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defaultThemeVersion="124226"/>
  <xr:revisionPtr revIDLastSave="0" documentId="13_ncr:1_{6D934D3B-1509-47FF-ADBD-00576918D50E}" xr6:coauthVersionLast="47" xr6:coauthVersionMax="47" xr10:uidLastSave="{00000000-0000-0000-0000-000000000000}"/>
  <bookViews>
    <workbookView xWindow="-120" yWindow="-120" windowWidth="29040" windowHeight="15720" xr2:uid="{830B062F-E32E-4D76-8D29-4C993EE00914}"/>
  </bookViews>
  <sheets>
    <sheet name="FILF" sheetId="40" r:id="rId1"/>
    <sheet name="FIONF" sheetId="41" r:id="rId2"/>
    <sheet name="FIMMF" sheetId="42" r:id="rId3"/>
    <sheet name="FIFRF" sheetId="43" r:id="rId4"/>
    <sheet name="FICDF" sheetId="44" r:id="rId5"/>
    <sheet name="FBPF" sheetId="45" r:id="rId6"/>
    <sheet name="FIUSDF" sheetId="46" r:id="rId7"/>
    <sheet name="FIMLDF" sheetId="47" r:id="rId8"/>
    <sheet name="FILWD" sheetId="48" r:id="rId9"/>
    <sheet name="FILNGDF" sheetId="49" r:id="rId10"/>
    <sheet name="FIGSF" sheetId="50" r:id="rId11"/>
    <sheet name="FIRF" sheetId="51" r:id="rId12"/>
    <sheet name="FICHF" sheetId="52" r:id="rId13"/>
    <sheet name="FIMAAF" sheetId="15" r:id="rId14"/>
    <sheet name="FIESF" sheetId="16" r:id="rId15"/>
    <sheet name="FIBAF" sheetId="17" r:id="rId16"/>
    <sheet name="FIAHF" sheetId="18" r:id="rId17"/>
    <sheet name="FIAF" sheetId="19" r:id="rId18"/>
    <sheet name="TIVF" sheetId="20" r:id="rId19"/>
    <sheet name="FITF" sheetId="21" r:id="rId20"/>
    <sheet name="FISCF" sheetId="22" r:id="rId21"/>
    <sheet name="FIOF" sheetId="23" r:id="rId22"/>
    <sheet name="FIMICF" sheetId="24" r:id="rId23"/>
    <sheet name="FIMF" sheetId="25" r:id="rId24"/>
    <sheet name="FIMCF" sheetId="26" r:id="rId25"/>
    <sheet name="FILMCF" sheetId="27" r:id="rId26"/>
    <sheet name="FILCF" sheetId="28" r:id="rId27"/>
    <sheet name="FIFEF" sheetId="29" r:id="rId28"/>
    <sheet name="FIEF" sheetId="30" r:id="rId29"/>
    <sheet name="FIDYF" sheetId="31" r:id="rId30"/>
    <sheet name="FBIF" sheetId="32" r:id="rId31"/>
    <sheet name="FAEF" sheetId="33" r:id="rId32"/>
    <sheet name="FIIF-NSE" sheetId="34" r:id="rId33"/>
    <sheet name="FITX" sheetId="35" r:id="rId34"/>
    <sheet name="FIUS" sheetId="36" r:id="rId35"/>
    <sheet name="FIPAF" sheetId="37" r:id="rId36"/>
    <sheet name="FF" sheetId="38" r:id="rId37"/>
    <sheet name="FIDA" sheetId="53" r:id="rId38"/>
    <sheet name="FISTIP" sheetId="54" r:id="rId39"/>
    <sheet name="FICRF" sheetId="55" r:id="rId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8" i="15" l="1"/>
  <c r="F97" i="15"/>
  <c r="F96" i="15"/>
  <c r="F98" i="15" s="1"/>
  <c r="B38" i="36" l="1"/>
  <c r="B103" i="33"/>
  <c r="B99" i="31"/>
  <c r="B96" i="28"/>
  <c r="B101" i="23"/>
  <c r="F9" i="55" l="1"/>
  <c r="F7" i="55"/>
  <c r="E7" i="55"/>
  <c r="E9" i="55" s="1"/>
  <c r="F7" i="54"/>
  <c r="F9" i="54" s="1"/>
  <c r="E7" i="54"/>
  <c r="E9" i="54" s="1"/>
  <c r="F77" i="52"/>
  <c r="E77" i="52"/>
  <c r="F73" i="52"/>
  <c r="E73" i="52"/>
  <c r="F69" i="52"/>
  <c r="E69" i="52"/>
  <c r="F65" i="52"/>
  <c r="E65" i="52"/>
  <c r="F60" i="52"/>
  <c r="E60" i="52"/>
  <c r="F46" i="52"/>
  <c r="F81" i="52" s="1"/>
  <c r="E46" i="52"/>
  <c r="E81" i="52" s="1"/>
  <c r="F76" i="51"/>
  <c r="E76" i="51"/>
  <c r="F72" i="51"/>
  <c r="E72" i="51"/>
  <c r="F68" i="51"/>
  <c r="E68" i="51"/>
  <c r="F62" i="51"/>
  <c r="E62" i="51"/>
  <c r="E78" i="51" s="1"/>
  <c r="F47" i="51"/>
  <c r="F80" i="51" s="1"/>
  <c r="E47" i="51"/>
  <c r="E80" i="51" s="1"/>
  <c r="E40" i="50"/>
  <c r="F39" i="50"/>
  <c r="F38" i="50"/>
  <c r="F37" i="50"/>
  <c r="F36" i="50"/>
  <c r="F40" i="50" s="1"/>
  <c r="F35" i="50"/>
  <c r="E28" i="50"/>
  <c r="F22" i="50"/>
  <c r="E22" i="50"/>
  <c r="F9" i="50"/>
  <c r="F28" i="50" s="1"/>
  <c r="E9" i="50"/>
  <c r="E24" i="50" s="1"/>
  <c r="E18" i="49"/>
  <c r="F14" i="49"/>
  <c r="E14" i="49"/>
  <c r="F10" i="49"/>
  <c r="F18" i="49" s="1"/>
  <c r="E10" i="49"/>
  <c r="E16" i="49" s="1"/>
  <c r="E65" i="48"/>
  <c r="F64" i="48"/>
  <c r="F63" i="48"/>
  <c r="F62" i="48"/>
  <c r="F61" i="48"/>
  <c r="F60" i="48"/>
  <c r="F59" i="48"/>
  <c r="F58" i="48"/>
  <c r="F65" i="48" s="1"/>
  <c r="F49" i="48"/>
  <c r="E47" i="48"/>
  <c r="F45" i="48"/>
  <c r="E45" i="48"/>
  <c r="F41" i="48"/>
  <c r="E41" i="48"/>
  <c r="F37" i="48"/>
  <c r="E37" i="48"/>
  <c r="F33" i="48"/>
  <c r="E33" i="48"/>
  <c r="F29" i="48"/>
  <c r="F51" i="48" s="1"/>
  <c r="E29" i="48"/>
  <c r="F20" i="48"/>
  <c r="F47" i="48" s="1"/>
  <c r="E20" i="48"/>
  <c r="E51" i="48" s="1"/>
  <c r="E28" i="47"/>
  <c r="F26" i="47"/>
  <c r="E26" i="47"/>
  <c r="F22" i="47"/>
  <c r="F28" i="47" s="1"/>
  <c r="E22" i="47"/>
  <c r="F11" i="47"/>
  <c r="F30" i="47" s="1"/>
  <c r="E11" i="47"/>
  <c r="E30" i="47" s="1"/>
  <c r="E58" i="46"/>
  <c r="F57" i="46"/>
  <c r="F56" i="46"/>
  <c r="F55" i="46"/>
  <c r="F54" i="46"/>
  <c r="F53" i="46"/>
  <c r="F52" i="46"/>
  <c r="F51" i="46"/>
  <c r="F58" i="46" s="1"/>
  <c r="F38" i="46"/>
  <c r="E38" i="46"/>
  <c r="F34" i="46"/>
  <c r="E34" i="46"/>
  <c r="F29" i="46"/>
  <c r="E29" i="46"/>
  <c r="E44" i="46" s="1"/>
  <c r="F21" i="46"/>
  <c r="E21" i="46"/>
  <c r="E40" i="46" s="1"/>
  <c r="F12" i="46"/>
  <c r="F40" i="46" s="1"/>
  <c r="E12" i="46"/>
  <c r="E72" i="45"/>
  <c r="F71" i="45"/>
  <c r="F70" i="45"/>
  <c r="F69" i="45"/>
  <c r="F68" i="45"/>
  <c r="F67" i="45"/>
  <c r="F72" i="45" s="1"/>
  <c r="F58" i="45"/>
  <c r="F54" i="45"/>
  <c r="E54" i="45"/>
  <c r="F50" i="45"/>
  <c r="E50" i="45"/>
  <c r="F38" i="45"/>
  <c r="E38" i="45"/>
  <c r="F34" i="45"/>
  <c r="F56" i="45" s="1"/>
  <c r="E34" i="45"/>
  <c r="E56" i="45" s="1"/>
  <c r="F19" i="45"/>
  <c r="F60" i="45" s="1"/>
  <c r="E19" i="45"/>
  <c r="E60" i="45" s="1"/>
  <c r="E80" i="44"/>
  <c r="F79" i="44"/>
  <c r="F78" i="44"/>
  <c r="F77" i="44"/>
  <c r="F76" i="44"/>
  <c r="F75" i="44"/>
  <c r="F74" i="44"/>
  <c r="F73" i="44"/>
  <c r="F80" i="44" s="1"/>
  <c r="F64" i="44"/>
  <c r="F60" i="44"/>
  <c r="E60" i="44"/>
  <c r="F56" i="44"/>
  <c r="F62" i="44" s="1"/>
  <c r="E56" i="44"/>
  <c r="F42" i="44"/>
  <c r="E42" i="44"/>
  <c r="F37" i="44"/>
  <c r="F66" i="44" s="1"/>
  <c r="E37" i="44"/>
  <c r="E66" i="44" s="1"/>
  <c r="E53" i="43"/>
  <c r="F52" i="43"/>
  <c r="F51" i="43"/>
  <c r="F50" i="43"/>
  <c r="F49" i="43"/>
  <c r="F48" i="43"/>
  <c r="F47" i="43"/>
  <c r="F46" i="43"/>
  <c r="F45" i="43"/>
  <c r="F53" i="43" s="1"/>
  <c r="F36" i="43"/>
  <c r="E34" i="43"/>
  <c r="F32" i="43"/>
  <c r="F38" i="43" s="1"/>
  <c r="E32" i="43"/>
  <c r="F28" i="43"/>
  <c r="E28" i="43"/>
  <c r="F21" i="43"/>
  <c r="E21" i="43"/>
  <c r="F13" i="43"/>
  <c r="F34" i="43" s="1"/>
  <c r="E13" i="43"/>
  <c r="E38" i="43" s="1"/>
  <c r="E81" i="42"/>
  <c r="F80" i="42"/>
  <c r="F79" i="42"/>
  <c r="F78" i="42"/>
  <c r="F77" i="42"/>
  <c r="F76" i="42"/>
  <c r="F75" i="42"/>
  <c r="F74" i="42"/>
  <c r="F81" i="42" s="1"/>
  <c r="F73" i="42"/>
  <c r="F64" i="42"/>
  <c r="F60" i="42"/>
  <c r="E60" i="42"/>
  <c r="F56" i="42"/>
  <c r="E56" i="42"/>
  <c r="F52" i="42"/>
  <c r="E52" i="42"/>
  <c r="F47" i="42"/>
  <c r="E47" i="42"/>
  <c r="F34" i="42"/>
  <c r="F62" i="42" s="1"/>
  <c r="E34" i="42"/>
  <c r="E62" i="42" s="1"/>
  <c r="F14" i="41"/>
  <c r="E14" i="41"/>
  <c r="F12" i="41"/>
  <c r="E12" i="41"/>
  <c r="F10" i="41"/>
  <c r="E10" i="41"/>
  <c r="F58" i="40"/>
  <c r="E58" i="40"/>
  <c r="F54" i="40"/>
  <c r="E54" i="40"/>
  <c r="F49" i="40"/>
  <c r="F62" i="40" s="1"/>
  <c r="E49" i="40"/>
  <c r="E62" i="40" s="1"/>
  <c r="F25" i="40"/>
  <c r="E25" i="40"/>
  <c r="E60" i="40" s="1"/>
  <c r="F11" i="40"/>
  <c r="F60" i="40" s="1"/>
  <c r="E11" i="40"/>
  <c r="F44" i="46" l="1"/>
  <c r="F16" i="49"/>
  <c r="F24" i="50"/>
  <c r="F66" i="42"/>
  <c r="E66" i="42"/>
  <c r="E62" i="44"/>
  <c r="E79" i="52"/>
  <c r="F78" i="51"/>
  <c r="F79" i="52"/>
  <c r="F102" i="15" l="1"/>
  <c r="F93" i="15"/>
  <c r="E93" i="15"/>
  <c r="E12" i="38"/>
  <c r="E14" i="38" s="1"/>
  <c r="E16" i="38"/>
  <c r="D12" i="38"/>
  <c r="D16" i="38" s="1"/>
  <c r="E17" i="37"/>
  <c r="E21" i="37"/>
  <c r="D17" i="37"/>
  <c r="D19" i="37"/>
  <c r="E7" i="36"/>
  <c r="E9" i="36"/>
  <c r="D7" i="36"/>
  <c r="D11" i="36"/>
  <c r="F62" i="35"/>
  <c r="E62" i="35"/>
  <c r="F57" i="35"/>
  <c r="E57" i="35"/>
  <c r="F53" i="35"/>
  <c r="E53" i="35"/>
  <c r="F57" i="34"/>
  <c r="F61" i="34" s="1"/>
  <c r="F59" i="34"/>
  <c r="E57" i="34"/>
  <c r="E61" i="34" s="1"/>
  <c r="E59" i="34"/>
  <c r="F70" i="33"/>
  <c r="F74" i="33" s="1"/>
  <c r="E70" i="33"/>
  <c r="F35" i="33"/>
  <c r="E35" i="33"/>
  <c r="F44" i="32"/>
  <c r="F48" i="32" s="1"/>
  <c r="F46" i="32"/>
  <c r="E44" i="32"/>
  <c r="E46" i="32"/>
  <c r="F66" i="31"/>
  <c r="E66" i="31"/>
  <c r="F62" i="31"/>
  <c r="E62" i="31"/>
  <c r="F54" i="31"/>
  <c r="F70" i="31" s="1"/>
  <c r="E54" i="31"/>
  <c r="E68" i="31" s="1"/>
  <c r="F47" i="31"/>
  <c r="E47" i="31"/>
  <c r="F68" i="30"/>
  <c r="E68" i="30"/>
  <c r="F63" i="30"/>
  <c r="F72" i="30" s="1"/>
  <c r="E63" i="30"/>
  <c r="E70" i="30" s="1"/>
  <c r="F41" i="29"/>
  <c r="F45" i="29" s="1"/>
  <c r="E41" i="29"/>
  <c r="E43" i="29" s="1"/>
  <c r="F36" i="29"/>
  <c r="E36" i="29"/>
  <c r="F62" i="28"/>
  <c r="E62" i="28"/>
  <c r="F57" i="28"/>
  <c r="E57" i="28"/>
  <c r="F53" i="28"/>
  <c r="F66" i="28" s="1"/>
  <c r="E53" i="28"/>
  <c r="E66" i="28" s="1"/>
  <c r="F66" i="27"/>
  <c r="F70" i="27"/>
  <c r="E66" i="27"/>
  <c r="E68" i="27"/>
  <c r="F64" i="26"/>
  <c r="F68" i="26"/>
  <c r="E64" i="26"/>
  <c r="E66" i="26" s="1"/>
  <c r="E68" i="26"/>
  <c r="F100" i="25"/>
  <c r="F102" i="25" s="1"/>
  <c r="E100" i="25"/>
  <c r="E102" i="25" s="1"/>
  <c r="F86" i="24"/>
  <c r="E86" i="24"/>
  <c r="F81" i="24"/>
  <c r="F88" i="24" s="1"/>
  <c r="E81" i="24"/>
  <c r="E90" i="24" s="1"/>
  <c r="F64" i="23"/>
  <c r="E64" i="23"/>
  <c r="F59" i="23"/>
  <c r="E59" i="23"/>
  <c r="F55" i="23"/>
  <c r="E55" i="23"/>
  <c r="F51" i="23"/>
  <c r="E51" i="23"/>
  <c r="F99" i="22"/>
  <c r="E99" i="22"/>
  <c r="F94" i="22"/>
  <c r="F103" i="22" s="1"/>
  <c r="E94" i="22"/>
  <c r="E103" i="22" s="1"/>
  <c r="F35" i="21"/>
  <c r="F39" i="21" s="1"/>
  <c r="E35" i="21"/>
  <c r="E37" i="21" s="1"/>
  <c r="F31" i="21"/>
  <c r="E31" i="21"/>
  <c r="F21" i="21"/>
  <c r="E21" i="21"/>
  <c r="F58" i="20"/>
  <c r="E58" i="20"/>
  <c r="F54" i="20"/>
  <c r="F62" i="20" s="1"/>
  <c r="E54" i="20"/>
  <c r="E62" i="20" s="1"/>
  <c r="F146" i="19"/>
  <c r="F142" i="19"/>
  <c r="E142" i="19"/>
  <c r="F137" i="19"/>
  <c r="E137" i="19"/>
  <c r="F132" i="19"/>
  <c r="E132" i="19"/>
  <c r="F122" i="19"/>
  <c r="E122" i="19"/>
  <c r="H115" i="19"/>
  <c r="D364" i="19" s="1"/>
  <c r="G115" i="19"/>
  <c r="F115" i="19"/>
  <c r="E115" i="19"/>
  <c r="F98" i="18"/>
  <c r="E98" i="18"/>
  <c r="F85" i="18"/>
  <c r="E85" i="18"/>
  <c r="F81" i="18"/>
  <c r="E81" i="18"/>
  <c r="F75" i="18"/>
  <c r="E75" i="18"/>
  <c r="F59" i="18"/>
  <c r="F100" i="18" s="1"/>
  <c r="E59" i="18"/>
  <c r="E100" i="18" s="1"/>
  <c r="F55" i="18"/>
  <c r="E55" i="18"/>
  <c r="F51" i="18"/>
  <c r="E51" i="18"/>
  <c r="E102" i="18" s="1"/>
  <c r="F99" i="17"/>
  <c r="F95" i="17"/>
  <c r="E95" i="17"/>
  <c r="F80" i="17"/>
  <c r="E80" i="17"/>
  <c r="F76" i="17"/>
  <c r="E76" i="17"/>
  <c r="F69" i="17"/>
  <c r="E69" i="17"/>
  <c r="H52" i="17"/>
  <c r="D164" i="17" s="1"/>
  <c r="G52" i="17"/>
  <c r="F52" i="17"/>
  <c r="E52" i="17"/>
  <c r="F90" i="16"/>
  <c r="F86" i="16"/>
  <c r="E86" i="16"/>
  <c r="F77" i="16"/>
  <c r="E77" i="16"/>
  <c r="F73" i="16"/>
  <c r="E73" i="16"/>
  <c r="F68" i="16"/>
  <c r="E68" i="16"/>
  <c r="H59" i="16"/>
  <c r="D190" i="16" s="1"/>
  <c r="G59" i="16"/>
  <c r="F59" i="16"/>
  <c r="E59" i="16"/>
  <c r="F88" i="15"/>
  <c r="E88" i="15"/>
  <c r="F84" i="15"/>
  <c r="E84" i="15"/>
  <c r="F80" i="15"/>
  <c r="E80" i="15"/>
  <c r="F76" i="15"/>
  <c r="E76" i="15"/>
  <c r="F68" i="15"/>
  <c r="E68" i="15"/>
  <c r="F56" i="15"/>
  <c r="E56" i="15"/>
  <c r="F52" i="15"/>
  <c r="E52" i="15"/>
  <c r="E19" i="37"/>
  <c r="D21" i="37"/>
  <c r="D9" i="36"/>
  <c r="E11" i="36"/>
  <c r="E74" i="33"/>
  <c r="E72" i="33"/>
  <c r="E48" i="32"/>
  <c r="F68" i="27"/>
  <c r="E70" i="27"/>
  <c r="F66" i="26"/>
  <c r="F104" i="25"/>
  <c r="E66" i="23"/>
  <c r="F37" i="21"/>
  <c r="E104" i="15" l="1"/>
  <c r="E100" i="15"/>
  <c r="F104" i="15"/>
  <c r="F100" i="15"/>
  <c r="E66" i="35"/>
  <c r="E64" i="35"/>
  <c r="F101" i="17"/>
  <c r="E97" i="17"/>
  <c r="F66" i="35"/>
  <c r="E45" i="29"/>
  <c r="F66" i="23"/>
  <c r="E68" i="23"/>
  <c r="F70" i="30"/>
  <c r="E88" i="24"/>
  <c r="E64" i="28"/>
  <c r="F64" i="28"/>
  <c r="E144" i="19"/>
  <c r="F144" i="19"/>
  <c r="F148" i="19"/>
  <c r="E101" i="17"/>
  <c r="F97" i="17"/>
  <c r="F92" i="16"/>
  <c r="E92" i="16"/>
  <c r="D14" i="38"/>
  <c r="F64" i="35"/>
  <c r="F72" i="33"/>
  <c r="F68" i="31"/>
  <c r="E70" i="31"/>
  <c r="E72" i="30"/>
  <c r="F43" i="29"/>
  <c r="E104" i="25"/>
  <c r="F90" i="24"/>
  <c r="F68" i="23"/>
  <c r="F101" i="22"/>
  <c r="E101" i="22"/>
  <c r="E39" i="21"/>
  <c r="E60" i="20"/>
  <c r="F60" i="20"/>
  <c r="E148" i="19"/>
  <c r="F102" i="18"/>
  <c r="F88" i="16"/>
  <c r="E88" i="16"/>
</calcChain>
</file>

<file path=xl/sharedStrings.xml><?xml version="1.0" encoding="utf-8"?>
<sst xmlns="http://schemas.openxmlformats.org/spreadsheetml/2006/main" count="8145" uniqueCount="1847">
  <si>
    <t>Name of the Instrument</t>
  </si>
  <si>
    <t>Quantity</t>
  </si>
  <si>
    <t>ISIN Number</t>
  </si>
  <si>
    <t>% to Net Assets</t>
  </si>
  <si>
    <t>Industry Classification / Rating</t>
  </si>
  <si>
    <t>YTM</t>
  </si>
  <si>
    <t>Market Value (including accrued interest, if any) (Rs. in Lakhs)</t>
  </si>
  <si>
    <t>Portfolio Statement as on May 29, 2026</t>
  </si>
  <si>
    <t>Franklin India Multi Asset Allocation Fund</t>
  </si>
  <si>
    <t>Franklin India Flexi Cap Fund ( Formerly known as Franklin India Equity Fund) ^</t>
  </si>
  <si>
    <t>Franklin India Balanced Advantage Fund</t>
  </si>
  <si>
    <t>Franklin India Aggressive Hybrid Fund (Formerly known as Franklin India Equity Hybrid Fund)^</t>
  </si>
  <si>
    <t>Franklin India Arbitrage Fund</t>
  </si>
  <si>
    <t>Templeton India Value Fund</t>
  </si>
  <si>
    <t>Franklin India Technology Fund</t>
  </si>
  <si>
    <t>Franklin India Small Cap Fund (Formerly known as Franklin India Smaller Companies Fund) ^</t>
  </si>
  <si>
    <t>Franklin India Opportunities Fund</t>
  </si>
  <si>
    <t>Franklin India Mid Cap Fund (Formerly known as Franklin India Prima Fund) ^</t>
  </si>
  <si>
    <t>Franklin India Multi-Factor Fund</t>
  </si>
  <si>
    <t>Franklin India Multi Cap Fund</t>
  </si>
  <si>
    <t>Franklin India Large &amp; Mid Cap Fund (Formerly known as Franklin India Equity Advantage Fund)^</t>
  </si>
  <si>
    <t>Franklin India Large Cap Fund (Formerly known as Franklin India Bluechip Fund)^</t>
  </si>
  <si>
    <t>Franklin India Focused Equity Fund</t>
  </si>
  <si>
    <t>Franklin India Dividend Yield Fund (Formerly known as Templeton India Equity Income Fund) ^</t>
  </si>
  <si>
    <t>Franklin Build India Fund</t>
  </si>
  <si>
    <t>Franklin Asian Equity Fund</t>
  </si>
  <si>
    <t>Franklin India NSE Nifty 50 Index Fund (Formerly known as Franklin India Index Fund – NSE Nifty Plan) ^</t>
  </si>
  <si>
    <t>Franklin India ELSS Tax Saver Fund (Formerly known as Franklin India TAXSHIELD) ^</t>
  </si>
  <si>
    <t>Franklin U.S. Opportunities Equity Active Fund of Funds ( Formerly known as Franklin India Feeder - Franklin U.S. Opportunities Fund)^</t>
  </si>
  <si>
    <t>Franklin India Dynamic Asset Allocation Active Fund of Funds( Formerly known as Franklin India Dynamic Asset Allocation Fund of Funds)^</t>
  </si>
  <si>
    <t>Debt Instruments</t>
  </si>
  <si>
    <t>(a) Listed / awaiting listing on Stock Exchanges</t>
  </si>
  <si>
    <t>CRISIL AAA</t>
  </si>
  <si>
    <t>CARE AAA</t>
  </si>
  <si>
    <t>Sub Total</t>
  </si>
  <si>
    <t>Money Market Instruments</t>
  </si>
  <si>
    <t>Certificate of Deposit</t>
  </si>
  <si>
    <t>IND A1+</t>
  </si>
  <si>
    <t>CARE A1+</t>
  </si>
  <si>
    <t>CRISIL A1+</t>
  </si>
  <si>
    <t>ICRA A1+</t>
  </si>
  <si>
    <t>Commercial Paper</t>
  </si>
  <si>
    <t>Treasury Bill</t>
  </si>
  <si>
    <t>SOVEREIGN</t>
  </si>
  <si>
    <t>Total</t>
  </si>
  <si>
    <t>Net Assets</t>
  </si>
  <si>
    <t>Call, Cash &amp; Other Assets</t>
  </si>
  <si>
    <t>@ Listed</t>
  </si>
  <si>
    <t>** Non- Traded Scrips</t>
  </si>
  <si>
    <t>Notes</t>
  </si>
  <si>
    <t xml:space="preserve">      Plan/Option</t>
  </si>
  <si>
    <t>As on 29-May-2026</t>
  </si>
  <si>
    <t>As on 30-Apr-2026</t>
  </si>
  <si>
    <t>Plan Name</t>
  </si>
  <si>
    <t>Distributions per unit (Rs.)+++</t>
  </si>
  <si>
    <t>+++ Distribution payouts/ re-investments are subject to deduction of TDS at the applicable rates.</t>
  </si>
  <si>
    <t>IDCW - Income Distribution cum capital withdrawal</t>
  </si>
  <si>
    <t>(In Years)</t>
  </si>
  <si>
    <t>Nil</t>
  </si>
  <si>
    <t xml:space="preserve">      Growth Plan</t>
  </si>
  <si>
    <t xml:space="preserve">      Direct Growth Plan</t>
  </si>
  <si>
    <t>HDFC Bank Ltd (24-Feb-2027)</t>
  </si>
  <si>
    <t>INE040A16IO0</t>
  </si>
  <si>
    <t>Bank of Baroda (25-Nov-2026)</t>
  </si>
  <si>
    <t>INE028A16KK9</t>
  </si>
  <si>
    <t>Bharti Telecom Ltd (03-Sep-2026) **@</t>
  </si>
  <si>
    <t>INE403D14627</t>
  </si>
  <si>
    <t>Credila Financial Services Ltd (01-Mar-2027) **@</t>
  </si>
  <si>
    <t>INE539K14BZ6</t>
  </si>
  <si>
    <t>Government Securities</t>
  </si>
  <si>
    <t xml:space="preserve">e) During the month additional instances of fair valuation/deviation from valuation price provided by the valuation agencies </t>
  </si>
  <si>
    <t>0.00% Jubilant Bevco Ltd (31-May-2028) **</t>
  </si>
  <si>
    <t>INE1D4P08019</t>
  </si>
  <si>
    <t>CRISIL AA</t>
  </si>
  <si>
    <t>0.00% Jubilant Beverages Ltd (31-May-2028) **</t>
  </si>
  <si>
    <t>INE1D4O08012</t>
  </si>
  <si>
    <t>7.82% Bajaj Finance Ltd (31-Jan-2034) **</t>
  </si>
  <si>
    <t>INE296A07SV1</t>
  </si>
  <si>
    <t>IND AAA</t>
  </si>
  <si>
    <t>7.70% Poonawalla Fincorp Ltd (21-Apr-2028) **</t>
  </si>
  <si>
    <t>INE511C07847</t>
  </si>
  <si>
    <t>National Bank For Agriculture &amp; Rural Development (17-Mar-2027)</t>
  </si>
  <si>
    <t>INE261F16AP5</t>
  </si>
  <si>
    <t>Kotak Mahindra Bank Ltd (08-Jan-2027) **</t>
  </si>
  <si>
    <t>INE237AD6117</t>
  </si>
  <si>
    <t>7.55% Poonawalla Fincorp Ltd (25-Mar-2027) **</t>
  </si>
  <si>
    <t>INE511C07946</t>
  </si>
  <si>
    <t>7.9265% LIC Housing Finance (14-Jul-2027) **</t>
  </si>
  <si>
    <t>INE115A07QS3</t>
  </si>
  <si>
    <t>7.25% RJ Corp Ltd (08-Dec-2028) **</t>
  </si>
  <si>
    <t>INE460K08053</t>
  </si>
  <si>
    <t>7.87% Summit Digitel Infrastructure Ltd (15-Mar-2030) **</t>
  </si>
  <si>
    <t>INE507T07146</t>
  </si>
  <si>
    <t>7.38% Mahindra &amp; Mahindra Financial Services Ltd (18-May-2029) **</t>
  </si>
  <si>
    <t>INE774D07VP7</t>
  </si>
  <si>
    <t>7.21% Embassy Office Parks Reit (17-Mar-2028) **</t>
  </si>
  <si>
    <t>INE041007167</t>
  </si>
  <si>
    <t>0.00% REC Ltd (03-Nov-2034)</t>
  </si>
  <si>
    <t>INE020B08FJ3</t>
  </si>
  <si>
    <t>7.65% Poonawalla Fincorp Ltd (21-Apr-2027) **</t>
  </si>
  <si>
    <t>INE511C07854</t>
  </si>
  <si>
    <t>6.92% Power Finance Corporation Ltd (14-Apr-2032) **</t>
  </si>
  <si>
    <t>INE134E08LN6</t>
  </si>
  <si>
    <t>7.66% Maharashtra SDL (04-Mar-2047)</t>
  </si>
  <si>
    <t>IN2220250509</t>
  </si>
  <si>
    <t>7.62% Punjab SDL (28-Jan-2033)</t>
  </si>
  <si>
    <t>IN2820250164</t>
  </si>
  <si>
    <t>7.65% Bihar SDL (24-DEC-2033)</t>
  </si>
  <si>
    <t>IN1320250211</t>
  </si>
  <si>
    <t>7.64% Uttarakhand SDL (24-DEC-2032)</t>
  </si>
  <si>
    <t>IN3620250065</t>
  </si>
  <si>
    <t>7.32% Chhattisgarh SDL (05-Mar-2037)</t>
  </si>
  <si>
    <t>IN3520240083</t>
  </si>
  <si>
    <t>7.32% West Bengal SDL (05-Mar-2038)</t>
  </si>
  <si>
    <t>IN3420240225</t>
  </si>
  <si>
    <t>6.90% GOI 2065 (15-Apr-2065)</t>
  </si>
  <si>
    <t>IN0020250018</t>
  </si>
  <si>
    <t xml:space="preserve">      Monthly IDCW Plan</t>
  </si>
  <si>
    <t xml:space="preserve">      Quarterly IDCW Plan</t>
  </si>
  <si>
    <t xml:space="preserve">      Direct Monthly IDCW Plan</t>
  </si>
  <si>
    <t xml:space="preserve">      Direct Quarterly IDCW Plan</t>
  </si>
  <si>
    <t>7.68% Small Industries Development Bank Of India (10-Aug-2027) **</t>
  </si>
  <si>
    <t>INE556F08KP4</t>
  </si>
  <si>
    <t>Union Bank of India (12-Mar-2027)</t>
  </si>
  <si>
    <t>INE692A16LU9</t>
  </si>
  <si>
    <t>HDFC Bank Ltd (19-Nov-2026)</t>
  </si>
  <si>
    <t>INE040A16HY1</t>
  </si>
  <si>
    <t xml:space="preserve">      IDCW Plan</t>
  </si>
  <si>
    <t xml:space="preserve">      Direct IDCW Plan</t>
  </si>
  <si>
    <t>Union Bank of India (16-Mar-2027) **</t>
  </si>
  <si>
    <t>INE692A16LS3</t>
  </si>
  <si>
    <t>Muthoot Finance Ltd (11-Sep-2026) **@</t>
  </si>
  <si>
    <t>INE414G14UU1</t>
  </si>
  <si>
    <t>JM Financial Services Ltd (20-Jul-2026) **@</t>
  </si>
  <si>
    <t>INE012I14SM0</t>
  </si>
  <si>
    <t>HDFC Bank Ltd (15-Feb-2027)</t>
  </si>
  <si>
    <t>INE040A16JC3</t>
  </si>
  <si>
    <t>364 DTB (04-Jun-2026)</t>
  </si>
  <si>
    <t>IN002025Z104</t>
  </si>
  <si>
    <t>Equity &amp; Equity related</t>
  </si>
  <si>
    <t>HDFC Bank Ltd</t>
  </si>
  <si>
    <t>INE040A01034</t>
  </si>
  <si>
    <t>Banks</t>
  </si>
  <si>
    <t>ICICI Bank Ltd</t>
  </si>
  <si>
    <t>INE090A01021</t>
  </si>
  <si>
    <t>State Bank of India</t>
  </si>
  <si>
    <t>INE062A01020</t>
  </si>
  <si>
    <t>Reliance Industries Ltd</t>
  </si>
  <si>
    <t>INE002A01018</t>
  </si>
  <si>
    <t>Petroleum Products</t>
  </si>
  <si>
    <t>Axis Bank Ltd</t>
  </si>
  <si>
    <t>INE238A01034</t>
  </si>
  <si>
    <t>Larsen &amp; Toubro Ltd</t>
  </si>
  <si>
    <t>INE018A01030</t>
  </si>
  <si>
    <t>Construction</t>
  </si>
  <si>
    <t>Bharti Airtel Ltd</t>
  </si>
  <si>
    <t>INE397D01024</t>
  </si>
  <si>
    <t>Telecom - Services</t>
  </si>
  <si>
    <t>Infosys Ltd</t>
  </si>
  <si>
    <t>INE009A01021</t>
  </si>
  <si>
    <t>IT - Software</t>
  </si>
  <si>
    <t>NTPC Ltd</t>
  </si>
  <si>
    <t>INE733E01010</t>
  </si>
  <si>
    <t>Power</t>
  </si>
  <si>
    <t>Eternal Ltd</t>
  </si>
  <si>
    <t>INE758T01015</t>
  </si>
  <si>
    <t>Retailing</t>
  </si>
  <si>
    <t>Apollo Hospitals Enterprise Ltd</t>
  </si>
  <si>
    <t>INE437A01024</t>
  </si>
  <si>
    <t>Healthcare Services</t>
  </si>
  <si>
    <t>HCL Technologies Ltd</t>
  </si>
  <si>
    <t>INE860A01027</t>
  </si>
  <si>
    <t>Ultratech Cement Ltd</t>
  </si>
  <si>
    <t>INE481G01011</t>
  </si>
  <si>
    <t>Cement &amp; Cement Products</t>
  </si>
  <si>
    <t>Kirloskar Oil Engines Ltd</t>
  </si>
  <si>
    <t>INE146L01010</t>
  </si>
  <si>
    <t>Industrial Products</t>
  </si>
  <si>
    <t>Mahindra &amp; Mahindra Ltd</t>
  </si>
  <si>
    <t>INE101A01026</t>
  </si>
  <si>
    <t>Automobiles</t>
  </si>
  <si>
    <t>Tata Steel Ltd</t>
  </si>
  <si>
    <t>INE081A01020</t>
  </si>
  <si>
    <t>Ferrous Metals</t>
  </si>
  <si>
    <t>Britannia Industries Ltd</t>
  </si>
  <si>
    <t>INE216A01030</t>
  </si>
  <si>
    <t>Food Products</t>
  </si>
  <si>
    <t>Marico Ltd</t>
  </si>
  <si>
    <t>INE196A01026</t>
  </si>
  <si>
    <t>Agricultural Food &amp; Other Products</t>
  </si>
  <si>
    <t>Phoenix Mills Ltd</t>
  </si>
  <si>
    <t>INE211B01039</t>
  </si>
  <si>
    <t>Realty</t>
  </si>
  <si>
    <t>Metropolis Healthcare Ltd</t>
  </si>
  <si>
    <t>INE112L01020</t>
  </si>
  <si>
    <t>CESC Ltd</t>
  </si>
  <si>
    <t>INE486A01021</t>
  </si>
  <si>
    <t>Bharat Electronics Ltd</t>
  </si>
  <si>
    <t>INE263A01024</t>
  </si>
  <si>
    <t>Aerospace &amp; Defense</t>
  </si>
  <si>
    <t>ICICI Lombard General Insurance Co Ltd</t>
  </si>
  <si>
    <t>INE765G01017</t>
  </si>
  <si>
    <t>Insurance</t>
  </si>
  <si>
    <t>Interglobe Aviation Ltd</t>
  </si>
  <si>
    <t>INE646L01027</t>
  </si>
  <si>
    <t>Transport Services</t>
  </si>
  <si>
    <t>Eris Lifesciences Ltd</t>
  </si>
  <si>
    <t>INE406M01024</t>
  </si>
  <si>
    <t>Pharmaceuticals &amp; Biotechnology</t>
  </si>
  <si>
    <t>Hindustan Aeronautics Ltd</t>
  </si>
  <si>
    <t>INE066F01020</t>
  </si>
  <si>
    <t>Amber Enterprises India Ltd</t>
  </si>
  <si>
    <t>INE371P01015</t>
  </si>
  <si>
    <t>Consumer Durables</t>
  </si>
  <si>
    <t>Maruti Suzuki India Ltd</t>
  </si>
  <si>
    <t>INE585B01010</t>
  </si>
  <si>
    <t>Motherson Sumi Wiring India Ltd</t>
  </si>
  <si>
    <t>INE0FS801015</t>
  </si>
  <si>
    <t>Auto Components</t>
  </si>
  <si>
    <t>Cholamandalam Investment and Finance Co Ltd</t>
  </si>
  <si>
    <t>INE121A01024</t>
  </si>
  <si>
    <t>Finance</t>
  </si>
  <si>
    <t>Hindustan Unilever Ltd</t>
  </si>
  <si>
    <t>INE030A01027</t>
  </si>
  <si>
    <t>Diversified FMCG</t>
  </si>
  <si>
    <t>HDFC Life Insurance Co Ltd</t>
  </si>
  <si>
    <t>INE795G01014</t>
  </si>
  <si>
    <t>Amara Raja Energy And Mobility Ltd</t>
  </si>
  <si>
    <t>INE885A01032</t>
  </si>
  <si>
    <t>Ashok Leyland Ltd</t>
  </si>
  <si>
    <t>INE208A01029</t>
  </si>
  <si>
    <t>Agricultural, Commercial &amp; Construction Vehicles</t>
  </si>
  <si>
    <t>PNB Housing Finance Ltd</t>
  </si>
  <si>
    <t>INE572E01012</t>
  </si>
  <si>
    <t>Lemon Tree Hotels Ltd</t>
  </si>
  <si>
    <t>INE970X01018</t>
  </si>
  <si>
    <t>Leisure Services</t>
  </si>
  <si>
    <t>V-Mart Retail Ltd</t>
  </si>
  <si>
    <t>INE665J01013</t>
  </si>
  <si>
    <t>ZF Commercial Vehicle Control Systems India Ltd</t>
  </si>
  <si>
    <t>INE342J01019</t>
  </si>
  <si>
    <t>Angel One Ltd</t>
  </si>
  <si>
    <t>INE732I01021</t>
  </si>
  <si>
    <t>Capital Markets</t>
  </si>
  <si>
    <t>Canara HSBC Life Insurance Co Ltd</t>
  </si>
  <si>
    <t>INE01TY01017</t>
  </si>
  <si>
    <t>Mutual Fund Units</t>
  </si>
  <si>
    <t>Mutual Fund</t>
  </si>
  <si>
    <t>Tata Power Co Ltd</t>
  </si>
  <si>
    <t>INE245A01021</t>
  </si>
  <si>
    <t>Hindalco Industries Ltd</t>
  </si>
  <si>
    <t>INE038A01020</t>
  </si>
  <si>
    <t>Non - Ferrous Metals</t>
  </si>
  <si>
    <t>Titan Co Ltd</t>
  </si>
  <si>
    <t>INE280A01028</t>
  </si>
  <si>
    <t>Trent Ltd</t>
  </si>
  <si>
    <t>INE849A01020</t>
  </si>
  <si>
    <t>Cipla Ltd</t>
  </si>
  <si>
    <t>INE059A01026</t>
  </si>
  <si>
    <t>Exide Industries Ltd</t>
  </si>
  <si>
    <t>INE302A01020</t>
  </si>
  <si>
    <t>Syrma SGS Technology Ltd</t>
  </si>
  <si>
    <t>INE0DYJ01015</t>
  </si>
  <si>
    <t>Industrial Manufacturing</t>
  </si>
  <si>
    <t>Data Patterns India Ltd</t>
  </si>
  <si>
    <t>INE0IX101010</t>
  </si>
  <si>
    <t>PG Electroplast Ltd</t>
  </si>
  <si>
    <t>INE457L01029</t>
  </si>
  <si>
    <t>MedPlus Health Services Ltd</t>
  </si>
  <si>
    <t>INE804L01022</t>
  </si>
  <si>
    <t>Oil &amp; Natural Gas Corporation Ltd</t>
  </si>
  <si>
    <t>INE213A01029</t>
  </si>
  <si>
    <t>Oil</t>
  </si>
  <si>
    <t>Tata Capital Ltd</t>
  </si>
  <si>
    <t>INE976I01016</t>
  </si>
  <si>
    <t>GAIL (India) Ltd</t>
  </si>
  <si>
    <t>INE129A01019</t>
  </si>
  <si>
    <t>Gas</t>
  </si>
  <si>
    <t>Chalet Hotels Ltd</t>
  </si>
  <si>
    <t>INE427F01016</t>
  </si>
  <si>
    <t>Bharat Petroleum Corporation Ltd</t>
  </si>
  <si>
    <t>INE029A01011</t>
  </si>
  <si>
    <t>360 One Wam Ltd</t>
  </si>
  <si>
    <t>INE466L01038</t>
  </si>
  <si>
    <t>PI Industries Ltd</t>
  </si>
  <si>
    <t>INE603J01030</t>
  </si>
  <si>
    <t>Fertilizers &amp; Agrochemicals</t>
  </si>
  <si>
    <t>Kansai Nerolac Paints Ltd</t>
  </si>
  <si>
    <t>INE531A01024</t>
  </si>
  <si>
    <t>Crompton Greaves Consumer Electricals Ltd</t>
  </si>
  <si>
    <t>INE299U01018</t>
  </si>
  <si>
    <t>Prestige Estates Projects Ltd</t>
  </si>
  <si>
    <t>INE811K01011</t>
  </si>
  <si>
    <t>Syngene International Ltd</t>
  </si>
  <si>
    <t>INE398R01022</t>
  </si>
  <si>
    <t>(b) Units of Real Estate Investment Trusts (REITs)</t>
  </si>
  <si>
    <t>Knowledge Realty Trust</t>
  </si>
  <si>
    <t>INE1JAR25012</t>
  </si>
  <si>
    <t>7.35% Bharti Telecom Ltd (15-Oct-2027) **</t>
  </si>
  <si>
    <t>INE403D08272</t>
  </si>
  <si>
    <t>7.73% LIC Housing Finance LTD (18-MAR-2027) **</t>
  </si>
  <si>
    <t>INE115A07RE1</t>
  </si>
  <si>
    <t>7.35% Embassy Office Parks Reit (05-Apr-2027) **</t>
  </si>
  <si>
    <t>INE041007092</t>
  </si>
  <si>
    <t>8.10% Bajaj Finance Ltd (08-Jan-2027)</t>
  </si>
  <si>
    <t>INE296A07SR9</t>
  </si>
  <si>
    <t>6.65% LIC Housing Finance LTD (15-Feb-2027) **</t>
  </si>
  <si>
    <t>INE115A07PR7</t>
  </si>
  <si>
    <t>Punjab National Bank (09-Mar-2027)</t>
  </si>
  <si>
    <t>INE160A16UQ6</t>
  </si>
  <si>
    <t>ETF</t>
  </si>
  <si>
    <t>Nippon India ETF Gold Bees</t>
  </si>
  <si>
    <t>INF204KB17I5</t>
  </si>
  <si>
    <t>ETFs</t>
  </si>
  <si>
    <t>Nippon India Silver ETF</t>
  </si>
  <si>
    <t>INF204KC1402</t>
  </si>
  <si>
    <t>% to Net Assets(Hedged &amp; Unhedged)</t>
  </si>
  <si>
    <t>Outstanding position in Derivative Instruments (Rs. in Lakhs) Long / (Short)</t>
  </si>
  <si>
    <t>Outstanding derivative exposure as % to net assets Long / (Short)</t>
  </si>
  <si>
    <t>Kotak Mahindra Bank Ltd</t>
  </si>
  <si>
    <t>INE237A01036</t>
  </si>
  <si>
    <t>Vodafone Idea Ltd</t>
  </si>
  <si>
    <t>INE669E01016</t>
  </si>
  <si>
    <t>RBL Bank Ltd</t>
  </si>
  <si>
    <t>INE976G01028</t>
  </si>
  <si>
    <t>Jio Financial Services Ltd</t>
  </si>
  <si>
    <t>INE758E01017</t>
  </si>
  <si>
    <t>Bank of Baroda</t>
  </si>
  <si>
    <t>INE028A01039</t>
  </si>
  <si>
    <t>TVS Motor Co Ltd</t>
  </si>
  <si>
    <t>INE494B04019</t>
  </si>
  <si>
    <t>Indus Towers Ltd</t>
  </si>
  <si>
    <t>INE121J01017</t>
  </si>
  <si>
    <t>Power Finance Corporation Ltd</t>
  </si>
  <si>
    <t>INE134E01011</t>
  </si>
  <si>
    <t>Bajaj Finserv Ltd</t>
  </si>
  <si>
    <t>INE918I01026</t>
  </si>
  <si>
    <t>Power Grid Corporation of India Ltd</t>
  </si>
  <si>
    <t>INE752E01010</t>
  </si>
  <si>
    <t>AU Small Finance Bank Ltd</t>
  </si>
  <si>
    <t>INE949L01017</t>
  </si>
  <si>
    <t>Ambuja Cements Ltd</t>
  </si>
  <si>
    <t>INE079A01024</t>
  </si>
  <si>
    <t>ITC Ltd</t>
  </si>
  <si>
    <t>INE154A01025</t>
  </si>
  <si>
    <t>Hindustan Petroleum Corporation Ltd</t>
  </si>
  <si>
    <t>INE094A01015</t>
  </si>
  <si>
    <t>Godrej Properties Ltd</t>
  </si>
  <si>
    <t>INE484J01027</t>
  </si>
  <si>
    <t>Mankind Pharma Ltd</t>
  </si>
  <si>
    <t>INE634S01028</t>
  </si>
  <si>
    <t>Bandhan Bank Ltd</t>
  </si>
  <si>
    <t>INE545U01014</t>
  </si>
  <si>
    <t>Bajaj Finance Ltd</t>
  </si>
  <si>
    <t>INE296A01032</t>
  </si>
  <si>
    <t>Sun Pharmaceutical Industries Ltd</t>
  </si>
  <si>
    <t>INE044A01036</t>
  </si>
  <si>
    <t>SBI Life Insurance Co Ltd</t>
  </si>
  <si>
    <t>INE123W01016</t>
  </si>
  <si>
    <t>Max Financial Services Ltd</t>
  </si>
  <si>
    <t>INE180A01020</t>
  </si>
  <si>
    <t>Asian Paints Ltd</t>
  </si>
  <si>
    <t>INE021A01026</t>
  </si>
  <si>
    <t>Yes Bank Ltd</t>
  </si>
  <si>
    <t>INE528G01035</t>
  </si>
  <si>
    <t>Coforge Ltd</t>
  </si>
  <si>
    <t>INE591G01025</t>
  </si>
  <si>
    <t>JSW Steel Ltd</t>
  </si>
  <si>
    <t>INE019A01038</t>
  </si>
  <si>
    <t>IN0020230101</t>
  </si>
  <si>
    <t>7.30% Uttarkahand SDL (01-Oct-2032)</t>
  </si>
  <si>
    <t>IN3620250040</t>
  </si>
  <si>
    <t>7.48% Punjab SDL (14-Jan-2031)</t>
  </si>
  <si>
    <t>IN2820250156</t>
  </si>
  <si>
    <t>IN0020230010</t>
  </si>
  <si>
    <t>Margin on Derivatives</t>
  </si>
  <si>
    <t xml:space="preserve">d) Outstanding derivative exposure as % to net assets </t>
  </si>
  <si>
    <t xml:space="preserve">g) During the month additional instances of fair valuation/deviation from valuation price provided by the valuation agencies </t>
  </si>
  <si>
    <t>PB Fintech Ltd</t>
  </si>
  <si>
    <t>INE417T01026</t>
  </si>
  <si>
    <t>Financial Technology (Fintech)</t>
  </si>
  <si>
    <t>Pine Labs Ltd</t>
  </si>
  <si>
    <t>INE15B701018</t>
  </si>
  <si>
    <t>8.65% Bharti Telecom Ltd (05-Nov-2027) **</t>
  </si>
  <si>
    <t>INE403D08231</t>
  </si>
  <si>
    <t>8.75% Bharti Telecom Ltd (05-Nov-2029) **</t>
  </si>
  <si>
    <t>INE403D08264</t>
  </si>
  <si>
    <t>8.09% Kotak Mahindra Prime Ltd (09-Nov-2026) **</t>
  </si>
  <si>
    <t>INE916DA7SL3</t>
  </si>
  <si>
    <t>7.47% India Infrastructure Finance Co Ltd (05-Nov-2027) **</t>
  </si>
  <si>
    <t>INE787H08154</t>
  </si>
  <si>
    <t>Union Bank of India (15-Mar-2027) **</t>
  </si>
  <si>
    <t>INE692A16LP9</t>
  </si>
  <si>
    <t>7.38% GOI 2027 (20-Jun-2027)</t>
  </si>
  <si>
    <t>IN0020220037</t>
  </si>
  <si>
    <t>7.08% Kerala SDL (26-Mar-2040)</t>
  </si>
  <si>
    <t>IN2020240312</t>
  </si>
  <si>
    <t>Globsyn Technologies Ltd ** ^^</t>
  </si>
  <si>
    <t>INE671B01034</t>
  </si>
  <si>
    <t>Commercial Services &amp; Supplies</t>
  </si>
  <si>
    <t>(c) Units of Real Estate Investment Trusts (REITs)</t>
  </si>
  <si>
    <t>Nexus Select Trust REIT</t>
  </si>
  <si>
    <t>INE0NDH25011</t>
  </si>
  <si>
    <t>^^ Securities are fair valued</t>
  </si>
  <si>
    <t>IDFC First Bank Ltd</t>
  </si>
  <si>
    <t>INE092T01019</t>
  </si>
  <si>
    <t>Adani Enterprises Ltd</t>
  </si>
  <si>
    <t>INE423A01024</t>
  </si>
  <si>
    <t>Metals &amp; Minerals Trading</t>
  </si>
  <si>
    <t>FSN E-Commerce Ventures Ltd</t>
  </si>
  <si>
    <t>INE388Y01029</t>
  </si>
  <si>
    <t>Punjab National Bank</t>
  </si>
  <si>
    <t>INE160A01022</t>
  </si>
  <si>
    <t>One 97 Communications Ltd</t>
  </si>
  <si>
    <t>INE982J01020</t>
  </si>
  <si>
    <t>Adani Ports and Special Economic Zone Ltd</t>
  </si>
  <si>
    <t>INE742F01042</t>
  </si>
  <si>
    <t>Transport Infrastructure</t>
  </si>
  <si>
    <t>Steel Authority of India Ltd</t>
  </si>
  <si>
    <t>INE114A01011</t>
  </si>
  <si>
    <t>Info Edge (India) Ltd</t>
  </si>
  <si>
    <t>INE663F01032</t>
  </si>
  <si>
    <t>Shriram Finance Ltd</t>
  </si>
  <si>
    <t>INE721A01047</t>
  </si>
  <si>
    <t>Multi Commodity Exchange Of India Ltd</t>
  </si>
  <si>
    <t>INE745G01043</t>
  </si>
  <si>
    <t>Nestle India Ltd</t>
  </si>
  <si>
    <t>INE239A01024</t>
  </si>
  <si>
    <t>ICICI Prudential Life Insurance Co Ltd</t>
  </si>
  <si>
    <t>INE726G01019</t>
  </si>
  <si>
    <t>Varun Beverages Ltd</t>
  </si>
  <si>
    <t>INE200M01039</t>
  </si>
  <si>
    <t>Beverages</t>
  </si>
  <si>
    <t>NMDC Ltd</t>
  </si>
  <si>
    <t>INE584A01023</t>
  </si>
  <si>
    <t>Minerals &amp; Mining</t>
  </si>
  <si>
    <t>Laurus Labs Ltd</t>
  </si>
  <si>
    <t>INE947Q01028</t>
  </si>
  <si>
    <t>Canara Bank</t>
  </si>
  <si>
    <t>INE476A01022</t>
  </si>
  <si>
    <t>Bharat Heavy Electricals Ltd</t>
  </si>
  <si>
    <t>INE257A01026</t>
  </si>
  <si>
    <t>Electrical Equipment</t>
  </si>
  <si>
    <t>Sammaan Capital Ltd</t>
  </si>
  <si>
    <t>INE148I01020</t>
  </si>
  <si>
    <t>NBCC (India) Ltd</t>
  </si>
  <si>
    <t>INE095N01031</t>
  </si>
  <si>
    <t>Vishal Mega Mart Ltd</t>
  </si>
  <si>
    <t>INE01EA01019</t>
  </si>
  <si>
    <t>Manappuram Finance Ltd</t>
  </si>
  <si>
    <t>INE522D01027</t>
  </si>
  <si>
    <t>Hindustan Zinc Ltd</t>
  </si>
  <si>
    <t>INE267A01025</t>
  </si>
  <si>
    <t>Colgate Palmolive (India) Ltd</t>
  </si>
  <si>
    <t>INE259A01022</t>
  </si>
  <si>
    <t>Personal Products</t>
  </si>
  <si>
    <t>Pidilite Industries Ltd</t>
  </si>
  <si>
    <t>INE318A01026</t>
  </si>
  <si>
    <t>Chemicals &amp; Petrochemicals</t>
  </si>
  <si>
    <t>Patanjali Foods Ltd</t>
  </si>
  <si>
    <t>INE619A01035</t>
  </si>
  <si>
    <t>Agricultural Food &amp; other Products</t>
  </si>
  <si>
    <t>DLF Ltd</t>
  </si>
  <si>
    <t>INE271C01023</t>
  </si>
  <si>
    <t>Bharat Forge Ltd</t>
  </si>
  <si>
    <t>INE465A01025</t>
  </si>
  <si>
    <t>Aurobindo Pharma Ltd</t>
  </si>
  <si>
    <t>INE406A01037</t>
  </si>
  <si>
    <t>United Spirits Ltd</t>
  </si>
  <si>
    <t>INE854D01024</t>
  </si>
  <si>
    <t>Divi's Laboratories Ltd</t>
  </si>
  <si>
    <t>INE361B01024</t>
  </si>
  <si>
    <t>Glenmark Pharmaceuticals Ltd</t>
  </si>
  <si>
    <t>INE935A01035</t>
  </si>
  <si>
    <t>Indian Oil Corporation Ltd</t>
  </si>
  <si>
    <t>INE242A01010</t>
  </si>
  <si>
    <t>Grasim Industries Ltd</t>
  </si>
  <si>
    <t>INE047A01021</t>
  </si>
  <si>
    <t>Aditya Birla Capital Ltd</t>
  </si>
  <si>
    <t>INE674K01013</t>
  </si>
  <si>
    <t>Max Healthcare Institute Ltd</t>
  </si>
  <si>
    <t>INE027H01010</t>
  </si>
  <si>
    <t>Samvardhana Motherson International Ltd</t>
  </si>
  <si>
    <t>INE775A01035</t>
  </si>
  <si>
    <t>Godrej Consumer Products Ltd</t>
  </si>
  <si>
    <t>INE102D01028</t>
  </si>
  <si>
    <t>Vedanta Ltd</t>
  </si>
  <si>
    <t>INE205A01025</t>
  </si>
  <si>
    <t>Diversified Metals</t>
  </si>
  <si>
    <t>Avenue Supermarts Ltd</t>
  </si>
  <si>
    <t>INE192R01011</t>
  </si>
  <si>
    <t>REC Ltd</t>
  </si>
  <si>
    <t>INE020B01018</t>
  </si>
  <si>
    <t>Bank of India</t>
  </si>
  <si>
    <t>INE084A01016</t>
  </si>
  <si>
    <t>Indian Energy Exchange Ltd</t>
  </si>
  <si>
    <t>INE022Q01020</t>
  </si>
  <si>
    <t>Dabur India Ltd</t>
  </si>
  <si>
    <t>INE016A01026</t>
  </si>
  <si>
    <t>LIC Housing Finance Ltd</t>
  </si>
  <si>
    <t>INE115A01026</t>
  </si>
  <si>
    <t>Biocon Ltd</t>
  </si>
  <si>
    <t>INE376G01013</t>
  </si>
  <si>
    <t>CG Power and Industrial Solutions Ltd</t>
  </si>
  <si>
    <t>INE067A01029</t>
  </si>
  <si>
    <t>Kalyan Jewellers India Ltd</t>
  </si>
  <si>
    <t>INE303R01014</t>
  </si>
  <si>
    <t>Fortis Healthcare Ltd</t>
  </si>
  <si>
    <t>INE061F01013</t>
  </si>
  <si>
    <t>Eicher Motors Ltd</t>
  </si>
  <si>
    <t>INE066A01021</t>
  </si>
  <si>
    <t>IndusInd Bank Ltd</t>
  </si>
  <si>
    <t>INE095A01012</t>
  </si>
  <si>
    <t>Hero MotoCorp Ltd</t>
  </si>
  <si>
    <t>INE158A01026</t>
  </si>
  <si>
    <t>Adani Green Energy Ltd</t>
  </si>
  <si>
    <t>INE364U01010</t>
  </si>
  <si>
    <t>Petronet LNG Ltd</t>
  </si>
  <si>
    <t>INE347G01014</t>
  </si>
  <si>
    <t>APL Apollo Tubes Ltd</t>
  </si>
  <si>
    <t>INE702C01027</t>
  </si>
  <si>
    <t>GMR Airports Ltd</t>
  </si>
  <si>
    <t>INE776C01039</t>
  </si>
  <si>
    <t>Solar Industries India Ltd</t>
  </si>
  <si>
    <t>INE343H01029</t>
  </si>
  <si>
    <t>Suzlon Energy Ltd</t>
  </si>
  <si>
    <t>INE040H01021</t>
  </si>
  <si>
    <t>Adani Power Ltd</t>
  </si>
  <si>
    <t>INE814H01029</t>
  </si>
  <si>
    <t>Indian Hotels Co Ltd</t>
  </si>
  <si>
    <t>INE053A01029</t>
  </si>
  <si>
    <t>INE494B01023</t>
  </si>
  <si>
    <t>Kotak Mahindra Bank Ltd (05-Mar-2027) **</t>
  </si>
  <si>
    <t>INE237AD6166</t>
  </si>
  <si>
    <t>INF090I01GV8</t>
  </si>
  <si>
    <t>INF090I01JV2</t>
  </si>
  <si>
    <t>Tata Consultancy Services Ltd</t>
  </si>
  <si>
    <t>INE467B01029</t>
  </si>
  <si>
    <t>Tata Motors Passenger Vehicles Ltd</t>
  </si>
  <si>
    <t>INE155A01022</t>
  </si>
  <si>
    <t>HDB Financial Services Ltd</t>
  </si>
  <si>
    <t>INE756I01012</t>
  </si>
  <si>
    <t>Dr. Reddy's Laboratories Ltd</t>
  </si>
  <si>
    <t>INE089A01031</t>
  </si>
  <si>
    <t>Emami Ltd</t>
  </si>
  <si>
    <t>INE548C01032</t>
  </si>
  <si>
    <t>Akums Drugs And Pharmaceuticals Ltd</t>
  </si>
  <si>
    <t>INE09XN01023</t>
  </si>
  <si>
    <t>Balkrishna Industries Ltd</t>
  </si>
  <si>
    <t>INE787D01026</t>
  </si>
  <si>
    <t>Swiggy Ltd</t>
  </si>
  <si>
    <t>INE00H001014</t>
  </si>
  <si>
    <t>Indiamart Intermesh Ltd</t>
  </si>
  <si>
    <t>INE933S01016</t>
  </si>
  <si>
    <t>Finolex Industries Ltd</t>
  </si>
  <si>
    <t>INE183A01024</t>
  </si>
  <si>
    <t>Elecon Engineering Co Ltd</t>
  </si>
  <si>
    <t>INE205B01031</t>
  </si>
  <si>
    <t>Restaurant Brands Asia Ltd</t>
  </si>
  <si>
    <t>INE07T201019</t>
  </si>
  <si>
    <t>Jsw Dulux Ltd</t>
  </si>
  <si>
    <t>INE133A01011</t>
  </si>
  <si>
    <t>NCC Ltd</t>
  </si>
  <si>
    <t>INE868B01028</t>
  </si>
  <si>
    <t>JustDial Ltd</t>
  </si>
  <si>
    <t>INE599M01018</t>
  </si>
  <si>
    <t>Teamlease Services Ltd</t>
  </si>
  <si>
    <t>INE985S01024</t>
  </si>
  <si>
    <t>Zensar Technologies Ltd</t>
  </si>
  <si>
    <t>INE520A01027</t>
  </si>
  <si>
    <t>TVS Holdings Ltd</t>
  </si>
  <si>
    <t>INE105A01035</t>
  </si>
  <si>
    <t>JK Lakshmi Cement Ltd</t>
  </si>
  <si>
    <t>INE786A01032</t>
  </si>
  <si>
    <t>Gateway Distriparks Ltd</t>
  </si>
  <si>
    <t>INE079J01017</t>
  </si>
  <si>
    <t>Go Fashion India Ltd</t>
  </si>
  <si>
    <t>INE0BJS01011</t>
  </si>
  <si>
    <t>Whirlpool Of India Ltd</t>
  </si>
  <si>
    <t>INE716A01013</t>
  </si>
  <si>
    <t>Brookfield India Real Estate Trust</t>
  </si>
  <si>
    <t>INE0FDU25010</t>
  </si>
  <si>
    <t>Industry Classification</t>
  </si>
  <si>
    <t>Amagi Media Labs Ltd</t>
  </si>
  <si>
    <t>INE121R01077</t>
  </si>
  <si>
    <t>IT - Services</t>
  </si>
  <si>
    <t>Intellect Design Arena Ltd</t>
  </si>
  <si>
    <t>INE306R01017</t>
  </si>
  <si>
    <t>Meesho Ltd</t>
  </si>
  <si>
    <t>INE0VDM01015</t>
  </si>
  <si>
    <t>Mphasis Ltd</t>
  </si>
  <si>
    <t>INE356A01018</t>
  </si>
  <si>
    <t>Hexaware Technologies Ltd</t>
  </si>
  <si>
    <t>INE093A01041</t>
  </si>
  <si>
    <t>Foreign Equity Securities</t>
  </si>
  <si>
    <t>Cognizant Technology Solutions Corp., A</t>
  </si>
  <si>
    <t>US1924461023</t>
  </si>
  <si>
    <t>Makemytrip Ltd</t>
  </si>
  <si>
    <t>MU0295S00016</t>
  </si>
  <si>
    <t>Alphabet Inc</t>
  </si>
  <si>
    <t>US02079K3059</t>
  </si>
  <si>
    <t>Apple Inc</t>
  </si>
  <si>
    <t>US0378331005</t>
  </si>
  <si>
    <t>IT - Hardware</t>
  </si>
  <si>
    <t>Amazon.com INC</t>
  </si>
  <si>
    <t>US0231351067</t>
  </si>
  <si>
    <t>Meta Platforms Inc</t>
  </si>
  <si>
    <t>US30303M1027</t>
  </si>
  <si>
    <t>Microsoft Corp</t>
  </si>
  <si>
    <t>US5949181045</t>
  </si>
  <si>
    <t>Foreign Mutual Fund Units</t>
  </si>
  <si>
    <t>Franklin U.S. Opportunities Fund, Class I (Acc)</t>
  </si>
  <si>
    <t>LU0626261944</t>
  </si>
  <si>
    <t>Foreign Mutual Fund</t>
  </si>
  <si>
    <t>Equitas Small Finance Bank Ltd</t>
  </si>
  <si>
    <t>INE063P01018</t>
  </si>
  <si>
    <t>MTAR Technologies Ltd</t>
  </si>
  <si>
    <t>INE864I01014</t>
  </si>
  <si>
    <t>Kajaria Ceramics Ltd</t>
  </si>
  <si>
    <t>INE217B01036</t>
  </si>
  <si>
    <t>Brigade Enterprises Ltd</t>
  </si>
  <si>
    <t>INE791I01019</t>
  </si>
  <si>
    <t>Aster DM Healthcare Ltd</t>
  </si>
  <si>
    <t>INE914M01019</t>
  </si>
  <si>
    <t>Deepak Nitrite Ltd</t>
  </si>
  <si>
    <t>INE288B01029</t>
  </si>
  <si>
    <t>Sobha Ltd</t>
  </si>
  <si>
    <t>INE671H01015</t>
  </si>
  <si>
    <t>DCB Bank Ltd</t>
  </si>
  <si>
    <t>INE503A01015</t>
  </si>
  <si>
    <t>Finolex Cables Ltd</t>
  </si>
  <si>
    <t>INE235A01022</t>
  </si>
  <si>
    <t>K.P.R. Mill Ltd</t>
  </si>
  <si>
    <t>INE930H01031</t>
  </si>
  <si>
    <t>Textiles &amp; Apparels</t>
  </si>
  <si>
    <t>CCL Products (India) Ltd</t>
  </si>
  <si>
    <t>INE421D01022</t>
  </si>
  <si>
    <t>Sona Blw Precision Forgings Ltd</t>
  </si>
  <si>
    <t>INE073K01018</t>
  </si>
  <si>
    <t>Jubilant Ingrevia Ltd</t>
  </si>
  <si>
    <t>INE0BY001018</t>
  </si>
  <si>
    <t>Karur Vysya Bank Ltd</t>
  </si>
  <si>
    <t>INE036D01028</t>
  </si>
  <si>
    <t>Atul Ltd</t>
  </si>
  <si>
    <t>INE100A01010</t>
  </si>
  <si>
    <t>Kirloskar Pneumatic Co Ltd</t>
  </si>
  <si>
    <t>INE811A01020</t>
  </si>
  <si>
    <t>Ujjivan Small Finance Bank Ltd</t>
  </si>
  <si>
    <t>INE551W01018</t>
  </si>
  <si>
    <t>Sapphire Foods India Ltd</t>
  </si>
  <si>
    <t>INE806T01020</t>
  </si>
  <si>
    <t>Tenneco Clean Air India Ltd</t>
  </si>
  <si>
    <t>INE19RI01016</t>
  </si>
  <si>
    <t>Shankara Buildpro Ltd</t>
  </si>
  <si>
    <t>INE24OJ01011</t>
  </si>
  <si>
    <t>City Union Bank Ltd</t>
  </si>
  <si>
    <t>INE491A01021</t>
  </si>
  <si>
    <t>Delhivery Ltd</t>
  </si>
  <si>
    <t>INE148O01028</t>
  </si>
  <si>
    <t>Mrs Bectors Food Specialities Ltd</t>
  </si>
  <si>
    <t>INE495P01020</t>
  </si>
  <si>
    <t>The Ramco Cements Ltd</t>
  </si>
  <si>
    <t>INE331A01037</t>
  </si>
  <si>
    <t>AIA Engineering Ltd</t>
  </si>
  <si>
    <t>INE212H01026</t>
  </si>
  <si>
    <t>Electronics Mart India Ltd</t>
  </si>
  <si>
    <t>INE02YR01019</t>
  </si>
  <si>
    <t>IIFL Finance Ltd</t>
  </si>
  <si>
    <t>INE530B01024</t>
  </si>
  <si>
    <t>Rolex Rings Ltd</t>
  </si>
  <si>
    <t>INE645S01024</t>
  </si>
  <si>
    <t>Apollo Pipes Ltd</t>
  </si>
  <si>
    <t>INE126J01016</t>
  </si>
  <si>
    <t>Gujarat Gas Ltd</t>
  </si>
  <si>
    <t>INE844O01030</t>
  </si>
  <si>
    <t>Vishnu Chemicals Ltd</t>
  </si>
  <si>
    <t>INE270I01022</t>
  </si>
  <si>
    <t>Chemplast Sanmar Ltd</t>
  </si>
  <si>
    <t>INE488A01050</t>
  </si>
  <si>
    <t>The India Cements Ltd</t>
  </si>
  <si>
    <t>INE383A01012</t>
  </si>
  <si>
    <t>Pricol Ltd</t>
  </si>
  <si>
    <t>INE726V01018</t>
  </si>
  <si>
    <t>Ion Exchange (India) Ltd</t>
  </si>
  <si>
    <t>INE570A01022</t>
  </si>
  <si>
    <t>Other Utilities</t>
  </si>
  <si>
    <t>GHCL Ltd</t>
  </si>
  <si>
    <t>INE539A01019</t>
  </si>
  <si>
    <t>KPIT Technologies Ltd</t>
  </si>
  <si>
    <t>INE04I401011</t>
  </si>
  <si>
    <t>Greenpanel Industries Ltd</t>
  </si>
  <si>
    <t>INE08ZM01014</t>
  </si>
  <si>
    <t>Ratnamani Metals &amp; Tubes Ltd</t>
  </si>
  <si>
    <t>INE703B01027</t>
  </si>
  <si>
    <t>Ajax Engineering Ltd</t>
  </si>
  <si>
    <t>INE274Y01021</t>
  </si>
  <si>
    <t>Vedant Fashions Ltd</t>
  </si>
  <si>
    <t>INE825V01034</t>
  </si>
  <si>
    <t>Piramal Pharma Ltd</t>
  </si>
  <si>
    <t>INE0DK501011</t>
  </si>
  <si>
    <t>Brigade Hotel Ventures Ltd</t>
  </si>
  <si>
    <t>INE03NU01014</t>
  </si>
  <si>
    <t>J.B. Chemicals &amp; Pharmaceuticals Ltd</t>
  </si>
  <si>
    <t>INE572A01036</t>
  </si>
  <si>
    <t>Aditya Vision Ltd</t>
  </si>
  <si>
    <t>INE679V01027</t>
  </si>
  <si>
    <t>Vikram Solar Ltd</t>
  </si>
  <si>
    <t>INE078V01014</t>
  </si>
  <si>
    <t>Indoco Remedies Ltd</t>
  </si>
  <si>
    <t>INE873D01024</t>
  </si>
  <si>
    <t>Tata Communications Ltd</t>
  </si>
  <si>
    <t>INE151A01013</t>
  </si>
  <si>
    <t>Sudarshan Chemical Industries Ltd</t>
  </si>
  <si>
    <t>INE659A01023</t>
  </si>
  <si>
    <t>Affle 3i Ltd</t>
  </si>
  <si>
    <t>INE00WC01027</t>
  </si>
  <si>
    <t>SKF India Industrial Ltd</t>
  </si>
  <si>
    <t>INE2J8701016</t>
  </si>
  <si>
    <t>CE Info Systems Ltd</t>
  </si>
  <si>
    <t>INE0BV301023</t>
  </si>
  <si>
    <t>Chennai Interactive Business Services Pvt Ltd ** ^^</t>
  </si>
  <si>
    <t>Amphenol Corp</t>
  </si>
  <si>
    <t>US0320951017</t>
  </si>
  <si>
    <t>Federal Bank Ltd</t>
  </si>
  <si>
    <t>INE171A01029</t>
  </si>
  <si>
    <t>Tube Investments of India Ltd</t>
  </si>
  <si>
    <t>INE974X01010</t>
  </si>
  <si>
    <t>Mahindra &amp; Mahindra Financial Services Ltd</t>
  </si>
  <si>
    <t>INE774D01024</t>
  </si>
  <si>
    <t>IPCA Laboratories Ltd</t>
  </si>
  <si>
    <t>INE571A01038</t>
  </si>
  <si>
    <t>Shree Cement Ltd</t>
  </si>
  <si>
    <t>INE070A01015</t>
  </si>
  <si>
    <t>Timken India Ltd</t>
  </si>
  <si>
    <t>INE325A01013</t>
  </si>
  <si>
    <t>SRF Ltd</t>
  </si>
  <si>
    <t>INE647A01010</t>
  </si>
  <si>
    <t>Emmvee Photovoltaic Power Ltd</t>
  </si>
  <si>
    <t>INE1C6T01020</t>
  </si>
  <si>
    <t>Page Industries Ltd</t>
  </si>
  <si>
    <t>INE761H01022</t>
  </si>
  <si>
    <t>J.K. Cement Ltd</t>
  </si>
  <si>
    <t>INE823G01014</t>
  </si>
  <si>
    <t>Siemens Energy India ltd</t>
  </si>
  <si>
    <t>INE1NPP01017</t>
  </si>
  <si>
    <t>Oberoi Realty Ltd</t>
  </si>
  <si>
    <t>INE093I01010</t>
  </si>
  <si>
    <t>Billionbrains Garage Ventures Ltd</t>
  </si>
  <si>
    <t>INE0HOQ01053</t>
  </si>
  <si>
    <t>Havells India Ltd</t>
  </si>
  <si>
    <t>INE176B01034</t>
  </si>
  <si>
    <t>Dixon Technologies (India) Ltd</t>
  </si>
  <si>
    <t>INE935N01020</t>
  </si>
  <si>
    <t>Escorts Kubota Ltd</t>
  </si>
  <si>
    <t>INE042A01014</t>
  </si>
  <si>
    <t>Poonawalla Fincorp Ltd</t>
  </si>
  <si>
    <t>INE511C01022</t>
  </si>
  <si>
    <t>Astral Ltd</t>
  </si>
  <si>
    <t>INE006I01046</t>
  </si>
  <si>
    <t>Bharti Hexacom Ltd</t>
  </si>
  <si>
    <t>INE343G01021</t>
  </si>
  <si>
    <t>Procter &amp; Gamble Hygiene and Health Care Ltd</t>
  </si>
  <si>
    <t>INE179A01014</t>
  </si>
  <si>
    <t>Jubilant Foodworks Ltd</t>
  </si>
  <si>
    <t>INE797F01020</t>
  </si>
  <si>
    <t>Coromandel International Ltd</t>
  </si>
  <si>
    <t>INE169A01031</t>
  </si>
  <si>
    <t>ITC Hotels Ltd</t>
  </si>
  <si>
    <t>INE379A01028</t>
  </si>
  <si>
    <t>Abbott India Ltd</t>
  </si>
  <si>
    <t>INE358A01014</t>
  </si>
  <si>
    <t>Cummins India Ltd</t>
  </si>
  <si>
    <t>INE298A01020</t>
  </si>
  <si>
    <t>Persistent Systems Ltd</t>
  </si>
  <si>
    <t>INE262H01021</t>
  </si>
  <si>
    <t>Container Corporation Of India Ltd</t>
  </si>
  <si>
    <t>INE111A01025</t>
  </si>
  <si>
    <t>Hitachi Energy India Ltd</t>
  </si>
  <si>
    <t>INE07Y701011</t>
  </si>
  <si>
    <t>Bajaj Holdings &amp; Investment Ltd</t>
  </si>
  <si>
    <t>INE118A01012</t>
  </si>
  <si>
    <t>Muthoot Finance Ltd</t>
  </si>
  <si>
    <t>INE414G01012</t>
  </si>
  <si>
    <t>Ge Vernova T&amp;D India Ltd</t>
  </si>
  <si>
    <t>INE200A01026</t>
  </si>
  <si>
    <t>Union Bank Of India</t>
  </si>
  <si>
    <t>INE692A01016</t>
  </si>
  <si>
    <t>Lupin Ltd</t>
  </si>
  <si>
    <t>INE326A01037</t>
  </si>
  <si>
    <t>Life Insurance Corporation Of India</t>
  </si>
  <si>
    <t>INE0J1Y01017</t>
  </si>
  <si>
    <t>General Insurance Corporation Of India</t>
  </si>
  <si>
    <t>INE481Y01014</t>
  </si>
  <si>
    <t>Tata Motors Ltd</t>
  </si>
  <si>
    <t>INE1TAE01010</t>
  </si>
  <si>
    <t>Great Eastern Shipping Co Ltd</t>
  </si>
  <si>
    <t>INE017A01032</t>
  </si>
  <si>
    <t>MRF Ltd</t>
  </si>
  <si>
    <t>INE883A01011</t>
  </si>
  <si>
    <t>National Aluminium Co Ltd</t>
  </si>
  <si>
    <t>INE139A01034</t>
  </si>
  <si>
    <t>BSE Ltd</t>
  </si>
  <si>
    <t>INE118H01025</t>
  </si>
  <si>
    <t>Polycab India Ltd</t>
  </si>
  <si>
    <t>INE455K01017</t>
  </si>
  <si>
    <t>INE704J01044</t>
  </si>
  <si>
    <t>Natco Pharma Ltd</t>
  </si>
  <si>
    <t>INE987B01026</t>
  </si>
  <si>
    <t>Navin Fluorine International Ltd</t>
  </si>
  <si>
    <t>INE048G01026</t>
  </si>
  <si>
    <t>Can Fin Homes Ltd</t>
  </si>
  <si>
    <t>INE477A01020</t>
  </si>
  <si>
    <t>Aditya Birla Sun Life AMC Ltd</t>
  </si>
  <si>
    <t>INE404A01024</t>
  </si>
  <si>
    <t>R R Kabel Ltd</t>
  </si>
  <si>
    <t>INE777K01022</t>
  </si>
  <si>
    <t>Radico Khaitan Ltd</t>
  </si>
  <si>
    <t>INE944F01028</t>
  </si>
  <si>
    <t>Force Motors Ltd</t>
  </si>
  <si>
    <t>INE451A01017</t>
  </si>
  <si>
    <t>INE694L01019</t>
  </si>
  <si>
    <t>Chennai Petroleum Corporation Ltd</t>
  </si>
  <si>
    <t>INE178A01016</t>
  </si>
  <si>
    <t>JSW Infrastructure Ltd</t>
  </si>
  <si>
    <t>INE880J01026</t>
  </si>
  <si>
    <t>INE1CDF01017</t>
  </si>
  <si>
    <t>INE1CLE01013</t>
  </si>
  <si>
    <t>Cyient DLM Ltd</t>
  </si>
  <si>
    <t>INE055S01018</t>
  </si>
  <si>
    <t>Global Health Ltd</t>
  </si>
  <si>
    <t>INE474Q01031</t>
  </si>
  <si>
    <t>Aditya Infotech Ltd</t>
  </si>
  <si>
    <t>INE819V01029</t>
  </si>
  <si>
    <t>Shivalik Bimetal Controls Ltd</t>
  </si>
  <si>
    <t>INE386D01027</t>
  </si>
  <si>
    <t>Seshaasai Technologies Ltd</t>
  </si>
  <si>
    <t>INE04VU01023</t>
  </si>
  <si>
    <t>Endurance Technologies Ltd</t>
  </si>
  <si>
    <t>INE913H01037</t>
  </si>
  <si>
    <t>Aadhar Housing Finance Ltd</t>
  </si>
  <si>
    <t>INE883F01010</t>
  </si>
  <si>
    <t>Clean Max Enviro Energy Solutions Ltd</t>
  </si>
  <si>
    <t>INE647U01026</t>
  </si>
  <si>
    <t>Sagility Ltd</t>
  </si>
  <si>
    <t>INE0W2G01015</t>
  </si>
  <si>
    <t>United Breweries Ltd</t>
  </si>
  <si>
    <t>INE686F01025</t>
  </si>
  <si>
    <t>ABB India Ltd</t>
  </si>
  <si>
    <t>INE117A01022</t>
  </si>
  <si>
    <t>Godrej Agrovet Ltd</t>
  </si>
  <si>
    <t>INE850D01014</t>
  </si>
  <si>
    <t>India Shelter Finance Corporation Ltd</t>
  </si>
  <si>
    <t>INE922K01024</t>
  </si>
  <si>
    <t>Blue Star Ltd</t>
  </si>
  <si>
    <t>INE472A01039</t>
  </si>
  <si>
    <t>Torrent Pharmaceuticals Ltd</t>
  </si>
  <si>
    <t>INE685A01028</t>
  </si>
  <si>
    <t>Tata Consumer Products Ltd</t>
  </si>
  <si>
    <t>INE192A01025</t>
  </si>
  <si>
    <t>LG Electronics India Ltd</t>
  </si>
  <si>
    <t>INE324D01010</t>
  </si>
  <si>
    <t>KEI Industries Ltd</t>
  </si>
  <si>
    <t>INE878B01027</t>
  </si>
  <si>
    <t>Somany Ceramics Ltd</t>
  </si>
  <si>
    <t>INE355A01028</t>
  </si>
  <si>
    <t>Jyothy Labs Ltd</t>
  </si>
  <si>
    <t>INE668F01031</t>
  </si>
  <si>
    <t>Household Products</t>
  </si>
  <si>
    <t>Coal India Ltd</t>
  </si>
  <si>
    <t>INE522F01014</t>
  </si>
  <si>
    <t>Consumable Fuels</t>
  </si>
  <si>
    <t>NHPC Ltd</t>
  </si>
  <si>
    <t>INE848E01016</t>
  </si>
  <si>
    <t>Dr. Lal Path Labs Ltd</t>
  </si>
  <si>
    <t>INE600L01024</t>
  </si>
  <si>
    <t>Ajanta Pharma Ltd</t>
  </si>
  <si>
    <t>INE031B01049</t>
  </si>
  <si>
    <t>Mahanagar Gas Ltd</t>
  </si>
  <si>
    <t>INE002S01010</t>
  </si>
  <si>
    <t>Chambal Fertilizers &amp; Chemicals Ltd</t>
  </si>
  <si>
    <t>INE085A01013</t>
  </si>
  <si>
    <t>Embassy Office Parks REIT</t>
  </si>
  <si>
    <t>INE041025011</t>
  </si>
  <si>
    <t>Mediatek Inc</t>
  </si>
  <si>
    <t>TW0002454006</t>
  </si>
  <si>
    <t>Unilever PLC, (ADR)</t>
  </si>
  <si>
    <t>US9047678035</t>
  </si>
  <si>
    <t>Hyundai Motor Co Ltd</t>
  </si>
  <si>
    <t>KR7005380001</t>
  </si>
  <si>
    <t>Hon Hai Precision Industry Co Ltd</t>
  </si>
  <si>
    <t>TW0002317005</t>
  </si>
  <si>
    <t>TW0000056001</t>
  </si>
  <si>
    <t>Techno Electric &amp; Engineering Co Ltd</t>
  </si>
  <si>
    <t>INE285K01026</t>
  </si>
  <si>
    <t>Lodha Developers Ltd</t>
  </si>
  <si>
    <t>INE670K01029</t>
  </si>
  <si>
    <t>Taiwan Semiconductor Manufacturing Co. Ltd</t>
  </si>
  <si>
    <t>TW0002330008</t>
  </si>
  <si>
    <t>Samsung Electronics Co. Ltd</t>
  </si>
  <si>
    <t>KR7005930003</t>
  </si>
  <si>
    <t>SK Hynix Inc</t>
  </si>
  <si>
    <t>KR7000660001</t>
  </si>
  <si>
    <t>Yageo Corp</t>
  </si>
  <si>
    <t>TW0002327004</t>
  </si>
  <si>
    <t>Tencent Holdings Ltd</t>
  </si>
  <si>
    <t>KYG875721634</t>
  </si>
  <si>
    <t>Contemporary Amperex Technology Co Ltd</t>
  </si>
  <si>
    <t>CNE100003662</t>
  </si>
  <si>
    <t>Alibaba Group Holding Ltd</t>
  </si>
  <si>
    <t>KYG017191142</t>
  </si>
  <si>
    <t>Singapore Technologies Engineering Ltd</t>
  </si>
  <si>
    <t>SG1F60858221</t>
  </si>
  <si>
    <t>China Resources Land Ltd</t>
  </si>
  <si>
    <t>KYG2108Y1052</t>
  </si>
  <si>
    <t>Weichai Power Co Ltd</t>
  </si>
  <si>
    <t>CNE1000004L9</t>
  </si>
  <si>
    <t>Lite-On Technology Corp</t>
  </si>
  <si>
    <t>TW0002301009</t>
  </si>
  <si>
    <t>Jiangsu Hengrui Pharmaceuticals Co Ltd</t>
  </si>
  <si>
    <t>CNE0000014W7</t>
  </si>
  <si>
    <t>DBS Group Holdings Ltd</t>
  </si>
  <si>
    <t>SG1L01001701</t>
  </si>
  <si>
    <t>King Slide Works Co Ltd</t>
  </si>
  <si>
    <t>TW0002059003</t>
  </si>
  <si>
    <t>KB Financial Group Inc</t>
  </si>
  <si>
    <t>KR7105560007</t>
  </si>
  <si>
    <t>Wiwynn Corp</t>
  </si>
  <si>
    <t>TW0006669005</t>
  </si>
  <si>
    <t>Techtronic Industries Co. Ltd</t>
  </si>
  <si>
    <t>HK0669013440</t>
  </si>
  <si>
    <t>Zhongji Innolight Co Ltd</t>
  </si>
  <si>
    <t>CNE100001CY9</t>
  </si>
  <si>
    <t>Telecom - Equipment &amp; Accessories</t>
  </si>
  <si>
    <t>Wus Printed Circuit Kunshan Co Ltd</t>
  </si>
  <si>
    <t>CNE100000SP5</t>
  </si>
  <si>
    <t>Netease Inc</t>
  </si>
  <si>
    <t>KYG6427A1022</t>
  </si>
  <si>
    <t>Entertainment</t>
  </si>
  <si>
    <t>Yum China Holdings INC</t>
  </si>
  <si>
    <t>US98850P1093</t>
  </si>
  <si>
    <t>Hon Precision Inc</t>
  </si>
  <si>
    <t>TW0007769002</t>
  </si>
  <si>
    <t>Sun Hung Kai Properties Ltd</t>
  </si>
  <si>
    <t>HK0016000132</t>
  </si>
  <si>
    <t>Asia Vital Components Co Ltd</t>
  </si>
  <si>
    <t>TW0003017000</t>
  </si>
  <si>
    <t>AIA Group Ltd</t>
  </si>
  <si>
    <t>HK0000069689</t>
  </si>
  <si>
    <t>Zijin Gold International Co Ltd</t>
  </si>
  <si>
    <t>HK0001200002</t>
  </si>
  <si>
    <t>Fuyao Glass Industry Group Co Ltd</t>
  </si>
  <si>
    <t>CNE100001TR7</t>
  </si>
  <si>
    <t>Hong Kong Exchanges And Clearing Ltd</t>
  </si>
  <si>
    <t>HK0388045442</t>
  </si>
  <si>
    <t>BYD Co Ltd</t>
  </si>
  <si>
    <t>CNE100000296</t>
  </si>
  <si>
    <t>China Merchants Bank Co Ltd</t>
  </si>
  <si>
    <t>CNE1000002M1</t>
  </si>
  <si>
    <t>Bajaj Auto Ltd</t>
  </si>
  <si>
    <t>INE917I01010</t>
  </si>
  <si>
    <t>Tech Mahindra Ltd</t>
  </si>
  <si>
    <t>INE669C01036</t>
  </si>
  <si>
    <t>Wipro Ltd</t>
  </si>
  <si>
    <t>INE075A01022</t>
  </si>
  <si>
    <t>LU0195948665</t>
  </si>
  <si>
    <t>INF090I01XS9</t>
  </si>
  <si>
    <t>INF090I01FW8</t>
  </si>
  <si>
    <t>INF090I01HS2</t>
  </si>
  <si>
    <t>INF209K01VP1</t>
  </si>
  <si>
    <t>INF174K01LC6</t>
  </si>
  <si>
    <t>INF277K017Q3</t>
  </si>
  <si>
    <t>INF846K01ZM8</t>
  </si>
  <si>
    <t>INF178L01BY0</t>
  </si>
  <si>
    <t>INF090I01XG4</t>
  </si>
  <si>
    <t>Franklin India Short Term Income Plan-Segregated Portfolio 3- 9.50% Yes Bank Ltd CO 23 Dec 2021-Direct-Growth Plan</t>
  </si>
  <si>
    <t>INF090I01VS3</t>
  </si>
  <si>
    <t>* Less than 0.01%</t>
  </si>
  <si>
    <t>Franklin India Flexi Cap Fund-Direct Growth Plan (Formerly known as Franklin India Equity Fund)</t>
  </si>
  <si>
    <t>INF090I01FK3</t>
  </si>
  <si>
    <t>INF109K013N3</t>
  </si>
  <si>
    <t>INF090I01KR8</t>
  </si>
  <si>
    <t>Franklin India Dynamic Accrual Fund- Segregated Portfolio 3- 9.50% Yes Bank Ltd CO 23 Dec 2021-Direct-Growth Plan</t>
  </si>
  <si>
    <t>INF090I01WD3</t>
  </si>
  <si>
    <t>There are certain Instrument/ Security categories/ sub-categories wherein the schemes do not hold any positions as on May 29, 2026.
Accordingly, if there are NIL holdings, the category/sub-category of Instruments/ Securities have not been disclosed in the Portfolio.</t>
  </si>
  <si>
    <t>h) Total value and percentage of illiquid securities</t>
  </si>
  <si>
    <t>i) Repo transactions in corporate debt securities during the month</t>
  </si>
  <si>
    <t>j) Term deposits placed as margins for trading in cash and derivatives market</t>
  </si>
  <si>
    <t>k) Security in default beyond maturity date</t>
  </si>
  <si>
    <t>Number of contracts bought</t>
  </si>
  <si>
    <t>Number of contracts Sold</t>
  </si>
  <si>
    <t>Gross Notional Value of contracts where futures were bought  in Rs. Lakhs</t>
  </si>
  <si>
    <t>Gross Notional Value of contracts where futures were  sold in Rs. Lakhs</t>
  </si>
  <si>
    <t>Net Profit/(Loss) value on all contracts in Rs. Lakhs</t>
  </si>
  <si>
    <t>e) Portfolio Turnover Ratio</t>
  </si>
  <si>
    <t>f) Residual maturity / Average Maturity</t>
  </si>
  <si>
    <t>a) NAV at the beginning and at the end of the month ended 29-May-2026</t>
  </si>
  <si>
    <t>b) Aggregate Distributions declared during the month ended 29-May-2026</t>
  </si>
  <si>
    <t>c) Portfolio Turnover Ratio</t>
  </si>
  <si>
    <t>c) The percentage in terms of market value of investments made in Foreign Securities/ADRs/GDRs/Foreign Mutual Fund Units</t>
  </si>
  <si>
    <t>d) Exposure to Derivative Instruments:</t>
  </si>
  <si>
    <t>Underlying</t>
  </si>
  <si>
    <t>Long/Short</t>
  </si>
  <si>
    <t>Futures Price When purchased</t>
  </si>
  <si>
    <t>Current price of the contract</t>
  </si>
  <si>
    <t>Margin maintained
in Rs. Lakhs</t>
  </si>
  <si>
    <t>Short</t>
  </si>
  <si>
    <t>Bajaj Finance Ltd 30-Jun-26</t>
  </si>
  <si>
    <t>Vodafone Idea Ltd 30-Jun-26</t>
  </si>
  <si>
    <t>Net Profit/ (Loss) value on all contracts in Rs. Lakhs</t>
  </si>
  <si>
    <t>i) Total value and percentage of illiquid securities</t>
  </si>
  <si>
    <t>j) Repo transactions in corporate debt securities during the month</t>
  </si>
  <si>
    <t>k) Term deposits placed as margins for trading in cash and derivatives market</t>
  </si>
  <si>
    <t>l) Security in default beyond maturity date</t>
  </si>
  <si>
    <t xml:space="preserve">m) Risk-o-meter </t>
  </si>
  <si>
    <t xml:space="preserve">e) Outstanding derivative exposure as % to net assets </t>
  </si>
  <si>
    <t>f) Portfolio Turnover Ratio</t>
  </si>
  <si>
    <t>g) Residual maturity / Average Maturity</t>
  </si>
  <si>
    <t xml:space="preserve">h) During the month additional instances of fair valuation/deviation from valuation price provided by the valuation agencies </t>
  </si>
  <si>
    <t>c) The percentage in terms of market value of investments made in Foreign Securities/ADRs/GDRs/Foreign Mutual Fund Units:</t>
  </si>
  <si>
    <t>d) Exposure to Derivative Instruments</t>
  </si>
  <si>
    <t xml:space="preserve">l) Risk-o-meter </t>
  </si>
  <si>
    <t>Adani Ports and Special Economic Zone Ltd 28-Jul-26</t>
  </si>
  <si>
    <t>APL Apollo Tubes Ltd 28-Jul-26</t>
  </si>
  <si>
    <t>Axis Bank Ltd 30-Jun-26</t>
  </si>
  <si>
    <t>Axis Bank Ltd 28-Jul-26</t>
  </si>
  <si>
    <t>Bajaj Finserv Ltd 30-Jun-26</t>
  </si>
  <si>
    <t>Bajaj Finserv Ltd 28-Jul-26</t>
  </si>
  <si>
    <t>Bajaj Finance Ltd 28-Jul-26</t>
  </si>
  <si>
    <t>Bank of India 30-Jun-26</t>
  </si>
  <si>
    <t>Bank of India 28-Jul-26</t>
  </si>
  <si>
    <t>Bharat Electronics Ltd 30-Jun-26</t>
  </si>
  <si>
    <t>Bharat Electronics Ltd 28-Jul-26</t>
  </si>
  <si>
    <t>Bharti Airtel Ltd 30-Jun-26</t>
  </si>
  <si>
    <t>Biocon Ltd 30-Jun-26</t>
  </si>
  <si>
    <t>Canara Bank 30-Jun-26</t>
  </si>
  <si>
    <t>Canara Bank 28-Jul-26</t>
  </si>
  <si>
    <t>CG Power and Industrial Solutions Ltd 30-Jun-26</t>
  </si>
  <si>
    <t>Cholamandalam Investment and Finance Co Ltd 30-Jun-26</t>
  </si>
  <si>
    <t>Coforge Ltd 30-Jun-26</t>
  </si>
  <si>
    <t>Divi's Laboratories Ltd 30-Jun-26</t>
  </si>
  <si>
    <t>Eicher Motors Ltd 28-Jul-26</t>
  </si>
  <si>
    <t>Eternal Ltd 30-Jun-26</t>
  </si>
  <si>
    <t>Eternal Ltd 28-Jul-26</t>
  </si>
  <si>
    <t>Exide Industries Ltd 30-Jun-26</t>
  </si>
  <si>
    <t>GMR Airports Ltd 30-Jun-26</t>
  </si>
  <si>
    <t>Godrej Properties Ltd 30-Jun-26</t>
  </si>
  <si>
    <t>Grasim Industries Ltd 30-Jun-26</t>
  </si>
  <si>
    <t>Hindustan Aeronautics Ltd 28-Jul-26</t>
  </si>
  <si>
    <t>HDFC Bank Ltd 30-Jun-26</t>
  </si>
  <si>
    <t>HDFC Bank Ltd 28-Jul-26</t>
  </si>
  <si>
    <t>HDFC Life Insurance Co Ltd 28-Jul-26</t>
  </si>
  <si>
    <t>Hindalco Industries Ltd 30-Jun-26</t>
  </si>
  <si>
    <t>Hindalco Industries Ltd 28-Jul-26</t>
  </si>
  <si>
    <t>ICICI Bank Ltd 30-Jun-26</t>
  </si>
  <si>
    <t>ICICI Bank Ltd 28-Jul-26</t>
  </si>
  <si>
    <t>Vodafone Idea Ltd 28-Jul-26</t>
  </si>
  <si>
    <t>Indus Towers Ltd 30-Jun-26</t>
  </si>
  <si>
    <t>ITC Ltd 30-Jun-26</t>
  </si>
  <si>
    <t>ITC Ltd 28-Jul-26</t>
  </si>
  <si>
    <t>Jio Financial Services Ltd 30-Jun-26</t>
  </si>
  <si>
    <t>Jio Financial Services Ltd 28-Jul-26</t>
  </si>
  <si>
    <t>JSW Steel Ltd 30-Jun-26</t>
  </si>
  <si>
    <t>Kotak Mahindra Bank Ltd 30-Jun-26</t>
  </si>
  <si>
    <t>Mahindra &amp; Mahindra Ltd 30-Jun-26</t>
  </si>
  <si>
    <t>Manappuram Finance Ltd 30-Jun-26</t>
  </si>
  <si>
    <t>Maruti Suzuki India Ltd 28-Jul-26</t>
  </si>
  <si>
    <t>Max Healthcare Institute Ltd 30-Jun-26</t>
  </si>
  <si>
    <t>Nestle India Ltd 30-Jun-26</t>
  </si>
  <si>
    <t>Nestle India Ltd 28-Jul-26</t>
  </si>
  <si>
    <t>NTPC Ltd 30-Jun-26</t>
  </si>
  <si>
    <t>NTPC Ltd 28-Jul-26</t>
  </si>
  <si>
    <t>Oil &amp; Natural Gas Corporation Ltd 30-Jun-26</t>
  </si>
  <si>
    <t>Oil &amp; Natural Gas Corporation Ltd 28-Jul-26</t>
  </si>
  <si>
    <t>Punjab National Bank 28-Jul-26</t>
  </si>
  <si>
    <t>Power Grid Corporation of India Ltd 30-Jun-26</t>
  </si>
  <si>
    <t>Power Grid Corporation of India Ltd 28-Jul-26</t>
  </si>
  <si>
    <t>REC Ltd 30-Jun-26</t>
  </si>
  <si>
    <t>REC Ltd 28-Jul-26</t>
  </si>
  <si>
    <t>Reliance Industries Ltd 30-Jun-26</t>
  </si>
  <si>
    <t>Reliance Industries Ltd 28-Jul-26</t>
  </si>
  <si>
    <t>Steel Authority of India Ltd 30-Jun-26</t>
  </si>
  <si>
    <t>Sammaan Capital Ltd 30-Jun-26</t>
  </si>
  <si>
    <t>SBI Life Insurance Co Ltd 30-Jun-26</t>
  </si>
  <si>
    <t>State Bank of India 30-Jun-26</t>
  </si>
  <si>
    <t>Shriram Finance Ltd 28-Jul-26</t>
  </si>
  <si>
    <t>Sun Pharmaceutical Industries Ltd 30-Jun-26</t>
  </si>
  <si>
    <t>Suzlon Energy Ltd 30-Jun-26</t>
  </si>
  <si>
    <t>Ultratech Cement Ltd 30-Jun-26</t>
  </si>
  <si>
    <t>Yes Bank Ltd 30-Jun-26</t>
  </si>
  <si>
    <t>Yes Bank Ltd 28-Jul-26</t>
  </si>
  <si>
    <t xml:space="preserve">     </t>
  </si>
  <si>
    <t>c) Exposure to Derivative Instruments</t>
  </si>
  <si>
    <t xml:space="preserve">f) During the month additional instances of fair valuation/deviation from valuation price provided by the valuation agencies </t>
  </si>
  <si>
    <t>g) The percentage in terms of market value of investments made in Foreign Securities/ADRs/GDRs/Foreign Mutual Fund Units:</t>
  </si>
  <si>
    <t>Scheme Name</t>
  </si>
  <si>
    <t>Market Value (Rs.in Lakhs)</t>
  </si>
  <si>
    <t>Percentage to Net Assets</t>
  </si>
  <si>
    <t>Franklin India Large Cap Fund</t>
  </si>
  <si>
    <t>Franklin India Dividend Yield Fund</t>
  </si>
  <si>
    <t>f) The percentage in terms of market value of investments made in Foreign Securities/ADRs/GDRs/Foreign Mutual Fund Units:</t>
  </si>
  <si>
    <t>Franklin U.S. Opportunities Equity Active Fund of Funds</t>
  </si>
  <si>
    <t xml:space="preserve">g) Outstanding derivative exposure as % to net assets </t>
  </si>
  <si>
    <t xml:space="preserve">f) Outstanding derivative exposure as % to net assets </t>
  </si>
  <si>
    <t>g) The percentage in terms of market value of investments made in Foreign Securities/ADRs/GDRs/Foreign Mutual Fund Units</t>
  </si>
  <si>
    <t>g) The percentage in terms of market value of investments made in Foreign Securities/ADRs/GDRs/Foreign Mutual Fund Units as at April 30, 2026 is as under</t>
  </si>
  <si>
    <t>Franklin India Equity Savings Fund</t>
  </si>
  <si>
    <t>Foreign ETF</t>
  </si>
  <si>
    <t>Yuanta/P-shares Taiwan Dividend Plus ETF</t>
  </si>
  <si>
    <t>Franklin Technology Fund, Class I (Acc)</t>
  </si>
  <si>
    <t>Franklin India Money Market Fund Direct-Growth Plan</t>
  </si>
  <si>
    <t>Franklin India Arbitrage Fund - Direct Plan - Growth</t>
  </si>
  <si>
    <t>Franklin India Corporate Debt Fund - Direct Plan - Growth</t>
  </si>
  <si>
    <t>Franklin India Government Securities Fund - Direct Plan - Growth</t>
  </si>
  <si>
    <t>Aditya Birla Sun Life Arbitrage Fund - Direct Plan - Growth</t>
  </si>
  <si>
    <t>Kotak Arbitrage Fund - Direct Plan - Growth</t>
  </si>
  <si>
    <t>Tata Arbitrage Fund - Direct Plan - Growth</t>
  </si>
  <si>
    <t>Axis Corporate Bond Fund - Direct Plan - Growth</t>
  </si>
  <si>
    <t>Kotak Corporate Bond Fund - Direct Plan - Growth</t>
  </si>
  <si>
    <t>Franklin India Medium To Long Duration Fund - Direct Plan - Growth</t>
  </si>
  <si>
    <t>ICICI Prudential Short Term Fund Direct - Growth Plan</t>
  </si>
  <si>
    <t>Franklin India Banking &amp; Psu Debt Fund - Direct Plan - Growth</t>
  </si>
  <si>
    <t>Vedanta Aluminium Metal Ltd @</t>
  </si>
  <si>
    <t>Vedanta Iron And Steel Ltd @</t>
  </si>
  <si>
    <t>@ Awaiting Listing</t>
  </si>
  <si>
    <t>Talwandi Sabo Power Ltd @</t>
  </si>
  <si>
    <t>Malco Energy Ltd @</t>
  </si>
  <si>
    <t>TVS Motor Co Ltd  (Non- Convertible Preference Shares)</t>
  </si>
  <si>
    <t xml:space="preserve">Primary Benchmark: 65% Nifty 500+ 20% Nifty Short Duration Index+ 5% Domestic price of gold+ 5% Domestic price of silver+ 5% iCOMDEX </t>
  </si>
  <si>
    <t>Investors should consult their financial advisers if in doubt about whether the product is suitable for them</t>
  </si>
  <si>
    <t>Risk level based on portfolio as on May 29, 2026</t>
  </si>
  <si>
    <t>Risk level of primary benchmark as on May 29, 2026</t>
  </si>
  <si>
    <t>Primary Benchmark: Nifty Equity Savings Index</t>
  </si>
  <si>
    <t>Primary Benchmark: Nifty 50 Hybrid Composite Debt 50:50 Index</t>
  </si>
  <si>
    <t>Primary Benchmark: CRISIL Hybrid 35+65 - Aggressive Index</t>
  </si>
  <si>
    <t>^Franklin India Equity Hybrid Fund is renamed as Franklin India Aggressive Hybrid Fund effective July 11, 2025</t>
  </si>
  <si>
    <t>Primary Benchmark: NIFTY 50 Arbitrage Index</t>
  </si>
  <si>
    <t>Primary Benchmark:  Tier-1 Index:  Nifty 500 (Effective August 1, 2023, the benchmark of the scheme has been changed from NIFTY500 Value 50)</t>
  </si>
  <si>
    <t xml:space="preserve">Tier-2 Index:  NIFTY500 Value 50 </t>
  </si>
  <si>
    <t>Primary Benchmark: BSE Teck (Effective June 1, 2024, the benchmark of the scheme has been renamed from S&amp;P BSE Teck)</t>
  </si>
  <si>
    <t>Primary Benchmark: Nifty Smallcap 250</t>
  </si>
  <si>
    <t>^Franklin India Smaller Companies Fund is renamed as Franklin India Small Cap Fund effective Jul 11, 2025</t>
  </si>
  <si>
    <t>Primary Benchmark: NIFTY 500</t>
  </si>
  <si>
    <t>Primary Benchmark: Nifty Midcap 150</t>
  </si>
  <si>
    <t>^Franklin India Prima Fund is renamed as Franklin India Mid Cap Fund effective Jul 11, 2025</t>
  </si>
  <si>
    <t>Primary Benchmark: BSE 200 TRI</t>
  </si>
  <si>
    <t>Primary Benchmark: Nifty 500 Multi Cap 50:25:25 Total Returns Index</t>
  </si>
  <si>
    <t>Primary Benchmark: NIFTY LargeMidcap 250</t>
  </si>
  <si>
    <t>^Franklin India Equity Advantage Fund is renamed as Franklin India Large &amp; Mid Cap Fund effective Jul 11, 2025</t>
  </si>
  <si>
    <t>Primary Benchmark: Nifty 100</t>
  </si>
  <si>
    <t>^Franklin India Bluechip Fund is renamed as Franklin India Large Cap Fund effective Jul 11, 2025</t>
  </si>
  <si>
    <t>^ Franklin India Equity Fund is renamed as Franklin India Flexi Cap Fund effective Jan 29, 2021.</t>
  </si>
  <si>
    <t>Primary Benchmark: Tier-1 Index:  Nifty 500 (Effective August 1, 2023, the benchmark of the scheme has been changed from  Nifty Dividend Opportunities 50 )</t>
  </si>
  <si>
    <t>Tier-2 Index:  Nifty Dividend Opportunities 50</t>
  </si>
  <si>
    <t>^Templeton India Equity Income Fund is renamed as Franklin India Dividend Yield Fund effective July 11, 2025</t>
  </si>
  <si>
    <t>Primary Benchmark: BSE India Infrastructure Index (Effective June 1, 2024, the benchmark of the scheme has been renamed from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</si>
  <si>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</si>
  <si>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</si>
  <si>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</si>
  <si>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</si>
  <si>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</si>
  <si>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  Franklin India Feeder - Franklin U.S. Opportunities Fund is renamed as Franklin U.S. Opportunities Equity Active Fund of Funds effective May 30, 2025.</t>
  </si>
  <si>
    <t>All Plans under Franklin India Feeder- Templeton European Opportunities Fund (FIF-TEOF) merged with Franklin India Feeder - Franklin U.S. Opportunities Fund (FIF-FUSOF) as on June 30, 2025.</t>
  </si>
  <si>
    <t>Primary Benchmark: 65% NIFTY Short Duration Debt Index + 35% NIFTY 50 Arbitrage Index (Effective July 4, 2025, the benchmark is changed from 40% Nifty 500 TRI + 40% Nifty Short Duration Debt Index + 20% domestic gold price)</t>
  </si>
  <si>
    <t>^Franklin India Multi - Asset Solution Fund of Funds is renamed as Franklin India Income Plus Arbitrage Active Fund of Funds effective Jul 04, 2025</t>
  </si>
  <si>
    <t>Primary Benchmark: CRISIL Hybrid 50+50 - Moderate Index</t>
  </si>
  <si>
    <t>** All Plans under Franklin India Life Stage Fund of Funds (FILSF) were merged with Franklin India Dynamic Asset Allocation Fund of Funds (FIDAAF) as on December 19, 2022.</t>
  </si>
  <si>
    <t>^Franklin India Dynamic Asset Allocation Fund of Funds is renamed as Franklin India Dynamic Asset Allocation Active Fund of Funds effective Jul 11, 2025</t>
  </si>
  <si>
    <t>Franklin India Liquid Fund</t>
  </si>
  <si>
    <t>Rating</t>
  </si>
  <si>
    <t>INE020B08EI8</t>
  </si>
  <si>
    <t>7.51% REC Ltd (31-Jul-2026) **</t>
  </si>
  <si>
    <t>INE134E08II2</t>
  </si>
  <si>
    <t>7.63% Power Finance Corporation Ltd (14-Aug-2026)</t>
  </si>
  <si>
    <t>ICRA AAA</t>
  </si>
  <si>
    <t>INE020B08ED9</t>
  </si>
  <si>
    <t>7.56% REC Ltd (30-Jun-2026) **</t>
  </si>
  <si>
    <t>INE261F08DX0</t>
  </si>
  <si>
    <t>7.58% National Bank For Agriculture &amp; Rural Development (31-Jul-2026) **</t>
  </si>
  <si>
    <t>INE028A16MI9</t>
  </si>
  <si>
    <t>Bank of Baroda (20-Aug-2026) **</t>
  </si>
  <si>
    <t>INE040A16JL4</t>
  </si>
  <si>
    <t>HDFC Bank Ltd (21-Aug-2026) **</t>
  </si>
  <si>
    <t>INE040A16HO2</t>
  </si>
  <si>
    <t>HDFC Bank Ltd (25-Aug-2026) **</t>
  </si>
  <si>
    <t>INE028A16MD0</t>
  </si>
  <si>
    <t>Bank of Baroda (12-Aug-2026) **</t>
  </si>
  <si>
    <t>INE692A16KH8</t>
  </si>
  <si>
    <t>Union Bank of India (01-Jun-2026)</t>
  </si>
  <si>
    <t>INE476A16G85</t>
  </si>
  <si>
    <t>Canara Bank (22-Jun-2026) **</t>
  </si>
  <si>
    <t>INE040A16JG4</t>
  </si>
  <si>
    <t>HDFC Bank Ltd (06-Aug-2026)</t>
  </si>
  <si>
    <t>INE028A16MK5</t>
  </si>
  <si>
    <t>Bank of Baroda (24-Aug-2026) **</t>
  </si>
  <si>
    <t>INE040A16HF0</t>
  </si>
  <si>
    <t>HDFC Bank Ltd (05-Aug-2026) **</t>
  </si>
  <si>
    <t>INE476A16J09</t>
  </si>
  <si>
    <t>Canara Bank (14-Aug-2026)</t>
  </si>
  <si>
    <t>INE261F14PE2</t>
  </si>
  <si>
    <t>National Bank For Agriculture &amp; Rural Development (01-Jul-2026) **@</t>
  </si>
  <si>
    <t>INE01C314EQ3</t>
  </si>
  <si>
    <t>Bajaj Financial Securities Ltd (11-Jun-2026) **@</t>
  </si>
  <si>
    <t>INE514E14TE9</t>
  </si>
  <si>
    <t>Export-Import Bank Of India (01-Jun-2026)@</t>
  </si>
  <si>
    <t>INE477A14ED1</t>
  </si>
  <si>
    <t>Can Fin Homes Ltd (03-Jun-2026) **@</t>
  </si>
  <si>
    <t>INE261F14OV9</t>
  </si>
  <si>
    <t>National Bank For Agriculture &amp; Rural Development (04-Jun-2026) **@</t>
  </si>
  <si>
    <t>INE514E14TH2</t>
  </si>
  <si>
    <t>Export-Import Bank Of India (10-Jun-2026) **@</t>
  </si>
  <si>
    <t>INE674K14CB0</t>
  </si>
  <si>
    <t>Aditya Birla Capital Ltd (24-Jun-2026) **@</t>
  </si>
  <si>
    <t>INE296A14F78</t>
  </si>
  <si>
    <t>Bajaj Finance Ltd (09-Jul-2026) **@</t>
  </si>
  <si>
    <t>INE472H14813</t>
  </si>
  <si>
    <t>Standard Chartered Securities (India) Ltd (08-Jun-2026) **@</t>
  </si>
  <si>
    <t>INE879F14LH3</t>
  </si>
  <si>
    <t>Infina Finance Pvt Ltd (09-Jun-2026) **@</t>
  </si>
  <si>
    <t>INE211H14AO4</t>
  </si>
  <si>
    <t>Sharekhan Ltd (10-Jun-2026) **@</t>
  </si>
  <si>
    <t>INE01C314FP2</t>
  </si>
  <si>
    <t>Bajaj Financial Securities Ltd (18-Aug-2026) **@</t>
  </si>
  <si>
    <t>INE338I14MM2</t>
  </si>
  <si>
    <t>Motilal Oswal Financial Services Ltd (18-Aug-2026) **@</t>
  </si>
  <si>
    <t>INE763G14G34</t>
  </si>
  <si>
    <t>ICICI Securities Ltd (04-Jun-2026)@</t>
  </si>
  <si>
    <t>INE261F14PI3</t>
  </si>
  <si>
    <t>National Bank For Agriculture &amp; Rural Development (14-Aug-2026) **@</t>
  </si>
  <si>
    <t>INE02JD14831</t>
  </si>
  <si>
    <t>Godrej Housing Finance Ltd (18-Aug-2026) **@</t>
  </si>
  <si>
    <t>INE700G14TP5</t>
  </si>
  <si>
    <t>HDFC Securities Ltd (17-Aug-2026) **@</t>
  </si>
  <si>
    <t>INE01C314ER1</t>
  </si>
  <si>
    <t>Bajaj Financial Securities Ltd (12-Jun-2026) **@</t>
  </si>
  <si>
    <t>INE556F14MF9</t>
  </si>
  <si>
    <t>Small Industries Development Bank Of India (23-Jun-2026) **@</t>
  </si>
  <si>
    <t>INE466L14GB0</t>
  </si>
  <si>
    <t>360 One Wam Ltd (12-Aug-2026) **@</t>
  </si>
  <si>
    <t>INE121A14YT9</t>
  </si>
  <si>
    <t>Cholamandalam Investment and Finance Co Ltd (21-Aug-2026) **@</t>
  </si>
  <si>
    <t>IN002025X497</t>
  </si>
  <si>
    <t>91 DTB (11-Jun-2026) $ ~~</t>
  </si>
  <si>
    <t>IN002025X489</t>
  </si>
  <si>
    <t>91 DTB (04-Jun-2026)</t>
  </si>
  <si>
    <t>Alternative Investment Fund #</t>
  </si>
  <si>
    <t>INF0RQ622028</t>
  </si>
  <si>
    <t>Corporate Debt Market Development Fund Class A2</t>
  </si>
  <si>
    <t>Alternative Investment Fund Units</t>
  </si>
  <si>
    <t>$ ~~ 91.12% of the Investment in this security by scheme is placed with Clearing Corporation of India Limited (CCIL) as collateral.</t>
  </si>
  <si>
    <t># In accordance with Clause 18.2 of SEBI Master circular for Mutual Funds dated March 20, 2026 - Investment by Mutual Fund Schemes in units of Corporate Debt Market Development Fund.</t>
  </si>
  <si>
    <t>Aggregate investments by other schemes of Franklin Templeton Mutual Fund in this scheme is Rs. 374.11 Lakhs.</t>
  </si>
  <si>
    <t>AUM excluding the aggregate investments by other schemes of Franklin Templeton Mutual Fund in this scheme is Rs. 371,784.51 Lakhs.</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</si>
  <si>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</si>
  <si>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</si>
  <si>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</si>
  <si>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</si>
  <si>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</si>
  <si>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</si>
  <si>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</si>
  <si>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</si>
  <si>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</si>
  <si>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</si>
  <si>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</si>
  <si>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</si>
  <si>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</si>
  <si>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</si>
  <si>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</si>
  <si>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d) Residual maturity / Average Maturity as on 29-May-2026</t>
  </si>
  <si>
    <t>f) The percentage in terms of market value of investments made in Foreign Securities/ADRs/GDRs/Foreign Mutual Fund Units</t>
  </si>
  <si>
    <t>g) Total value and percentage of illiquid securities</t>
  </si>
  <si>
    <t>i) Term deposits placed as margins for trading in cash and derivatives market</t>
  </si>
  <si>
    <t>j) Security in default beyond maturity date</t>
  </si>
  <si>
    <t>k) Risk-o-meter</t>
  </si>
  <si>
    <t xml:space="preserve">Primary Benchmark: Tier-1 Index:  NIFTY Liquid Index A-I (Effective April 1, 2024, the benchmark of the scheme is changed from CRISIL Liquid Debt B-I Index) </t>
  </si>
  <si>
    <t>Franklin India Overnight Fund</t>
  </si>
  <si>
    <t>IN002025Y370</t>
  </si>
  <si>
    <t>182 DTB (11-Jun-2026)</t>
  </si>
  <si>
    <t>$ ~~ 100.00% of the Investment in this security by scheme is placed with Clearing Corporation of India Limited (CCIL) as collateral.</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</si>
  <si>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</si>
  <si>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</si>
  <si>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</si>
  <si>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</si>
  <si>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</si>
  <si>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</si>
  <si>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</si>
  <si>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</si>
  <si>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</si>
  <si>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</si>
  <si>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INE261F16AF6</t>
  </si>
  <si>
    <t>National Bank For Agriculture &amp; Rural Development (22-Jan-2027) **</t>
  </si>
  <si>
    <t>INE028A16KO1</t>
  </si>
  <si>
    <t>Bank of Baroda (04-Dec-2026)</t>
  </si>
  <si>
    <t>INE476A16H35</t>
  </si>
  <si>
    <t>Canara Bank (02-Mar-2027) **</t>
  </si>
  <si>
    <t>INE008A168A9</t>
  </si>
  <si>
    <t>IDBI Bank Ltd (11-Mar-2027) **</t>
  </si>
  <si>
    <t>INE692A16KU1</t>
  </si>
  <si>
    <t>Union Bank of India (19-Jan-2027)</t>
  </si>
  <si>
    <t>INE261F16AH2</t>
  </si>
  <si>
    <t>National Bank For Agriculture &amp; Rural Development (28-Jan-2027) **</t>
  </si>
  <si>
    <t>INE556F16BX0</t>
  </si>
  <si>
    <t>Small Industries Development Bank of India (29-Jan-2027) **</t>
  </si>
  <si>
    <t>INE556F16CB4</t>
  </si>
  <si>
    <t>Small Industries Development Bank of India (18-Feb-2027) **</t>
  </si>
  <si>
    <t>INE028A16KT0</t>
  </si>
  <si>
    <t>Bank of Baroda (11-Dec-2026) **</t>
  </si>
  <si>
    <t>INE238AD6CB1</t>
  </si>
  <si>
    <t>Axis Bank Ltd (17-Dec-2026)</t>
  </si>
  <si>
    <t>INE028A16KX2</t>
  </si>
  <si>
    <t>Bank of Baroda (06-Jan-2027) **</t>
  </si>
  <si>
    <t>INE238AD6BW9</t>
  </si>
  <si>
    <t>Axis Bank Ltd (14-Jan-2027) **</t>
  </si>
  <si>
    <t>INE476A16G28</t>
  </si>
  <si>
    <t>Canara Bank (28-Jan-2027)</t>
  </si>
  <si>
    <t>INE556F16BS0</t>
  </si>
  <si>
    <t>Small Industries Development Bank of India (04-Dec-2026) **</t>
  </si>
  <si>
    <t>INE692A16KQ9</t>
  </si>
  <si>
    <t>Union Bank of India (10-Dec-2026) **</t>
  </si>
  <si>
    <t>INE160A16UD4</t>
  </si>
  <si>
    <t>Punjab National Bank (04-Feb-2027)</t>
  </si>
  <si>
    <t>INE476A16H43</t>
  </si>
  <si>
    <t>Canara Bank (04-Mar-2027)</t>
  </si>
  <si>
    <t>INE261F16AK6</t>
  </si>
  <si>
    <t>National Bank For Agriculture &amp; Rural Development (17-Feb-2027) **</t>
  </si>
  <si>
    <t>INE476A16G44</t>
  </si>
  <si>
    <t>Canara Bank (02-Feb-2027)</t>
  </si>
  <si>
    <t>INE556F16BW2</t>
  </si>
  <si>
    <t>Small Industries Development Bank of India (28-Jan-2027) **</t>
  </si>
  <si>
    <t>INE556F16BY8</t>
  </si>
  <si>
    <t>Small Industries Development Bank of India (04-Feb-2027) **</t>
  </si>
  <si>
    <t>INE040A16HN4</t>
  </si>
  <si>
    <t>HDFC Bank Ltd (11-Sep-2026)</t>
  </si>
  <si>
    <t>INE556F16BN1</t>
  </si>
  <si>
    <t>Small Industries Development Bank of India (27-Oct-2026) **</t>
  </si>
  <si>
    <t>INE556F16BO9</t>
  </si>
  <si>
    <t>Small Industries Development Bank of India (28-Oct-2026) **</t>
  </si>
  <si>
    <t>INE040A16IK8</t>
  </si>
  <si>
    <t>HDFC Bank Ltd (22-Jan-2027) **</t>
  </si>
  <si>
    <t>INE377Y14BZ2</t>
  </si>
  <si>
    <t>Bajaj Housing Finance Ltd (23-Feb-2027) **@</t>
  </si>
  <si>
    <t>INE202B14PO4</t>
  </si>
  <si>
    <t>Piramal Finance Ltd (30-Oct-2026) **@</t>
  </si>
  <si>
    <t>INE041014080</t>
  </si>
  <si>
    <t>Embassy Office Parks Reit (12-Mar-2027) **@</t>
  </si>
  <si>
    <t>INE403G14TT8</t>
  </si>
  <si>
    <t>Standard Chartered Capital Ltd (10-Sep-2026) **@</t>
  </si>
  <si>
    <t>INE121A14YF8</t>
  </si>
  <si>
    <t>Cholamandalam Investment and Finance Co Ltd (22-Jan-2027) **@</t>
  </si>
  <si>
    <t>INE03W114724</t>
  </si>
  <si>
    <t>Arka Fincap Ltd (26-Feb-2027) **@</t>
  </si>
  <si>
    <t>INE472H14821</t>
  </si>
  <si>
    <t>Standard Chartered Securities (India) Ltd (08-Mar-2027) **@</t>
  </si>
  <si>
    <t>INE539K14CA7</t>
  </si>
  <si>
    <t>Credila Financial Services Ltd (04-Mar-2027) **@</t>
  </si>
  <si>
    <t>IN002025X505</t>
  </si>
  <si>
    <t>91 DTB (19-Jun-2026)</t>
  </si>
  <si>
    <t>91 DTB (04-Jun-2026) $ ~~</t>
  </si>
  <si>
    <t>IN3420160100</t>
  </si>
  <si>
    <t>6.88% West Bengal SDL (23-Nov-2026) $$ ~~</t>
  </si>
  <si>
    <t>Margin on IRS</t>
  </si>
  <si>
    <t>Outstanding Interest Rate Swap Position</t>
  </si>
  <si>
    <t>Contract Name</t>
  </si>
  <si>
    <t>Notional Value (In Lakhs)</t>
  </si>
  <si>
    <t>ICICI SECURITIES PRIMARY DEALERSHIP LTD (Pay Fixed - Receive Floating)</t>
  </si>
  <si>
    <t>IDFC FIRST BANK (Pay Fixed - Receive Floating)</t>
  </si>
  <si>
    <t>STANDARD CHARTERED BANK (Pay Fixed - Receive Floating)</t>
  </si>
  <si>
    <t>Total Interest Rate Swap</t>
  </si>
  <si>
    <t>$ ~~ 42.86% of the Investment in this security by scheme is placed with Clearing Corporation of India Limited (CCIL) as collateral.</t>
  </si>
  <si>
    <t>$$ ~~ 80.00% of the Investment in this security by scheme is placed with Clearing Corporation of India Limited (CCIL) as collateral.</t>
  </si>
  <si>
    <t>Aggregate investments by other schemes of Franklin Templeton Mutual Fund in this scheme is Rs. 14,117.22 Lakhs.</t>
  </si>
  <si>
    <t>AUM excluding the aggregate investments by other schemes of Franklin Templeton Mutual Fund in this scheme is Rs. 430,166.73 Lakhs.</t>
  </si>
  <si>
    <t>This scheme has exposure to floating rate or interest rate derivative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</si>
  <si>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</si>
  <si>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</si>
  <si>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</si>
  <si>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</si>
  <si>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</si>
  <si>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</si>
  <si>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</si>
  <si>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</si>
  <si>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</si>
  <si>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</si>
  <si>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c) Exposure to Derivative Instruments (Interest Rate Swaps) as on May 29, 2026:</t>
  </si>
  <si>
    <t>i) Hedging Positions through Interest Rate Swaps as on May 29, 2026</t>
  </si>
  <si>
    <t>Position</t>
  </si>
  <si>
    <t>Instrument Type</t>
  </si>
  <si>
    <t>Maturity/Next Interest Reset Date **</t>
  </si>
  <si>
    <t>Notional Value (in Lakhs)</t>
  </si>
  <si>
    <t>SIDBI CD (28-Jan-2027)
Canara Bank CD (28-Jan-2027)</t>
  </si>
  <si>
    <t>Long</t>
  </si>
  <si>
    <t>Floating</t>
  </si>
  <si>
    <t>Fixed</t>
  </si>
  <si>
    <t>SIDBI CD (28-Jan-2027)
NABARD CD (28-Jan-2027)</t>
  </si>
  <si>
    <t>SIDBI CD (29-Jan-2027)</t>
  </si>
  <si>
    <t>NABARD CD (28-Jan-2027)
SIDBI CD (04-Feb-2027)</t>
  </si>
  <si>
    <t>SIDBI CD (29-Jan-2027)
Canara Bank CD (02-Feb-2027)
NABARD CD (17-Feb-2027)</t>
  </si>
  <si>
    <t>SIDBI CD (18-Feb-2027)</t>
  </si>
  <si>
    <t>Bajaj Housing Finance Ltd CP (23-Feb-2027)</t>
  </si>
  <si>
    <t>ii) Total outstanding position in Derivative Instruments (Gross Notional) as at May 29, 2026 is Rs. 80,000.00 Lakhs.</t>
  </si>
  <si>
    <t>iii) Total percentage of existing assets hedged through futures is 18.01%.</t>
  </si>
  <si>
    <t>g)Total value and percentage of illiquid securities</t>
  </si>
  <si>
    <t>i)Term deposits placed as margins for trading in cash and derivatives market</t>
  </si>
  <si>
    <t>j)Security in default beyond maturity date</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</si>
  <si>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</si>
  <si>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</si>
  <si>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</si>
  <si>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INE020B08EX7</t>
  </si>
  <si>
    <t>7.64% REC Ltd (30-Apr-2027) **</t>
  </si>
  <si>
    <t>INE115A07PN6</t>
  </si>
  <si>
    <t>6.40% LIC Housing Finance LTD (30-Nov-2026)</t>
  </si>
  <si>
    <t>INE040A16IZ6</t>
  </si>
  <si>
    <t>HDFC Bank Ltd (12-Mar-2027) **</t>
  </si>
  <si>
    <t>IN3520250090</t>
  </si>
  <si>
    <t>7.59% Chhattisgarh SDL (11-Feb-2036)</t>
  </si>
  <si>
    <t>IN2220250491</t>
  </si>
  <si>
    <t>7.33% Maharashtra SDL (04-Mar-2034)</t>
  </si>
  <si>
    <t>IN1920250264</t>
  </si>
  <si>
    <t>7.31% Karnataka SDL (04-Sep-2033)</t>
  </si>
  <si>
    <t>IN0020200120</t>
  </si>
  <si>
    <t>GOI FRB 2033 (22-Sep-2033) $ $ ~~</t>
  </si>
  <si>
    <t>ICICI BANK LTD (Pay Fixed - Receive Floating)</t>
  </si>
  <si>
    <t>$ ~~ 60.00% of the Investment in this security by scheme is placed with Clearing Corporation of India Limited (CCIL) as collateral.</t>
  </si>
  <si>
    <t>$ Yield to maturity (YTM) for floating rate securities is calculated by recomputing yield from simple average of valuation prices provided by valuation agencies.</t>
  </si>
  <si>
    <t>7.70% Poonawalla Fincorp (21-Apr-2028)
Jubilant Bevco Ltd. ZCB (31-May-2028)
Jubilant Beverages Ltd. ZCB (31-May-2028)</t>
  </si>
  <si>
    <t>7.70% Poonawalla Fincorp (21-Apr-2028)
NABARD CD (17-Mar-2027)</t>
  </si>
  <si>
    <t>SIDBI CD (18-Feb-2027)
6.40% LIC Housing Finance (30-Nov-2026)</t>
  </si>
  <si>
    <t>7.33% Maharashtra SDL (04-Mar-2034)
7.64% REC Ltd. (30-Apr-2027)</t>
  </si>
  <si>
    <t>7.59% Chhattishgarh SGS (11-Feb-2036)</t>
  </si>
  <si>
    <t>7.82% Bajaj Finance Ltd. (31-Jan-2034- PO- 08-Feb-2027)
7.33% Maharashtra SDL (04-Mar-2034)</t>
  </si>
  <si>
    <t>7.33% Maharashtra SDL (04-Mar-2034)
7.31% Karnataka SDL (04-Sep-2033)</t>
  </si>
  <si>
    <t>ii) Total outstanding position in Derivative Instruments (Gross Notional) as at May 29, 2026 is Rs. 20,000.00 Lakhs.</t>
  </si>
  <si>
    <t>iii) Total percentage of existing assets hedged through futures is 68.19%.</t>
  </si>
  <si>
    <t xml:space="preserve">Primary Benchmark: NIFTY Short Duration Debt Index A-II (Effective April 1, 2024, the benchmark of the scheme is changed from CRISIL Low Duration Debt Index) </t>
  </si>
  <si>
    <t>Franklin India Corporate Debt Fund</t>
  </si>
  <si>
    <t>INE031A08889</t>
  </si>
  <si>
    <t>7.48% Housing &amp; Urban Development Corporation Ltd (20-Aug-2026) **</t>
  </si>
  <si>
    <t>INE556F08KK5</t>
  </si>
  <si>
    <t>7.79% Small Industries Development Bank Of India (19-Apr-2027) **</t>
  </si>
  <si>
    <t>INE261F08EF5</t>
  </si>
  <si>
    <t>7.80% National Bank For Agriculture &amp; Rural Development (15-Mar-2027) **</t>
  </si>
  <si>
    <t>7.38% Mahindra &amp; Mahindra Financial Services Ltd (18-May-2029) ** $</t>
  </si>
  <si>
    <t>INE151A08349</t>
  </si>
  <si>
    <t>7.75% Tata Communications Ltd (29-Aug-2026) **</t>
  </si>
  <si>
    <t>INE556F08KH1</t>
  </si>
  <si>
    <t>7.43% Small Industries Development Bank Of India (31-Aug-2026) **</t>
  </si>
  <si>
    <t>INE261F08ED0</t>
  </si>
  <si>
    <t>7.83% National Bank For Agriculture &amp; Rural Development (30-Dec-2026) **</t>
  </si>
  <si>
    <t>INE020B08EW9</t>
  </si>
  <si>
    <t>7.71% REC Ltd (26-Feb-2027) **</t>
  </si>
  <si>
    <t>INE557F08GC8</t>
  </si>
  <si>
    <t>7.29% National Housing Bank (04-Jul-2031) **</t>
  </si>
  <si>
    <t>INE020B08FX4</t>
  </si>
  <si>
    <t>6.37% REC Ltd (31-Mar-2027) **</t>
  </si>
  <si>
    <t>INE261F08EL3</t>
  </si>
  <si>
    <t>7.40% National Bank For Agriculture &amp; Rural Development (29-Apr-2030) **</t>
  </si>
  <si>
    <t>INE403D08215</t>
  </si>
  <si>
    <t>8.90% Bharti Telecom Ltd (05-Nov-2034) **</t>
  </si>
  <si>
    <t>INE403D08256</t>
  </si>
  <si>
    <t>8.75% Bharti Telecom Ltd (05-Nov-2028) **</t>
  </si>
  <si>
    <t>INE556F08KN9</t>
  </si>
  <si>
    <t>7.75% Small Industries Development Bank Of India (10-Jun-2027) **</t>
  </si>
  <si>
    <t>INE134E08IR3</t>
  </si>
  <si>
    <t>7.18% Power Finance Corporation Ltd (20-Jan-2027) **</t>
  </si>
  <si>
    <t>INE020B08FZ9</t>
  </si>
  <si>
    <t>6.60% REC Ltd (30-Jun-2027)</t>
  </si>
  <si>
    <t>INE020B08EA5</t>
  </si>
  <si>
    <t>7.55% REC Ltd (31-Mar-2028) **</t>
  </si>
  <si>
    <t>INE134E08MT1</t>
  </si>
  <si>
    <t>7.64% Power Finance Corporation Ltd (25-Aug-2026)</t>
  </si>
  <si>
    <t>INE476A16I18</t>
  </si>
  <si>
    <t>Canara Bank (15-Sep-2026) **</t>
  </si>
  <si>
    <t>IN1020220746</t>
  </si>
  <si>
    <t>7.73% Andhra Pradesh SDL (23-Mar-2032)</t>
  </si>
  <si>
    <t>IN1020200243</t>
  </si>
  <si>
    <t>6.48% Andhra Pradesh SDL (15-Jul-2032)</t>
  </si>
  <si>
    <t>IN1020190519</t>
  </si>
  <si>
    <t>7.15% Andhra Pradesh SDL SDL (04-Mar-2031)</t>
  </si>
  <si>
    <t>IN2920210514</t>
  </si>
  <si>
    <t>7.17% Rajasthan SDL (02-Mar-2032)</t>
  </si>
  <si>
    <t>DBS BANK LTD (Pay Fixed - Receive Floating)</t>
  </si>
  <si>
    <t>IDFC FIRST BANK LTD (Pay Fixed - Receive Floating)</t>
  </si>
  <si>
    <t>STANDARD CHARTERED (Pay Fixed - Receive Floating)</t>
  </si>
  <si>
    <t xml:space="preserve">      Half Yearly IDCW Plan</t>
  </si>
  <si>
    <t xml:space="preserve">      Annual IDCW Plan</t>
  </si>
  <si>
    <t xml:space="preserve">      Direct Half Yearly IDCW Plan</t>
  </si>
  <si>
    <t xml:space="preserve">      Direct Annual IDCW Plan</t>
  </si>
  <si>
    <t>7.25% RJ Corp Ltd. (08-Dec-2028 - CO 10-Dec-2027 - 09-Jun-2028)</t>
  </si>
  <si>
    <t>7.82% Bajaj Finance Ltd. (31-Jan-2034- PO- 08-Feb-2027)</t>
  </si>
  <si>
    <t>8.90% Bharti Telecom Series XXIII (05-Nov-2034)
6.92% Power Finance Corporation (14-Apr-2032)
REC Ltd. ZCB (03-Nov-2034)</t>
  </si>
  <si>
    <t>7.64% Uttarakhand SGS(24-Dec-2032)
7.17% Rajasthan (02-Mar-2032)
7.65% Bihar SGS (24-Dec-2033)
7.66% Maharashtra SDL (04-Mar-2047)
7.32% West Bengal SDL (05-Mar-2038)
7.73% Andhra Pradesh SDL (23-Mar-2032)
6.48% Andhra Pradesh SDL (15-July- 2032)</t>
  </si>
  <si>
    <t>7.62% Punjab SGS (28-Jan-2033)
7.32% Chhattisgarh SDL (05-Mar-2037)
7.29% National Housing Bank  (04-Jul-2031)</t>
  </si>
  <si>
    <t>ii) Total outstanding position in Derivative Instruments (Gross Notional) as at May 29, 2026 is Rs. 24,000.00 Lakhs.</t>
  </si>
  <si>
    <t>iii) Total percentage of existing assets hedged through futures is 17.83%.</t>
  </si>
  <si>
    <t>Primary Benchmark: Tier-1 Index:  NIFTY Corporate Bond Index A-II (Effective April 1, 2024, the benchmark of the scheme is changed from NIFTY Corporate Bond Index B-III)</t>
  </si>
  <si>
    <t>Franklin India Banking &amp; PSU Debt Fund</t>
  </si>
  <si>
    <t>INE787H08188</t>
  </si>
  <si>
    <t>7.56% India Infrastructure Finance Co Ltd (20-Mar-2028) **</t>
  </si>
  <si>
    <t>INE261F08EA6</t>
  </si>
  <si>
    <t>7.50% National Bank For Agriculture &amp; Rural Development (31-Aug-2026) **</t>
  </si>
  <si>
    <t>INE238A08468</t>
  </si>
  <si>
    <t>7.65% Axis Bank Ltd (30-Jan-2027) **</t>
  </si>
  <si>
    <t>INE134E08NM4</t>
  </si>
  <si>
    <t>7.38% Power Finance Corporation Ltd (15-Jan-2032) **</t>
  </si>
  <si>
    <t>INE557F08FY4</t>
  </si>
  <si>
    <t>7.59% National Housing Bank (14-Jul-2027) **</t>
  </si>
  <si>
    <t>INE040A08567</t>
  </si>
  <si>
    <t>7.78% HDFC Bank Ltd (27-Mar-2027) **</t>
  </si>
  <si>
    <t>INE090AD6279</t>
  </si>
  <si>
    <t>ICICI Bank Ltd (27-Jan-2027) **</t>
  </si>
  <si>
    <t>INE028A16LF7</t>
  </si>
  <si>
    <t>Bank of Baroda (04-Feb-2027) **</t>
  </si>
  <si>
    <t>INE242A14YQ9</t>
  </si>
  <si>
    <t>Indian Oil Corporation Ltd (12-Jun-2026) **@</t>
  </si>
  <si>
    <t>7.66% Maharashtra SDL (04-Mar-2047)
7.38% Power Finance Corporation (15-Jan-2032)
7.32% West Bengal SDL (05-Mar-2038)</t>
  </si>
  <si>
    <t>7.62% Punjab SGS (28-Jan-2033)
7.32% Chhattisgarh SDL (05-Mar-2037)
7.17% Rajasthan SDL (02-Mar-2032)</t>
  </si>
  <si>
    <t>REC Ltd. ZCB (03-Nov-2034)</t>
  </si>
  <si>
    <t>7.65% Bihar SGS (24-Dec-2033)
7.66% Maharashtra SDL (04-Mar-2047)
7.73% Andhra Pradesh SDL (23-Mar-2032)</t>
  </si>
  <si>
    <t>ii) Total outstanding position in Derivative Instruments (Gross Notional) as at May 29, 2026 is Rs. 9,000.00 Lakhs.</t>
  </si>
  <si>
    <t>iii) Total percentage of existing assets hedged through futures is 15.43%.</t>
  </si>
  <si>
    <t>Primary Benchmark: Nifty Banking &amp; PSU Debt Index A-II (Effective April 1, 2024, the benchmark of the scheme is changed from NIFTY Banking &amp; PSU Debt Index)</t>
  </si>
  <si>
    <t>Franklin India Ultra Short Duration Fund</t>
  </si>
  <si>
    <t>INE667F07IZ4</t>
  </si>
  <si>
    <t>7.70% Sundaram Home Finance Ltd (26-Mar-2027) **</t>
  </si>
  <si>
    <t>INE053F08304</t>
  </si>
  <si>
    <t>7.23% Indian Railway Finance Corporation Ltd (15-Oct-2026) **</t>
  </si>
  <si>
    <t>INE238AD6CD7</t>
  </si>
  <si>
    <t>Axis Bank Ltd (10-Sep-2026) **</t>
  </si>
  <si>
    <t>INE160A16UT0</t>
  </si>
  <si>
    <t>Punjab National Bank (15-Sep-2026)</t>
  </si>
  <si>
    <t>INE556F16BL5</t>
  </si>
  <si>
    <t>Small Industries Development Bank of India (13-Oct-2026) **</t>
  </si>
  <si>
    <t>INE700G14TI0</t>
  </si>
  <si>
    <t>HDFC Securities Ltd (06-Aug-2026) **@</t>
  </si>
  <si>
    <t>IN2620160035</t>
  </si>
  <si>
    <t>7.49% Nagaland SDL (14-Sep-2026)</t>
  </si>
  <si>
    <t>IN0020210160</t>
  </si>
  <si>
    <t>GOI FRB 2028 (04-Oct-2028) $ $ ~~</t>
  </si>
  <si>
    <t>$ ~~ 50.00% of the Investment in this security by scheme is placed with Clearing Corporation of India Limited (CCIL) as collateral.</t>
  </si>
  <si>
    <t>Axis Bank Ltd CD (10-Sep-2026)
Muthoot Finance CP (11-Sep-2026)</t>
  </si>
  <si>
    <t>Jubilant Bevco Ltd. ZCB (31-May-2028)
Jubilant Beverages Ltd. ZCB (31-May-2028)</t>
  </si>
  <si>
    <t>7.23% IRFC Ltd (15-Oct-2026)</t>
  </si>
  <si>
    <t>SIDBI CD (13-Oct-2026)</t>
  </si>
  <si>
    <t>7.70% Sundaram Home Finance (26-Mar-2027)</t>
  </si>
  <si>
    <t>7.70% Sundaram Home Finance (26-Mar-2027)
Credila Financial Services CP (01-Mar-2027)
Union Bank of India CD (16-Mar-2027)</t>
  </si>
  <si>
    <t>ii) Total outstanding position in Derivative Instruments (Gross Notional) as at May 29, 2026 is Rs. 12,000.00 Lakhs.</t>
  </si>
  <si>
    <t>iii) Total percentage of existing assets hedged through futures is 37.05%.</t>
  </si>
  <si>
    <t xml:space="preserve">Primary Benchmark: Nifty Ultra Short Duration Debt Index A-I </t>
  </si>
  <si>
    <t>Franklin India Medium to Long Duration Fund</t>
  </si>
  <si>
    <t>IN1620220112</t>
  </si>
  <si>
    <t>7.86% Haryana SDL (29-Jun-2032)</t>
  </si>
  <si>
    <t>IN3120240509</t>
  </si>
  <si>
    <t>7.15% Tamil Nadu SDL (22-Jan-2035)</t>
  </si>
  <si>
    <t>IN1020180205</t>
  </si>
  <si>
    <t>8.42% Andhra Pradesh SDL (08-Aug-2029)</t>
  </si>
  <si>
    <t>IN4920210114</t>
  </si>
  <si>
    <t>7.14% Jammu &amp; Kashmir SDL (29-Dec-2036)</t>
  </si>
  <si>
    <t>IN3420250430</t>
  </si>
  <si>
    <t>7.79% West Bengal SDL (18-Mar-2045)</t>
  </si>
  <si>
    <t>IN1620230343</t>
  </si>
  <si>
    <t>7.77% Haryana SDL (10-Jan-2036)</t>
  </si>
  <si>
    <t>Primary Benchmark: CRISIL Medium to Long Duration Debt A-III Index</t>
  </si>
  <si>
    <t>Risk level of primary benchmark as on May 31, 2026</t>
  </si>
  <si>
    <t>Franklin India Low Duration Fund</t>
  </si>
  <si>
    <t>INE020B08FF1</t>
  </si>
  <si>
    <t>7.56% REC Ltd (31-Aug-2027) **</t>
  </si>
  <si>
    <t>INE134E08IO0</t>
  </si>
  <si>
    <t>7.23% Power Finance Corporation Ltd (05-Jan-2027) **</t>
  </si>
  <si>
    <t>INE041007084</t>
  </si>
  <si>
    <t>7.05% Embassy Office Parks Reit (18-Oct-2026) **</t>
  </si>
  <si>
    <t>INE306N07MX0</t>
  </si>
  <si>
    <t>7.89% Tata Capital Ltd (26-Jul-2027)</t>
  </si>
  <si>
    <t>INE634S07033</t>
  </si>
  <si>
    <t>7.97% Mankind Pharma Ltd (16-Nov-2027) **</t>
  </si>
  <si>
    <t>CRISIL AA+</t>
  </si>
  <si>
    <t>IN0020210137</t>
  </si>
  <si>
    <t>GOI FRB 2034 (30-Oct-2034) $</t>
  </si>
  <si>
    <t>7.56% REC Ltd. (31-Aug-2027)</t>
  </si>
  <si>
    <t>7.9265% LIC Housing Finance (14-Jul-2027)</t>
  </si>
  <si>
    <t>7.55% Poonawalla Fincorp (25-Mar-2027)
7.89% TATA Capital Ltd. (26-Jul-2027)</t>
  </si>
  <si>
    <t>7.89% TATA Capital Ltd. (26-Jul-2027)
Jubilant Beverages Ltd. ZCB (31-May-2028)
6.60% REC Ltd. (30-Jun-2027)</t>
  </si>
  <si>
    <t>7.25% RJ Corp Ltd. (08-Dec-2028 - CO 10-Dec-2027 - 09-Jun-2028)
Jubilant Bevco Ltd. ZCB (31-May-2028)</t>
  </si>
  <si>
    <t>7.70% Poonawalla Fincorp (21-Apr-2028)
Jubilant Beverages Ltd. ZCB (31-May-2028)</t>
  </si>
  <si>
    <t>Jubilant Bevco Ltd. ZCB (31-May-2028)</t>
  </si>
  <si>
    <t>ii) Total outstanding position in Derivative Instruments (Gross Notional) as at May 29, 2026 is Rs. 16,500.00 Lakhs.</t>
  </si>
  <si>
    <t>iii) Total percentage of existing assets hedged through futures is 38.61%.</t>
  </si>
  <si>
    <t>Primary Benchmark: NIFTY Low Duration Debt Index A-I</t>
  </si>
  <si>
    <t>Franklin India Long Duration Fund</t>
  </si>
  <si>
    <t>Aggregate investments by other schemes of Franklin Templeton Mutual Fund in this scheme is Rs. 397.85 Lakhs.</t>
  </si>
  <si>
    <t>AUM excluding the aggregate investments by other schemes of Franklin Templeton Mutual Fund in this scheme is Rs. 4,775.14 Lakhs.</t>
  </si>
  <si>
    <t>Primary Benchmark: CRISIL Long Duration Debt A-III Index</t>
  </si>
  <si>
    <t>Franklin India Government Securities Fund</t>
  </si>
  <si>
    <t xml:space="preserve">      Growth Option</t>
  </si>
  <si>
    <t xml:space="preserve">      Quarterly IDCW Option</t>
  </si>
  <si>
    <t xml:space="preserve">      Direct Growth Option</t>
  </si>
  <si>
    <t xml:space="preserve">      Direct Quarterly IDCW Option</t>
  </si>
  <si>
    <t>7.64% Uttarakhand SGS(24-Dec-2032)
7.62% Punjab SGS (28-Jan-2033)
7.32% Chhattisgarh SDL (05-Mar-2037)</t>
  </si>
  <si>
    <t>7.17% Rajasthan (02-Mar-2032)
7.65% Bihar SGS (24-Dec-2033)
7.66% Maharashtra SDL (04-Mar-2047)</t>
  </si>
  <si>
    <t>7.62% Punjab SGS (28-Jan-2033)
7.66% Maharashtra SDL (04-Mar-2047)
7.73% Andhra Pradesh SDL (23-Mar-2032)</t>
  </si>
  <si>
    <t>ii) Total outstanding position in Derivative Instruments (Gross Notional) as at May 29, 2026 is Rs. 7,000.00 Lakhs.</t>
  </si>
  <si>
    <t>iii) Total percentage of existing assets hedged through futures is 45.75%.</t>
  </si>
  <si>
    <t xml:space="preserve">Primary Benchmark: NIFTY All Duration G-Sec Index </t>
  </si>
  <si>
    <t>Franklin India Retirement Fund (formerly known as Franklin India Pension Plan)^</t>
  </si>
  <si>
    <t>INE261F08EO7</t>
  </si>
  <si>
    <t>7.48% National Bank For Agriculture &amp; Rural Development (15-Sep-2028)</t>
  </si>
  <si>
    <t>INE115A07PV9</t>
  </si>
  <si>
    <t>7.90% LIC Housing Finance LTD (23-Jun-2027) **</t>
  </si>
  <si>
    <t>INE377Y07417</t>
  </si>
  <si>
    <t>7.90% Bajaj Housing Finance Ltd (28-Apr-2028) **</t>
  </si>
  <si>
    <t>INE0KUG08076</t>
  </si>
  <si>
    <t>7.03% National Bank for Financing Infrastructure and Development (08-Apr-2030) **</t>
  </si>
  <si>
    <t>INE975F07IR8</t>
  </si>
  <si>
    <t>8.3774% Kotak Mahindra Investments Ltd (21-Jun-2027) **</t>
  </si>
  <si>
    <t>INF090I01XY7</t>
  </si>
  <si>
    <t>Franklin India Long Duration Fund - Direct Plan - Growth</t>
  </si>
  <si>
    <t>Primary Benchmark: CRISIL Short Term Debt Hybrid 60+40 Index (Effective August 12, 2024, the benchmark is changed from 40% Nifty 500+60% Crisil Composite Bond Index)</t>
  </si>
  <si>
    <t>^ Franklin India Pension Plan is renames as Franklin India Retirement Fund effective July 11, 2025.</t>
  </si>
  <si>
    <t>Franklin India Conservative Hybrid Fund (formerly known as Franklin India Debt Hybrid Fund)^</t>
  </si>
  <si>
    <t>Primary Benchmark: CRISIL Hybrid 85+15 Conservative Index</t>
  </si>
  <si>
    <t>^ Franklin India Debt Hybrid Fund is renames as Franklin India Conservative Hybrid Fund effective July 11, 2025.</t>
  </si>
  <si>
    <t>Franklin India Dynamic Accrual Fund - Segregated Portfolio 3 - 9.50% Yes Bank Ltd CO 23 Dec 2021</t>
  </si>
  <si>
    <t>INE528G08352</t>
  </si>
  <si>
    <t>9.50% Yes Bank Ltd (23-Dec-2116) ~~~ $$ **</t>
  </si>
  <si>
    <t>ICRA D</t>
  </si>
  <si>
    <t xml:space="preserve"> $$ Indicates securities below investment grade or default</t>
  </si>
  <si>
    <t>~~~ Call option for December 23, 2021 has not been exercised by the issuer as per RBI Regulations and thereby, as per Clause 10.4.2 of SEBI Master circular for Mutual Funds dated March 20, 2026, maturity of the security has been moved to 100 years from the date of issuance.</t>
  </si>
  <si>
    <t xml:space="preserve">b) During the month additional instances of fair valuation/deviation from valuation price provided by the valuation agencies </t>
  </si>
  <si>
    <t>c)Security in default beyond maturity date</t>
  </si>
  <si>
    <t>d) Main portfolio of the Scheme Franklin India Dynamic Accrual Fund ceased to exist as per Regulation 38(1)(e) of SEBI Mutual Fund Regulations 2026 and therefore no separate disclosure is published for the main portfolio</t>
  </si>
  <si>
    <t>Franklin India Short Term Income Plan - Segregated Portfolio 3 - 9.50% Yes Bank Ltd CO 23 Dec 2021</t>
  </si>
  <si>
    <t xml:space="preserve">      Institutional Plan Growth Option</t>
  </si>
  <si>
    <t>c) Main portfolio of the Scheme Franklin India Short Term Plan ceased to exist as per Regulation 38(1)(e) of SEBI Mutual Fund Regulations 2026 and therefore no separate disclosure is published for the main portfolio</t>
  </si>
  <si>
    <t>d)Security in default beyond maturity date</t>
  </si>
  <si>
    <t>Franklin India Credit Risk Fund - Segregated Portfolio 3 - 9.50% Yes Bank Ltd CO 23 Dec 2021</t>
  </si>
  <si>
    <t>d) Main portfolio of the Scheme Franklin India Credit Risk Fund ceased to exist as per Regulation 38(1)(e) of SEBI Mutual Fund Regulations 2026 and therefore no separate disclosure is published for the main portfolio</t>
  </si>
  <si>
    <t xml:space="preserve"> i) Hedging Positions through Futures as on May 29, 2026:</t>
  </si>
  <si>
    <t xml:space="preserve"> iv) For the month ended May 29, 2026 following were the hedging transactions through futures which have been squared off/expired:</t>
  </si>
  <si>
    <t>Ambuja Cements Ltd 30-Jun-26</t>
  </si>
  <si>
    <t>Apollo Hospitals Enterprise Ltd 30-Jun-26</t>
  </si>
  <si>
    <t>AU Small Finance Bank Ltd 30-Jun-26</t>
  </si>
  <si>
    <t>Bandhan Bank Ltd 30-Jun-26</t>
  </si>
  <si>
    <t>Bank of Baroda 30-Jun-26</t>
  </si>
  <si>
    <t>Cipla Ltd 30-Jun-26</t>
  </si>
  <si>
    <t>Hindustan Aeronautics Ltd 30-Jun-26</t>
  </si>
  <si>
    <t>HDFC Life Insurance Co Ltd 30-Jun-26</t>
  </si>
  <si>
    <t>Hindustan Petroleum Corporation Ltd 30-Jun-26</t>
  </si>
  <si>
    <t>Hindustan Unilever Ltd 30-Jun-26</t>
  </si>
  <si>
    <t>Larsen &amp; Toubro Ltd 30-Jun-26</t>
  </si>
  <si>
    <t>Maruti Suzuki India Ltd 30-Jun-26</t>
  </si>
  <si>
    <t>Max Financial Services Ltd 30-Jun-26</t>
  </si>
  <si>
    <t>Power Finance Corporation Ltd 30-Jun-26</t>
  </si>
  <si>
    <t>RBL Bank Ltd 30-Jun-26</t>
  </si>
  <si>
    <t>Tata Power Co Ltd 30-Jun-26</t>
  </si>
  <si>
    <t>Tata Steel Ltd 30-Jun-26</t>
  </si>
  <si>
    <t>Titan Co Ltd 30-Jun-26</t>
  </si>
  <si>
    <t xml:space="preserve"> ii) Total outstanding position in Derivative Instruments (Gross Notional) as at May 29, 2026 is Rs. 31584.67 Lakhs. </t>
  </si>
  <si>
    <t xml:space="preserve"> iii) Total percentage of existing assets hedged through futures is 50.96%.</t>
  </si>
  <si>
    <t xml:space="preserve"> a) Hedging Positions through Futures as on May 29, 2026:</t>
  </si>
  <si>
    <t>Interglobe Aviation Ltd 30-Jun-26</t>
  </si>
  <si>
    <t>PB Fintech Ltd 30-Jun-26</t>
  </si>
  <si>
    <t xml:space="preserve"> b) Total outstanding position in Derivative Instruments (Gross Notional) as at May 29, 2026 is Rs. 27269.29 Lakhs. </t>
  </si>
  <si>
    <t xml:space="preserve"> c) Total percentage of existing assets hedged through futures is 9.85%.</t>
  </si>
  <si>
    <t xml:space="preserve"> d) For the month ended May 29, 2026 following were the hedging transactions through futures which have been squared off/expired:</t>
  </si>
  <si>
    <t xml:space="preserve"> ii) Total outstanding position in Derivative Instruments (Gross Notional) as at May 29, 2026 is Rs. 92807.09 Lakhs. </t>
  </si>
  <si>
    <t xml:space="preserve"> iii) Total percentage of existing assets hedged through futures is 67.23%.</t>
  </si>
  <si>
    <t>Adani Enterprises Ltd 30-Jun-26</t>
  </si>
  <si>
    <t>Adani Enterprises Ltd 28-Jul-26</t>
  </si>
  <si>
    <t>Adani Green Energy Ltd 30-Jun-26</t>
  </si>
  <si>
    <t>Adani Ports and Special Economic Zone Ltd 30-Jun-26</t>
  </si>
  <si>
    <t>Adani Power Ltd 30-Jun-26</t>
  </si>
  <si>
    <t>Aurobindo Pharma Ltd 30-Jun-26</t>
  </si>
  <si>
    <t>Bandhan Bank Ltd 28-Jul-26</t>
  </si>
  <si>
    <t>Bharat Electronics Ltd 25-Aug-26</t>
  </si>
  <si>
    <t>Bharat Forge Ltd 30-Jun-26</t>
  </si>
  <si>
    <t>Bharat Heavy Electricals Ltd 30-Jun-26</t>
  </si>
  <si>
    <t>Bharat Petroleum Corporation Ltd 28-Jul-26</t>
  </si>
  <si>
    <t>Britannia Industries Ltd 28-Jul-26</t>
  </si>
  <si>
    <t>Cholamandalam Investment and Finance Co Ltd 28-Jul-26</t>
  </si>
  <si>
    <t>Cipla Ltd 28-Jul-26</t>
  </si>
  <si>
    <t>Colgate Palmolive (India) Ltd 30-Jun-26</t>
  </si>
  <si>
    <t>Crompton Greaves Consumer Electricals Ltd 30-Jun-26</t>
  </si>
  <si>
    <t>Crompton Greaves Consumer Electricals Ltd 28-Jul-26</t>
  </si>
  <si>
    <t>Dabur India Ltd 28-Jul-26</t>
  </si>
  <si>
    <t>DLF Ltd 30-Jun-26</t>
  </si>
  <si>
    <t>Avenue Supermarts Ltd 30-Jun-26</t>
  </si>
  <si>
    <t>Exide Industries Ltd 28-Jul-26</t>
  </si>
  <si>
    <t>Fortis Healthcare Ltd 30-Jun-26</t>
  </si>
  <si>
    <t>Glenmark Pharmaceuticals Ltd 30-Jun-26</t>
  </si>
  <si>
    <t>Godrej Consumer Products Ltd 30-Jun-26</t>
  </si>
  <si>
    <t>Godrej Consumer Products Ltd 28-Jul-26</t>
  </si>
  <si>
    <t>Godrej Properties Ltd 28-Jul-26</t>
  </si>
  <si>
    <t>HDFC Bank Ltd 25-Aug-26</t>
  </si>
  <si>
    <t>Hero MotoCorp Ltd 28-Jul-26</t>
  </si>
  <si>
    <t>Hindustan Petroleum Corporation Ltd 28-Jul-26</t>
  </si>
  <si>
    <t>Hindustan Unilever Ltd 28-Jul-26</t>
  </si>
  <si>
    <t>Hindustan Zinc Ltd 30-Jun-26</t>
  </si>
  <si>
    <t>Hindustan Zinc Ltd 28-Jul-26</t>
  </si>
  <si>
    <t>ICICI Prudential Life Insurance Co Ltd 30-Jun-26</t>
  </si>
  <si>
    <t>IDFC First Bank Ltd 28-Jul-26</t>
  </si>
  <si>
    <t>Indian Energy Exchange Ltd 30-Jun-26</t>
  </si>
  <si>
    <t>Indian Hotels Co Ltd 30-Jun-26</t>
  </si>
  <si>
    <t>IndusInd Bank Ltd 28-Jul-26</t>
  </si>
  <si>
    <t>Indian Oil Corporation Ltd 30-Jun-26</t>
  </si>
  <si>
    <t>Indian Oil Corporation Ltd 28-Jul-26</t>
  </si>
  <si>
    <t>JSW Steel Ltd 28-Jul-26</t>
  </si>
  <si>
    <t>Kalyan Jewellers India Ltd 28-Jul-26</t>
  </si>
  <si>
    <t>Laurus Labs Ltd 30-Jun-26</t>
  </si>
  <si>
    <t>LIC Housing Finance Ltd 30-Jun-26</t>
  </si>
  <si>
    <t>Larsen &amp; Toubro Ltd 28-Jul-26</t>
  </si>
  <si>
    <t>Mahindra &amp; Mahindra Ltd 28-Jul-26</t>
  </si>
  <si>
    <t>Marico Ltd 30-Jun-26</t>
  </si>
  <si>
    <t>Maruti Suzuki India Ltd 25-Aug-26</t>
  </si>
  <si>
    <t>Max Healthcare Institute Ltd 28-Jul-26</t>
  </si>
  <si>
    <t>Multi Commodity Exchange Of India Ltd 30-Jun-26</t>
  </si>
  <si>
    <t>Multi Commodity Exchange Of India Ltd 28-Jul-26</t>
  </si>
  <si>
    <t>Samvardhana Motherson International Ltd 30-Jun-26</t>
  </si>
  <si>
    <t>Samvardhana Motherson International Ltd 28-Jul-26</t>
  </si>
  <si>
    <t>Info Edge (India) Ltd 30-Jun-26</t>
  </si>
  <si>
    <t>NBCC (India) Ltd 30-Jun-26</t>
  </si>
  <si>
    <t>NMDC Ltd 30-Jun-26</t>
  </si>
  <si>
    <t>NMDC Ltd 28-Jul-26</t>
  </si>
  <si>
    <t>FSN E-Commerce Ventures Ltd 30-Jun-26</t>
  </si>
  <si>
    <t>Patanjali Foods Ltd 30-Jun-26</t>
  </si>
  <si>
    <t>Patanjali Foods Ltd 28-Jul-26</t>
  </si>
  <si>
    <t>One 97 Communications Ltd 30-Jun-26</t>
  </si>
  <si>
    <t>One 97 Communications Ltd 28-Jul-26</t>
  </si>
  <si>
    <t>Petronet LNG Ltd 30-Jun-26</t>
  </si>
  <si>
    <t>PG Electroplast Ltd 30-Jun-26</t>
  </si>
  <si>
    <t>Pidilite Industries Ltd 30-Jun-26</t>
  </si>
  <si>
    <t>Punjab National Bank 30-Jun-26</t>
  </si>
  <si>
    <t>PNB Housing Finance Ltd 30-Jun-26</t>
  </si>
  <si>
    <t>Steel Authority of India Ltd 28-Jul-26</t>
  </si>
  <si>
    <t>SBI Life Insurance Co Ltd 28-Jul-26</t>
  </si>
  <si>
    <t>State Bank of India 28-Jul-26</t>
  </si>
  <si>
    <t>Shriram Finance Ltd 30-Jun-26</t>
  </si>
  <si>
    <t>Solar Industries India Ltd 30-Jun-26</t>
  </si>
  <si>
    <t>Tata Power Co Ltd 28-Jul-26</t>
  </si>
  <si>
    <t>TVS Motor Co Ltd 28-Jul-26</t>
  </si>
  <si>
    <t>United Spirits Ltd 30-Jun-26</t>
  </si>
  <si>
    <t>United Spirits Ltd 28-Jul-26</t>
  </si>
  <si>
    <t>Varun Beverages Ltd 30-Jun-26</t>
  </si>
  <si>
    <t>Varun Beverages Ltd 28-Jul-26</t>
  </si>
  <si>
    <t>Vedanta Ltd 28-Jul-26</t>
  </si>
  <si>
    <t>Vishal Mega Mart Ltd 30-Jun-26</t>
  </si>
  <si>
    <t>$ ~~ 100% of the Investment in this security by scheme is placed with Clearing Corporation of India Limited (CCIL) as collateral.</t>
  </si>
  <si>
    <t>364 DTB (04-Jun-2026) $ ~~</t>
  </si>
  <si>
    <t>7.38% GOI 2027 (20-Jun-2027) $ ~~</t>
  </si>
  <si>
    <t>$ ~~ 83.33% of the Investment in this security by scheme is placed with Clearing Corporation of India Limited (CCIL) as collateral.</t>
  </si>
  <si>
    <t>7.06% GOI 2028 (10-Apr-2028) $ ~~</t>
  </si>
  <si>
    <t>7.37% GOI 2028 (23-Oct-2028) $ ~~</t>
  </si>
  <si>
    <t>$$ ~~ 22.73% of the Investment in this security by scheme is placed with NSE as collateral.</t>
  </si>
  <si>
    <t># ~~ 88.33% of the Investment in this security by scheme is placed with NSE as collateral.</t>
  </si>
  <si>
    <t>^ ~~ 32.89% of the Investment in this security by scheme is placed with NSE as collateral.</t>
  </si>
  <si>
    <t>! ~~ 48.95% of the Investment in this security by scheme is placed with NSE as collateral.</t>
  </si>
  <si>
    <t>!! ~~ 44.25% of the Investment in this security by scheme is placed with NSE as collateral.</t>
  </si>
  <si>
    <t>! ^ 29.03% of the Investment in this security by scheme is placed with NSE as collateral.</t>
  </si>
  <si>
    <t>$ # 47.27% of the Investment in this security by scheme is placed with NSE as collateral.</t>
  </si>
  <si>
    <t>$ ## 15.27% of the Investment in this security by scheme is placed with NSE as collateral.</t>
  </si>
  <si>
    <t>$$ ## 6.98% of the Investment in this security by scheme is placed with NSE as collateral.</t>
  </si>
  <si>
    <t>^^ ~~ 13.89% of the Investment in this security by scheme is placed with NSE as collateral.</t>
  </si>
  <si>
    <t>## ~~12.54% of the Investment in this security by scheme is placed with NSE as collateral.</t>
  </si>
  <si>
    <t>Reliance Industries Ltd $$ ~~</t>
  </si>
  <si>
    <t>Infosys Ltd # ~~</t>
  </si>
  <si>
    <t>Larsen &amp; Toubro Ltd ^ ~~</t>
  </si>
  <si>
    <t>HDFC Bank Ltd ! ~~</t>
  </si>
  <si>
    <t>State Bank of India !! ~~</t>
  </si>
  <si>
    <t xml:space="preserve">Mahindra &amp; Mahindra Ltd ! ^ </t>
  </si>
  <si>
    <t xml:space="preserve">Kotak Mahindra Bank Ltd $ # </t>
  </si>
  <si>
    <t>Axis Bank Ltd $ ##</t>
  </si>
  <si>
    <t>Bharti Airtel Ltd $$ ##</t>
  </si>
  <si>
    <t>NTPC Ltd ^^ ~~</t>
  </si>
  <si>
    <t>HDFC Life Insurance Co Ltd ## ~~</t>
  </si>
  <si>
    <t>$ # 100.00% of the Investment in this security by scheme is placed with Clearing Corporation of India Limited (CCIL) as collateral.</t>
  </si>
  <si>
    <t>$ ~~ 10.13% of the Investment in this security by scheme is placed with NSE as collateral.</t>
  </si>
  <si>
    <t>$$ ~~ 8.54% of the Investment in this security by scheme is placed with NSE as collateral.</t>
  </si>
  <si>
    <t># ~~ 5.73% of the Investment in this security by scheme is placed with NSE as collateral.</t>
  </si>
  <si>
    <t>^ ~~ 3.27% of the Investment in this security by scheme is placed with NSE as collateral.</t>
  </si>
  <si>
    <t>! ~~ 10.45% of the Investment in this security by scheme is placed with NSE as collateral.</t>
  </si>
  <si>
    <t>!! ~~ 6.93% of the Investment in this security by scheme is placed with NSE as collateral.</t>
  </si>
  <si>
    <t>! ^ 14.08% of the Investment in this security by scheme is placed with NSE as collateral.</t>
  </si>
  <si>
    <t>## ~~ 57.14% of the Investment in this security by scheme is placed with NSE as collateral.</t>
  </si>
  <si>
    <t xml:space="preserve">7.06% GOI 2028 (10-Apr-2028) $ # </t>
  </si>
  <si>
    <t>Reliance Industries Ltd $ ~~</t>
  </si>
  <si>
    <t>Infosys Ltd $$ ~~</t>
  </si>
  <si>
    <t>HDFC Bank Ltd # ~~</t>
  </si>
  <si>
    <t>Sun Pharmaceutical Industries Ltd ## ~~</t>
  </si>
  <si>
    <t>ICICI Bank Ltd ^ ~~</t>
  </si>
  <si>
    <t>Axis Bank Ltd ! ~~</t>
  </si>
  <si>
    <t>Bharti Airtel Ltd !! ~~</t>
  </si>
  <si>
    <t xml:space="preserve">HCL Technologies Ltd ! ^ </t>
  </si>
  <si>
    <t>! ^ 73.33% of the Investment in this security by scheme is placed with NSE as collateral.</t>
  </si>
  <si>
    <t>$ # 20.44% of the Investment in this security by scheme is placed with NSE as collateral.</t>
  </si>
  <si>
    <t>$ ~~ 32.47% of the Investment in this security by scheme is placed with NSE as collateral.</t>
  </si>
  <si>
    <t>$$ ~~ 10.33% of the Investment in this security by scheme is placed with NSE as collateral.</t>
  </si>
  <si>
    <t># ~~80.71% of the Investment in this security by scheme is placed with NSE as collateral.</t>
  </si>
  <si>
    <t>## ~~ 20.25% of the Investment in this security by scheme is placed with NSE as collateral.</t>
  </si>
  <si>
    <t>^ ~~ 2.01% of the Investment in this security by scheme is placed with NSE as collateral.</t>
  </si>
  <si>
    <t>! ~~ 26.68% of the Investment in this security by scheme is placed with NSE as collateral.</t>
  </si>
  <si>
    <t>!! ~~ 16.56% of the Investment in this security by scheme is placed with NSE as collateral.</t>
  </si>
  <si>
    <t>!! ^^ 82.11% of the Investment in this security by scheme is placed with NSE as collateral.</t>
  </si>
  <si>
    <t># * 34.51% of the Investment in this security by scheme is placed with NSE as collateral.</t>
  </si>
  <si>
    <t>## ** 51.95% of the Investment in this security by scheme is placed with NSE as collateral.</t>
  </si>
  <si>
    <t>$$ ## 30.85% of the Investment in this security by scheme is placed with NSE as collateral.</t>
  </si>
  <si>
    <t>## !! 15.90% of the Investment in this security by scheme is placed with NSE as collateral.</t>
  </si>
  <si>
    <t>$$ ! 69.16% of the Investment in this security by scheme is placed with NSE as collateral.</t>
  </si>
  <si>
    <t>^^ ~ 20.10% of the Investment in this security by scheme is placed with NSE as collateral.</t>
  </si>
  <si>
    <t>^^ ~~ 100.00% of the Investment in this security by scheme is placed with NSE as collateral.</t>
  </si>
  <si>
    <t>Reliance Industries Ltd $ #</t>
  </si>
  <si>
    <t>Hindalco Industries Ltd $ ~~</t>
  </si>
  <si>
    <t>HDFC Bank Ltd $$ ~~</t>
  </si>
  <si>
    <t>Sun Pharmaceutical Industries Ltd # ~~</t>
  </si>
  <si>
    <t>IDFC First Bank Ltd ^ ~~</t>
  </si>
  <si>
    <t xml:space="preserve">ITC Ltd ! ~~ </t>
  </si>
  <si>
    <t>Axis Bank Ltd !! ~~</t>
  </si>
  <si>
    <t xml:space="preserve">Bajaj Finance Ltd ! ^ </t>
  </si>
  <si>
    <t>Crompton Greaves Consumer Electricals Ltd !! ^^</t>
  </si>
  <si>
    <t xml:space="preserve">Bharti Airtel Ltd # * </t>
  </si>
  <si>
    <t>Adani Enterprises Ltd ## **</t>
  </si>
  <si>
    <t>Godrej Properties Ltd $$ ##</t>
  </si>
  <si>
    <t>Eternal Ltd ## !!</t>
  </si>
  <si>
    <t xml:space="preserve">Bajaj Finserv Ltd $$ ! </t>
  </si>
  <si>
    <t xml:space="preserve">RBL Bank Ltd ^^ ~ </t>
  </si>
  <si>
    <t>Franklin India Money Market Fund Direct-Growth Plan ^^ ~ ~</t>
  </si>
  <si>
    <t>Franklin India Liquid Fund Direct-Growth Plan ^^ ~ ~</t>
  </si>
  <si>
    <t># ~~ 0.71% of the Investment in this security by scheme is placed with NSE as collateral.</t>
  </si>
  <si>
    <t>$$ ~~ 0.24% of the Investment in this security by scheme is placed with NSE as collateral.</t>
  </si>
  <si>
    <t>Reliance Industries Ltd # ~~</t>
  </si>
  <si>
    <t xml:space="preserve"> i) Hedging Positions through options as on May 29, 2026:</t>
  </si>
  <si>
    <t>(b) Unlisted ***</t>
  </si>
  <si>
    <t>h)*** Total value and percentage of illiquid securities is Rs.0.00 Lakh and 0.000001% of net assets.</t>
  </si>
  <si>
    <t>h)*** Total value and percentage of illiquid securities is Rs.0.00 Lakh and 0.0000005% of net assets.</t>
  </si>
  <si>
    <t>ICICI Bank Ltd ## ~~</t>
  </si>
  <si>
    <t>h)*** Total value and percentage of illiquid securities is Rs.0.00 Lakh and 0.0000003% of net assets.</t>
  </si>
  <si>
    <t>% of Underlying Shares</t>
  </si>
  <si>
    <t>Options Price When Sold</t>
  </si>
  <si>
    <t>Current option price</t>
  </si>
  <si>
    <t>Apollo Hospitals Enterprise Ltd 30-Jun-2026</t>
  </si>
  <si>
    <t>Hindalco Industries Ltd 30-Jun-2026</t>
  </si>
  <si>
    <t xml:space="preserve"> ii) Total outstanding position in Derivative Instruments (Gross Notional) as at May 29, 2026 is Rs. 1049.70 Lakhs. </t>
  </si>
  <si>
    <t xml:space="preserve"> iii) Total percentage of existing assets hedged through futures is 0.37%.</t>
  </si>
  <si>
    <t>Options</t>
  </si>
  <si>
    <t>h) Repo transactions in corporate debt securities during the month</t>
  </si>
  <si>
    <t>c) Exposure to Derivative Instruments:</t>
  </si>
  <si>
    <t>e) The percentage in terms of market value of investments made in Foreign Securities/ADRs/GDRs/Foreign Mutual Fund Units</t>
  </si>
  <si>
    <t>m) Risk-o-meter</t>
  </si>
  <si>
    <t>Aditya Birla Capital Ltd 30-Jun-26</t>
  </si>
  <si>
    <t>Franklin India Income Plus Arbitrage Active Fund of Funds (Formerly known as Franklin India Multi - Asset Solution Fund of Funds)^</t>
  </si>
  <si>
    <t>Risk level of tier-2 benchmark  as on May 29,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</si>
</sst>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00"/>
    <numFmt numFmtId="166" formatCode="#,##0.00%"/>
    <numFmt numFmtId="167" formatCode="_(* #,##0_);_(* \(#,##0\);_(* &quot;-&quot;??_);_(@_)"/>
    <numFmt numFmtId="168" formatCode="#,##0.000"/>
    <numFmt numFmtId="169" formatCode="0.00000%"/>
    <numFmt numFmtId="170" formatCode="0.000000%"/>
    <numFmt numFmtId="171" formatCode="0.0000000%"/>
    <numFmt numFmtId="172" formatCode="0.000000000%"/>
  </numFmts>
  <fonts count="18"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b/>
      <sz val="8"/>
      <name val="Calibri"/>
      <family val="2"/>
    </font>
    <font>
      <sz val="8"/>
      <name val="Calibri"/>
      <family val="2"/>
    </font>
    <font>
      <sz val="8"/>
      <name val="Arial"/>
      <family val="2"/>
    </font>
    <font>
      <sz val="11"/>
      <color theme="1"/>
      <name val="Calibri"/>
      <family val="2"/>
      <scheme val="minor"/>
    </font>
    <font>
      <u/>
      <sz val="11"/>
      <color theme="10"/>
      <name val="Calibri"/>
      <family val="2"/>
      <scheme val="minor"/>
    </font>
    <font>
      <sz val="9"/>
      <color theme="1"/>
      <name val="Arial"/>
      <family val="2"/>
    </font>
    <font>
      <sz val="8"/>
      <color theme="1"/>
      <name val="Arial"/>
      <family val="2"/>
    </font>
    <font>
      <b/>
      <sz val="8"/>
      <color theme="1"/>
      <name val="Arial"/>
      <family val="2"/>
    </font>
    <font>
      <b/>
      <sz val="9"/>
      <color theme="1"/>
      <name val="Arial"/>
      <family val="2"/>
    </font>
    <font>
      <sz val="8"/>
      <name val="Calibri"/>
      <family val="2"/>
      <scheme val="minor"/>
    </font>
    <font>
      <b/>
      <sz val="8"/>
      <name val="Calibri"/>
      <family val="2"/>
      <scheme val="minor"/>
    </font>
    <font>
      <u/>
      <sz val="8"/>
      <color theme="10"/>
      <name val="Arial"/>
      <family val="2"/>
    </font>
    <font>
      <b/>
      <sz val="9"/>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s>
  <cellStyleXfs count="4">
    <xf numFmtId="0" fontId="0" fillId="0" borderId="0"/>
    <xf numFmtId="164" fontId="8" fillId="0" borderId="0" applyFont="0" applyFill="0" applyBorder="0" applyAlignment="0" applyProtection="0"/>
    <xf numFmtId="0" fontId="9" fillId="0" borderId="0" applyNumberFormat="0" applyFill="0" applyBorder="0" applyAlignment="0" applyProtection="0"/>
    <xf numFmtId="9" fontId="8" fillId="0" borderId="0" applyFont="0" applyFill="0" applyBorder="0" applyAlignment="0" applyProtection="0"/>
  </cellStyleXfs>
  <cellXfs count="200">
    <xf numFmtId="0" fontId="0" fillId="0" borderId="0" xfId="0"/>
    <xf numFmtId="0" fontId="10"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10" fillId="2" borderId="0" xfId="0" applyNumberFormat="1" applyFont="1" applyFill="1"/>
    <xf numFmtId="0" fontId="11" fillId="2" borderId="0" xfId="0" applyFont="1" applyFill="1"/>
    <xf numFmtId="0" fontId="3" fillId="2" borderId="0" xfId="0" applyFont="1" applyFill="1" applyAlignment="1">
      <alignment horizontal="left" vertical="top"/>
    </xf>
    <xf numFmtId="4" fontId="11" fillId="3" borderId="0" xfId="0" applyNumberFormat="1" applyFont="1" applyFill="1"/>
    <xf numFmtId="39" fontId="11" fillId="2" borderId="0" xfId="0" applyNumberFormat="1" applyFont="1" applyFill="1"/>
    <xf numFmtId="39" fontId="11" fillId="3" borderId="0" xfId="0" applyNumberFormat="1" applyFont="1" applyFill="1"/>
    <xf numFmtId="0" fontId="12" fillId="2" borderId="0" xfId="0" applyFont="1" applyFill="1"/>
    <xf numFmtId="39" fontId="12" fillId="2" borderId="0" xfId="0" applyNumberFormat="1" applyFont="1" applyFill="1"/>
    <xf numFmtId="39" fontId="12" fillId="3" borderId="0" xfId="0" applyNumberFormat="1" applyFont="1" applyFill="1"/>
    <xf numFmtId="0" fontId="12" fillId="0" borderId="1" xfId="0" applyFont="1" applyBorder="1" applyAlignment="1">
      <alignment vertical="center"/>
    </xf>
    <xf numFmtId="0" fontId="12" fillId="0" borderId="1" xfId="0" applyFont="1" applyBorder="1" applyAlignment="1">
      <alignment horizontal="center" vertical="center"/>
    </xf>
    <xf numFmtId="2" fontId="12" fillId="0" borderId="1" xfId="0" applyNumberFormat="1" applyFont="1" applyBorder="1" applyAlignment="1">
      <alignment horizontal="center" vertical="center"/>
    </xf>
    <xf numFmtId="0" fontId="12" fillId="2" borderId="2" xfId="0" applyFont="1" applyFill="1" applyBorder="1"/>
    <xf numFmtId="0" fontId="11" fillId="2" borderId="2" xfId="0" applyFont="1" applyFill="1" applyBorder="1"/>
    <xf numFmtId="39" fontId="11" fillId="2" borderId="2" xfId="0" applyNumberFormat="1" applyFont="1" applyFill="1" applyBorder="1"/>
    <xf numFmtId="39" fontId="11" fillId="3" borderId="2" xfId="0" applyNumberFormat="1" applyFont="1" applyFill="1" applyBorder="1"/>
    <xf numFmtId="0" fontId="12" fillId="2" borderId="3" xfId="0" applyFont="1" applyFill="1" applyBorder="1"/>
    <xf numFmtId="0" fontId="11" fillId="2" borderId="3" xfId="0" applyFont="1" applyFill="1" applyBorder="1"/>
    <xf numFmtId="39" fontId="11" fillId="2" borderId="3" xfId="0" applyNumberFormat="1" applyFont="1" applyFill="1" applyBorder="1"/>
    <xf numFmtId="39" fontId="11" fillId="3" borderId="3" xfId="0" applyNumberFormat="1" applyFont="1" applyFill="1" applyBorder="1"/>
    <xf numFmtId="3" fontId="11" fillId="2" borderId="3" xfId="0" applyNumberFormat="1" applyFont="1" applyFill="1" applyBorder="1"/>
    <xf numFmtId="39" fontId="12" fillId="2" borderId="3" xfId="0" applyNumberFormat="1" applyFont="1" applyFill="1" applyBorder="1"/>
    <xf numFmtId="39" fontId="12" fillId="3" borderId="3" xfId="0" applyNumberFormat="1" applyFont="1" applyFill="1" applyBorder="1"/>
    <xf numFmtId="0" fontId="12" fillId="2" borderId="4" xfId="0" applyFont="1" applyFill="1" applyBorder="1"/>
    <xf numFmtId="39" fontId="12" fillId="2" borderId="4" xfId="0" applyNumberFormat="1" applyFont="1" applyFill="1" applyBorder="1"/>
    <xf numFmtId="39" fontId="12" fillId="3" borderId="4" xfId="0" applyNumberFormat="1" applyFont="1" applyFill="1" applyBorder="1"/>
    <xf numFmtId="0" fontId="12" fillId="2" borderId="0" xfId="0" applyFont="1" applyFill="1" applyAlignment="1">
      <alignment horizontal="right"/>
    </xf>
    <xf numFmtId="165" fontId="11" fillId="2" borderId="0" xfId="0" applyNumberFormat="1" applyFont="1" applyFill="1"/>
    <xf numFmtId="0" fontId="12" fillId="2" borderId="5" xfId="0" applyFont="1" applyFill="1" applyBorder="1" applyAlignment="1">
      <alignment horizontal="center"/>
    </xf>
    <xf numFmtId="165" fontId="11" fillId="2" borderId="5" xfId="0" applyNumberFormat="1" applyFont="1" applyFill="1" applyBorder="1"/>
    <xf numFmtId="4" fontId="11" fillId="2" borderId="0" xfId="0" applyNumberFormat="1" applyFont="1" applyFill="1"/>
    <xf numFmtId="166" fontId="11" fillId="2" borderId="0" xfId="0" applyNumberFormat="1" applyFont="1" applyFill="1"/>
    <xf numFmtId="0" fontId="13" fillId="2" borderId="0" xfId="0" applyFont="1" applyFill="1"/>
    <xf numFmtId="0" fontId="12" fillId="0" borderId="6" xfId="0" applyFont="1" applyBorder="1" applyAlignment="1">
      <alignment vertical="center"/>
    </xf>
    <xf numFmtId="0" fontId="12" fillId="0" borderId="6" xfId="0" applyFont="1" applyBorder="1" applyAlignment="1">
      <alignment horizontal="center" vertical="center"/>
    </xf>
    <xf numFmtId="2" fontId="12" fillId="0" borderId="6" xfId="0" applyNumberFormat="1" applyFont="1" applyBorder="1" applyAlignment="1">
      <alignment horizontal="center" vertical="center"/>
    </xf>
    <xf numFmtId="2" fontId="12" fillId="0" borderId="6" xfId="0" applyNumberFormat="1" applyFont="1" applyBorder="1" applyAlignment="1">
      <alignment horizontal="center" vertical="center" wrapText="1"/>
    </xf>
    <xf numFmtId="0" fontId="13" fillId="2" borderId="6" xfId="0" applyFont="1" applyFill="1" applyBorder="1" applyAlignment="1">
      <alignment wrapText="1"/>
    </xf>
    <xf numFmtId="0" fontId="13" fillId="2" borderId="6" xfId="0" applyFont="1" applyFill="1" applyBorder="1"/>
    <xf numFmtId="0" fontId="12" fillId="2" borderId="7" xfId="0" applyFont="1" applyFill="1" applyBorder="1"/>
    <xf numFmtId="0" fontId="11" fillId="2" borderId="7" xfId="0" applyFont="1" applyFill="1" applyBorder="1"/>
    <xf numFmtId="39" fontId="11" fillId="2" borderId="7" xfId="0" applyNumberFormat="1" applyFont="1" applyFill="1" applyBorder="1"/>
    <xf numFmtId="39" fontId="11" fillId="3" borderId="7" xfId="0" applyNumberFormat="1" applyFont="1" applyFill="1" applyBorder="1"/>
    <xf numFmtId="3" fontId="11" fillId="2" borderId="7" xfId="0" applyNumberFormat="1" applyFont="1" applyFill="1" applyBorder="1"/>
    <xf numFmtId="4" fontId="11" fillId="2" borderId="7" xfId="0" applyNumberFormat="1" applyFont="1" applyFill="1" applyBorder="1"/>
    <xf numFmtId="39" fontId="12" fillId="2" borderId="7" xfId="0" applyNumberFormat="1" applyFont="1" applyFill="1" applyBorder="1"/>
    <xf numFmtId="39" fontId="12" fillId="3" borderId="7" xfId="0" applyNumberFormat="1" applyFont="1" applyFill="1" applyBorder="1"/>
    <xf numFmtId="0" fontId="12" fillId="2" borderId="8" xfId="0" applyFont="1" applyFill="1" applyBorder="1"/>
    <xf numFmtId="39" fontId="12" fillId="2" borderId="8" xfId="0" applyNumberFormat="1" applyFont="1" applyFill="1" applyBorder="1"/>
    <xf numFmtId="39" fontId="12" fillId="3" borderId="8" xfId="0" applyNumberFormat="1" applyFont="1" applyFill="1" applyBorder="1"/>
    <xf numFmtId="39" fontId="12" fillId="2" borderId="0" xfId="0" applyNumberFormat="1" applyFont="1" applyFill="1" applyAlignment="1">
      <alignment horizontal="right"/>
    </xf>
    <xf numFmtId="0" fontId="12" fillId="3" borderId="0" xfId="0" applyFont="1" applyFill="1"/>
    <xf numFmtId="0" fontId="11" fillId="3" borderId="0" xfId="0" applyFont="1" applyFill="1"/>
    <xf numFmtId="0" fontId="7" fillId="0" borderId="0" xfId="0" applyFont="1" applyAlignment="1">
      <alignment horizontal="left" wrapText="1"/>
    </xf>
    <xf numFmtId="164" fontId="7" fillId="0" borderId="0" xfId="1" applyFont="1" applyFill="1" applyBorder="1" applyAlignment="1">
      <alignment horizontal="center"/>
    </xf>
    <xf numFmtId="10" fontId="7" fillId="0" borderId="0" xfId="3" applyNumberFormat="1" applyFont="1" applyFill="1" applyBorder="1" applyAlignment="1">
      <alignment horizontal="center" wrapText="1"/>
    </xf>
    <xf numFmtId="2" fontId="12" fillId="0" borderId="1" xfId="0" applyNumberFormat="1" applyFont="1" applyBorder="1" applyAlignment="1">
      <alignment horizontal="center" vertical="center" wrapText="1"/>
    </xf>
    <xf numFmtId="39" fontId="12" fillId="0" borderId="7" xfId="0" applyNumberFormat="1" applyFont="1" applyBorder="1"/>
    <xf numFmtId="2" fontId="12" fillId="3" borderId="5" xfId="0" applyNumberFormat="1" applyFont="1" applyFill="1" applyBorder="1" applyAlignment="1">
      <alignment horizontal="center" vertical="center"/>
    </xf>
    <xf numFmtId="39" fontId="11" fillId="3" borderId="1" xfId="0" applyNumberFormat="1" applyFont="1" applyFill="1" applyBorder="1"/>
    <xf numFmtId="39" fontId="11" fillId="3" borderId="4" xfId="0" applyNumberFormat="1" applyFont="1" applyFill="1" applyBorder="1"/>
    <xf numFmtId="0" fontId="12" fillId="2" borderId="5" xfId="0" applyFont="1" applyFill="1" applyBorder="1"/>
    <xf numFmtId="0" fontId="11" fillId="2" borderId="4" xfId="0" applyFont="1" applyFill="1" applyBorder="1"/>
    <xf numFmtId="2" fontId="11" fillId="2" borderId="3" xfId="0" applyNumberFormat="1" applyFont="1" applyFill="1" applyBorder="1"/>
    <xf numFmtId="2" fontId="12" fillId="0" borderId="5" xfId="0" applyNumberFormat="1" applyFont="1" applyBorder="1" applyAlignment="1">
      <alignment horizontal="center" vertical="center" wrapText="1"/>
    </xf>
    <xf numFmtId="39" fontId="12" fillId="3" borderId="13" xfId="0" applyNumberFormat="1" applyFont="1" applyFill="1" applyBorder="1"/>
    <xf numFmtId="0" fontId="16" fillId="3" borderId="0" xfId="2" applyFont="1" applyFill="1"/>
    <xf numFmtId="0" fontId="12" fillId="3" borderId="0" xfId="0" applyFont="1" applyFill="1" applyAlignment="1">
      <alignment horizontal="left" wrapText="1"/>
    </xf>
    <xf numFmtId="0" fontId="12" fillId="3" borderId="0" xfId="0" applyFont="1" applyFill="1" applyAlignment="1">
      <alignment horizontal="left"/>
    </xf>
    <xf numFmtId="0" fontId="11" fillId="3" borderId="0" xfId="0" applyFont="1" applyFill="1" applyAlignment="1">
      <alignment horizontal="left" wrapText="1"/>
    </xf>
    <xf numFmtId="0" fontId="11" fillId="3" borderId="0" xfId="0" applyFont="1" applyFill="1" applyAlignment="1">
      <alignment horizontal="left"/>
    </xf>
    <xf numFmtId="168" fontId="11" fillId="2" borderId="0" xfId="0" applyNumberFormat="1" applyFont="1" applyFill="1"/>
    <xf numFmtId="0" fontId="12" fillId="2" borderId="1" xfId="0" applyFont="1" applyFill="1" applyBorder="1"/>
    <xf numFmtId="39" fontId="12" fillId="2" borderId="1" xfId="0" applyNumberFormat="1" applyFont="1" applyFill="1" applyBorder="1"/>
    <xf numFmtId="39" fontId="12" fillId="3" borderId="1" xfId="0" applyNumberFormat="1" applyFont="1" applyFill="1" applyBorder="1"/>
    <xf numFmtId="0" fontId="3" fillId="0" borderId="5" xfId="0" applyFont="1" applyBorder="1" applyAlignment="1">
      <alignment horizontal="center" vertical="center"/>
    </xf>
    <xf numFmtId="2"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2" fontId="3" fillId="0" borderId="5" xfId="0" applyNumberFormat="1" applyFont="1" applyBorder="1" applyAlignment="1">
      <alignment horizontal="center" vertical="center" wrapText="1"/>
    </xf>
    <xf numFmtId="0" fontId="7" fillId="0" borderId="5" xfId="0" applyFont="1" applyBorder="1"/>
    <xf numFmtId="15" fontId="7" fillId="0" borderId="5" xfId="0" applyNumberFormat="1" applyFont="1" applyBorder="1"/>
    <xf numFmtId="4" fontId="7" fillId="0" borderId="5" xfId="0" applyNumberFormat="1" applyFont="1" applyBorder="1"/>
    <xf numFmtId="0" fontId="9" fillId="3" borderId="0" xfId="2" applyFill="1"/>
    <xf numFmtId="0" fontId="12" fillId="3" borderId="0" xfId="0" applyFont="1" applyFill="1" applyAlignment="1">
      <alignment vertical="top"/>
    </xf>
    <xf numFmtId="0" fontId="12" fillId="3" borderId="0" xfId="0" applyFont="1" applyFill="1" applyAlignment="1">
      <alignment vertical="top" wrapText="1"/>
    </xf>
    <xf numFmtId="0" fontId="12" fillId="0" borderId="5" xfId="0" applyFont="1" applyBorder="1" applyAlignment="1">
      <alignment vertical="center"/>
    </xf>
    <xf numFmtId="0" fontId="12" fillId="0" borderId="5" xfId="0" applyFont="1" applyBorder="1" applyAlignment="1">
      <alignment horizontal="center" vertical="center"/>
    </xf>
    <xf numFmtId="2" fontId="12" fillId="0" borderId="5" xfId="0" applyNumberFormat="1" applyFont="1" applyBorder="1" applyAlignment="1">
      <alignment horizontal="center" vertical="center"/>
    </xf>
    <xf numFmtId="0" fontId="11" fillId="2" borderId="1" xfId="0" applyFont="1" applyFill="1" applyBorder="1"/>
    <xf numFmtId="39" fontId="11" fillId="2" borderId="1" xfId="0" applyNumberFormat="1" applyFont="1" applyFill="1" applyBorder="1" applyAlignment="1">
      <alignment horizontal="center" vertical="center" wrapText="1"/>
    </xf>
    <xf numFmtId="39" fontId="11" fillId="2" borderId="1" xfId="0" applyNumberFormat="1" applyFont="1" applyFill="1" applyBorder="1"/>
    <xf numFmtId="0" fontId="11" fillId="2" borderId="3" xfId="0" applyFont="1" applyFill="1" applyBorder="1" applyAlignment="1">
      <alignment wrapText="1"/>
    </xf>
    <xf numFmtId="164" fontId="12" fillId="2" borderId="3" xfId="0" applyNumberFormat="1" applyFont="1" applyFill="1" applyBorder="1"/>
    <xf numFmtId="0" fontId="12" fillId="2" borderId="0" xfId="0" applyFont="1" applyFill="1" applyAlignment="1">
      <alignment wrapText="1"/>
    </xf>
    <xf numFmtId="0" fontId="0" fillId="0" borderId="0" xfId="0" applyAlignment="1">
      <alignment wrapText="1"/>
    </xf>
    <xf numFmtId="0" fontId="9" fillId="2" borderId="0" xfId="2" applyFill="1"/>
    <xf numFmtId="0" fontId="12" fillId="0" borderId="5" xfId="0" applyFont="1" applyBorder="1" applyAlignment="1">
      <alignment horizontal="center" vertical="center" wrapText="1"/>
    </xf>
    <xf numFmtId="0" fontId="12" fillId="2" borderId="0" xfId="0" applyFont="1" applyFill="1" applyAlignment="1">
      <alignment vertical="top" wrapText="1"/>
    </xf>
    <xf numFmtId="0" fontId="12" fillId="0" borderId="0" xfId="0" applyFont="1"/>
    <xf numFmtId="39" fontId="11" fillId="0" borderId="0" xfId="0" applyNumberFormat="1" applyFont="1"/>
    <xf numFmtId="0" fontId="11" fillId="0" borderId="0" xfId="0" applyFont="1"/>
    <xf numFmtId="0" fontId="15" fillId="0" borderId="10" xfId="0" applyFont="1" applyBorder="1" applyAlignment="1">
      <alignment horizontal="center" vertical="center" wrapText="1"/>
    </xf>
    <xf numFmtId="0" fontId="15" fillId="0" borderId="5"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Border="1" applyAlignment="1">
      <alignment horizontal="right" vertical="center" wrapText="1"/>
    </xf>
    <xf numFmtId="0" fontId="14" fillId="0" borderId="10" xfId="0" applyFont="1" applyBorder="1" applyAlignment="1">
      <alignment horizontal="justify" vertical="center"/>
    </xf>
    <xf numFmtId="164" fontId="14" fillId="0" borderId="5" xfId="1" applyFont="1" applyFill="1" applyBorder="1" applyAlignment="1">
      <alignment horizontal="justify" vertical="center"/>
    </xf>
    <xf numFmtId="164" fontId="14" fillId="0" borderId="12" xfId="1" applyFont="1" applyFill="1" applyBorder="1" applyAlignment="1">
      <alignment horizontal="right" vertical="center"/>
    </xf>
    <xf numFmtId="164" fontId="6" fillId="0" borderId="5" xfId="1" applyFont="1" applyFill="1" applyBorder="1" applyAlignment="1">
      <alignment horizontal="right" vertical="center"/>
    </xf>
    <xf numFmtId="4" fontId="6" fillId="0" borderId="5" xfId="1" applyNumberFormat="1" applyFont="1" applyFill="1" applyBorder="1" applyAlignment="1">
      <alignment vertical="center"/>
    </xf>
    <xf numFmtId="0" fontId="14" fillId="0" borderId="9" xfId="0" applyFont="1" applyBorder="1" applyAlignment="1">
      <alignment horizontal="justify" vertical="center"/>
    </xf>
    <xf numFmtId="164" fontId="14" fillId="0" borderId="4" xfId="1" applyFont="1" applyFill="1" applyBorder="1" applyAlignment="1">
      <alignment horizontal="justify" vertical="center"/>
    </xf>
    <xf numFmtId="164" fontId="14" fillId="0" borderId="11" xfId="1" applyFont="1" applyFill="1" applyBorder="1" applyAlignment="1">
      <alignment horizontal="right" vertical="center"/>
    </xf>
    <xf numFmtId="164" fontId="6" fillId="0" borderId="4" xfId="1" applyFont="1" applyFill="1" applyBorder="1" applyAlignment="1">
      <alignment horizontal="right" vertical="center"/>
    </xf>
    <xf numFmtId="0" fontId="14" fillId="0" borderId="5" xfId="0" applyFont="1" applyBorder="1" applyAlignment="1">
      <alignment horizontal="justify" vertical="center"/>
    </xf>
    <xf numFmtId="164" fontId="14" fillId="0" borderId="5" xfId="1" applyFont="1" applyFill="1" applyBorder="1" applyAlignment="1">
      <alignment horizontal="right" vertical="center"/>
    </xf>
    <xf numFmtId="0" fontId="14" fillId="0" borderId="0" xfId="0" applyFont="1"/>
    <xf numFmtId="0" fontId="14" fillId="0" borderId="9" xfId="0" applyFont="1" applyBorder="1" applyAlignment="1">
      <alignment horizontal="center" vertical="center"/>
    </xf>
    <xf numFmtId="3" fontId="14" fillId="0" borderId="9" xfId="0" applyNumberFormat="1" applyFont="1" applyBorder="1" applyAlignment="1">
      <alignment horizontal="right" vertical="center"/>
    </xf>
    <xf numFmtId="4" fontId="6" fillId="0" borderId="9" xfId="0" applyNumberFormat="1" applyFont="1" applyBorder="1" applyAlignment="1">
      <alignment horizontal="right" vertical="center"/>
    </xf>
    <xf numFmtId="164" fontId="6" fillId="0" borderId="4" xfId="0" applyNumberFormat="1" applyFont="1" applyBorder="1" applyAlignment="1">
      <alignment horizontal="right" vertical="center"/>
    </xf>
    <xf numFmtId="4" fontId="6" fillId="0" borderId="4" xfId="1" applyNumberFormat="1" applyFont="1" applyFill="1" applyBorder="1" applyAlignment="1">
      <alignment horizontal="right" vertical="center"/>
    </xf>
    <xf numFmtId="0" fontId="14" fillId="0" borderId="0" xfId="0" applyFont="1" applyAlignment="1">
      <alignment horizontal="justify" vertical="center"/>
    </xf>
    <xf numFmtId="164" fontId="14" fillId="0" borderId="0" xfId="1" applyFont="1" applyFill="1" applyBorder="1" applyAlignment="1">
      <alignment horizontal="justify" vertical="center"/>
    </xf>
    <xf numFmtId="164" fontId="14" fillId="0" borderId="0" xfId="1" applyFont="1" applyFill="1" applyBorder="1" applyAlignment="1">
      <alignment horizontal="right" vertical="center"/>
    </xf>
    <xf numFmtId="164" fontId="6" fillId="0" borderId="0" xfId="1" applyFont="1" applyFill="1" applyBorder="1" applyAlignment="1">
      <alignment horizontal="right" vertical="center"/>
    </xf>
    <xf numFmtId="4" fontId="6" fillId="0" borderId="0" xfId="1" applyNumberFormat="1" applyFont="1" applyFill="1" applyBorder="1" applyAlignment="1">
      <alignment horizontal="right" vertical="center"/>
    </xf>
    <xf numFmtId="167" fontId="14" fillId="0" borderId="4" xfId="1" applyNumberFormat="1" applyFont="1" applyFill="1" applyBorder="1" applyAlignment="1">
      <alignment vertical="center"/>
    </xf>
    <xf numFmtId="164" fontId="6" fillId="0" borderId="4" xfId="1" applyFont="1" applyFill="1" applyBorder="1" applyAlignment="1">
      <alignment vertical="center"/>
    </xf>
    <xf numFmtId="164" fontId="14" fillId="0" borderId="0" xfId="1" applyFont="1" applyFill="1" applyAlignment="1">
      <alignment horizontal="justify" vertical="center"/>
    </xf>
    <xf numFmtId="2" fontId="14" fillId="0" borderId="0" xfId="0" applyNumberFormat="1"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right" vertical="center"/>
    </xf>
    <xf numFmtId="0" fontId="7" fillId="0" borderId="5" xfId="0" applyFont="1" applyBorder="1" applyAlignment="1">
      <alignment horizontal="center" vertical="center"/>
    </xf>
    <xf numFmtId="0" fontId="7" fillId="0" borderId="5" xfId="0" applyFont="1" applyBorder="1" applyAlignment="1">
      <alignment horizontal="center" vertical="center" wrapText="1"/>
    </xf>
    <xf numFmtId="0" fontId="7" fillId="0" borderId="5" xfId="0" applyFont="1" applyBorder="1" applyAlignment="1">
      <alignment horizontal="left" wrapText="1"/>
    </xf>
    <xf numFmtId="164" fontId="7" fillId="0" borderId="5" xfId="1" applyFont="1" applyFill="1" applyBorder="1" applyAlignment="1">
      <alignment horizontal="center"/>
    </xf>
    <xf numFmtId="10" fontId="7" fillId="0" borderId="5" xfId="3" applyNumberFormat="1" applyFont="1" applyFill="1" applyBorder="1" applyAlignment="1">
      <alignment horizontal="center" wrapText="1"/>
    </xf>
    <xf numFmtId="169" fontId="11" fillId="2" borderId="0" xfId="3" applyNumberFormat="1" applyFont="1" applyFill="1"/>
    <xf numFmtId="170" fontId="11" fillId="2" borderId="0" xfId="3" applyNumberFormat="1" applyFont="1" applyFill="1"/>
    <xf numFmtId="171" fontId="11" fillId="2" borderId="0" xfId="3" applyNumberFormat="1" applyFont="1" applyFill="1"/>
    <xf numFmtId="172" fontId="11" fillId="2" borderId="0" xfId="3" applyNumberFormat="1" applyFont="1" applyFill="1"/>
    <xf numFmtId="9" fontId="11" fillId="3" borderId="0" xfId="3" applyFont="1" applyFill="1" applyBorder="1"/>
    <xf numFmtId="169" fontId="11" fillId="3" borderId="0" xfId="3" applyNumberFormat="1" applyFont="1" applyFill="1" applyBorder="1"/>
    <xf numFmtId="0" fontId="12" fillId="0" borderId="0" xfId="0" applyFont="1" applyAlignment="1">
      <alignment horizontal="right"/>
    </xf>
    <xf numFmtId="0" fontId="3" fillId="3" borderId="10"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7" fillId="3" borderId="9" xfId="0" applyFont="1" applyFill="1" applyBorder="1" applyAlignment="1">
      <alignment horizontal="justify" vertical="center"/>
    </xf>
    <xf numFmtId="167" fontId="7" fillId="3" borderId="4" xfId="1" applyNumberFormat="1" applyFont="1" applyFill="1" applyBorder="1" applyAlignment="1">
      <alignment horizontal="center" vertical="center"/>
    </xf>
    <xf numFmtId="10" fontId="7" fillId="3" borderId="4" xfId="3" applyNumberFormat="1" applyFont="1" applyFill="1" applyBorder="1" applyAlignment="1">
      <alignment horizontal="right" vertical="center"/>
    </xf>
    <xf numFmtId="164" fontId="7" fillId="3" borderId="11" xfId="1" applyFont="1" applyFill="1" applyBorder="1" applyAlignment="1">
      <alignment horizontal="right" vertical="center"/>
    </xf>
    <xf numFmtId="164" fontId="7" fillId="3" borderId="4" xfId="1" applyFont="1" applyFill="1" applyBorder="1" applyAlignment="1">
      <alignment horizontal="right" vertical="center"/>
    </xf>
    <xf numFmtId="0" fontId="14" fillId="3" borderId="0" xfId="0" applyFont="1" applyFill="1"/>
    <xf numFmtId="164" fontId="14" fillId="3" borderId="0" xfId="1" applyFont="1" applyFill="1" applyAlignment="1">
      <alignment horizontal="justify" vertical="center"/>
    </xf>
    <xf numFmtId="2" fontId="14" fillId="3" borderId="0" xfId="0" applyNumberFormat="1" applyFont="1" applyFill="1" applyAlignment="1">
      <alignment horizontal="center" vertical="center"/>
    </xf>
    <xf numFmtId="0" fontId="6" fillId="3" borderId="0" xfId="0" applyFont="1" applyFill="1" applyAlignment="1">
      <alignment horizontal="center" vertical="center"/>
    </xf>
    <xf numFmtId="0" fontId="5" fillId="3" borderId="0" xfId="0" applyFont="1" applyFill="1" applyAlignment="1">
      <alignment horizontal="right" vertical="center"/>
    </xf>
    <xf numFmtId="0" fontId="14" fillId="3" borderId="9" xfId="0" applyFont="1" applyFill="1" applyBorder="1" applyAlignment="1">
      <alignment horizontal="center" vertical="center"/>
    </xf>
    <xf numFmtId="39" fontId="12" fillId="3" borderId="0" xfId="0" applyNumberFormat="1" applyFont="1" applyFill="1" applyAlignment="1">
      <alignment horizontal="right"/>
    </xf>
    <xf numFmtId="37" fontId="12" fillId="3" borderId="0" xfId="0" applyNumberFormat="1" applyFont="1" applyFill="1"/>
    <xf numFmtId="0" fontId="17" fillId="0" borderId="0" xfId="0" applyFont="1"/>
    <xf numFmtId="167" fontId="14" fillId="3" borderId="4" xfId="1" applyNumberFormat="1" applyFont="1" applyFill="1" applyBorder="1" applyAlignment="1">
      <alignment horizontal="center" vertical="center"/>
    </xf>
    <xf numFmtId="164" fontId="6" fillId="3" borderId="4" xfId="1" applyFont="1" applyFill="1" applyBorder="1" applyAlignment="1">
      <alignment horizontal="center" vertical="center"/>
    </xf>
    <xf numFmtId="164" fontId="6" fillId="3" borderId="4" xfId="0" applyNumberFormat="1" applyFont="1" applyFill="1" applyBorder="1" applyAlignment="1">
      <alignment horizontal="center" vertical="center"/>
    </xf>
    <xf numFmtId="165" fontId="11" fillId="2" borderId="0" xfId="0" applyNumberFormat="1" applyFont="1" applyFill="1" applyAlignment="1">
      <alignment horizontal="right"/>
    </xf>
    <xf numFmtId="0" fontId="11" fillId="2" borderId="0" xfId="0" applyFont="1" applyFill="1" applyAlignment="1">
      <alignment horizontal="right"/>
    </xf>
    <xf numFmtId="0" fontId="11" fillId="2" borderId="10" xfId="0" applyFont="1" applyFill="1" applyBorder="1"/>
    <xf numFmtId="0" fontId="11" fillId="2" borderId="14" xfId="0" applyFont="1" applyFill="1" applyBorder="1"/>
    <xf numFmtId="0" fontId="4" fillId="4" borderId="13" xfId="0" applyFont="1" applyFill="1" applyBorder="1" applyAlignment="1">
      <alignment horizontal="center" vertical="center" wrapText="1"/>
    </xf>
    <xf numFmtId="0" fontId="4" fillId="4" borderId="0" xfId="0" applyFont="1" applyFill="1" applyAlignment="1">
      <alignment horizontal="center" vertical="center" wrapText="1"/>
    </xf>
    <xf numFmtId="0" fontId="12" fillId="0" borderId="0" xfId="0" applyFont="1" applyAlignment="1">
      <alignment vertical="top" wrapText="1"/>
    </xf>
    <xf numFmtId="0" fontId="12" fillId="2" borderId="10" xfId="0" applyFont="1" applyFill="1" applyBorder="1"/>
    <xf numFmtId="0" fontId="12" fillId="2" borderId="14" xfId="0" applyFont="1" applyFill="1" applyBorder="1"/>
    <xf numFmtId="0" fontId="11" fillId="2" borderId="0" xfId="0" applyFont="1" applyFill="1" applyAlignment="1">
      <alignment wrapText="1"/>
    </xf>
    <xf numFmtId="0" fontId="7" fillId="0" borderId="1" xfId="0" applyFont="1" applyBorder="1" applyAlignment="1">
      <alignment horizontal="left" vertical="center" wrapText="1"/>
    </xf>
    <xf numFmtId="0" fontId="7" fillId="0" borderId="4" xfId="0" applyFont="1" applyBorder="1" applyAlignment="1">
      <alignment horizontal="left" vertical="center" wrapText="1"/>
    </xf>
    <xf numFmtId="0" fontId="11" fillId="3" borderId="0" xfId="0" applyFont="1" applyFill="1" applyAlignment="1">
      <alignment horizontal="left" wrapText="1"/>
    </xf>
    <xf numFmtId="0" fontId="15" fillId="3" borderId="1"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right" vertical="center" wrapText="1"/>
    </xf>
    <xf numFmtId="0" fontId="5" fillId="0" borderId="4" xfId="0" applyFont="1" applyBorder="1" applyAlignment="1">
      <alignment horizontal="right" vertical="center" wrapText="1"/>
    </xf>
    <xf numFmtId="164" fontId="6" fillId="0" borderId="1" xfId="1" applyFont="1" applyFill="1" applyBorder="1" applyAlignment="1">
      <alignment horizontal="right" vertical="center"/>
    </xf>
    <xf numFmtId="164" fontId="6" fillId="0" borderId="4" xfId="1" applyFont="1" applyFill="1" applyBorder="1" applyAlignment="1">
      <alignment horizontal="right" vertical="center"/>
    </xf>
    <xf numFmtId="4" fontId="6" fillId="0" borderId="1" xfId="1" applyNumberFormat="1" applyFont="1" applyFill="1" applyBorder="1" applyAlignment="1">
      <alignment vertical="center"/>
    </xf>
    <xf numFmtId="4" fontId="6" fillId="0" borderId="4" xfId="1" applyNumberFormat="1" applyFont="1" applyFill="1" applyBorder="1" applyAlignment="1">
      <alignment vertical="center"/>
    </xf>
    <xf numFmtId="164" fontId="6" fillId="0" borderId="3" xfId="1" applyFont="1" applyFill="1" applyBorder="1" applyAlignment="1">
      <alignment horizontal="right" vertical="center"/>
    </xf>
    <xf numFmtId="0" fontId="12" fillId="2" borderId="0" xfId="0" applyFont="1" applyFill="1" applyAlignment="1">
      <alignment horizontal="left" vertical="center" wrapText="1"/>
    </xf>
    <xf numFmtId="0" fontId="12" fillId="2" borderId="0" xfId="0" applyFont="1" applyFill="1" applyAlignment="1">
      <alignment wrapText="1"/>
    </xf>
    <xf numFmtId="0" fontId="0" fillId="0" borderId="0" xfId="0" applyAlignment="1">
      <alignment wrapText="1"/>
    </xf>
  </cellXfs>
  <cellStyles count="4">
    <cellStyle name="Comma" xfId="1" builtinId="3"/>
    <cellStyle name="Hyperlink" xfId="2" builtinId="8"/>
    <cellStyle name="Normal" xfId="0" builtinId="0"/>
    <cellStyle name="Percent" xfId="3" builtinId="5"/>
  </cellStyles>
  <dxfs count="122">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
      <numFmt numFmtId="173"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png"/></Relationships>
</file>

<file path=xl/drawings/_rels/drawing2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137160</xdr:colOff>
      <xdr:row>144</xdr:row>
      <xdr:rowOff>114300</xdr:rowOff>
    </xdr:from>
    <xdr:to>
      <xdr:col>1</xdr:col>
      <xdr:colOff>297180</xdr:colOff>
      <xdr:row>157</xdr:row>
      <xdr:rowOff>0</xdr:rowOff>
    </xdr:to>
    <xdr:pic>
      <xdr:nvPicPr>
        <xdr:cNvPr id="2" name="Picture 1">
          <a:extLst>
            <a:ext uri="{FF2B5EF4-FFF2-40B4-BE49-F238E27FC236}">
              <a16:creationId xmlns:a16="http://schemas.microsoft.com/office/drawing/2014/main" id="{7196E498-9BD4-4391-8C9E-83FA35084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1040725"/>
          <a:ext cx="274129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127</xdr:row>
      <xdr:rowOff>0</xdr:rowOff>
    </xdr:from>
    <xdr:to>
      <xdr:col>1</xdr:col>
      <xdr:colOff>220980</xdr:colOff>
      <xdr:row>139</xdr:row>
      <xdr:rowOff>91440</xdr:rowOff>
    </xdr:to>
    <xdr:pic>
      <xdr:nvPicPr>
        <xdr:cNvPr id="3" name="Picture 2">
          <a:extLst>
            <a:ext uri="{FF2B5EF4-FFF2-40B4-BE49-F238E27FC236}">
              <a16:creationId xmlns:a16="http://schemas.microsoft.com/office/drawing/2014/main" id="{A4DBDE4C-6604-4061-8B38-A0E4DAC489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8497550"/>
          <a:ext cx="2764155"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144780</xdr:colOff>
      <xdr:row>78</xdr:row>
      <xdr:rowOff>68580</xdr:rowOff>
    </xdr:from>
    <xdr:to>
      <xdr:col>1</xdr:col>
      <xdr:colOff>967740</xdr:colOff>
      <xdr:row>92</xdr:row>
      <xdr:rowOff>0</xdr:rowOff>
    </xdr:to>
    <xdr:pic>
      <xdr:nvPicPr>
        <xdr:cNvPr id="2" name="Picture 1">
          <a:extLst>
            <a:ext uri="{FF2B5EF4-FFF2-40B4-BE49-F238E27FC236}">
              <a16:creationId xmlns:a16="http://schemas.microsoft.com/office/drawing/2014/main" id="{D3F6EE83-279C-41F1-9B4F-4B1D3DA6F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11565255"/>
          <a:ext cx="2937510" cy="193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60</xdr:row>
      <xdr:rowOff>7620</xdr:rowOff>
    </xdr:from>
    <xdr:to>
      <xdr:col>1</xdr:col>
      <xdr:colOff>807720</xdr:colOff>
      <xdr:row>73</xdr:row>
      <xdr:rowOff>38100</xdr:rowOff>
    </xdr:to>
    <xdr:pic>
      <xdr:nvPicPr>
        <xdr:cNvPr id="3" name="Picture 2">
          <a:extLst>
            <a:ext uri="{FF2B5EF4-FFF2-40B4-BE49-F238E27FC236}">
              <a16:creationId xmlns:a16="http://schemas.microsoft.com/office/drawing/2014/main" id="{06518C2B-1FDB-43A2-9120-1C084F14D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8932545"/>
          <a:ext cx="2815590" cy="1887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68580</xdr:colOff>
      <xdr:row>111</xdr:row>
      <xdr:rowOff>114300</xdr:rowOff>
    </xdr:from>
    <xdr:to>
      <xdr:col>0</xdr:col>
      <xdr:colOff>3063240</xdr:colOff>
      <xdr:row>125</xdr:row>
      <xdr:rowOff>38100</xdr:rowOff>
    </xdr:to>
    <xdr:pic>
      <xdr:nvPicPr>
        <xdr:cNvPr id="2" name="Picture 1">
          <a:extLst>
            <a:ext uri="{FF2B5EF4-FFF2-40B4-BE49-F238E27FC236}">
              <a16:creationId xmlns:a16="http://schemas.microsoft.com/office/drawing/2014/main" id="{5CB2B017-FFFE-483C-8B07-973DB8FAF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18030825"/>
          <a:ext cx="299466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93</xdr:row>
      <xdr:rowOff>91440</xdr:rowOff>
    </xdr:from>
    <xdr:to>
      <xdr:col>0</xdr:col>
      <xdr:colOff>2887980</xdr:colOff>
      <xdr:row>106</xdr:row>
      <xdr:rowOff>53340</xdr:rowOff>
    </xdr:to>
    <xdr:pic>
      <xdr:nvPicPr>
        <xdr:cNvPr id="3" name="Picture 2">
          <a:extLst>
            <a:ext uri="{FF2B5EF4-FFF2-40B4-BE49-F238E27FC236}">
              <a16:creationId xmlns:a16="http://schemas.microsoft.com/office/drawing/2014/main" id="{319F0DFC-B9C4-46D6-8DE2-394EE5D0C0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 y="15436215"/>
          <a:ext cx="284226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136</xdr:row>
      <xdr:rowOff>45720</xdr:rowOff>
    </xdr:from>
    <xdr:to>
      <xdr:col>1</xdr:col>
      <xdr:colOff>472440</xdr:colOff>
      <xdr:row>149</xdr:row>
      <xdr:rowOff>53340</xdr:rowOff>
    </xdr:to>
    <xdr:pic>
      <xdr:nvPicPr>
        <xdr:cNvPr id="2" name="Picture 1">
          <a:extLst>
            <a:ext uri="{FF2B5EF4-FFF2-40B4-BE49-F238E27FC236}">
              <a16:creationId xmlns:a16="http://schemas.microsoft.com/office/drawing/2014/main" id="{822D4A84-1A90-440A-B7EC-6FF083568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9829145"/>
          <a:ext cx="2977515" cy="1864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118</xdr:row>
      <xdr:rowOff>53340</xdr:rowOff>
    </xdr:from>
    <xdr:to>
      <xdr:col>1</xdr:col>
      <xdr:colOff>464820</xdr:colOff>
      <xdr:row>132</xdr:row>
      <xdr:rowOff>45720</xdr:rowOff>
    </xdr:to>
    <xdr:pic>
      <xdr:nvPicPr>
        <xdr:cNvPr id="3" name="Picture 2">
          <a:extLst>
            <a:ext uri="{FF2B5EF4-FFF2-40B4-BE49-F238E27FC236}">
              <a16:creationId xmlns:a16="http://schemas.microsoft.com/office/drawing/2014/main" id="{80B32BC3-B1A8-4CED-AD34-5A3636CA64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7265015"/>
          <a:ext cx="2931795" cy="1992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45720</xdr:colOff>
      <xdr:row>126</xdr:row>
      <xdr:rowOff>0</xdr:rowOff>
    </xdr:from>
    <xdr:to>
      <xdr:col>1</xdr:col>
      <xdr:colOff>388620</xdr:colOff>
      <xdr:row>139</xdr:row>
      <xdr:rowOff>106680</xdr:rowOff>
    </xdr:to>
    <xdr:pic>
      <xdr:nvPicPr>
        <xdr:cNvPr id="2" name="Picture 2">
          <a:extLst>
            <a:ext uri="{FF2B5EF4-FFF2-40B4-BE49-F238E27FC236}">
              <a16:creationId xmlns:a16="http://schemas.microsoft.com/office/drawing/2014/main" id="{12042AE6-28DE-4577-ABA6-713D7C7DCA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18354675"/>
          <a:ext cx="2924175" cy="1964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146</xdr:row>
      <xdr:rowOff>60960</xdr:rowOff>
    </xdr:from>
    <xdr:to>
      <xdr:col>1</xdr:col>
      <xdr:colOff>502920</xdr:colOff>
      <xdr:row>159</xdr:row>
      <xdr:rowOff>68580</xdr:rowOff>
    </xdr:to>
    <xdr:pic>
      <xdr:nvPicPr>
        <xdr:cNvPr id="3" name="Picture 3">
          <a:extLst>
            <a:ext uri="{FF2B5EF4-FFF2-40B4-BE49-F238E27FC236}">
              <a16:creationId xmlns:a16="http://schemas.microsoft.com/office/drawing/2014/main" id="{93075A24-B820-4523-A40A-AD7B3D37A4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1273135"/>
          <a:ext cx="2977515" cy="1864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163</xdr:row>
      <xdr:rowOff>114300</xdr:rowOff>
    </xdr:from>
    <xdr:to>
      <xdr:col>1</xdr:col>
      <xdr:colOff>205740</xdr:colOff>
      <xdr:row>177</xdr:row>
      <xdr:rowOff>76200</xdr:rowOff>
    </xdr:to>
    <xdr:pic>
      <xdr:nvPicPr>
        <xdr:cNvPr id="2" name="Picture 4">
          <a:extLst>
            <a:ext uri="{FF2B5EF4-FFF2-40B4-BE49-F238E27FC236}">
              <a16:creationId xmlns:a16="http://schemas.microsoft.com/office/drawing/2014/main" id="{1E3FA6A8-8ACA-4E67-B275-A252D5ACA4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145500"/>
          <a:ext cx="29489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184</xdr:row>
      <xdr:rowOff>7620</xdr:rowOff>
    </xdr:from>
    <xdr:to>
      <xdr:col>1</xdr:col>
      <xdr:colOff>190500</xdr:colOff>
      <xdr:row>196</xdr:row>
      <xdr:rowOff>91440</xdr:rowOff>
    </xdr:to>
    <xdr:pic>
      <xdr:nvPicPr>
        <xdr:cNvPr id="3" name="Picture 2">
          <a:extLst>
            <a:ext uri="{FF2B5EF4-FFF2-40B4-BE49-F238E27FC236}">
              <a16:creationId xmlns:a16="http://schemas.microsoft.com/office/drawing/2014/main" id="{FD321227-605D-4916-822A-33578C72DC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3759160"/>
          <a:ext cx="291084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227</xdr:row>
      <xdr:rowOff>76200</xdr:rowOff>
    </xdr:from>
    <xdr:to>
      <xdr:col>1</xdr:col>
      <xdr:colOff>381000</xdr:colOff>
      <xdr:row>241</xdr:row>
      <xdr:rowOff>7620</xdr:rowOff>
    </xdr:to>
    <xdr:pic>
      <xdr:nvPicPr>
        <xdr:cNvPr id="2" name="Picture 4">
          <a:extLst>
            <a:ext uri="{FF2B5EF4-FFF2-40B4-BE49-F238E27FC236}">
              <a16:creationId xmlns:a16="http://schemas.microsoft.com/office/drawing/2014/main" id="{36F78C26-401F-44F8-985B-837E9F1924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0883860"/>
          <a:ext cx="295656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209</xdr:row>
      <xdr:rowOff>0</xdr:rowOff>
    </xdr:from>
    <xdr:to>
      <xdr:col>1</xdr:col>
      <xdr:colOff>340995</xdr:colOff>
      <xdr:row>221</xdr:row>
      <xdr:rowOff>114300</xdr:rowOff>
    </xdr:to>
    <xdr:pic>
      <xdr:nvPicPr>
        <xdr:cNvPr id="4" name="Picture 3">
          <a:extLst>
            <a:ext uri="{FF2B5EF4-FFF2-40B4-BE49-F238E27FC236}">
              <a16:creationId xmlns:a16="http://schemas.microsoft.com/office/drawing/2014/main" id="{6CF9BB65-198F-4D18-A5DC-9638140767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28355925"/>
          <a:ext cx="286512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137160</xdr:colOff>
      <xdr:row>202</xdr:row>
      <xdr:rowOff>91440</xdr:rowOff>
    </xdr:from>
    <xdr:to>
      <xdr:col>1</xdr:col>
      <xdr:colOff>548640</xdr:colOff>
      <xdr:row>216</xdr:row>
      <xdr:rowOff>22860</xdr:rowOff>
    </xdr:to>
    <xdr:pic>
      <xdr:nvPicPr>
        <xdr:cNvPr id="2" name="Picture 3">
          <a:extLst>
            <a:ext uri="{FF2B5EF4-FFF2-40B4-BE49-F238E27FC236}">
              <a16:creationId xmlns:a16="http://schemas.microsoft.com/office/drawing/2014/main" id="{8A3F44C8-0872-4207-8FC3-66729D5772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5786080"/>
          <a:ext cx="306324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183</xdr:row>
      <xdr:rowOff>45720</xdr:rowOff>
    </xdr:from>
    <xdr:to>
      <xdr:col>1</xdr:col>
      <xdr:colOff>411480</xdr:colOff>
      <xdr:row>197</xdr:row>
      <xdr:rowOff>7620</xdr:rowOff>
    </xdr:to>
    <xdr:pic>
      <xdr:nvPicPr>
        <xdr:cNvPr id="3" name="Picture 4">
          <a:extLst>
            <a:ext uri="{FF2B5EF4-FFF2-40B4-BE49-F238E27FC236}">
              <a16:creationId xmlns:a16="http://schemas.microsoft.com/office/drawing/2014/main" id="{49BED245-4F7D-498F-8F84-EA99F61F8E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 y="23279100"/>
          <a:ext cx="296418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137160</xdr:colOff>
      <xdr:row>148</xdr:row>
      <xdr:rowOff>15240</xdr:rowOff>
    </xdr:from>
    <xdr:to>
      <xdr:col>1</xdr:col>
      <xdr:colOff>335280</xdr:colOff>
      <xdr:row>161</xdr:row>
      <xdr:rowOff>106680</xdr:rowOff>
    </xdr:to>
    <xdr:pic>
      <xdr:nvPicPr>
        <xdr:cNvPr id="2" name="Picture 4">
          <a:extLst>
            <a:ext uri="{FF2B5EF4-FFF2-40B4-BE49-F238E27FC236}">
              <a16:creationId xmlns:a16="http://schemas.microsoft.com/office/drawing/2014/main" id="{CA1C1CA3-11F8-4BEB-A2B7-FEDC224138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17937480"/>
          <a:ext cx="297180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168</xdr:row>
      <xdr:rowOff>38100</xdr:rowOff>
    </xdr:from>
    <xdr:to>
      <xdr:col>1</xdr:col>
      <xdr:colOff>350520</xdr:colOff>
      <xdr:row>180</xdr:row>
      <xdr:rowOff>15240</xdr:rowOff>
    </xdr:to>
    <xdr:pic>
      <xdr:nvPicPr>
        <xdr:cNvPr id="3" name="Picture 3">
          <a:extLst>
            <a:ext uri="{FF2B5EF4-FFF2-40B4-BE49-F238E27FC236}">
              <a16:creationId xmlns:a16="http://schemas.microsoft.com/office/drawing/2014/main" id="{3186E21A-A8E5-4593-85EC-EE6724FEE0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 y="20551140"/>
          <a:ext cx="3093720" cy="153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137160</xdr:colOff>
      <xdr:row>402</xdr:row>
      <xdr:rowOff>76200</xdr:rowOff>
    </xdr:from>
    <xdr:to>
      <xdr:col>0</xdr:col>
      <xdr:colOff>2703195</xdr:colOff>
      <xdr:row>414</xdr:row>
      <xdr:rowOff>53340</xdr:rowOff>
    </xdr:to>
    <xdr:pic>
      <xdr:nvPicPr>
        <xdr:cNvPr id="2" name="Picture 2">
          <a:extLst>
            <a:ext uri="{FF2B5EF4-FFF2-40B4-BE49-F238E27FC236}">
              <a16:creationId xmlns:a16="http://schemas.microsoft.com/office/drawing/2014/main" id="{3E5B863D-CD62-4B78-A7DE-0F466C8972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53111400"/>
          <a:ext cx="2636520" cy="1531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382</xdr:row>
      <xdr:rowOff>91440</xdr:rowOff>
    </xdr:from>
    <xdr:to>
      <xdr:col>1</xdr:col>
      <xdr:colOff>131445</xdr:colOff>
      <xdr:row>396</xdr:row>
      <xdr:rowOff>83820</xdr:rowOff>
    </xdr:to>
    <xdr:pic>
      <xdr:nvPicPr>
        <xdr:cNvPr id="3" name="Picture 4">
          <a:extLst>
            <a:ext uri="{FF2B5EF4-FFF2-40B4-BE49-F238E27FC236}">
              <a16:creationId xmlns:a16="http://schemas.microsoft.com/office/drawing/2014/main" id="{70029427-455C-484A-B929-CF5ACBE043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50535840"/>
          <a:ext cx="290322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143</xdr:row>
      <xdr:rowOff>0</xdr:rowOff>
    </xdr:from>
    <xdr:to>
      <xdr:col>1</xdr:col>
      <xdr:colOff>533400</xdr:colOff>
      <xdr:row>157</xdr:row>
      <xdr:rowOff>38100</xdr:rowOff>
    </xdr:to>
    <xdr:pic>
      <xdr:nvPicPr>
        <xdr:cNvPr id="2" name="Picture 4">
          <a:extLst>
            <a:ext uri="{FF2B5EF4-FFF2-40B4-BE49-F238E27FC236}">
              <a16:creationId xmlns:a16="http://schemas.microsoft.com/office/drawing/2014/main" id="{04E4FAB5-80B5-49F3-90EB-0CF780451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9217640"/>
          <a:ext cx="3200400" cy="185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123</xdr:row>
      <xdr:rowOff>68580</xdr:rowOff>
    </xdr:from>
    <xdr:to>
      <xdr:col>1</xdr:col>
      <xdr:colOff>533400</xdr:colOff>
      <xdr:row>137</xdr:row>
      <xdr:rowOff>106680</xdr:rowOff>
    </xdr:to>
    <xdr:pic>
      <xdr:nvPicPr>
        <xdr:cNvPr id="3" name="Picture 5">
          <a:extLst>
            <a:ext uri="{FF2B5EF4-FFF2-40B4-BE49-F238E27FC236}">
              <a16:creationId xmlns:a16="http://schemas.microsoft.com/office/drawing/2014/main" id="{3616D286-B13C-4A67-B17B-A95158D9B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6695420"/>
          <a:ext cx="3200400" cy="185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102</xdr:row>
      <xdr:rowOff>7620</xdr:rowOff>
    </xdr:from>
    <xdr:to>
      <xdr:col>1</xdr:col>
      <xdr:colOff>350520</xdr:colOff>
      <xdr:row>115</xdr:row>
      <xdr:rowOff>106680</xdr:rowOff>
    </xdr:to>
    <xdr:pic>
      <xdr:nvPicPr>
        <xdr:cNvPr id="4" name="Picture 6">
          <a:extLst>
            <a:ext uri="{FF2B5EF4-FFF2-40B4-BE49-F238E27FC236}">
              <a16:creationId xmlns:a16="http://schemas.microsoft.com/office/drawing/2014/main" id="{A0309EB6-4D49-4494-9A09-4F22F1D989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13914120"/>
          <a:ext cx="295656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167640</xdr:colOff>
      <xdr:row>82</xdr:row>
      <xdr:rowOff>114300</xdr:rowOff>
    </xdr:from>
    <xdr:to>
      <xdr:col>1</xdr:col>
      <xdr:colOff>861060</xdr:colOff>
      <xdr:row>95</xdr:row>
      <xdr:rowOff>106680</xdr:rowOff>
    </xdr:to>
    <xdr:pic>
      <xdr:nvPicPr>
        <xdr:cNvPr id="2" name="Picture 1">
          <a:extLst>
            <a:ext uri="{FF2B5EF4-FFF2-40B4-BE49-F238E27FC236}">
              <a16:creationId xmlns:a16="http://schemas.microsoft.com/office/drawing/2014/main" id="{0BD21598-8671-48C2-AAE7-EEF812EDEC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12325350"/>
          <a:ext cx="2807970" cy="184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62</xdr:row>
      <xdr:rowOff>121920</xdr:rowOff>
    </xdr:from>
    <xdr:to>
      <xdr:col>1</xdr:col>
      <xdr:colOff>982980</xdr:colOff>
      <xdr:row>76</xdr:row>
      <xdr:rowOff>106680</xdr:rowOff>
    </xdr:to>
    <xdr:pic>
      <xdr:nvPicPr>
        <xdr:cNvPr id="3" name="Picture 2">
          <a:extLst>
            <a:ext uri="{FF2B5EF4-FFF2-40B4-BE49-F238E27FC236}">
              <a16:creationId xmlns:a16="http://schemas.microsoft.com/office/drawing/2014/main" id="{00718FA6-0D88-488D-B5B2-0F9586A753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475470"/>
          <a:ext cx="2983230" cy="1985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22860</xdr:colOff>
      <xdr:row>102</xdr:row>
      <xdr:rowOff>53340</xdr:rowOff>
    </xdr:from>
    <xdr:to>
      <xdr:col>1</xdr:col>
      <xdr:colOff>571500</xdr:colOff>
      <xdr:row>116</xdr:row>
      <xdr:rowOff>83820</xdr:rowOff>
    </xdr:to>
    <xdr:pic>
      <xdr:nvPicPr>
        <xdr:cNvPr id="2" name="Picture 3">
          <a:extLst>
            <a:ext uri="{FF2B5EF4-FFF2-40B4-BE49-F238E27FC236}">
              <a16:creationId xmlns:a16="http://schemas.microsoft.com/office/drawing/2014/main" id="{B1D0951B-0300-4FC9-BF12-3A9C1EE39F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13959840"/>
          <a:ext cx="320040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81</xdr:row>
      <xdr:rowOff>0</xdr:rowOff>
    </xdr:from>
    <xdr:to>
      <xdr:col>1</xdr:col>
      <xdr:colOff>411480</xdr:colOff>
      <xdr:row>94</xdr:row>
      <xdr:rowOff>83820</xdr:rowOff>
    </xdr:to>
    <xdr:pic>
      <xdr:nvPicPr>
        <xdr:cNvPr id="3" name="Picture 4">
          <a:extLst>
            <a:ext uri="{FF2B5EF4-FFF2-40B4-BE49-F238E27FC236}">
              <a16:creationId xmlns:a16="http://schemas.microsoft.com/office/drawing/2014/main" id="{26491FF9-79AF-49F6-9013-8916CDB91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11186160"/>
          <a:ext cx="295656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106680</xdr:colOff>
      <xdr:row>163</xdr:row>
      <xdr:rowOff>60960</xdr:rowOff>
    </xdr:from>
    <xdr:to>
      <xdr:col>1</xdr:col>
      <xdr:colOff>647700</xdr:colOff>
      <xdr:row>177</xdr:row>
      <xdr:rowOff>106680</xdr:rowOff>
    </xdr:to>
    <xdr:pic>
      <xdr:nvPicPr>
        <xdr:cNvPr id="2" name="Picture 5">
          <a:extLst>
            <a:ext uri="{FF2B5EF4-FFF2-40B4-BE49-F238E27FC236}">
              <a16:creationId xmlns:a16="http://schemas.microsoft.com/office/drawing/2014/main" id="{739895CF-5FB1-42FF-AE65-337AF8A86F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21869400"/>
          <a:ext cx="319278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143</xdr:row>
      <xdr:rowOff>114300</xdr:rowOff>
    </xdr:from>
    <xdr:to>
      <xdr:col>1</xdr:col>
      <xdr:colOff>350520</xdr:colOff>
      <xdr:row>157</xdr:row>
      <xdr:rowOff>83820</xdr:rowOff>
    </xdr:to>
    <xdr:pic>
      <xdr:nvPicPr>
        <xdr:cNvPr id="3" name="Picture 6">
          <a:extLst>
            <a:ext uri="{FF2B5EF4-FFF2-40B4-BE49-F238E27FC236}">
              <a16:creationId xmlns:a16="http://schemas.microsoft.com/office/drawing/2014/main" id="{95F3B023-AE7C-43EB-9D55-5998FE6948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19331940"/>
          <a:ext cx="294132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136</xdr:row>
      <xdr:rowOff>53340</xdr:rowOff>
    </xdr:from>
    <xdr:to>
      <xdr:col>1</xdr:col>
      <xdr:colOff>617220</xdr:colOff>
      <xdr:row>150</xdr:row>
      <xdr:rowOff>83820</xdr:rowOff>
    </xdr:to>
    <xdr:pic>
      <xdr:nvPicPr>
        <xdr:cNvPr id="2" name="Picture 3">
          <a:extLst>
            <a:ext uri="{FF2B5EF4-FFF2-40B4-BE49-F238E27FC236}">
              <a16:creationId xmlns:a16="http://schemas.microsoft.com/office/drawing/2014/main" id="{40085714-A6A8-49F1-93DF-1FF85E91DE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234660"/>
          <a:ext cx="319278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114</xdr:row>
      <xdr:rowOff>83820</xdr:rowOff>
    </xdr:from>
    <xdr:to>
      <xdr:col>1</xdr:col>
      <xdr:colOff>434340</xdr:colOff>
      <xdr:row>128</xdr:row>
      <xdr:rowOff>60960</xdr:rowOff>
    </xdr:to>
    <xdr:pic>
      <xdr:nvPicPr>
        <xdr:cNvPr id="3" name="Picture 4">
          <a:extLst>
            <a:ext uri="{FF2B5EF4-FFF2-40B4-BE49-F238E27FC236}">
              <a16:creationId xmlns:a16="http://schemas.microsoft.com/office/drawing/2014/main" id="{ABB83213-9B94-4431-9381-41EB679B80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15415260"/>
          <a:ext cx="294894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99060</xdr:colOff>
      <xdr:row>150</xdr:row>
      <xdr:rowOff>83820</xdr:rowOff>
    </xdr:from>
    <xdr:to>
      <xdr:col>1</xdr:col>
      <xdr:colOff>647700</xdr:colOff>
      <xdr:row>165</xdr:row>
      <xdr:rowOff>0</xdr:rowOff>
    </xdr:to>
    <xdr:pic>
      <xdr:nvPicPr>
        <xdr:cNvPr id="2" name="Picture 3">
          <a:extLst>
            <a:ext uri="{FF2B5EF4-FFF2-40B4-BE49-F238E27FC236}">
              <a16:creationId xmlns:a16="http://schemas.microsoft.com/office/drawing/2014/main" id="{54C0FCDB-6D38-4760-BE53-79F778F5A9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20467320"/>
          <a:ext cx="320040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130</xdr:row>
      <xdr:rowOff>68580</xdr:rowOff>
    </xdr:from>
    <xdr:to>
      <xdr:col>1</xdr:col>
      <xdr:colOff>472440</xdr:colOff>
      <xdr:row>144</xdr:row>
      <xdr:rowOff>53340</xdr:rowOff>
    </xdr:to>
    <xdr:pic>
      <xdr:nvPicPr>
        <xdr:cNvPr id="3" name="Picture 4">
          <a:extLst>
            <a:ext uri="{FF2B5EF4-FFF2-40B4-BE49-F238E27FC236}">
              <a16:creationId xmlns:a16="http://schemas.microsoft.com/office/drawing/2014/main" id="{F9F3CCA7-7ADC-4D05-AED7-8DB5898D0F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7861280"/>
          <a:ext cx="297180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152400</xdr:colOff>
      <xdr:row>145</xdr:row>
      <xdr:rowOff>68580</xdr:rowOff>
    </xdr:from>
    <xdr:to>
      <xdr:col>1</xdr:col>
      <xdr:colOff>472440</xdr:colOff>
      <xdr:row>159</xdr:row>
      <xdr:rowOff>53340</xdr:rowOff>
    </xdr:to>
    <xdr:pic>
      <xdr:nvPicPr>
        <xdr:cNvPr id="2" name="Picture 4">
          <a:extLst>
            <a:ext uri="{FF2B5EF4-FFF2-40B4-BE49-F238E27FC236}">
              <a16:creationId xmlns:a16="http://schemas.microsoft.com/office/drawing/2014/main" id="{73B2261D-357D-4BC2-B94F-E8AE39ADD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9027140"/>
          <a:ext cx="297180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165</xdr:row>
      <xdr:rowOff>0</xdr:rowOff>
    </xdr:from>
    <xdr:to>
      <xdr:col>1</xdr:col>
      <xdr:colOff>548640</xdr:colOff>
      <xdr:row>179</xdr:row>
      <xdr:rowOff>53340</xdr:rowOff>
    </xdr:to>
    <xdr:pic>
      <xdr:nvPicPr>
        <xdr:cNvPr id="3" name="Picture 3">
          <a:extLst>
            <a:ext uri="{FF2B5EF4-FFF2-40B4-BE49-F238E27FC236}">
              <a16:creationId xmlns:a16="http://schemas.microsoft.com/office/drawing/2014/main" id="{B46B4614-B92E-4AB6-85F1-45941AF45D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549360"/>
          <a:ext cx="320040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60960</xdr:colOff>
      <xdr:row>129</xdr:row>
      <xdr:rowOff>45720</xdr:rowOff>
    </xdr:from>
    <xdr:to>
      <xdr:col>1</xdr:col>
      <xdr:colOff>487680</xdr:colOff>
      <xdr:row>143</xdr:row>
      <xdr:rowOff>15240</xdr:rowOff>
    </xdr:to>
    <xdr:pic>
      <xdr:nvPicPr>
        <xdr:cNvPr id="2" name="Picture 3">
          <a:extLst>
            <a:ext uri="{FF2B5EF4-FFF2-40B4-BE49-F238E27FC236}">
              <a16:creationId xmlns:a16="http://schemas.microsoft.com/office/drawing/2014/main" id="{A7C25C7C-FC17-40B8-AE75-0D56E98978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17449800"/>
          <a:ext cx="30784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107</xdr:row>
      <xdr:rowOff>91440</xdr:rowOff>
    </xdr:from>
    <xdr:to>
      <xdr:col>1</xdr:col>
      <xdr:colOff>487680</xdr:colOff>
      <xdr:row>121</xdr:row>
      <xdr:rowOff>68580</xdr:rowOff>
    </xdr:to>
    <xdr:pic>
      <xdr:nvPicPr>
        <xdr:cNvPr id="3" name="Picture 4">
          <a:extLst>
            <a:ext uri="{FF2B5EF4-FFF2-40B4-BE49-F238E27FC236}">
              <a16:creationId xmlns:a16="http://schemas.microsoft.com/office/drawing/2014/main" id="{A32BBC48-689D-4C93-A402-C79BF1D3B8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 y="14645640"/>
          <a:ext cx="295656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22860</xdr:colOff>
      <xdr:row>129</xdr:row>
      <xdr:rowOff>60960</xdr:rowOff>
    </xdr:from>
    <xdr:to>
      <xdr:col>1</xdr:col>
      <xdr:colOff>571500</xdr:colOff>
      <xdr:row>143</xdr:row>
      <xdr:rowOff>106680</xdr:rowOff>
    </xdr:to>
    <xdr:pic>
      <xdr:nvPicPr>
        <xdr:cNvPr id="2" name="Picture 3">
          <a:extLst>
            <a:ext uri="{FF2B5EF4-FFF2-40B4-BE49-F238E27FC236}">
              <a16:creationId xmlns:a16="http://schemas.microsoft.com/office/drawing/2014/main" id="{449EEE20-7C8F-4DCF-BA70-65A12E1064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17076420"/>
          <a:ext cx="320040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110</xdr:row>
      <xdr:rowOff>0</xdr:rowOff>
    </xdr:from>
    <xdr:to>
      <xdr:col>1</xdr:col>
      <xdr:colOff>388620</xdr:colOff>
      <xdr:row>123</xdr:row>
      <xdr:rowOff>83820</xdr:rowOff>
    </xdr:to>
    <xdr:pic>
      <xdr:nvPicPr>
        <xdr:cNvPr id="3" name="Picture 4">
          <a:extLst>
            <a:ext uri="{FF2B5EF4-FFF2-40B4-BE49-F238E27FC236}">
              <a16:creationId xmlns:a16="http://schemas.microsoft.com/office/drawing/2014/main" id="{3885589E-80D6-4BA4-A9E7-AB60B82D42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4554200"/>
          <a:ext cx="296418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129</xdr:row>
      <xdr:rowOff>38100</xdr:rowOff>
    </xdr:from>
    <xdr:to>
      <xdr:col>1</xdr:col>
      <xdr:colOff>617220</xdr:colOff>
      <xdr:row>143</xdr:row>
      <xdr:rowOff>68580</xdr:rowOff>
    </xdr:to>
    <xdr:pic>
      <xdr:nvPicPr>
        <xdr:cNvPr id="2" name="Picture 3">
          <a:extLst>
            <a:ext uri="{FF2B5EF4-FFF2-40B4-BE49-F238E27FC236}">
              <a16:creationId xmlns:a16="http://schemas.microsoft.com/office/drawing/2014/main" id="{CEAA8788-512C-4410-B185-A2FF0FDF79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571720"/>
          <a:ext cx="319278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109</xdr:row>
      <xdr:rowOff>83820</xdr:rowOff>
    </xdr:from>
    <xdr:to>
      <xdr:col>1</xdr:col>
      <xdr:colOff>411480</xdr:colOff>
      <xdr:row>123</xdr:row>
      <xdr:rowOff>53340</xdr:rowOff>
    </xdr:to>
    <xdr:pic>
      <xdr:nvPicPr>
        <xdr:cNvPr id="3" name="Picture 4">
          <a:extLst>
            <a:ext uri="{FF2B5EF4-FFF2-40B4-BE49-F238E27FC236}">
              <a16:creationId xmlns:a16="http://schemas.microsoft.com/office/drawing/2014/main" id="{0BCD27EA-F23A-4EF6-912E-921DE19DC5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15026640"/>
          <a:ext cx="295656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68580</xdr:colOff>
      <xdr:row>105</xdr:row>
      <xdr:rowOff>0</xdr:rowOff>
    </xdr:from>
    <xdr:to>
      <xdr:col>1</xdr:col>
      <xdr:colOff>510540</xdr:colOff>
      <xdr:row>118</xdr:row>
      <xdr:rowOff>106680</xdr:rowOff>
    </xdr:to>
    <xdr:pic>
      <xdr:nvPicPr>
        <xdr:cNvPr id="2" name="Picture 3">
          <a:extLst>
            <a:ext uri="{FF2B5EF4-FFF2-40B4-BE49-F238E27FC236}">
              <a16:creationId xmlns:a16="http://schemas.microsoft.com/office/drawing/2014/main" id="{F7B1FDBD-2397-4367-9147-518A17752B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14165580"/>
          <a:ext cx="309372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85</xdr:row>
      <xdr:rowOff>53340</xdr:rowOff>
    </xdr:from>
    <xdr:to>
      <xdr:col>1</xdr:col>
      <xdr:colOff>350520</xdr:colOff>
      <xdr:row>99</xdr:row>
      <xdr:rowOff>38100</xdr:rowOff>
    </xdr:to>
    <xdr:pic>
      <xdr:nvPicPr>
        <xdr:cNvPr id="3" name="Picture 4">
          <a:extLst>
            <a:ext uri="{FF2B5EF4-FFF2-40B4-BE49-F238E27FC236}">
              <a16:creationId xmlns:a16="http://schemas.microsoft.com/office/drawing/2014/main" id="{D032D9DD-3CDA-4A53-A968-1E166B03B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 y="11628120"/>
          <a:ext cx="29565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99060</xdr:colOff>
      <xdr:row>136</xdr:row>
      <xdr:rowOff>83820</xdr:rowOff>
    </xdr:from>
    <xdr:to>
      <xdr:col>1</xdr:col>
      <xdr:colOff>647700</xdr:colOff>
      <xdr:row>151</xdr:row>
      <xdr:rowOff>0</xdr:rowOff>
    </xdr:to>
    <xdr:pic>
      <xdr:nvPicPr>
        <xdr:cNvPr id="2" name="Picture 3">
          <a:extLst>
            <a:ext uri="{FF2B5EF4-FFF2-40B4-BE49-F238E27FC236}">
              <a16:creationId xmlns:a16="http://schemas.microsoft.com/office/drawing/2014/main" id="{722AEB4A-5954-403B-B747-0C273A8444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17876520"/>
          <a:ext cx="320040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114</xdr:row>
      <xdr:rowOff>60960</xdr:rowOff>
    </xdr:from>
    <xdr:to>
      <xdr:col>1</xdr:col>
      <xdr:colOff>411480</xdr:colOff>
      <xdr:row>128</xdr:row>
      <xdr:rowOff>38100</xdr:rowOff>
    </xdr:to>
    <xdr:pic>
      <xdr:nvPicPr>
        <xdr:cNvPr id="3" name="Picture 4">
          <a:extLst>
            <a:ext uri="{FF2B5EF4-FFF2-40B4-BE49-F238E27FC236}">
              <a16:creationId xmlns:a16="http://schemas.microsoft.com/office/drawing/2014/main" id="{926AACA4-DEB2-456B-9C5C-F89E3DAFE7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15003780"/>
          <a:ext cx="295656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236220</xdr:colOff>
      <xdr:row>180</xdr:row>
      <xdr:rowOff>106680</xdr:rowOff>
    </xdr:from>
    <xdr:to>
      <xdr:col>0</xdr:col>
      <xdr:colOff>3063240</xdr:colOff>
      <xdr:row>192</xdr:row>
      <xdr:rowOff>106680</xdr:rowOff>
    </xdr:to>
    <xdr:pic>
      <xdr:nvPicPr>
        <xdr:cNvPr id="2" name="Picture 1">
          <a:extLst>
            <a:ext uri="{FF2B5EF4-FFF2-40B4-BE49-F238E27FC236}">
              <a16:creationId xmlns:a16="http://schemas.microsoft.com/office/drawing/2014/main" id="{F52AB906-E39D-4531-84BD-30F0B1A029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6220" y="27005280"/>
          <a:ext cx="282702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163</xdr:row>
      <xdr:rowOff>0</xdr:rowOff>
    </xdr:from>
    <xdr:to>
      <xdr:col>0</xdr:col>
      <xdr:colOff>2971800</xdr:colOff>
      <xdr:row>175</xdr:row>
      <xdr:rowOff>106680</xdr:rowOff>
    </xdr:to>
    <xdr:pic>
      <xdr:nvPicPr>
        <xdr:cNvPr id="3" name="Picture 2">
          <a:extLst>
            <a:ext uri="{FF2B5EF4-FFF2-40B4-BE49-F238E27FC236}">
              <a16:creationId xmlns:a16="http://schemas.microsoft.com/office/drawing/2014/main" id="{503AE3BD-E5B7-4847-A831-3F31FF72E0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4469725"/>
          <a:ext cx="285750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99060</xdr:colOff>
      <xdr:row>154</xdr:row>
      <xdr:rowOff>38100</xdr:rowOff>
    </xdr:from>
    <xdr:to>
      <xdr:col>1</xdr:col>
      <xdr:colOff>510540</xdr:colOff>
      <xdr:row>168</xdr:row>
      <xdr:rowOff>68580</xdr:rowOff>
    </xdr:to>
    <xdr:pic>
      <xdr:nvPicPr>
        <xdr:cNvPr id="2" name="Picture 4">
          <a:extLst>
            <a:ext uri="{FF2B5EF4-FFF2-40B4-BE49-F238E27FC236}">
              <a16:creationId xmlns:a16="http://schemas.microsoft.com/office/drawing/2014/main" id="{5559B05D-FE29-4EA9-A267-7A2EC8B268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20421600"/>
          <a:ext cx="319278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133</xdr:row>
      <xdr:rowOff>15240</xdr:rowOff>
    </xdr:from>
    <xdr:to>
      <xdr:col>1</xdr:col>
      <xdr:colOff>411480</xdr:colOff>
      <xdr:row>147</xdr:row>
      <xdr:rowOff>53340</xdr:rowOff>
    </xdr:to>
    <xdr:pic>
      <xdr:nvPicPr>
        <xdr:cNvPr id="3" name="Picture 5">
          <a:extLst>
            <a:ext uri="{FF2B5EF4-FFF2-40B4-BE49-F238E27FC236}">
              <a16:creationId xmlns:a16="http://schemas.microsoft.com/office/drawing/2014/main" id="{7D43F808-ADCF-4BC1-88F2-C954C36D3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78400"/>
          <a:ext cx="3192780" cy="185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112</xdr:row>
      <xdr:rowOff>53340</xdr:rowOff>
    </xdr:from>
    <xdr:to>
      <xdr:col>1</xdr:col>
      <xdr:colOff>312420</xdr:colOff>
      <xdr:row>126</xdr:row>
      <xdr:rowOff>22860</xdr:rowOff>
    </xdr:to>
    <xdr:pic>
      <xdr:nvPicPr>
        <xdr:cNvPr id="4" name="Picture 6">
          <a:extLst>
            <a:ext uri="{FF2B5EF4-FFF2-40B4-BE49-F238E27FC236}">
              <a16:creationId xmlns:a16="http://schemas.microsoft.com/office/drawing/2014/main" id="{300E0C4A-1A17-48C0-973B-D54551F390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14996160"/>
          <a:ext cx="295656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60960</xdr:colOff>
      <xdr:row>107</xdr:row>
      <xdr:rowOff>15240</xdr:rowOff>
    </xdr:from>
    <xdr:to>
      <xdr:col>1</xdr:col>
      <xdr:colOff>609600</xdr:colOff>
      <xdr:row>121</xdr:row>
      <xdr:rowOff>53340</xdr:rowOff>
    </xdr:to>
    <xdr:pic>
      <xdr:nvPicPr>
        <xdr:cNvPr id="2" name="Picture 3">
          <a:extLst>
            <a:ext uri="{FF2B5EF4-FFF2-40B4-BE49-F238E27FC236}">
              <a16:creationId xmlns:a16="http://schemas.microsoft.com/office/drawing/2014/main" id="{5EA598D9-FCF8-4F17-B71C-4021B2D8E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14698980"/>
          <a:ext cx="3200400" cy="185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87</xdr:row>
      <xdr:rowOff>53340</xdr:rowOff>
    </xdr:from>
    <xdr:to>
      <xdr:col>1</xdr:col>
      <xdr:colOff>525780</xdr:colOff>
      <xdr:row>101</xdr:row>
      <xdr:rowOff>38100</xdr:rowOff>
    </xdr:to>
    <xdr:pic>
      <xdr:nvPicPr>
        <xdr:cNvPr id="3" name="Picture 4">
          <a:extLst>
            <a:ext uri="{FF2B5EF4-FFF2-40B4-BE49-F238E27FC236}">
              <a16:creationId xmlns:a16="http://schemas.microsoft.com/office/drawing/2014/main" id="{E3C9D2E3-6C6E-4C67-9770-CCCDA80867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 y="12146280"/>
          <a:ext cx="296418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175260</xdr:colOff>
      <xdr:row>136</xdr:row>
      <xdr:rowOff>0</xdr:rowOff>
    </xdr:from>
    <xdr:to>
      <xdr:col>1</xdr:col>
      <xdr:colOff>716280</xdr:colOff>
      <xdr:row>150</xdr:row>
      <xdr:rowOff>38100</xdr:rowOff>
    </xdr:to>
    <xdr:pic>
      <xdr:nvPicPr>
        <xdr:cNvPr id="2" name="Picture 3">
          <a:extLst>
            <a:ext uri="{FF2B5EF4-FFF2-40B4-BE49-F238E27FC236}">
              <a16:creationId xmlns:a16="http://schemas.microsoft.com/office/drawing/2014/main" id="{269DD6F1-7963-4543-8B42-B3B03C2647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18181320"/>
          <a:ext cx="3192780" cy="185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116</xdr:row>
      <xdr:rowOff>76200</xdr:rowOff>
    </xdr:from>
    <xdr:to>
      <xdr:col>1</xdr:col>
      <xdr:colOff>472440</xdr:colOff>
      <xdr:row>130</xdr:row>
      <xdr:rowOff>53340</xdr:rowOff>
    </xdr:to>
    <xdr:pic>
      <xdr:nvPicPr>
        <xdr:cNvPr id="3" name="Picture 4">
          <a:extLst>
            <a:ext uri="{FF2B5EF4-FFF2-40B4-BE49-F238E27FC236}">
              <a16:creationId xmlns:a16="http://schemas.microsoft.com/office/drawing/2014/main" id="{F06130DA-D4D4-4914-B8E9-474C5770E6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15666720"/>
          <a:ext cx="295656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175260</xdr:colOff>
      <xdr:row>123</xdr:row>
      <xdr:rowOff>60960</xdr:rowOff>
    </xdr:from>
    <xdr:to>
      <xdr:col>1</xdr:col>
      <xdr:colOff>723900</xdr:colOff>
      <xdr:row>137</xdr:row>
      <xdr:rowOff>106680</xdr:rowOff>
    </xdr:to>
    <xdr:pic>
      <xdr:nvPicPr>
        <xdr:cNvPr id="2" name="Picture 3">
          <a:extLst>
            <a:ext uri="{FF2B5EF4-FFF2-40B4-BE49-F238E27FC236}">
              <a16:creationId xmlns:a16="http://schemas.microsoft.com/office/drawing/2014/main" id="{E567DDF3-2756-4E53-A975-AFFE1C9E3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16169640"/>
          <a:ext cx="320040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103</xdr:row>
      <xdr:rowOff>106680</xdr:rowOff>
    </xdr:from>
    <xdr:to>
      <xdr:col>1</xdr:col>
      <xdr:colOff>487680</xdr:colOff>
      <xdr:row>117</xdr:row>
      <xdr:rowOff>83820</xdr:rowOff>
    </xdr:to>
    <xdr:pic>
      <xdr:nvPicPr>
        <xdr:cNvPr id="3" name="Picture 4">
          <a:extLst>
            <a:ext uri="{FF2B5EF4-FFF2-40B4-BE49-F238E27FC236}">
              <a16:creationId xmlns:a16="http://schemas.microsoft.com/office/drawing/2014/main" id="{48E586B0-D7B5-49F8-B707-5DF03DD3F8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 y="13624560"/>
          <a:ext cx="295656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175260</xdr:colOff>
      <xdr:row>130</xdr:row>
      <xdr:rowOff>53340</xdr:rowOff>
    </xdr:from>
    <xdr:to>
      <xdr:col>1</xdr:col>
      <xdr:colOff>723900</xdr:colOff>
      <xdr:row>144</xdr:row>
      <xdr:rowOff>83820</xdr:rowOff>
    </xdr:to>
    <xdr:pic>
      <xdr:nvPicPr>
        <xdr:cNvPr id="2" name="Picture 3">
          <a:extLst>
            <a:ext uri="{FF2B5EF4-FFF2-40B4-BE49-F238E27FC236}">
              <a16:creationId xmlns:a16="http://schemas.microsoft.com/office/drawing/2014/main" id="{796B3418-8818-4E3A-A5DB-732AFBBEB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17327880"/>
          <a:ext cx="320040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109</xdr:row>
      <xdr:rowOff>106680</xdr:rowOff>
    </xdr:from>
    <xdr:to>
      <xdr:col>1</xdr:col>
      <xdr:colOff>449580</xdr:colOff>
      <xdr:row>123</xdr:row>
      <xdr:rowOff>83820</xdr:rowOff>
    </xdr:to>
    <xdr:pic>
      <xdr:nvPicPr>
        <xdr:cNvPr id="3" name="Picture 4">
          <a:extLst>
            <a:ext uri="{FF2B5EF4-FFF2-40B4-BE49-F238E27FC236}">
              <a16:creationId xmlns:a16="http://schemas.microsoft.com/office/drawing/2014/main" id="{80EE5027-0D49-48D9-B145-3DB523A167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14660880"/>
          <a:ext cx="296418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60960</xdr:colOff>
      <xdr:row>73</xdr:row>
      <xdr:rowOff>91440</xdr:rowOff>
    </xdr:from>
    <xdr:to>
      <xdr:col>1</xdr:col>
      <xdr:colOff>601980</xdr:colOff>
      <xdr:row>88</xdr:row>
      <xdr:rowOff>15240</xdr:rowOff>
    </xdr:to>
    <xdr:pic>
      <xdr:nvPicPr>
        <xdr:cNvPr id="2" name="Picture 3">
          <a:extLst>
            <a:ext uri="{FF2B5EF4-FFF2-40B4-BE49-F238E27FC236}">
              <a16:creationId xmlns:a16="http://schemas.microsoft.com/office/drawing/2014/main" id="{50E1680A-F6F3-4EB6-A9C8-6022DABB78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10126980"/>
          <a:ext cx="321564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53</xdr:row>
      <xdr:rowOff>15240</xdr:rowOff>
    </xdr:from>
    <xdr:to>
      <xdr:col>1</xdr:col>
      <xdr:colOff>396240</xdr:colOff>
      <xdr:row>66</xdr:row>
      <xdr:rowOff>114300</xdr:rowOff>
    </xdr:to>
    <xdr:pic>
      <xdr:nvPicPr>
        <xdr:cNvPr id="3" name="Picture 4">
          <a:extLst>
            <a:ext uri="{FF2B5EF4-FFF2-40B4-BE49-F238E27FC236}">
              <a16:creationId xmlns:a16="http://schemas.microsoft.com/office/drawing/2014/main" id="{525EB454-C6B1-475C-A3F8-B9A418E230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 y="7459980"/>
          <a:ext cx="297180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60960</xdr:colOff>
      <xdr:row>79</xdr:row>
      <xdr:rowOff>0</xdr:rowOff>
    </xdr:from>
    <xdr:to>
      <xdr:col>1</xdr:col>
      <xdr:colOff>701040</xdr:colOff>
      <xdr:row>91</xdr:row>
      <xdr:rowOff>0</xdr:rowOff>
    </xdr:to>
    <xdr:pic>
      <xdr:nvPicPr>
        <xdr:cNvPr id="2" name="Picture 3">
          <a:extLst>
            <a:ext uri="{FF2B5EF4-FFF2-40B4-BE49-F238E27FC236}">
              <a16:creationId xmlns:a16="http://schemas.microsoft.com/office/drawing/2014/main" id="{8FEF0AB2-C6E2-45C1-B52B-BCE7A0BA3C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10797540"/>
          <a:ext cx="2811780" cy="1554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60</xdr:row>
      <xdr:rowOff>0</xdr:rowOff>
    </xdr:from>
    <xdr:to>
      <xdr:col>1</xdr:col>
      <xdr:colOff>541020</xdr:colOff>
      <xdr:row>72</xdr:row>
      <xdr:rowOff>91440</xdr:rowOff>
    </xdr:to>
    <xdr:pic>
      <xdr:nvPicPr>
        <xdr:cNvPr id="3" name="Picture 3">
          <a:extLst>
            <a:ext uri="{FF2B5EF4-FFF2-40B4-BE49-F238E27FC236}">
              <a16:creationId xmlns:a16="http://schemas.microsoft.com/office/drawing/2014/main" id="{8440E409-EE20-4EA8-A386-B9172CD0E1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36280"/>
          <a:ext cx="2712720" cy="164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114300</xdr:colOff>
      <xdr:row>55</xdr:row>
      <xdr:rowOff>53340</xdr:rowOff>
    </xdr:from>
    <xdr:to>
      <xdr:col>1</xdr:col>
      <xdr:colOff>1074420</xdr:colOff>
      <xdr:row>69</xdr:row>
      <xdr:rowOff>83820</xdr:rowOff>
    </xdr:to>
    <xdr:pic>
      <xdr:nvPicPr>
        <xdr:cNvPr id="2" name="Picture 4">
          <a:extLst>
            <a:ext uri="{FF2B5EF4-FFF2-40B4-BE49-F238E27FC236}">
              <a16:creationId xmlns:a16="http://schemas.microsoft.com/office/drawing/2014/main" id="{B19F1733-F31D-4204-B6E0-3763915B0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130540"/>
          <a:ext cx="313182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75</xdr:row>
      <xdr:rowOff>114300</xdr:rowOff>
    </xdr:from>
    <xdr:to>
      <xdr:col>1</xdr:col>
      <xdr:colOff>1021080</xdr:colOff>
      <xdr:row>89</xdr:row>
      <xdr:rowOff>45720</xdr:rowOff>
    </xdr:to>
    <xdr:pic>
      <xdr:nvPicPr>
        <xdr:cNvPr id="3" name="Picture 3">
          <a:extLst>
            <a:ext uri="{FF2B5EF4-FFF2-40B4-BE49-F238E27FC236}">
              <a16:creationId xmlns:a16="http://schemas.microsoft.com/office/drawing/2014/main" id="{2D870226-B912-46AF-B669-FF23BA9FD5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10782300"/>
          <a:ext cx="308610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167640</xdr:colOff>
      <xdr:row>120</xdr:row>
      <xdr:rowOff>114300</xdr:rowOff>
    </xdr:from>
    <xdr:to>
      <xdr:col>0</xdr:col>
      <xdr:colOff>2998470</xdr:colOff>
      <xdr:row>134</xdr:row>
      <xdr:rowOff>22860</xdr:rowOff>
    </xdr:to>
    <xdr:pic>
      <xdr:nvPicPr>
        <xdr:cNvPr id="2" name="Picture 2">
          <a:extLst>
            <a:ext uri="{FF2B5EF4-FFF2-40B4-BE49-F238E27FC236}">
              <a16:creationId xmlns:a16="http://schemas.microsoft.com/office/drawing/2014/main" id="{98F01A61-995C-4595-86B3-F95ECAC41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18878550"/>
          <a:ext cx="2830830" cy="19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139</xdr:row>
      <xdr:rowOff>76200</xdr:rowOff>
    </xdr:from>
    <xdr:to>
      <xdr:col>0</xdr:col>
      <xdr:colOff>2887980</xdr:colOff>
      <xdr:row>151</xdr:row>
      <xdr:rowOff>76200</xdr:rowOff>
    </xdr:to>
    <xdr:pic>
      <xdr:nvPicPr>
        <xdr:cNvPr id="3" name="Picture 2">
          <a:extLst>
            <a:ext uri="{FF2B5EF4-FFF2-40B4-BE49-F238E27FC236}">
              <a16:creationId xmlns:a16="http://schemas.microsoft.com/office/drawing/2014/main" id="{FC1006B6-AA8F-4192-AD84-14C69B1508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1555075"/>
          <a:ext cx="282702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106680</xdr:colOff>
      <xdr:row>169</xdr:row>
      <xdr:rowOff>53340</xdr:rowOff>
    </xdr:from>
    <xdr:to>
      <xdr:col>0</xdr:col>
      <xdr:colOff>3070860</xdr:colOff>
      <xdr:row>182</xdr:row>
      <xdr:rowOff>106680</xdr:rowOff>
    </xdr:to>
    <xdr:pic>
      <xdr:nvPicPr>
        <xdr:cNvPr id="2" name="Picture 3">
          <a:extLst>
            <a:ext uri="{FF2B5EF4-FFF2-40B4-BE49-F238E27FC236}">
              <a16:creationId xmlns:a16="http://schemas.microsoft.com/office/drawing/2014/main" id="{AE6DFDCD-A59D-45FC-917F-9D1F7196A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26437590"/>
          <a:ext cx="2964180" cy="191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151</xdr:row>
      <xdr:rowOff>0</xdr:rowOff>
    </xdr:from>
    <xdr:to>
      <xdr:col>0</xdr:col>
      <xdr:colOff>3048000</xdr:colOff>
      <xdr:row>163</xdr:row>
      <xdr:rowOff>106680</xdr:rowOff>
    </xdr:to>
    <xdr:pic>
      <xdr:nvPicPr>
        <xdr:cNvPr id="3" name="Picture 3">
          <a:extLst>
            <a:ext uri="{FF2B5EF4-FFF2-40B4-BE49-F238E27FC236}">
              <a16:creationId xmlns:a16="http://schemas.microsoft.com/office/drawing/2014/main" id="{DB86D824-88DA-4DCD-91B9-D3E8DD6813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120" y="23812500"/>
          <a:ext cx="284988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149</xdr:row>
      <xdr:rowOff>76200</xdr:rowOff>
    </xdr:from>
    <xdr:to>
      <xdr:col>0</xdr:col>
      <xdr:colOff>2964180</xdr:colOff>
      <xdr:row>161</xdr:row>
      <xdr:rowOff>106680</xdr:rowOff>
    </xdr:to>
    <xdr:pic>
      <xdr:nvPicPr>
        <xdr:cNvPr id="2" name="Picture 1">
          <a:extLst>
            <a:ext uri="{FF2B5EF4-FFF2-40B4-BE49-F238E27FC236}">
              <a16:creationId xmlns:a16="http://schemas.microsoft.com/office/drawing/2014/main" id="{82AD6E62-8BE0-48C1-9ACA-3DC76598CB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2936200"/>
          <a:ext cx="281940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131</xdr:row>
      <xdr:rowOff>83820</xdr:rowOff>
    </xdr:from>
    <xdr:to>
      <xdr:col>0</xdr:col>
      <xdr:colOff>3009900</xdr:colOff>
      <xdr:row>144</xdr:row>
      <xdr:rowOff>68580</xdr:rowOff>
    </xdr:to>
    <xdr:pic>
      <xdr:nvPicPr>
        <xdr:cNvPr id="3" name="Picture 3">
          <a:extLst>
            <a:ext uri="{FF2B5EF4-FFF2-40B4-BE49-F238E27FC236}">
              <a16:creationId xmlns:a16="http://schemas.microsoft.com/office/drawing/2014/main" id="{1FE61BA8-66B2-4CFA-A9EF-8EBCE191F2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20372070"/>
          <a:ext cx="2865120" cy="1842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140</xdr:row>
      <xdr:rowOff>129540</xdr:rowOff>
    </xdr:from>
    <xdr:to>
      <xdr:col>0</xdr:col>
      <xdr:colOff>2796540</xdr:colOff>
      <xdr:row>153</xdr:row>
      <xdr:rowOff>0</xdr:rowOff>
    </xdr:to>
    <xdr:pic>
      <xdr:nvPicPr>
        <xdr:cNvPr id="2" name="Picture 1">
          <a:extLst>
            <a:ext uri="{FF2B5EF4-FFF2-40B4-BE49-F238E27FC236}">
              <a16:creationId xmlns:a16="http://schemas.microsoft.com/office/drawing/2014/main" id="{7A8D3285-A1A9-432E-89C7-F4524F10F7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446490"/>
          <a:ext cx="2796540" cy="1727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122</xdr:row>
      <xdr:rowOff>0</xdr:rowOff>
    </xdr:from>
    <xdr:to>
      <xdr:col>0</xdr:col>
      <xdr:colOff>2834640</xdr:colOff>
      <xdr:row>134</xdr:row>
      <xdr:rowOff>106680</xdr:rowOff>
    </xdr:to>
    <xdr:pic>
      <xdr:nvPicPr>
        <xdr:cNvPr id="3" name="Picture 2">
          <a:extLst>
            <a:ext uri="{FF2B5EF4-FFF2-40B4-BE49-F238E27FC236}">
              <a16:creationId xmlns:a16="http://schemas.microsoft.com/office/drawing/2014/main" id="{07511D6D-A5C8-4AFE-A46B-0D24FFAEEC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 y="18745200"/>
          <a:ext cx="281940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87</xdr:row>
      <xdr:rowOff>68580</xdr:rowOff>
    </xdr:from>
    <xdr:to>
      <xdr:col>1</xdr:col>
      <xdr:colOff>388620</xdr:colOff>
      <xdr:row>101</xdr:row>
      <xdr:rowOff>0</xdr:rowOff>
    </xdr:to>
    <xdr:pic>
      <xdr:nvPicPr>
        <xdr:cNvPr id="2" name="Picture 1">
          <a:extLst>
            <a:ext uri="{FF2B5EF4-FFF2-40B4-BE49-F238E27FC236}">
              <a16:creationId xmlns:a16="http://schemas.microsoft.com/office/drawing/2014/main" id="{DE196FBF-4AB2-40C0-9BF3-C902B67F8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851130"/>
          <a:ext cx="2893695" cy="193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70</xdr:row>
      <xdr:rowOff>0</xdr:rowOff>
    </xdr:from>
    <xdr:to>
      <xdr:col>1</xdr:col>
      <xdr:colOff>236220</xdr:colOff>
      <xdr:row>83</xdr:row>
      <xdr:rowOff>38100</xdr:rowOff>
    </xdr:to>
    <xdr:pic>
      <xdr:nvPicPr>
        <xdr:cNvPr id="3" name="Picture 2">
          <a:extLst>
            <a:ext uri="{FF2B5EF4-FFF2-40B4-BE49-F238E27FC236}">
              <a16:creationId xmlns:a16="http://schemas.microsoft.com/office/drawing/2014/main" id="{DEE19343-1CAB-4A8E-BC8E-31FDA3D4A7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 y="10353675"/>
          <a:ext cx="278701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146</xdr:row>
      <xdr:rowOff>91440</xdr:rowOff>
    </xdr:from>
    <xdr:to>
      <xdr:col>0</xdr:col>
      <xdr:colOff>2918460</xdr:colOff>
      <xdr:row>158</xdr:row>
      <xdr:rowOff>91440</xdr:rowOff>
    </xdr:to>
    <xdr:pic>
      <xdr:nvPicPr>
        <xdr:cNvPr id="2" name="Picture 3">
          <a:extLst>
            <a:ext uri="{FF2B5EF4-FFF2-40B4-BE49-F238E27FC236}">
              <a16:creationId xmlns:a16="http://schemas.microsoft.com/office/drawing/2014/main" id="{D8BEEB93-8D6C-4000-989D-25D9105A02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3056215"/>
          <a:ext cx="280416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128</xdr:row>
      <xdr:rowOff>38100</xdr:rowOff>
    </xdr:from>
    <xdr:to>
      <xdr:col>0</xdr:col>
      <xdr:colOff>2811780</xdr:colOff>
      <xdr:row>141</xdr:row>
      <xdr:rowOff>22860</xdr:rowOff>
    </xdr:to>
    <xdr:pic>
      <xdr:nvPicPr>
        <xdr:cNvPr id="3" name="Picture 3">
          <a:extLst>
            <a:ext uri="{FF2B5EF4-FFF2-40B4-BE49-F238E27FC236}">
              <a16:creationId xmlns:a16="http://schemas.microsoft.com/office/drawing/2014/main" id="{D45BB9F1-3244-415C-95C2-B50FB46243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431125"/>
          <a:ext cx="2811780" cy="1842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sServlet/pdf/product-labels-jg9o5k7l"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downloadsServlet/pdf/product-labels-jg9o5k7l"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sServlet/pdf/product-labels-jg9o5k7l"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54E0D-9B8A-40CE-805C-44B6F31552C0}">
  <dimension ref="A1:I163"/>
  <sheetViews>
    <sheetView tabSelected="1" workbookViewId="0">
      <selection sqref="A1:G1"/>
    </sheetView>
  </sheetViews>
  <sheetFormatPr defaultColWidth="9.28515625" defaultRowHeight="11.25" x14ac:dyDescent="0.2"/>
  <cols>
    <col min="1" max="1" width="38.7109375" style="6" bestFit="1" customWidth="1"/>
    <col min="2" max="2" width="53.28515625"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1167</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30</v>
      </c>
      <c r="B5" s="18"/>
      <c r="C5" s="18"/>
      <c r="D5" s="18"/>
      <c r="E5" s="19"/>
      <c r="F5" s="20"/>
      <c r="G5" s="19"/>
    </row>
    <row r="6" spans="1:7" x14ac:dyDescent="0.2">
      <c r="A6" s="21" t="s">
        <v>31</v>
      </c>
      <c r="B6" s="22"/>
      <c r="C6" s="22"/>
      <c r="D6" s="22"/>
      <c r="E6" s="23"/>
      <c r="F6" s="24"/>
      <c r="G6" s="23"/>
    </row>
    <row r="7" spans="1:7" x14ac:dyDescent="0.2">
      <c r="A7" s="22" t="s">
        <v>1169</v>
      </c>
      <c r="B7" s="22" t="s">
        <v>1170</v>
      </c>
      <c r="C7" s="22" t="s">
        <v>32</v>
      </c>
      <c r="D7" s="25">
        <v>20000</v>
      </c>
      <c r="E7" s="23">
        <v>21227.425753399999</v>
      </c>
      <c r="F7" s="24">
        <v>5.7038650235618098</v>
      </c>
      <c r="G7" s="23">
        <v>7.6148999999999996</v>
      </c>
    </row>
    <row r="8" spans="1:7" x14ac:dyDescent="0.2">
      <c r="A8" s="22" t="s">
        <v>1171</v>
      </c>
      <c r="B8" s="22" t="s">
        <v>1172</v>
      </c>
      <c r="C8" s="22" t="s">
        <v>1173</v>
      </c>
      <c r="D8" s="25">
        <v>1250</v>
      </c>
      <c r="E8" s="23">
        <v>13233.8714041</v>
      </c>
      <c r="F8" s="24">
        <v>3.5559759862106901</v>
      </c>
      <c r="G8" s="23">
        <v>7.6002000000000001</v>
      </c>
    </row>
    <row r="9" spans="1:7" x14ac:dyDescent="0.2">
      <c r="A9" s="22" t="s">
        <v>1174</v>
      </c>
      <c r="B9" s="22" t="s">
        <v>1175</v>
      </c>
      <c r="C9" s="22" t="s">
        <v>33</v>
      </c>
      <c r="D9" s="25">
        <v>2500</v>
      </c>
      <c r="E9" s="23">
        <v>2673.4954452000002</v>
      </c>
      <c r="F9" s="24">
        <v>0.71837524425615396</v>
      </c>
      <c r="G9" s="23">
        <v>6.8288000000000002</v>
      </c>
    </row>
    <row r="10" spans="1:7" x14ac:dyDescent="0.2">
      <c r="A10" s="22" t="s">
        <v>1176</v>
      </c>
      <c r="B10" s="22" t="s">
        <v>1177</v>
      </c>
      <c r="C10" s="22" t="s">
        <v>32</v>
      </c>
      <c r="D10" s="25">
        <v>2500</v>
      </c>
      <c r="E10" s="23">
        <v>2655.3134589000001</v>
      </c>
      <c r="F10" s="24">
        <v>0.71348969680823304</v>
      </c>
      <c r="G10" s="23">
        <v>7.5797999999999996</v>
      </c>
    </row>
    <row r="11" spans="1:7" x14ac:dyDescent="0.2">
      <c r="A11" s="21" t="s">
        <v>34</v>
      </c>
      <c r="B11" s="21"/>
      <c r="C11" s="21"/>
      <c r="D11" s="21"/>
      <c r="E11" s="26">
        <f>SUM(E6:E10)</f>
        <v>39790.106061600003</v>
      </c>
      <c r="F11" s="27">
        <f>SUM(F6:F10)</f>
        <v>10.691705950836889</v>
      </c>
      <c r="G11" s="26"/>
    </row>
    <row r="12" spans="1:7" x14ac:dyDescent="0.2">
      <c r="A12" s="22"/>
      <c r="B12" s="22"/>
      <c r="C12" s="22"/>
      <c r="D12" s="22"/>
      <c r="E12" s="23"/>
      <c r="F12" s="24"/>
      <c r="G12" s="23"/>
    </row>
    <row r="13" spans="1:7" x14ac:dyDescent="0.2">
      <c r="A13" s="21" t="s">
        <v>35</v>
      </c>
      <c r="B13" s="22"/>
      <c r="C13" s="22"/>
      <c r="D13" s="22"/>
      <c r="E13" s="23"/>
      <c r="F13" s="24"/>
      <c r="G13" s="23"/>
    </row>
    <row r="14" spans="1:7" x14ac:dyDescent="0.2">
      <c r="A14" s="21" t="s">
        <v>36</v>
      </c>
      <c r="B14" s="22"/>
      <c r="C14" s="22"/>
      <c r="D14" s="22"/>
      <c r="E14" s="23"/>
      <c r="F14" s="24"/>
      <c r="G14" s="23"/>
    </row>
    <row r="15" spans="1:7" x14ac:dyDescent="0.2">
      <c r="A15" s="22" t="s">
        <v>1178</v>
      </c>
      <c r="B15" s="22" t="s">
        <v>1179</v>
      </c>
      <c r="C15" s="22" t="s">
        <v>37</v>
      </c>
      <c r="D15" s="25">
        <v>4300</v>
      </c>
      <c r="E15" s="23">
        <v>21155.4195</v>
      </c>
      <c r="F15" s="24">
        <v>5.6845167542512796</v>
      </c>
      <c r="G15" s="23">
        <v>7.2502000000000004</v>
      </c>
    </row>
    <row r="16" spans="1:7" x14ac:dyDescent="0.2">
      <c r="A16" s="22" t="s">
        <v>1180</v>
      </c>
      <c r="B16" s="22" t="s">
        <v>1181</v>
      </c>
      <c r="C16" s="22" t="s">
        <v>38</v>
      </c>
      <c r="D16" s="25">
        <v>3000</v>
      </c>
      <c r="E16" s="23">
        <v>14756.715</v>
      </c>
      <c r="F16" s="24">
        <v>3.9651680580104398</v>
      </c>
      <c r="G16" s="23">
        <v>7.25</v>
      </c>
    </row>
    <row r="17" spans="1:7" x14ac:dyDescent="0.2">
      <c r="A17" s="22" t="s">
        <v>1182</v>
      </c>
      <c r="B17" s="22" t="s">
        <v>1183</v>
      </c>
      <c r="C17" s="22" t="s">
        <v>38</v>
      </c>
      <c r="D17" s="25">
        <v>3000</v>
      </c>
      <c r="E17" s="23">
        <v>14745.195</v>
      </c>
      <c r="F17" s="24">
        <v>3.9620726037695602</v>
      </c>
      <c r="G17" s="23">
        <v>7.2499000000000002</v>
      </c>
    </row>
    <row r="18" spans="1:7" x14ac:dyDescent="0.2">
      <c r="A18" s="22" t="s">
        <v>1184</v>
      </c>
      <c r="B18" s="22" t="s">
        <v>1185</v>
      </c>
      <c r="C18" s="22" t="s">
        <v>37</v>
      </c>
      <c r="D18" s="25">
        <v>2500</v>
      </c>
      <c r="E18" s="23">
        <v>12318.924999999999</v>
      </c>
      <c r="F18" s="24">
        <v>3.31012748562443</v>
      </c>
      <c r="G18" s="23">
        <v>7.2500999999999998</v>
      </c>
    </row>
    <row r="19" spans="1:7" x14ac:dyDescent="0.2">
      <c r="A19" s="22" t="s">
        <v>1186</v>
      </c>
      <c r="B19" s="22" t="s">
        <v>1187</v>
      </c>
      <c r="C19" s="22" t="s">
        <v>37</v>
      </c>
      <c r="D19" s="25">
        <v>2000</v>
      </c>
      <c r="E19" s="23">
        <v>9997.0300000000007</v>
      </c>
      <c r="F19" s="24">
        <v>2.68622820397169</v>
      </c>
      <c r="G19" s="23">
        <v>5.4218999999999999</v>
      </c>
    </row>
    <row r="20" spans="1:7" x14ac:dyDescent="0.2">
      <c r="A20" s="22" t="s">
        <v>1188</v>
      </c>
      <c r="B20" s="22" t="s">
        <v>1189</v>
      </c>
      <c r="C20" s="22" t="s">
        <v>39</v>
      </c>
      <c r="D20" s="25">
        <v>2000</v>
      </c>
      <c r="E20" s="23">
        <v>9962.33</v>
      </c>
      <c r="F20" s="24">
        <v>2.6769042228815301</v>
      </c>
      <c r="G20" s="23">
        <v>6.0007000000000001</v>
      </c>
    </row>
    <row r="21" spans="1:7" x14ac:dyDescent="0.2">
      <c r="A21" s="22" t="s">
        <v>1190</v>
      </c>
      <c r="B21" s="22" t="s">
        <v>1191</v>
      </c>
      <c r="C21" s="22" t="s">
        <v>38</v>
      </c>
      <c r="D21" s="25">
        <v>1500</v>
      </c>
      <c r="E21" s="23">
        <v>7400.0474999999997</v>
      </c>
      <c r="F21" s="24">
        <v>1.9884121889431401</v>
      </c>
      <c r="G21" s="23">
        <v>7.2500999999999998</v>
      </c>
    </row>
    <row r="22" spans="1:7" x14ac:dyDescent="0.2">
      <c r="A22" s="22" t="s">
        <v>1192</v>
      </c>
      <c r="B22" s="22" t="s">
        <v>1193</v>
      </c>
      <c r="C22" s="22" t="s">
        <v>37</v>
      </c>
      <c r="D22" s="25">
        <v>1500</v>
      </c>
      <c r="E22" s="23">
        <v>7374.0375000000004</v>
      </c>
      <c r="F22" s="24">
        <v>1.98142323366489</v>
      </c>
      <c r="G22" s="23">
        <v>7.2500999999999998</v>
      </c>
    </row>
    <row r="23" spans="1:7" x14ac:dyDescent="0.2">
      <c r="A23" s="22" t="s">
        <v>1194</v>
      </c>
      <c r="B23" s="22" t="s">
        <v>1195</v>
      </c>
      <c r="C23" s="22" t="s">
        <v>38</v>
      </c>
      <c r="D23" s="25">
        <v>1000</v>
      </c>
      <c r="E23" s="23">
        <v>4934.335</v>
      </c>
      <c r="F23" s="24">
        <v>1.32586876750842</v>
      </c>
      <c r="G23" s="23">
        <v>7.2497999999999996</v>
      </c>
    </row>
    <row r="24" spans="1:7" x14ac:dyDescent="0.2">
      <c r="A24" s="22" t="s">
        <v>1196</v>
      </c>
      <c r="B24" s="22" t="s">
        <v>1197</v>
      </c>
      <c r="C24" s="22" t="s">
        <v>40</v>
      </c>
      <c r="D24" s="25">
        <v>1000</v>
      </c>
      <c r="E24" s="23">
        <v>4926.05</v>
      </c>
      <c r="F24" s="24">
        <v>1.32364256625965</v>
      </c>
      <c r="G24" s="23">
        <v>7.2096999999999998</v>
      </c>
    </row>
    <row r="25" spans="1:7" x14ac:dyDescent="0.2">
      <c r="A25" s="21" t="s">
        <v>34</v>
      </c>
      <c r="B25" s="21"/>
      <c r="C25" s="21"/>
      <c r="D25" s="21"/>
      <c r="E25" s="26">
        <f>SUM(E14:E24)</f>
        <v>107570.08450000001</v>
      </c>
      <c r="F25" s="27">
        <f>SUM(F14:F24)</f>
        <v>28.904364084885032</v>
      </c>
      <c r="G25" s="26"/>
    </row>
    <row r="26" spans="1:7" x14ac:dyDescent="0.2">
      <c r="A26" s="22"/>
      <c r="B26" s="22"/>
      <c r="C26" s="22"/>
      <c r="D26" s="22"/>
      <c r="E26" s="23"/>
      <c r="F26" s="24"/>
      <c r="G26" s="23"/>
    </row>
    <row r="27" spans="1:7" x14ac:dyDescent="0.2">
      <c r="A27" s="21" t="s">
        <v>41</v>
      </c>
      <c r="B27" s="22"/>
      <c r="C27" s="22"/>
      <c r="D27" s="22"/>
      <c r="E27" s="23"/>
      <c r="F27" s="24"/>
      <c r="G27" s="23"/>
    </row>
    <row r="28" spans="1:7" x14ac:dyDescent="0.2">
      <c r="A28" s="22" t="s">
        <v>1198</v>
      </c>
      <c r="B28" s="22" t="s">
        <v>1199</v>
      </c>
      <c r="C28" s="22" t="s">
        <v>40</v>
      </c>
      <c r="D28" s="25">
        <v>4500</v>
      </c>
      <c r="E28" s="23">
        <v>22365.314999999999</v>
      </c>
      <c r="F28" s="24">
        <v>6.0096188511699102</v>
      </c>
      <c r="G28" s="23">
        <v>6.8695000000000004</v>
      </c>
    </row>
    <row r="29" spans="1:7" x14ac:dyDescent="0.2">
      <c r="A29" s="22" t="s">
        <v>1200</v>
      </c>
      <c r="B29" s="22" t="s">
        <v>1201</v>
      </c>
      <c r="C29" s="22" t="s">
        <v>39</v>
      </c>
      <c r="D29" s="25">
        <v>2500</v>
      </c>
      <c r="E29" s="23">
        <v>12470.375</v>
      </c>
      <c r="F29" s="24">
        <v>3.35082249819231</v>
      </c>
      <c r="G29" s="23">
        <v>7.2259000000000002</v>
      </c>
    </row>
    <row r="30" spans="1:7" x14ac:dyDescent="0.2">
      <c r="A30" s="22" t="s">
        <v>1202</v>
      </c>
      <c r="B30" s="22" t="s">
        <v>1203</v>
      </c>
      <c r="C30" s="22" t="s">
        <v>40</v>
      </c>
      <c r="D30" s="25">
        <v>2000</v>
      </c>
      <c r="E30" s="23">
        <v>9997.0400000000009</v>
      </c>
      <c r="F30" s="24">
        <v>2.68623089099794</v>
      </c>
      <c r="G30" s="23">
        <v>5.4036</v>
      </c>
    </row>
    <row r="31" spans="1:7" x14ac:dyDescent="0.2">
      <c r="A31" s="22" t="s">
        <v>1204</v>
      </c>
      <c r="B31" s="22" t="s">
        <v>1205</v>
      </c>
      <c r="C31" s="22" t="s">
        <v>40</v>
      </c>
      <c r="D31" s="25">
        <v>2000</v>
      </c>
      <c r="E31" s="23">
        <v>9993.2099999999991</v>
      </c>
      <c r="F31" s="24">
        <v>2.6852017599439</v>
      </c>
      <c r="G31" s="23">
        <v>6.2000999999999999</v>
      </c>
    </row>
    <row r="32" spans="1:7" x14ac:dyDescent="0.2">
      <c r="A32" s="22" t="s">
        <v>1206</v>
      </c>
      <c r="B32" s="22" t="s">
        <v>1207</v>
      </c>
      <c r="C32" s="22" t="s">
        <v>40</v>
      </c>
      <c r="D32" s="25">
        <v>2000</v>
      </c>
      <c r="E32" s="23">
        <v>9991.61</v>
      </c>
      <c r="F32" s="24">
        <v>2.68477183574378</v>
      </c>
      <c r="G32" s="23">
        <v>6.1334999999999997</v>
      </c>
    </row>
    <row r="33" spans="1:7" x14ac:dyDescent="0.2">
      <c r="A33" s="22" t="s">
        <v>1208</v>
      </c>
      <c r="B33" s="22" t="s">
        <v>1209</v>
      </c>
      <c r="C33" s="22" t="s">
        <v>39</v>
      </c>
      <c r="D33" s="25">
        <v>2000</v>
      </c>
      <c r="E33" s="23">
        <v>9981.68</v>
      </c>
      <c r="F33" s="24">
        <v>2.6821036186767602</v>
      </c>
      <c r="G33" s="23">
        <v>6.0900999999999996</v>
      </c>
    </row>
    <row r="34" spans="1:7" x14ac:dyDescent="0.2">
      <c r="A34" s="22" t="s">
        <v>1210</v>
      </c>
      <c r="B34" s="22" t="s">
        <v>1211</v>
      </c>
      <c r="C34" s="22" t="s">
        <v>40</v>
      </c>
      <c r="D34" s="25">
        <v>2000</v>
      </c>
      <c r="E34" s="23">
        <v>9950.93</v>
      </c>
      <c r="F34" s="24">
        <v>2.6738410129556498</v>
      </c>
      <c r="G34" s="23">
        <v>7.1994999999999996</v>
      </c>
    </row>
    <row r="35" spans="1:7" x14ac:dyDescent="0.2">
      <c r="A35" s="22" t="s">
        <v>1212</v>
      </c>
      <c r="B35" s="22" t="s">
        <v>1213</v>
      </c>
      <c r="C35" s="22" t="s">
        <v>40</v>
      </c>
      <c r="D35" s="25">
        <v>2000</v>
      </c>
      <c r="E35" s="23">
        <v>9913.6299999999992</v>
      </c>
      <c r="F35" s="24">
        <v>2.6638184050402902</v>
      </c>
      <c r="G35" s="23">
        <v>7.9499000000000004</v>
      </c>
    </row>
    <row r="36" spans="1:7" x14ac:dyDescent="0.2">
      <c r="A36" s="22" t="s">
        <v>1214</v>
      </c>
      <c r="B36" s="22" t="s">
        <v>1215</v>
      </c>
      <c r="C36" s="22" t="s">
        <v>40</v>
      </c>
      <c r="D36" s="25">
        <v>1500</v>
      </c>
      <c r="E36" s="23">
        <v>7486.3424999999997</v>
      </c>
      <c r="F36" s="24">
        <v>2.0115998819741399</v>
      </c>
      <c r="G36" s="23">
        <v>7.3986000000000001</v>
      </c>
    </row>
    <row r="37" spans="1:7" x14ac:dyDescent="0.2">
      <c r="A37" s="22" t="s">
        <v>1216</v>
      </c>
      <c r="B37" s="22" t="s">
        <v>1217</v>
      </c>
      <c r="C37" s="22" t="s">
        <v>39</v>
      </c>
      <c r="D37" s="25">
        <v>1500</v>
      </c>
      <c r="E37" s="23">
        <v>7484.7674999999999</v>
      </c>
      <c r="F37" s="24">
        <v>2.0111766753396498</v>
      </c>
      <c r="G37" s="23">
        <v>7.4301000000000004</v>
      </c>
    </row>
    <row r="38" spans="1:7" x14ac:dyDescent="0.2">
      <c r="A38" s="22" t="s">
        <v>1218</v>
      </c>
      <c r="B38" s="22" t="s">
        <v>1219</v>
      </c>
      <c r="C38" s="22" t="s">
        <v>39</v>
      </c>
      <c r="D38" s="25">
        <v>1500</v>
      </c>
      <c r="E38" s="23">
        <v>7482.81</v>
      </c>
      <c r="F38" s="24">
        <v>2.0106506899510599</v>
      </c>
      <c r="G38" s="23">
        <v>7.6243999999999996</v>
      </c>
    </row>
    <row r="39" spans="1:7" x14ac:dyDescent="0.2">
      <c r="A39" s="22" t="s">
        <v>1220</v>
      </c>
      <c r="B39" s="22" t="s">
        <v>1221</v>
      </c>
      <c r="C39" s="22" t="s">
        <v>39</v>
      </c>
      <c r="D39" s="25">
        <v>1500</v>
      </c>
      <c r="E39" s="23">
        <v>7369.0124999999998</v>
      </c>
      <c r="F39" s="24">
        <v>1.98007300297388</v>
      </c>
      <c r="G39" s="23">
        <v>8.11</v>
      </c>
    </row>
    <row r="40" spans="1:7" x14ac:dyDescent="0.2">
      <c r="A40" s="22" t="s">
        <v>1222</v>
      </c>
      <c r="B40" s="22" t="s">
        <v>1223</v>
      </c>
      <c r="C40" s="22" t="s">
        <v>40</v>
      </c>
      <c r="D40" s="25">
        <v>1500</v>
      </c>
      <c r="E40" s="23">
        <v>7363.2749999999996</v>
      </c>
      <c r="F40" s="24">
        <v>1.9785313216625</v>
      </c>
      <c r="G40" s="23">
        <v>8.4718999999999998</v>
      </c>
    </row>
    <row r="41" spans="1:7" x14ac:dyDescent="0.2">
      <c r="A41" s="22" t="s">
        <v>1224</v>
      </c>
      <c r="B41" s="22" t="s">
        <v>1225</v>
      </c>
      <c r="C41" s="22" t="s">
        <v>39</v>
      </c>
      <c r="D41" s="25">
        <v>1000</v>
      </c>
      <c r="E41" s="23">
        <v>4995.0050000000001</v>
      </c>
      <c r="F41" s="24">
        <v>1.34217095577183</v>
      </c>
      <c r="G41" s="23">
        <v>7.3</v>
      </c>
    </row>
    <row r="42" spans="1:7" x14ac:dyDescent="0.2">
      <c r="A42" s="22" t="s">
        <v>1226</v>
      </c>
      <c r="B42" s="22" t="s">
        <v>1227</v>
      </c>
      <c r="C42" s="22" t="s">
        <v>40</v>
      </c>
      <c r="D42" s="25">
        <v>1000</v>
      </c>
      <c r="E42" s="23">
        <v>4924.13</v>
      </c>
      <c r="F42" s="24">
        <v>1.3231266572195099</v>
      </c>
      <c r="G42" s="23">
        <v>7.3997999999999999</v>
      </c>
    </row>
    <row r="43" spans="1:7" x14ac:dyDescent="0.2">
      <c r="A43" s="22" t="s">
        <v>1228</v>
      </c>
      <c r="B43" s="22" t="s">
        <v>1229</v>
      </c>
      <c r="C43" s="22" t="s">
        <v>39</v>
      </c>
      <c r="D43" s="25">
        <v>1000</v>
      </c>
      <c r="E43" s="23">
        <v>4918.29</v>
      </c>
      <c r="F43" s="24">
        <v>1.3215574338890601</v>
      </c>
      <c r="G43" s="23">
        <v>7.5799000000000003</v>
      </c>
    </row>
    <row r="44" spans="1:7" x14ac:dyDescent="0.2">
      <c r="A44" s="22" t="s">
        <v>1230</v>
      </c>
      <c r="B44" s="22" t="s">
        <v>1231</v>
      </c>
      <c r="C44" s="22" t="s">
        <v>38</v>
      </c>
      <c r="D44" s="25">
        <v>1000</v>
      </c>
      <c r="E44" s="23">
        <v>4913.62</v>
      </c>
      <c r="F44" s="24">
        <v>1.3203025926299501</v>
      </c>
      <c r="G44" s="23">
        <v>8.1225000000000005</v>
      </c>
    </row>
    <row r="45" spans="1:7" x14ac:dyDescent="0.2">
      <c r="A45" s="22" t="s">
        <v>1232</v>
      </c>
      <c r="B45" s="22" t="s">
        <v>1233</v>
      </c>
      <c r="C45" s="22" t="s">
        <v>39</v>
      </c>
      <c r="D45" s="25">
        <v>500</v>
      </c>
      <c r="E45" s="23">
        <v>2493.5825</v>
      </c>
      <c r="F45" s="24">
        <v>0.67003216359561202</v>
      </c>
      <c r="G45" s="23">
        <v>7.2259000000000002</v>
      </c>
    </row>
    <row r="46" spans="1:7" x14ac:dyDescent="0.2">
      <c r="A46" s="22" t="s">
        <v>1234</v>
      </c>
      <c r="B46" s="22" t="s">
        <v>1235</v>
      </c>
      <c r="C46" s="22" t="s">
        <v>38</v>
      </c>
      <c r="D46" s="25">
        <v>500</v>
      </c>
      <c r="E46" s="23">
        <v>2489.9475000000002</v>
      </c>
      <c r="F46" s="24">
        <v>0.66905542955345798</v>
      </c>
      <c r="G46" s="23">
        <v>6.14</v>
      </c>
    </row>
    <row r="47" spans="1:7" x14ac:dyDescent="0.2">
      <c r="A47" s="22" t="s">
        <v>1236</v>
      </c>
      <c r="B47" s="22" t="s">
        <v>1237</v>
      </c>
      <c r="C47" s="22" t="s">
        <v>40</v>
      </c>
      <c r="D47" s="25">
        <v>500</v>
      </c>
      <c r="E47" s="23">
        <v>2456.7674999999999</v>
      </c>
      <c r="F47" s="24">
        <v>0.66013987645340899</v>
      </c>
      <c r="G47" s="23">
        <v>8.68</v>
      </c>
    </row>
    <row r="48" spans="1:7" x14ac:dyDescent="0.2">
      <c r="A48" s="22" t="s">
        <v>1238</v>
      </c>
      <c r="B48" s="22" t="s">
        <v>1239</v>
      </c>
      <c r="C48" s="22" t="s">
        <v>40</v>
      </c>
      <c r="D48" s="25">
        <v>500</v>
      </c>
      <c r="E48" s="23">
        <v>2453.7175000000002</v>
      </c>
      <c r="F48" s="24">
        <v>0.65932033344692498</v>
      </c>
      <c r="G48" s="23">
        <v>8.2948000000000004</v>
      </c>
    </row>
    <row r="49" spans="1:7" x14ac:dyDescent="0.2">
      <c r="A49" s="21" t="s">
        <v>34</v>
      </c>
      <c r="B49" s="21"/>
      <c r="C49" s="21"/>
      <c r="D49" s="21"/>
      <c r="E49" s="26">
        <f>SUM(E27:E48)</f>
        <v>161495.0575</v>
      </c>
      <c r="F49" s="27">
        <f>SUM(F27:F48)</f>
        <v>43.39414588718153</v>
      </c>
      <c r="G49" s="26"/>
    </row>
    <row r="50" spans="1:7" x14ac:dyDescent="0.2">
      <c r="A50" s="22"/>
      <c r="B50" s="22"/>
      <c r="C50" s="22"/>
      <c r="D50" s="22"/>
      <c r="E50" s="23"/>
      <c r="F50" s="24"/>
      <c r="G50" s="23"/>
    </row>
    <row r="51" spans="1:7" x14ac:dyDescent="0.2">
      <c r="A51" s="21" t="s">
        <v>42</v>
      </c>
      <c r="B51" s="22"/>
      <c r="C51" s="22"/>
      <c r="D51" s="22"/>
      <c r="E51" s="23"/>
      <c r="F51" s="24"/>
      <c r="G51" s="23"/>
    </row>
    <row r="52" spans="1:7" x14ac:dyDescent="0.2">
      <c r="A52" s="22" t="s">
        <v>1240</v>
      </c>
      <c r="B52" s="22" t="s">
        <v>1241</v>
      </c>
      <c r="C52" s="22" t="s">
        <v>43</v>
      </c>
      <c r="D52" s="25">
        <v>5706800</v>
      </c>
      <c r="E52" s="23">
        <v>5696.8758749999997</v>
      </c>
      <c r="F52" s="24">
        <v>1.5307655023492901</v>
      </c>
      <c r="G52" s="23">
        <v>5.2987000000000002</v>
      </c>
    </row>
    <row r="53" spans="1:7" x14ac:dyDescent="0.2">
      <c r="A53" s="22" t="s">
        <v>1242</v>
      </c>
      <c r="B53" s="22" t="s">
        <v>1243</v>
      </c>
      <c r="C53" s="22" t="s">
        <v>43</v>
      </c>
      <c r="D53" s="25">
        <v>2500000</v>
      </c>
      <c r="E53" s="23">
        <v>2498.2375000000002</v>
      </c>
      <c r="F53" s="24">
        <v>0.671282974315345</v>
      </c>
      <c r="G53" s="23">
        <v>5.1501000000000001</v>
      </c>
    </row>
    <row r="54" spans="1:7" x14ac:dyDescent="0.2">
      <c r="A54" s="21" t="s">
        <v>34</v>
      </c>
      <c r="B54" s="21"/>
      <c r="C54" s="21"/>
      <c r="D54" s="21"/>
      <c r="E54" s="26">
        <f>SUM(E51:E53)</f>
        <v>8195.1133750000008</v>
      </c>
      <c r="F54" s="27">
        <f>SUM(F51:F53)</f>
        <v>2.2020484766646353</v>
      </c>
      <c r="G54" s="26"/>
    </row>
    <row r="55" spans="1:7" x14ac:dyDescent="0.2">
      <c r="A55" s="22"/>
      <c r="B55" s="22"/>
      <c r="C55" s="22"/>
      <c r="D55" s="22"/>
      <c r="E55" s="23"/>
      <c r="F55" s="24"/>
      <c r="G55" s="23"/>
    </row>
    <row r="56" spans="1:7" x14ac:dyDescent="0.2">
      <c r="A56" s="21" t="s">
        <v>1244</v>
      </c>
      <c r="B56" s="22"/>
      <c r="C56" s="22"/>
      <c r="D56" s="22"/>
      <c r="E56" s="23"/>
      <c r="F56" s="24"/>
      <c r="G56" s="23"/>
    </row>
    <row r="57" spans="1:7" x14ac:dyDescent="0.2">
      <c r="A57" s="22" t="s">
        <v>1245</v>
      </c>
      <c r="B57" s="22" t="s">
        <v>1246</v>
      </c>
      <c r="C57" s="22" t="s">
        <v>1247</v>
      </c>
      <c r="D57" s="25">
        <v>6427.4570000000003</v>
      </c>
      <c r="E57" s="23">
        <v>757.51565129999994</v>
      </c>
      <c r="F57" s="24">
        <v>0.20354644404108499</v>
      </c>
      <c r="G57" s="23">
        <v>5.8</v>
      </c>
    </row>
    <row r="58" spans="1:7" x14ac:dyDescent="0.2">
      <c r="A58" s="21" t="s">
        <v>34</v>
      </c>
      <c r="B58" s="21"/>
      <c r="C58" s="21"/>
      <c r="D58" s="21"/>
      <c r="E58" s="26">
        <f>SUM(E57:E57)</f>
        <v>757.51565129999994</v>
      </c>
      <c r="F58" s="27">
        <f>SUM(F57:F57)</f>
        <v>0.20354644404108499</v>
      </c>
      <c r="G58" s="26"/>
    </row>
    <row r="59" spans="1:7" x14ac:dyDescent="0.2">
      <c r="A59" s="22"/>
      <c r="B59" s="22"/>
      <c r="C59" s="22"/>
      <c r="D59" s="22"/>
      <c r="E59" s="23"/>
      <c r="F59" s="24"/>
      <c r="G59" s="23"/>
    </row>
    <row r="60" spans="1:7" x14ac:dyDescent="0.2">
      <c r="A60" s="21" t="s">
        <v>44</v>
      </c>
      <c r="B60" s="21"/>
      <c r="C60" s="21"/>
      <c r="D60" s="21"/>
      <c r="E60" s="26">
        <f>E11+E25+E49+E54+E58</f>
        <v>317807.87708790007</v>
      </c>
      <c r="F60" s="27">
        <f>F11+F25+F49+F54+F58</f>
        <v>85.395810843609155</v>
      </c>
      <c r="G60" s="26"/>
    </row>
    <row r="61" spans="1:7" x14ac:dyDescent="0.2">
      <c r="A61" s="21"/>
      <c r="B61" s="21"/>
      <c r="C61" s="21"/>
      <c r="D61" s="21"/>
      <c r="E61" s="26"/>
      <c r="F61" s="27"/>
      <c r="G61" s="26"/>
    </row>
    <row r="62" spans="1:7" x14ac:dyDescent="0.2">
      <c r="A62" s="21" t="s">
        <v>46</v>
      </c>
      <c r="B62" s="21"/>
      <c r="C62" s="21"/>
      <c r="D62" s="21"/>
      <c r="E62" s="26">
        <f>E64-(E11+E25+E49+E54+E58)</f>
        <v>54350.749838099931</v>
      </c>
      <c r="F62" s="27">
        <f>F64-(F11+F25+F49+F54+F58)</f>
        <v>14.604189156390845</v>
      </c>
      <c r="G62" s="26"/>
    </row>
    <row r="63" spans="1:7" x14ac:dyDescent="0.2">
      <c r="A63" s="21"/>
      <c r="B63" s="21"/>
      <c r="C63" s="21"/>
      <c r="D63" s="21"/>
      <c r="E63" s="26"/>
      <c r="F63" s="27"/>
      <c r="G63" s="26"/>
    </row>
    <row r="64" spans="1:7" x14ac:dyDescent="0.2">
      <c r="A64" s="28" t="s">
        <v>45</v>
      </c>
      <c r="B64" s="28"/>
      <c r="C64" s="28"/>
      <c r="D64" s="28"/>
      <c r="E64" s="29">
        <v>372158.626926</v>
      </c>
      <c r="F64" s="30">
        <v>100</v>
      </c>
      <c r="G64" s="29"/>
    </row>
    <row r="65" spans="1:7" x14ac:dyDescent="0.2">
      <c r="A65" s="6" t="s">
        <v>1248</v>
      </c>
      <c r="B65" s="11"/>
      <c r="C65" s="11"/>
      <c r="D65" s="11"/>
      <c r="E65" s="12"/>
      <c r="F65" s="13"/>
      <c r="G65" s="12"/>
    </row>
    <row r="67" spans="1:7" x14ac:dyDescent="0.2">
      <c r="A67" s="11" t="s">
        <v>47</v>
      </c>
    </row>
    <row r="68" spans="1:7" x14ac:dyDescent="0.2">
      <c r="A68" s="11" t="s">
        <v>48</v>
      </c>
    </row>
    <row r="69" spans="1:7" x14ac:dyDescent="0.2">
      <c r="A69" s="11" t="s">
        <v>1249</v>
      </c>
    </row>
    <row r="71" spans="1:7" x14ac:dyDescent="0.2">
      <c r="A71" s="6" t="s">
        <v>1250</v>
      </c>
    </row>
    <row r="72" spans="1:7" x14ac:dyDescent="0.2">
      <c r="A72" s="6" t="s">
        <v>1251</v>
      </c>
    </row>
    <row r="74" spans="1:7" ht="23.25" customHeight="1" x14ac:dyDescent="0.2">
      <c r="A74" s="175" t="s">
        <v>983</v>
      </c>
      <c r="B74" s="175"/>
      <c r="C74" s="175"/>
      <c r="D74" s="175"/>
    </row>
    <row r="76" spans="1:7" x14ac:dyDescent="0.2">
      <c r="A76" s="11" t="s">
        <v>49</v>
      </c>
    </row>
    <row r="77" spans="1:7" x14ac:dyDescent="0.2">
      <c r="A77" s="11" t="s">
        <v>995</v>
      </c>
    </row>
    <row r="78" spans="1:7" x14ac:dyDescent="0.2">
      <c r="A78" s="11" t="s">
        <v>50</v>
      </c>
      <c r="B78" s="11"/>
      <c r="C78" s="31" t="s">
        <v>52</v>
      </c>
      <c r="D78" s="11" t="s">
        <v>51</v>
      </c>
    </row>
    <row r="79" spans="1:7" x14ac:dyDescent="0.2">
      <c r="A79" s="6" t="s">
        <v>1252</v>
      </c>
      <c r="C79" s="32">
        <v>6180.0282999999999</v>
      </c>
      <c r="D79" s="32">
        <v>6205.5499</v>
      </c>
    </row>
    <row r="80" spans="1:7" x14ac:dyDescent="0.2">
      <c r="A80" s="6" t="s">
        <v>1253</v>
      </c>
      <c r="C80" s="32">
        <v>1509.0074999999999</v>
      </c>
      <c r="D80" s="32">
        <v>1509.0074999999999</v>
      </c>
    </row>
    <row r="81" spans="1:4" x14ac:dyDescent="0.2">
      <c r="A81" s="6" t="s">
        <v>1254</v>
      </c>
      <c r="C81" s="32">
        <v>1244.6712</v>
      </c>
      <c r="D81" s="32">
        <v>1245.4680000000001</v>
      </c>
    </row>
    <row r="82" spans="1:4" x14ac:dyDescent="0.2">
      <c r="A82" s="6" t="s">
        <v>1255</v>
      </c>
      <c r="C82" s="32">
        <v>1000</v>
      </c>
      <c r="D82" s="32">
        <v>1000</v>
      </c>
    </row>
    <row r="83" spans="1:4" x14ac:dyDescent="0.2">
      <c r="A83" s="6" t="s">
        <v>1256</v>
      </c>
      <c r="C83" s="32">
        <v>1055.0697</v>
      </c>
      <c r="D83" s="32">
        <v>1055.7493999999999</v>
      </c>
    </row>
    <row r="84" spans="1:4" x14ac:dyDescent="0.2">
      <c r="A84" s="6" t="s">
        <v>1257</v>
      </c>
      <c r="C84" s="32">
        <v>4131.5366000000004</v>
      </c>
      <c r="D84" s="32">
        <v>4150.8173999999999</v>
      </c>
    </row>
    <row r="85" spans="1:4" x14ac:dyDescent="0.2">
      <c r="A85" s="6" t="s">
        <v>1258</v>
      </c>
      <c r="C85" s="32">
        <v>1000</v>
      </c>
      <c r="D85" s="32">
        <v>1000</v>
      </c>
    </row>
    <row r="86" spans="1:4" x14ac:dyDescent="0.2">
      <c r="A86" s="6" t="s">
        <v>1259</v>
      </c>
      <c r="C86" s="32">
        <v>1036.8321000000001</v>
      </c>
      <c r="D86" s="32">
        <v>1037.5142000000001</v>
      </c>
    </row>
    <row r="87" spans="1:4" x14ac:dyDescent="0.2">
      <c r="A87" s="6" t="s">
        <v>1260</v>
      </c>
      <c r="C87" s="32">
        <v>4167.9335000000001</v>
      </c>
      <c r="D87" s="32">
        <v>4187.5882000000001</v>
      </c>
    </row>
    <row r="88" spans="1:4" x14ac:dyDescent="0.2">
      <c r="A88" s="6" t="s">
        <v>1261</v>
      </c>
      <c r="C88" s="32">
        <v>1002.8152</v>
      </c>
      <c r="D88" s="32">
        <v>1002.8152</v>
      </c>
    </row>
    <row r="89" spans="1:4" x14ac:dyDescent="0.2">
      <c r="A89" s="6" t="s">
        <v>1262</v>
      </c>
      <c r="C89" s="32">
        <v>1022.3601</v>
      </c>
      <c r="D89" s="32">
        <v>1023.034</v>
      </c>
    </row>
    <row r="90" spans="1:4" x14ac:dyDescent="0.2">
      <c r="A90" s="6" t="s">
        <v>1263</v>
      </c>
      <c r="C90" s="32">
        <v>17.587599999999998</v>
      </c>
      <c r="D90" s="32">
        <v>17.670500000000001</v>
      </c>
    </row>
    <row r="91" spans="1:4" x14ac:dyDescent="0.2">
      <c r="A91" s="6" t="s">
        <v>1264</v>
      </c>
      <c r="C91" s="32">
        <v>17.587599999999998</v>
      </c>
      <c r="D91" s="32">
        <v>17.670500000000001</v>
      </c>
    </row>
    <row r="92" spans="1:4" x14ac:dyDescent="0.2">
      <c r="A92" s="6" t="s">
        <v>1265</v>
      </c>
      <c r="C92" s="32">
        <v>10</v>
      </c>
      <c r="D92" s="32">
        <v>10</v>
      </c>
    </row>
    <row r="93" spans="1:4" x14ac:dyDescent="0.2">
      <c r="A93" s="6" t="s">
        <v>1266</v>
      </c>
      <c r="C93" s="32">
        <v>10</v>
      </c>
      <c r="D93" s="32">
        <v>10</v>
      </c>
    </row>
    <row r="95" spans="1:4" x14ac:dyDescent="0.2">
      <c r="A95" s="11" t="s">
        <v>996</v>
      </c>
    </row>
    <row r="96" spans="1:4" x14ac:dyDescent="0.2">
      <c r="A96" s="176" t="s">
        <v>53</v>
      </c>
      <c r="B96" s="177"/>
      <c r="C96" s="33" t="s">
        <v>54</v>
      </c>
    </row>
    <row r="97" spans="1:5" x14ac:dyDescent="0.2">
      <c r="A97" s="171" t="s">
        <v>1253</v>
      </c>
      <c r="B97" s="172"/>
      <c r="C97" s="34">
        <v>6.2194173099999999</v>
      </c>
    </row>
    <row r="98" spans="1:5" x14ac:dyDescent="0.2">
      <c r="A98" s="171" t="s">
        <v>1254</v>
      </c>
      <c r="B98" s="172"/>
      <c r="C98" s="34">
        <v>4.3335170400000003</v>
      </c>
    </row>
    <row r="99" spans="1:5" x14ac:dyDescent="0.2">
      <c r="A99" s="171" t="s">
        <v>1255</v>
      </c>
      <c r="B99" s="172"/>
      <c r="C99" s="34">
        <v>4.3293756300000004</v>
      </c>
    </row>
    <row r="100" spans="1:5" x14ac:dyDescent="0.2">
      <c r="A100" s="171" t="s">
        <v>1256</v>
      </c>
      <c r="B100" s="172"/>
      <c r="C100" s="34">
        <v>3.9012997500000002</v>
      </c>
    </row>
    <row r="101" spans="1:5" x14ac:dyDescent="0.2">
      <c r="A101" s="171" t="s">
        <v>1258</v>
      </c>
      <c r="B101" s="172"/>
      <c r="C101" s="34">
        <v>4.6537705999999996</v>
      </c>
    </row>
    <row r="102" spans="1:5" x14ac:dyDescent="0.2">
      <c r="A102" s="171" t="s">
        <v>1259</v>
      </c>
      <c r="B102" s="172"/>
      <c r="C102" s="34">
        <v>4.1448199299999997</v>
      </c>
    </row>
    <row r="103" spans="1:5" x14ac:dyDescent="0.2">
      <c r="A103" s="171" t="s">
        <v>1261</v>
      </c>
      <c r="B103" s="172"/>
      <c r="C103" s="34">
        <v>4.7157715099999997</v>
      </c>
    </row>
    <row r="104" spans="1:5" x14ac:dyDescent="0.2">
      <c r="A104" s="171" t="s">
        <v>1262</v>
      </c>
      <c r="B104" s="172"/>
      <c r="C104" s="34">
        <v>4.1381283599999996</v>
      </c>
    </row>
    <row r="105" spans="1:5" x14ac:dyDescent="0.2">
      <c r="A105" s="6" t="s">
        <v>55</v>
      </c>
    </row>
    <row r="106" spans="1:5" x14ac:dyDescent="0.2">
      <c r="A106" s="6" t="s">
        <v>56</v>
      </c>
    </row>
    <row r="108" spans="1:5" x14ac:dyDescent="0.2">
      <c r="A108" s="11" t="s">
        <v>1091</v>
      </c>
      <c r="D108" s="31" t="s">
        <v>58</v>
      </c>
    </row>
    <row r="110" spans="1:5" x14ac:dyDescent="0.2">
      <c r="A110" s="11" t="s">
        <v>1267</v>
      </c>
      <c r="D110" s="35">
        <v>0.110685831336071</v>
      </c>
      <c r="E110" s="9" t="s">
        <v>57</v>
      </c>
    </row>
    <row r="112" spans="1:5" x14ac:dyDescent="0.2">
      <c r="A112" s="11" t="s">
        <v>70</v>
      </c>
      <c r="D112" s="31" t="s">
        <v>58</v>
      </c>
    </row>
    <row r="114" spans="1:9" x14ac:dyDescent="0.2">
      <c r="A114" s="11" t="s">
        <v>1268</v>
      </c>
      <c r="B114" s="11"/>
      <c r="C114" s="11"/>
      <c r="D114" s="31" t="s">
        <v>58</v>
      </c>
    </row>
    <row r="115" spans="1:9" x14ac:dyDescent="0.2">
      <c r="A115" s="11"/>
      <c r="B115" s="11"/>
      <c r="C115" s="11"/>
      <c r="D115" s="11"/>
    </row>
    <row r="116" spans="1:9" x14ac:dyDescent="0.2">
      <c r="A116" s="11" t="s">
        <v>1269</v>
      </c>
      <c r="B116" s="11"/>
      <c r="C116" s="11"/>
      <c r="D116" s="31" t="s">
        <v>58</v>
      </c>
    </row>
    <row r="117" spans="1:9" x14ac:dyDescent="0.2">
      <c r="A117" s="11"/>
      <c r="B117" s="11"/>
      <c r="C117" s="11"/>
      <c r="D117" s="11"/>
    </row>
    <row r="118" spans="1:9" x14ac:dyDescent="0.2">
      <c r="A118" s="11" t="s">
        <v>1840</v>
      </c>
      <c r="B118" s="11"/>
      <c r="C118" s="11"/>
      <c r="D118" s="31" t="s">
        <v>58</v>
      </c>
    </row>
    <row r="119" spans="1:9" x14ac:dyDescent="0.2">
      <c r="A119" s="11"/>
      <c r="B119" s="11"/>
      <c r="C119" s="11"/>
      <c r="D119" s="11"/>
    </row>
    <row r="120" spans="1:9" x14ac:dyDescent="0.2">
      <c r="A120" s="11" t="s">
        <v>1270</v>
      </c>
      <c r="B120" s="11"/>
      <c r="C120" s="11"/>
      <c r="D120" s="31" t="s">
        <v>58</v>
      </c>
    </row>
    <row r="121" spans="1:9" x14ac:dyDescent="0.2">
      <c r="A121" s="11"/>
      <c r="B121" s="11"/>
      <c r="C121" s="11"/>
      <c r="D121" s="11"/>
    </row>
    <row r="122" spans="1:9" x14ac:dyDescent="0.2">
      <c r="A122" s="11" t="s">
        <v>1271</v>
      </c>
      <c r="B122" s="11"/>
      <c r="C122" s="11"/>
      <c r="D122" s="31" t="s">
        <v>58</v>
      </c>
    </row>
    <row r="124" spans="1:9" x14ac:dyDescent="0.2">
      <c r="A124" s="56" t="s">
        <v>1272</v>
      </c>
      <c r="B124" s="57"/>
      <c r="C124" s="57"/>
      <c r="D124" s="57"/>
      <c r="E124" s="10"/>
      <c r="G124" s="10"/>
      <c r="H124" s="57"/>
      <c r="I124" s="57"/>
    </row>
    <row r="125" spans="1:9" x14ac:dyDescent="0.2">
      <c r="A125" s="57"/>
      <c r="B125" s="57"/>
      <c r="C125" s="57"/>
      <c r="D125" s="57"/>
      <c r="E125" s="10"/>
      <c r="G125" s="10"/>
      <c r="H125" s="57"/>
      <c r="I125" s="57"/>
    </row>
    <row r="126" spans="1:9" x14ac:dyDescent="0.2">
      <c r="A126" s="56" t="s">
        <v>1129</v>
      </c>
      <c r="B126" s="57"/>
      <c r="C126" s="57"/>
      <c r="D126" s="57"/>
      <c r="E126" s="10"/>
      <c r="G126" s="10"/>
      <c r="H126" s="57"/>
      <c r="I126" s="57"/>
    </row>
    <row r="127" spans="1:9" x14ac:dyDescent="0.2">
      <c r="A127" s="57"/>
      <c r="B127" s="57"/>
      <c r="C127" s="57"/>
      <c r="D127" s="57"/>
      <c r="E127" s="10"/>
      <c r="G127" s="10"/>
      <c r="H127" s="57"/>
      <c r="I127" s="57"/>
    </row>
    <row r="128" spans="1:9" x14ac:dyDescent="0.2">
      <c r="A128" s="57"/>
      <c r="B128" s="57"/>
      <c r="C128" s="57"/>
      <c r="D128" s="57"/>
      <c r="E128" s="10"/>
      <c r="G128" s="10"/>
      <c r="H128" s="57"/>
      <c r="I128" s="57"/>
    </row>
    <row r="129" spans="1:9" x14ac:dyDescent="0.2">
      <c r="A129" s="57"/>
      <c r="B129" s="57"/>
      <c r="C129" s="57"/>
      <c r="D129" s="57"/>
      <c r="E129" s="10"/>
      <c r="G129" s="10"/>
      <c r="H129" s="57"/>
      <c r="I129" s="57"/>
    </row>
    <row r="130" spans="1:9" x14ac:dyDescent="0.2">
      <c r="A130" s="57"/>
      <c r="B130" s="57"/>
      <c r="C130" s="57"/>
      <c r="D130" s="57"/>
      <c r="E130" s="10"/>
      <c r="G130" s="10"/>
      <c r="H130" s="57"/>
      <c r="I130" s="57"/>
    </row>
    <row r="131" spans="1:9" x14ac:dyDescent="0.2">
      <c r="A131" s="57"/>
      <c r="B131" s="57"/>
      <c r="C131" s="57"/>
      <c r="D131" s="57"/>
      <c r="E131" s="10"/>
      <c r="G131" s="10"/>
      <c r="H131" s="57"/>
      <c r="I131" s="57"/>
    </row>
    <row r="132" spans="1:9" x14ac:dyDescent="0.2">
      <c r="A132" s="57"/>
      <c r="B132" s="57"/>
      <c r="C132" s="57"/>
      <c r="D132" s="57"/>
      <c r="E132" s="10"/>
      <c r="G132" s="10"/>
      <c r="H132" s="57"/>
      <c r="I132" s="57"/>
    </row>
    <row r="133" spans="1:9" x14ac:dyDescent="0.2">
      <c r="A133" s="57"/>
      <c r="B133" s="57"/>
      <c r="C133" s="57"/>
      <c r="D133" s="57"/>
      <c r="E133" s="10"/>
      <c r="G133" s="10"/>
      <c r="H133" s="57"/>
      <c r="I133" s="57"/>
    </row>
    <row r="134" spans="1:9" x14ac:dyDescent="0.2">
      <c r="A134" s="57"/>
      <c r="B134" s="57"/>
      <c r="C134" s="57"/>
      <c r="D134" s="57"/>
      <c r="E134" s="10"/>
      <c r="G134" s="10"/>
      <c r="H134" s="57"/>
      <c r="I134" s="57"/>
    </row>
    <row r="135" spans="1:9" x14ac:dyDescent="0.2">
      <c r="A135" s="57"/>
      <c r="B135" s="57"/>
      <c r="C135" s="57"/>
      <c r="D135" s="57"/>
      <c r="E135" s="10"/>
      <c r="G135" s="10"/>
      <c r="H135" s="57"/>
      <c r="I135" s="57"/>
    </row>
    <row r="136" spans="1:9" x14ac:dyDescent="0.2">
      <c r="A136" s="57"/>
      <c r="B136" s="57"/>
      <c r="C136" s="57"/>
      <c r="D136" s="57"/>
      <c r="E136" s="10"/>
      <c r="G136" s="10"/>
      <c r="H136" s="57"/>
      <c r="I136" s="57"/>
    </row>
    <row r="137" spans="1:9" x14ac:dyDescent="0.2">
      <c r="A137" s="57"/>
      <c r="B137" s="57"/>
      <c r="C137" s="57"/>
      <c r="D137" s="57"/>
      <c r="E137" s="10"/>
      <c r="G137" s="10"/>
      <c r="H137" s="57"/>
      <c r="I137" s="57"/>
    </row>
    <row r="138" spans="1:9" x14ac:dyDescent="0.2">
      <c r="A138" s="57"/>
      <c r="B138" s="57"/>
      <c r="C138" s="57"/>
      <c r="D138" s="57"/>
      <c r="E138" s="10"/>
      <c r="G138" s="10"/>
      <c r="H138" s="57"/>
      <c r="I138" s="57"/>
    </row>
    <row r="139" spans="1:9" x14ac:dyDescent="0.2">
      <c r="A139" s="57"/>
      <c r="B139" s="57"/>
      <c r="C139" s="57"/>
      <c r="D139" s="57"/>
      <c r="E139" s="10"/>
      <c r="G139" s="10"/>
      <c r="H139" s="57"/>
      <c r="I139" s="57"/>
    </row>
    <row r="140" spans="1:9" x14ac:dyDescent="0.2">
      <c r="A140" s="57"/>
      <c r="B140" s="57"/>
      <c r="C140" s="57"/>
      <c r="D140" s="57"/>
      <c r="E140" s="10"/>
      <c r="G140" s="10"/>
      <c r="H140" s="57"/>
      <c r="I140" s="57"/>
    </row>
    <row r="141" spans="1:9" x14ac:dyDescent="0.2">
      <c r="A141" s="57"/>
      <c r="B141" s="57"/>
      <c r="C141" s="57"/>
      <c r="D141" s="57"/>
      <c r="E141" s="10"/>
      <c r="G141" s="10"/>
      <c r="H141" s="57"/>
      <c r="I141" s="57"/>
    </row>
    <row r="142" spans="1:9" x14ac:dyDescent="0.2">
      <c r="A142" s="56" t="s">
        <v>1273</v>
      </c>
      <c r="B142" s="57"/>
      <c r="C142" s="57"/>
      <c r="D142" s="57"/>
      <c r="E142" s="10"/>
      <c r="G142" s="10"/>
      <c r="H142" s="57"/>
      <c r="I142" s="57"/>
    </row>
    <row r="143" spans="1:9" x14ac:dyDescent="0.2">
      <c r="A143" s="57"/>
      <c r="B143" s="57"/>
      <c r="C143" s="57"/>
      <c r="D143" s="57"/>
      <c r="E143" s="10"/>
      <c r="G143" s="10"/>
      <c r="H143" s="57"/>
      <c r="I143" s="57"/>
    </row>
    <row r="144" spans="1:9" x14ac:dyDescent="0.2">
      <c r="A144" s="56" t="s">
        <v>1130</v>
      </c>
      <c r="B144" s="57"/>
      <c r="C144" s="57"/>
      <c r="D144" s="57"/>
      <c r="E144" s="10"/>
      <c r="G144" s="10"/>
      <c r="H144" s="57"/>
      <c r="I144" s="57"/>
    </row>
    <row r="145" spans="1:9" x14ac:dyDescent="0.2">
      <c r="A145" s="57"/>
      <c r="B145" s="57"/>
      <c r="C145" s="57"/>
      <c r="D145" s="57"/>
      <c r="E145" s="10"/>
      <c r="G145" s="10"/>
      <c r="H145" s="57"/>
      <c r="I145" s="57"/>
    </row>
    <row r="146" spans="1:9" x14ac:dyDescent="0.2">
      <c r="A146" s="57"/>
      <c r="B146" s="57"/>
      <c r="C146" s="57"/>
      <c r="D146" s="57"/>
      <c r="E146" s="10"/>
      <c r="G146" s="10"/>
      <c r="H146" s="57"/>
      <c r="I146" s="57"/>
    </row>
    <row r="147" spans="1:9" x14ac:dyDescent="0.2">
      <c r="A147" s="57"/>
      <c r="B147" s="57"/>
      <c r="C147" s="57"/>
      <c r="D147" s="57"/>
      <c r="E147" s="10"/>
      <c r="G147" s="10"/>
      <c r="H147" s="57"/>
      <c r="I147" s="57"/>
    </row>
    <row r="148" spans="1:9" x14ac:dyDescent="0.2">
      <c r="A148" s="57"/>
      <c r="B148" s="57"/>
      <c r="C148" s="57"/>
      <c r="D148" s="57"/>
      <c r="E148" s="10"/>
      <c r="G148" s="10"/>
      <c r="H148" s="57"/>
      <c r="I148" s="57"/>
    </row>
    <row r="149" spans="1:9" x14ac:dyDescent="0.2">
      <c r="A149" s="57"/>
      <c r="B149" s="57"/>
      <c r="C149" s="57"/>
      <c r="D149" s="57"/>
      <c r="E149" s="10"/>
      <c r="G149" s="10"/>
      <c r="H149" s="57"/>
      <c r="I149" s="57"/>
    </row>
    <row r="150" spans="1:9" x14ac:dyDescent="0.2">
      <c r="A150" s="57"/>
      <c r="B150" s="57"/>
      <c r="C150" s="57"/>
      <c r="D150" s="57"/>
      <c r="E150" s="10"/>
      <c r="G150" s="10"/>
      <c r="H150" s="57"/>
      <c r="I150" s="57"/>
    </row>
    <row r="151" spans="1:9" x14ac:dyDescent="0.2">
      <c r="A151" s="57"/>
      <c r="B151" s="57"/>
      <c r="C151" s="57"/>
      <c r="D151" s="57"/>
      <c r="E151" s="10"/>
      <c r="G151" s="10"/>
      <c r="H151" s="57"/>
      <c r="I151" s="57"/>
    </row>
    <row r="152" spans="1:9" x14ac:dyDescent="0.2">
      <c r="A152" s="57"/>
      <c r="B152" s="57"/>
      <c r="C152" s="57"/>
      <c r="D152" s="57"/>
      <c r="E152" s="10"/>
      <c r="G152" s="10"/>
      <c r="H152" s="57"/>
      <c r="I152" s="57"/>
    </row>
    <row r="153" spans="1:9" x14ac:dyDescent="0.2">
      <c r="A153" s="57"/>
      <c r="B153" s="57"/>
      <c r="C153" s="57"/>
      <c r="D153" s="57"/>
      <c r="E153" s="10"/>
      <c r="G153" s="10"/>
      <c r="H153" s="57"/>
      <c r="I153" s="57"/>
    </row>
    <row r="154" spans="1:9" x14ac:dyDescent="0.2">
      <c r="A154" s="57"/>
      <c r="B154" s="57"/>
      <c r="C154" s="57"/>
      <c r="D154" s="57"/>
      <c r="E154" s="10"/>
      <c r="G154" s="10"/>
      <c r="H154" s="57"/>
      <c r="I154" s="57"/>
    </row>
    <row r="155" spans="1:9" x14ac:dyDescent="0.2">
      <c r="A155" s="57"/>
      <c r="B155" s="57"/>
      <c r="C155" s="57"/>
      <c r="D155" s="57"/>
      <c r="E155" s="10"/>
      <c r="G155" s="10"/>
      <c r="H155" s="57"/>
      <c r="I155" s="57"/>
    </row>
    <row r="156" spans="1:9" x14ac:dyDescent="0.2">
      <c r="A156" s="57"/>
      <c r="B156" s="57"/>
      <c r="C156" s="57"/>
      <c r="D156" s="57"/>
      <c r="E156" s="10"/>
      <c r="G156" s="10"/>
      <c r="H156" s="57"/>
      <c r="I156" s="57"/>
    </row>
    <row r="157" spans="1:9" x14ac:dyDescent="0.2">
      <c r="A157" s="57"/>
      <c r="B157" s="57"/>
      <c r="C157" s="57"/>
      <c r="D157" s="57"/>
      <c r="E157" s="10"/>
      <c r="G157" s="10"/>
      <c r="H157" s="57"/>
      <c r="I157" s="57"/>
    </row>
    <row r="158" spans="1:9" x14ac:dyDescent="0.2">
      <c r="A158" s="57"/>
      <c r="B158" s="57"/>
      <c r="C158" s="57"/>
      <c r="D158" s="57"/>
      <c r="E158" s="10"/>
      <c r="G158" s="10"/>
      <c r="H158" s="57"/>
      <c r="I158" s="57"/>
    </row>
    <row r="159" spans="1:9" x14ac:dyDescent="0.2">
      <c r="A159" s="57" t="s">
        <v>1128</v>
      </c>
      <c r="B159" s="57"/>
      <c r="C159" s="57"/>
      <c r="D159" s="57"/>
      <c r="E159" s="10"/>
      <c r="G159" s="10"/>
      <c r="H159" s="57"/>
      <c r="I159" s="57"/>
    </row>
    <row r="161" spans="1:1" x14ac:dyDescent="0.2">
      <c r="A161" s="57"/>
    </row>
    <row r="162" spans="1:1" x14ac:dyDescent="0.2">
      <c r="A162" s="71"/>
    </row>
    <row r="163" spans="1:1" x14ac:dyDescent="0.2">
      <c r="A163" s="71"/>
    </row>
  </sheetData>
  <mergeCells count="11">
    <mergeCell ref="A100:B100"/>
    <mergeCell ref="A101:B101"/>
    <mergeCell ref="A102:B102"/>
    <mergeCell ref="A103:B103"/>
    <mergeCell ref="A104:B104"/>
    <mergeCell ref="A99:B99"/>
    <mergeCell ref="A1:G1"/>
    <mergeCell ref="A74:D74"/>
    <mergeCell ref="A96:B96"/>
    <mergeCell ref="A97:B97"/>
    <mergeCell ref="A98:B98"/>
  </mergeCells>
  <conditionalFormatting sqref="F2:F3">
    <cfRule type="cellIs" dxfId="121" priority="2" stopIfTrue="1" operator="between">
      <formula>0.009</formula>
      <formula>-0.009</formula>
    </cfRule>
  </conditionalFormatting>
  <conditionalFormatting sqref="F5:F65537">
    <cfRule type="cellIs" dxfId="120"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CCAD-CFBA-4026-ABC7-B5BD4872FD04}">
  <dimension ref="A1:I102"/>
  <sheetViews>
    <sheetView workbookViewId="0">
      <selection sqref="A1:G1"/>
    </sheetView>
  </sheetViews>
  <sheetFormatPr defaultColWidth="9.28515625" defaultRowHeight="11.25" x14ac:dyDescent="0.2"/>
  <cols>
    <col min="1" max="1" width="31.7109375" style="6" bestFit="1" customWidth="1"/>
    <col min="2" max="2" width="37.28515625"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1586</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69</v>
      </c>
      <c r="B5" s="18"/>
      <c r="C5" s="18"/>
      <c r="D5" s="18"/>
      <c r="E5" s="19"/>
      <c r="F5" s="20"/>
      <c r="G5" s="19"/>
    </row>
    <row r="6" spans="1:7" x14ac:dyDescent="0.2">
      <c r="A6" s="22" t="s">
        <v>1548</v>
      </c>
      <c r="B6" s="22" t="s">
        <v>1549</v>
      </c>
      <c r="C6" s="22" t="s">
        <v>43</v>
      </c>
      <c r="D6" s="25">
        <v>500000</v>
      </c>
      <c r="E6" s="23">
        <v>520.95416669999997</v>
      </c>
      <c r="F6" s="24">
        <v>20.1413187238233</v>
      </c>
      <c r="G6" s="23">
        <v>7.8183162700000004</v>
      </c>
    </row>
    <row r="7" spans="1:7" x14ac:dyDescent="0.2">
      <c r="A7" s="22" t="s">
        <v>104</v>
      </c>
      <c r="B7" s="22" t="s">
        <v>103</v>
      </c>
      <c r="C7" s="22" t="s">
        <v>43</v>
      </c>
      <c r="D7" s="25">
        <v>350000</v>
      </c>
      <c r="E7" s="23">
        <v>350.89911110000003</v>
      </c>
      <c r="F7" s="24">
        <v>13.5665885568036</v>
      </c>
      <c r="G7" s="23">
        <v>7.9651402400000002</v>
      </c>
    </row>
    <row r="8" spans="1:7" x14ac:dyDescent="0.2">
      <c r="A8" s="22" t="s">
        <v>1556</v>
      </c>
      <c r="B8" s="22" t="s">
        <v>1557</v>
      </c>
      <c r="C8" s="22" t="s">
        <v>43</v>
      </c>
      <c r="D8" s="25">
        <v>250000</v>
      </c>
      <c r="E8" s="23">
        <v>251.6825</v>
      </c>
      <c r="F8" s="24">
        <v>9.7306399943391693</v>
      </c>
      <c r="G8" s="23">
        <v>8.0343930649999997</v>
      </c>
    </row>
    <row r="9" spans="1:7" x14ac:dyDescent="0.2">
      <c r="A9" s="22" t="s">
        <v>116</v>
      </c>
      <c r="B9" s="22" t="s">
        <v>115</v>
      </c>
      <c r="C9" s="22" t="s">
        <v>43</v>
      </c>
      <c r="D9" s="25">
        <v>222300</v>
      </c>
      <c r="E9" s="23">
        <v>202.37858550000001</v>
      </c>
      <c r="F9" s="24">
        <v>7.8244341901566097</v>
      </c>
      <c r="G9" s="23">
        <v>7.8457163072000098</v>
      </c>
    </row>
    <row r="10" spans="1:7" x14ac:dyDescent="0.2">
      <c r="A10" s="21" t="s">
        <v>34</v>
      </c>
      <c r="B10" s="21"/>
      <c r="C10" s="21"/>
      <c r="D10" s="21"/>
      <c r="E10" s="26">
        <f>SUM(E6:E9)</f>
        <v>1325.9143633000001</v>
      </c>
      <c r="F10" s="27">
        <f>SUM(F6:F9)</f>
        <v>51.262981465122678</v>
      </c>
      <c r="G10" s="26"/>
    </row>
    <row r="11" spans="1:7" x14ac:dyDescent="0.2">
      <c r="A11" s="22"/>
      <c r="B11" s="22"/>
      <c r="C11" s="22"/>
      <c r="D11" s="22"/>
      <c r="E11" s="23"/>
      <c r="F11" s="24"/>
      <c r="G11" s="23"/>
    </row>
    <row r="12" spans="1:7" x14ac:dyDescent="0.2">
      <c r="A12" s="21" t="s">
        <v>1244</v>
      </c>
      <c r="B12" s="22"/>
      <c r="C12" s="22"/>
      <c r="D12" s="22"/>
      <c r="E12" s="23"/>
      <c r="F12" s="24"/>
      <c r="G12" s="23"/>
    </row>
    <row r="13" spans="1:7" x14ac:dyDescent="0.2">
      <c r="A13" s="22" t="s">
        <v>1245</v>
      </c>
      <c r="B13" s="22" t="s">
        <v>1246</v>
      </c>
      <c r="C13" s="22" t="s">
        <v>1247</v>
      </c>
      <c r="D13" s="25">
        <v>72.486999999999995</v>
      </c>
      <c r="E13" s="23">
        <v>8.5430422999999998</v>
      </c>
      <c r="F13" s="24">
        <v>0.33029419636927998</v>
      </c>
      <c r="G13" s="23">
        <v>5.8</v>
      </c>
    </row>
    <row r="14" spans="1:7" x14ac:dyDescent="0.2">
      <c r="A14" s="21" t="s">
        <v>34</v>
      </c>
      <c r="B14" s="21"/>
      <c r="C14" s="21"/>
      <c r="D14" s="21"/>
      <c r="E14" s="26">
        <f>SUM(E13:E13)</f>
        <v>8.5430422999999998</v>
      </c>
      <c r="F14" s="27">
        <f>SUM(F13:F13)</f>
        <v>0.33029419636927998</v>
      </c>
      <c r="G14" s="26"/>
    </row>
    <row r="15" spans="1:7" x14ac:dyDescent="0.2">
      <c r="A15" s="22"/>
      <c r="B15" s="22"/>
      <c r="C15" s="22"/>
      <c r="D15" s="22"/>
      <c r="E15" s="23"/>
      <c r="F15" s="24"/>
      <c r="G15" s="23"/>
    </row>
    <row r="16" spans="1:7" x14ac:dyDescent="0.2">
      <c r="A16" s="21" t="s">
        <v>44</v>
      </c>
      <c r="B16" s="21"/>
      <c r="C16" s="21"/>
      <c r="D16" s="21"/>
      <c r="E16" s="26">
        <f>E10+E14</f>
        <v>1334.4574056000001</v>
      </c>
      <c r="F16" s="27">
        <f>F10+F14</f>
        <v>51.593275661491958</v>
      </c>
      <c r="G16" s="26"/>
    </row>
    <row r="17" spans="1:7" x14ac:dyDescent="0.2">
      <c r="A17" s="21"/>
      <c r="B17" s="21"/>
      <c r="C17" s="21"/>
      <c r="D17" s="21"/>
      <c r="E17" s="26"/>
      <c r="F17" s="27"/>
      <c r="G17" s="26"/>
    </row>
    <row r="18" spans="1:7" x14ac:dyDescent="0.2">
      <c r="A18" s="21" t="s">
        <v>46</v>
      </c>
      <c r="B18" s="21"/>
      <c r="C18" s="21"/>
      <c r="D18" s="21"/>
      <c r="E18" s="26">
        <f>E20-(E10+E14)</f>
        <v>1252.0374204999998</v>
      </c>
      <c r="F18" s="27">
        <f>F20-(F10+F14)</f>
        <v>48.406724338508042</v>
      </c>
      <c r="G18" s="26"/>
    </row>
    <row r="19" spans="1:7" x14ac:dyDescent="0.2">
      <c r="A19" s="21"/>
      <c r="B19" s="21"/>
      <c r="C19" s="21"/>
      <c r="D19" s="21"/>
      <c r="E19" s="26"/>
      <c r="F19" s="27"/>
      <c r="G19" s="26"/>
    </row>
    <row r="20" spans="1:7" x14ac:dyDescent="0.2">
      <c r="A20" s="28" t="s">
        <v>45</v>
      </c>
      <c r="B20" s="28"/>
      <c r="C20" s="28"/>
      <c r="D20" s="28"/>
      <c r="E20" s="29">
        <v>2586.4948261</v>
      </c>
      <c r="F20" s="30">
        <v>100</v>
      </c>
      <c r="G20" s="29"/>
    </row>
    <row r="22" spans="1:7" x14ac:dyDescent="0.2">
      <c r="A22" s="11" t="s">
        <v>1249</v>
      </c>
    </row>
    <row r="24" spans="1:7" x14ac:dyDescent="0.2">
      <c r="A24" s="6" t="s">
        <v>1587</v>
      </c>
    </row>
    <row r="25" spans="1:7" x14ac:dyDescent="0.2">
      <c r="A25" s="6" t="s">
        <v>1588</v>
      </c>
    </row>
    <row r="27" spans="1:7" ht="23.25" customHeight="1" x14ac:dyDescent="0.2">
      <c r="A27" s="175" t="s">
        <v>983</v>
      </c>
      <c r="B27" s="175"/>
      <c r="C27" s="175"/>
      <c r="D27" s="175"/>
    </row>
    <row r="29" spans="1:7" x14ac:dyDescent="0.2">
      <c r="A29" s="11" t="s">
        <v>49</v>
      </c>
    </row>
    <row r="30" spans="1:7" x14ac:dyDescent="0.2">
      <c r="A30" s="11" t="s">
        <v>995</v>
      </c>
    </row>
    <row r="31" spans="1:7" x14ac:dyDescent="0.2">
      <c r="A31" s="11" t="s">
        <v>50</v>
      </c>
      <c r="B31" s="11"/>
      <c r="C31" s="31" t="s">
        <v>52</v>
      </c>
      <c r="D31" s="11" t="s">
        <v>51</v>
      </c>
    </row>
    <row r="32" spans="1:7" x14ac:dyDescent="0.2">
      <c r="A32" s="6" t="s">
        <v>59</v>
      </c>
      <c r="C32" s="32">
        <v>10.524699999999999</v>
      </c>
      <c r="D32" s="32">
        <v>10.552099999999999</v>
      </c>
    </row>
    <row r="33" spans="1:5" x14ac:dyDescent="0.2">
      <c r="A33" s="6" t="s">
        <v>127</v>
      </c>
      <c r="C33" s="32">
        <v>10.2805</v>
      </c>
      <c r="D33" s="32">
        <v>10.3072</v>
      </c>
    </row>
    <row r="34" spans="1:5" x14ac:dyDescent="0.2">
      <c r="A34" s="6" t="s">
        <v>60</v>
      </c>
      <c r="C34" s="32">
        <v>10.5966</v>
      </c>
      <c r="D34" s="32">
        <v>10.628</v>
      </c>
    </row>
    <row r="35" spans="1:5" x14ac:dyDescent="0.2">
      <c r="A35" s="6" t="s">
        <v>128</v>
      </c>
      <c r="C35" s="32">
        <v>10.311400000000001</v>
      </c>
      <c r="D35" s="32">
        <v>10.342000000000001</v>
      </c>
    </row>
    <row r="37" spans="1:5" x14ac:dyDescent="0.2">
      <c r="A37" s="6" t="s">
        <v>56</v>
      </c>
    </row>
    <row r="38" spans="1:5" x14ac:dyDescent="0.2">
      <c r="D38" s="31" t="s">
        <v>58</v>
      </c>
    </row>
    <row r="39" spans="1:5" x14ac:dyDescent="0.2">
      <c r="A39" s="11" t="s">
        <v>996</v>
      </c>
    </row>
    <row r="41" spans="1:5" x14ac:dyDescent="0.2">
      <c r="A41" s="11" t="s">
        <v>1091</v>
      </c>
      <c r="D41" s="31" t="s">
        <v>58</v>
      </c>
    </row>
    <row r="43" spans="1:5" x14ac:dyDescent="0.2">
      <c r="A43" s="11" t="s">
        <v>1267</v>
      </c>
      <c r="D43" s="35">
        <v>8.9503291177247597</v>
      </c>
      <c r="E43" s="9" t="s">
        <v>57</v>
      </c>
    </row>
    <row r="45" spans="1:5" x14ac:dyDescent="0.2">
      <c r="A45" s="11" t="s">
        <v>70</v>
      </c>
      <c r="D45" s="31" t="s">
        <v>58</v>
      </c>
    </row>
    <row r="47" spans="1:5" x14ac:dyDescent="0.2">
      <c r="A47" s="11" t="s">
        <v>1268</v>
      </c>
      <c r="D47" s="31" t="s">
        <v>58</v>
      </c>
    </row>
    <row r="48" spans="1:5" x14ac:dyDescent="0.2">
      <c r="A48" s="11"/>
      <c r="D48" s="31"/>
    </row>
    <row r="49" spans="1:9" x14ac:dyDescent="0.2">
      <c r="A49" s="11" t="s">
        <v>1269</v>
      </c>
      <c r="D49" s="31" t="s">
        <v>58</v>
      </c>
    </row>
    <row r="50" spans="1:9" x14ac:dyDescent="0.2">
      <c r="A50" s="11"/>
      <c r="D50" s="31"/>
    </row>
    <row r="51" spans="1:9" x14ac:dyDescent="0.2">
      <c r="A51" s="11" t="s">
        <v>1840</v>
      </c>
      <c r="D51" s="31" t="s">
        <v>58</v>
      </c>
    </row>
    <row r="52" spans="1:9" x14ac:dyDescent="0.2">
      <c r="A52" s="11"/>
      <c r="D52" s="31"/>
    </row>
    <row r="53" spans="1:9" x14ac:dyDescent="0.2">
      <c r="A53" s="11" t="s">
        <v>1270</v>
      </c>
      <c r="D53" s="31" t="s">
        <v>58</v>
      </c>
    </row>
    <row r="54" spans="1:9" x14ac:dyDescent="0.2">
      <c r="A54" s="11"/>
      <c r="D54" s="31"/>
    </row>
    <row r="55" spans="1:9" x14ac:dyDescent="0.2">
      <c r="A55" s="11" t="s">
        <v>1271</v>
      </c>
      <c r="D55" s="31" t="s">
        <v>58</v>
      </c>
    </row>
    <row r="57" spans="1:9" x14ac:dyDescent="0.2">
      <c r="A57" s="56" t="s">
        <v>1272</v>
      </c>
      <c r="B57" s="57"/>
      <c r="C57" s="57"/>
      <c r="D57" s="57"/>
      <c r="E57" s="10"/>
      <c r="F57" s="11"/>
      <c r="G57" s="10"/>
      <c r="H57" s="57"/>
      <c r="I57" s="57"/>
    </row>
    <row r="58" spans="1:9" x14ac:dyDescent="0.2">
      <c r="A58" s="56"/>
      <c r="B58" s="57"/>
      <c r="C58" s="57"/>
      <c r="D58" s="57"/>
      <c r="E58" s="10"/>
      <c r="F58" s="56"/>
      <c r="G58" s="10"/>
      <c r="H58" s="57"/>
      <c r="I58" s="57"/>
    </row>
    <row r="59" spans="1:9" x14ac:dyDescent="0.2">
      <c r="A59" s="56" t="s">
        <v>1129</v>
      </c>
      <c r="B59" s="57"/>
      <c r="C59" s="57"/>
      <c r="D59" s="57"/>
      <c r="E59" s="10"/>
      <c r="G59" s="10"/>
      <c r="H59" s="57"/>
      <c r="I59" s="57"/>
    </row>
    <row r="60" spans="1:9" x14ac:dyDescent="0.2">
      <c r="A60" s="57"/>
      <c r="B60" s="57"/>
      <c r="C60" s="57"/>
      <c r="D60" s="57"/>
      <c r="E60" s="10"/>
      <c r="G60" s="10"/>
      <c r="H60" s="57"/>
      <c r="I60" s="57"/>
    </row>
    <row r="61" spans="1:9" x14ac:dyDescent="0.2">
      <c r="A61" s="57"/>
      <c r="B61" s="57"/>
      <c r="C61" s="57"/>
      <c r="D61" s="57"/>
      <c r="E61" s="10"/>
      <c r="G61" s="10"/>
      <c r="H61" s="57"/>
      <c r="I61" s="57"/>
    </row>
    <row r="62" spans="1:9" x14ac:dyDescent="0.2">
      <c r="A62" s="57"/>
      <c r="B62" s="57"/>
      <c r="C62" s="57"/>
      <c r="D62" s="57"/>
      <c r="E62" s="10"/>
      <c r="G62" s="10"/>
      <c r="H62" s="57"/>
      <c r="I62" s="57"/>
    </row>
    <row r="63" spans="1:9" x14ac:dyDescent="0.2">
      <c r="A63" s="57"/>
      <c r="B63" s="57"/>
      <c r="C63" s="57"/>
      <c r="D63" s="57"/>
      <c r="E63" s="10"/>
      <c r="G63" s="10"/>
      <c r="H63" s="57"/>
      <c r="I63" s="57"/>
    </row>
    <row r="64" spans="1:9" x14ac:dyDescent="0.2">
      <c r="A64" s="57"/>
      <c r="B64" s="57"/>
      <c r="C64" s="57"/>
      <c r="D64" s="57"/>
      <c r="E64" s="10"/>
      <c r="G64" s="10"/>
      <c r="H64" s="57"/>
      <c r="I64" s="57"/>
    </row>
    <row r="65" spans="1:9" x14ac:dyDescent="0.2">
      <c r="A65" s="57"/>
      <c r="B65" s="57"/>
      <c r="C65" s="57"/>
      <c r="D65" s="57"/>
      <c r="E65" s="10"/>
      <c r="G65" s="10"/>
      <c r="H65" s="57"/>
      <c r="I65" s="57"/>
    </row>
    <row r="66" spans="1:9" x14ac:dyDescent="0.2">
      <c r="A66" s="57"/>
      <c r="B66" s="57"/>
      <c r="C66" s="57"/>
      <c r="D66" s="57"/>
      <c r="E66" s="10"/>
      <c r="G66" s="10"/>
      <c r="H66" s="57"/>
      <c r="I66" s="57"/>
    </row>
    <row r="67" spans="1:9" x14ac:dyDescent="0.2">
      <c r="A67" s="57"/>
      <c r="B67" s="57"/>
      <c r="C67" s="57"/>
      <c r="D67" s="57"/>
      <c r="E67" s="10"/>
      <c r="G67" s="10"/>
      <c r="H67" s="57"/>
      <c r="I67" s="57"/>
    </row>
    <row r="68" spans="1:9" x14ac:dyDescent="0.2">
      <c r="A68" s="57"/>
      <c r="B68" s="57"/>
      <c r="C68" s="57"/>
      <c r="D68" s="57"/>
      <c r="E68" s="10"/>
      <c r="G68" s="10"/>
      <c r="H68" s="57"/>
      <c r="I68" s="57"/>
    </row>
    <row r="69" spans="1:9" x14ac:dyDescent="0.2">
      <c r="A69" s="57"/>
      <c r="B69" s="57"/>
      <c r="C69" s="57"/>
      <c r="D69" s="57"/>
      <c r="E69" s="10"/>
      <c r="G69" s="10"/>
      <c r="H69" s="57"/>
      <c r="I69" s="57"/>
    </row>
    <row r="70" spans="1:9" x14ac:dyDescent="0.2">
      <c r="A70" s="57"/>
      <c r="B70" s="57"/>
      <c r="C70" s="57"/>
      <c r="D70" s="57"/>
      <c r="E70" s="10"/>
      <c r="G70" s="10"/>
      <c r="H70" s="57"/>
      <c r="I70" s="57"/>
    </row>
    <row r="71" spans="1:9" x14ac:dyDescent="0.2">
      <c r="A71" s="57"/>
      <c r="B71" s="57"/>
      <c r="C71" s="57"/>
      <c r="D71" s="57"/>
      <c r="E71" s="10"/>
      <c r="G71" s="10"/>
      <c r="H71" s="57"/>
      <c r="I71" s="57"/>
    </row>
    <row r="72" spans="1:9" x14ac:dyDescent="0.2">
      <c r="A72" s="57"/>
      <c r="B72" s="57"/>
      <c r="C72" s="57"/>
      <c r="D72" s="57"/>
      <c r="E72" s="10"/>
      <c r="G72" s="10"/>
      <c r="H72" s="57"/>
      <c r="I72" s="57"/>
    </row>
    <row r="73" spans="1:9" x14ac:dyDescent="0.2">
      <c r="A73" s="57"/>
      <c r="B73" s="57"/>
      <c r="C73" s="57"/>
      <c r="D73" s="57"/>
      <c r="E73" s="10"/>
      <c r="G73" s="10"/>
      <c r="H73" s="57"/>
      <c r="I73" s="57"/>
    </row>
    <row r="74" spans="1:9" x14ac:dyDescent="0.2">
      <c r="A74" s="57"/>
      <c r="B74" s="57"/>
      <c r="C74" s="57"/>
      <c r="D74" s="57"/>
      <c r="E74" s="10"/>
      <c r="G74" s="10"/>
      <c r="H74" s="57"/>
      <c r="I74" s="57"/>
    </row>
    <row r="75" spans="1:9" x14ac:dyDescent="0.2">
      <c r="A75" s="57"/>
      <c r="B75" s="57"/>
      <c r="C75" s="57"/>
      <c r="D75" s="57"/>
      <c r="E75" s="10"/>
      <c r="G75" s="10"/>
      <c r="H75" s="57"/>
      <c r="I75" s="57"/>
    </row>
    <row r="76" spans="1:9" x14ac:dyDescent="0.2">
      <c r="A76" s="56" t="s">
        <v>1589</v>
      </c>
      <c r="B76" s="57"/>
      <c r="C76" s="57"/>
      <c r="D76" s="57"/>
      <c r="E76" s="10"/>
      <c r="G76" s="10"/>
      <c r="H76" s="57"/>
      <c r="I76" s="57"/>
    </row>
    <row r="77" spans="1:9" x14ac:dyDescent="0.2">
      <c r="A77" s="57"/>
      <c r="B77" s="57"/>
      <c r="C77" s="57"/>
      <c r="D77" s="57"/>
      <c r="E77" s="10"/>
      <c r="G77" s="10"/>
      <c r="H77" s="57"/>
      <c r="I77" s="57"/>
    </row>
    <row r="78" spans="1:9" x14ac:dyDescent="0.2">
      <c r="A78" s="56" t="s">
        <v>1561</v>
      </c>
      <c r="B78" s="57"/>
      <c r="C78" s="57"/>
      <c r="D78" s="57"/>
      <c r="E78" s="10"/>
      <c r="G78" s="10"/>
      <c r="H78" s="57"/>
      <c r="I78" s="57"/>
    </row>
    <row r="79" spans="1:9" x14ac:dyDescent="0.2">
      <c r="A79" s="57"/>
      <c r="B79" s="57"/>
      <c r="C79" s="57"/>
      <c r="D79" s="57"/>
      <c r="E79" s="10"/>
      <c r="G79" s="10"/>
      <c r="H79" s="57"/>
      <c r="I79" s="57"/>
    </row>
    <row r="80" spans="1:9" x14ac:dyDescent="0.2">
      <c r="A80" s="57"/>
      <c r="B80" s="57"/>
      <c r="C80" s="57"/>
      <c r="D80" s="57"/>
      <c r="E80" s="10"/>
      <c r="G80" s="10"/>
      <c r="H80" s="57"/>
      <c r="I80" s="57"/>
    </row>
    <row r="81" spans="1:9" x14ac:dyDescent="0.2">
      <c r="A81" s="57"/>
      <c r="B81" s="57"/>
      <c r="C81" s="57"/>
      <c r="D81" s="57"/>
      <c r="E81" s="10"/>
      <c r="G81" s="10"/>
      <c r="H81" s="57"/>
      <c r="I81" s="57"/>
    </row>
    <row r="82" spans="1:9" x14ac:dyDescent="0.2">
      <c r="A82" s="57"/>
      <c r="B82" s="57"/>
      <c r="C82" s="57"/>
      <c r="D82" s="57"/>
      <c r="E82" s="10"/>
      <c r="G82" s="10"/>
      <c r="H82" s="57"/>
      <c r="I82" s="57"/>
    </row>
    <row r="83" spans="1:9" x14ac:dyDescent="0.2">
      <c r="A83" s="57"/>
      <c r="B83" s="57"/>
      <c r="C83" s="57"/>
      <c r="D83" s="57"/>
      <c r="E83" s="10"/>
      <c r="G83" s="10"/>
      <c r="H83" s="57"/>
      <c r="I83" s="57"/>
    </row>
    <row r="84" spans="1:9" x14ac:dyDescent="0.2">
      <c r="A84" s="57"/>
      <c r="B84" s="57"/>
      <c r="C84" s="57"/>
      <c r="D84" s="57"/>
      <c r="E84" s="10"/>
      <c r="G84" s="10"/>
      <c r="H84" s="57"/>
      <c r="I84" s="57"/>
    </row>
    <row r="85" spans="1:9" x14ac:dyDescent="0.2">
      <c r="A85" s="57"/>
      <c r="B85" s="57"/>
      <c r="C85" s="57"/>
      <c r="D85" s="57"/>
      <c r="E85" s="10"/>
      <c r="G85" s="10"/>
      <c r="H85" s="57"/>
      <c r="I85" s="57"/>
    </row>
    <row r="86" spans="1:9" x14ac:dyDescent="0.2">
      <c r="A86" s="57"/>
      <c r="B86" s="57"/>
      <c r="C86" s="57"/>
      <c r="D86" s="57"/>
      <c r="E86" s="10"/>
      <c r="G86" s="10"/>
      <c r="H86" s="57"/>
      <c r="I86" s="57"/>
    </row>
    <row r="87" spans="1:9" x14ac:dyDescent="0.2">
      <c r="A87" s="57"/>
      <c r="B87" s="57"/>
      <c r="C87" s="57"/>
      <c r="D87" s="57"/>
      <c r="E87" s="10"/>
      <c r="G87" s="10"/>
      <c r="H87" s="57"/>
      <c r="I87" s="57"/>
    </row>
    <row r="88" spans="1:9" x14ac:dyDescent="0.2">
      <c r="A88" s="57"/>
      <c r="B88" s="57"/>
      <c r="C88" s="57"/>
      <c r="D88" s="57"/>
      <c r="E88" s="10"/>
      <c r="G88" s="10"/>
      <c r="H88" s="57"/>
      <c r="I88" s="57"/>
    </row>
    <row r="89" spans="1:9" x14ac:dyDescent="0.2">
      <c r="A89" s="57"/>
      <c r="B89" s="57"/>
      <c r="C89" s="57"/>
      <c r="D89" s="57"/>
      <c r="E89" s="10"/>
      <c r="G89" s="10"/>
      <c r="H89" s="57"/>
      <c r="I89" s="57"/>
    </row>
    <row r="90" spans="1:9" x14ac:dyDescent="0.2">
      <c r="A90" s="57"/>
      <c r="B90" s="57"/>
      <c r="C90" s="57"/>
      <c r="D90" s="57"/>
      <c r="E90" s="10"/>
      <c r="G90" s="10"/>
      <c r="H90" s="57"/>
      <c r="I90" s="57"/>
    </row>
    <row r="91" spans="1:9" x14ac:dyDescent="0.2">
      <c r="A91" s="57"/>
      <c r="B91" s="57"/>
      <c r="C91" s="57"/>
      <c r="D91" s="57"/>
      <c r="E91" s="10"/>
      <c r="G91" s="10"/>
      <c r="H91" s="57"/>
      <c r="I91" s="57"/>
    </row>
    <row r="92" spans="1:9" x14ac:dyDescent="0.2">
      <c r="A92" s="57"/>
      <c r="B92" s="57"/>
      <c r="C92" s="57"/>
      <c r="D92" s="57"/>
      <c r="E92" s="10"/>
      <c r="G92" s="10"/>
      <c r="H92" s="57"/>
      <c r="I92" s="57"/>
    </row>
    <row r="93" spans="1:9" x14ac:dyDescent="0.2">
      <c r="A93" s="57"/>
      <c r="B93" s="57"/>
      <c r="C93" s="57"/>
      <c r="D93" s="57"/>
      <c r="E93" s="10"/>
      <c r="G93" s="10"/>
      <c r="H93" s="57"/>
      <c r="I93" s="57"/>
    </row>
    <row r="94" spans="1:9" x14ac:dyDescent="0.2">
      <c r="A94" s="181"/>
      <c r="B94" s="181"/>
      <c r="C94" s="181"/>
      <c r="D94" s="181"/>
      <c r="E94" s="181"/>
      <c r="F94" s="181"/>
      <c r="G94" s="181"/>
      <c r="H94" s="57"/>
      <c r="I94" s="57"/>
    </row>
    <row r="95" spans="1:9" x14ac:dyDescent="0.2">
      <c r="A95" s="57" t="s">
        <v>1128</v>
      </c>
      <c r="B95" s="57"/>
      <c r="C95" s="57"/>
      <c r="D95" s="57"/>
      <c r="E95" s="10"/>
      <c r="G95" s="10"/>
      <c r="H95" s="57"/>
      <c r="I95" s="57"/>
    </row>
    <row r="96" spans="1:9" x14ac:dyDescent="0.2">
      <c r="A96" s="57"/>
      <c r="B96" s="57"/>
      <c r="C96" s="57"/>
      <c r="D96" s="57"/>
      <c r="E96" s="10"/>
      <c r="G96" s="10"/>
      <c r="H96" s="57"/>
      <c r="I96" s="57"/>
    </row>
    <row r="97" spans="1:9" x14ac:dyDescent="0.2">
      <c r="A97" s="57"/>
      <c r="B97" s="57"/>
      <c r="C97" s="57"/>
      <c r="D97" s="57"/>
      <c r="E97" s="10"/>
      <c r="G97" s="10"/>
      <c r="H97" s="57"/>
      <c r="I97" s="57"/>
    </row>
    <row r="98" spans="1:9" x14ac:dyDescent="0.2">
      <c r="A98" s="57"/>
      <c r="B98" s="57"/>
      <c r="C98" s="57"/>
      <c r="D98" s="57"/>
      <c r="E98" s="10"/>
      <c r="G98" s="10"/>
      <c r="H98" s="57"/>
      <c r="I98" s="57"/>
    </row>
    <row r="99" spans="1:9" x14ac:dyDescent="0.2">
      <c r="A99" s="71"/>
      <c r="B99" s="57"/>
      <c r="C99" s="57"/>
      <c r="D99" s="57"/>
      <c r="E99" s="10"/>
      <c r="G99" s="10"/>
      <c r="H99" s="57"/>
      <c r="I99" s="57"/>
    </row>
    <row r="100" spans="1:9" x14ac:dyDescent="0.2">
      <c r="A100" s="71"/>
      <c r="B100" s="57"/>
      <c r="C100" s="57"/>
      <c r="D100" s="57"/>
      <c r="E100" s="10"/>
      <c r="G100" s="10"/>
      <c r="H100" s="57"/>
      <c r="I100" s="57"/>
    </row>
    <row r="101" spans="1:9" x14ac:dyDescent="0.2">
      <c r="A101" s="71"/>
      <c r="B101" s="57"/>
      <c r="C101" s="57"/>
      <c r="D101" s="57"/>
      <c r="E101" s="10"/>
      <c r="G101" s="10"/>
      <c r="H101" s="57"/>
      <c r="I101" s="57"/>
    </row>
    <row r="102" spans="1:9" x14ac:dyDescent="0.2">
      <c r="A102" s="57"/>
      <c r="B102" s="57"/>
      <c r="C102" s="57"/>
      <c r="D102" s="57"/>
      <c r="E102" s="10"/>
      <c r="G102" s="10"/>
      <c r="H102" s="57"/>
      <c r="I102" s="57"/>
    </row>
  </sheetData>
  <mergeCells count="3">
    <mergeCell ref="A1:G1"/>
    <mergeCell ref="A27:D27"/>
    <mergeCell ref="A94:G94"/>
  </mergeCells>
  <conditionalFormatting sqref="F2:F3">
    <cfRule type="cellIs" dxfId="100" priority="4" stopIfTrue="1" operator="between">
      <formula>0.009</formula>
      <formula>-0.009</formula>
    </cfRule>
  </conditionalFormatting>
  <conditionalFormatting sqref="F5:F56">
    <cfRule type="cellIs" dxfId="99" priority="3" stopIfTrue="1" operator="between">
      <formula>0.009</formula>
      <formula>-0.009</formula>
    </cfRule>
  </conditionalFormatting>
  <conditionalFormatting sqref="F59:F93">
    <cfRule type="cellIs" dxfId="98" priority="1" stopIfTrue="1" operator="between">
      <formula>0.009</formula>
      <formula>-0.009</formula>
    </cfRule>
  </conditionalFormatting>
  <conditionalFormatting sqref="F95:F65536">
    <cfRule type="cellIs" dxfId="97" priority="2"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3E56-DFBD-4CA8-87E9-C7A9AB1BF106}">
  <dimension ref="A1:I133"/>
  <sheetViews>
    <sheetView workbookViewId="0">
      <selection sqref="A1:G1"/>
    </sheetView>
  </sheetViews>
  <sheetFormatPr defaultColWidth="9.28515625" defaultRowHeight="11.25" x14ac:dyDescent="0.2"/>
  <cols>
    <col min="1" max="1" width="54.28515625" style="6" bestFit="1" customWidth="1"/>
    <col min="2" max="2" width="31.5703125"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1590</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35</v>
      </c>
      <c r="B5" s="18"/>
      <c r="C5" s="18"/>
      <c r="D5" s="18"/>
      <c r="E5" s="19"/>
      <c r="F5" s="20"/>
      <c r="G5" s="19"/>
    </row>
    <row r="6" spans="1:7" x14ac:dyDescent="0.2">
      <c r="A6" s="21" t="s">
        <v>42</v>
      </c>
      <c r="B6" s="22"/>
      <c r="C6" s="22"/>
      <c r="D6" s="22"/>
      <c r="E6" s="23"/>
      <c r="F6" s="24"/>
      <c r="G6" s="23"/>
    </row>
    <row r="7" spans="1:7" x14ac:dyDescent="0.2">
      <c r="A7" s="22" t="s">
        <v>1242</v>
      </c>
      <c r="B7" s="22" t="s">
        <v>1243</v>
      </c>
      <c r="C7" s="22" t="s">
        <v>43</v>
      </c>
      <c r="D7" s="25">
        <v>2500000</v>
      </c>
      <c r="E7" s="23">
        <v>2498.2375000000002</v>
      </c>
      <c r="F7" s="24">
        <v>16.328713571498099</v>
      </c>
      <c r="G7" s="23">
        <v>5.1501000000000001</v>
      </c>
    </row>
    <row r="8" spans="1:7" x14ac:dyDescent="0.2">
      <c r="A8" s="22" t="s">
        <v>138</v>
      </c>
      <c r="B8" s="22" t="s">
        <v>137</v>
      </c>
      <c r="C8" s="22" t="s">
        <v>43</v>
      </c>
      <c r="D8" s="25">
        <v>2500000</v>
      </c>
      <c r="E8" s="23">
        <v>2498.2375000000002</v>
      </c>
      <c r="F8" s="24">
        <v>16.328713571498099</v>
      </c>
      <c r="G8" s="23">
        <v>5.1501000000000001</v>
      </c>
    </row>
    <row r="9" spans="1:7" x14ac:dyDescent="0.2">
      <c r="A9" s="21" t="s">
        <v>34</v>
      </c>
      <c r="B9" s="21"/>
      <c r="C9" s="21"/>
      <c r="D9" s="21"/>
      <c r="E9" s="26">
        <f>SUM(E6:E8)</f>
        <v>4996.4750000000004</v>
      </c>
      <c r="F9" s="27">
        <f>SUM(F6:F8)</f>
        <v>32.657427142996198</v>
      </c>
      <c r="G9" s="26"/>
    </row>
    <row r="10" spans="1:7" x14ac:dyDescent="0.2">
      <c r="A10" s="22"/>
      <c r="B10" s="22"/>
      <c r="C10" s="22"/>
      <c r="D10" s="22"/>
      <c r="E10" s="23"/>
      <c r="F10" s="24"/>
      <c r="G10" s="23"/>
    </row>
    <row r="11" spans="1:7" x14ac:dyDescent="0.2">
      <c r="A11" s="21" t="s">
        <v>69</v>
      </c>
      <c r="B11" s="22"/>
      <c r="C11" s="22"/>
      <c r="D11" s="22"/>
      <c r="E11" s="23"/>
      <c r="F11" s="24"/>
      <c r="G11" s="23"/>
    </row>
    <row r="12" spans="1:7" x14ac:dyDescent="0.2">
      <c r="A12" s="22" t="s">
        <v>104</v>
      </c>
      <c r="B12" s="22" t="s">
        <v>103</v>
      </c>
      <c r="C12" s="22" t="s">
        <v>43</v>
      </c>
      <c r="D12" s="25">
        <v>3000000</v>
      </c>
      <c r="E12" s="23">
        <v>3007.7066666999999</v>
      </c>
      <c r="F12" s="24">
        <v>19.6586516164414</v>
      </c>
      <c r="G12" s="23">
        <v>7.9651402400000002</v>
      </c>
    </row>
    <row r="13" spans="1:7" x14ac:dyDescent="0.2">
      <c r="A13" s="22" t="s">
        <v>1471</v>
      </c>
      <c r="B13" s="22" t="s">
        <v>1472</v>
      </c>
      <c r="C13" s="22" t="s">
        <v>43</v>
      </c>
      <c r="D13" s="25">
        <v>1500000</v>
      </c>
      <c r="E13" s="23">
        <v>1527.1295832999999</v>
      </c>
      <c r="F13" s="24">
        <v>9.9814615513004501</v>
      </c>
      <c r="G13" s="23">
        <v>7.7925379049999997</v>
      </c>
    </row>
    <row r="14" spans="1:7" x14ac:dyDescent="0.2">
      <c r="A14" s="22" t="s">
        <v>106</v>
      </c>
      <c r="B14" s="22" t="s">
        <v>105</v>
      </c>
      <c r="C14" s="22" t="s">
        <v>43</v>
      </c>
      <c r="D14" s="25">
        <v>1500000</v>
      </c>
      <c r="E14" s="23">
        <v>1526.8444999999999</v>
      </c>
      <c r="F14" s="24">
        <v>9.9795982202321607</v>
      </c>
      <c r="G14" s="23">
        <v>7.9225782999999996</v>
      </c>
    </row>
    <row r="15" spans="1:7" x14ac:dyDescent="0.2">
      <c r="A15" s="22" t="s">
        <v>1548</v>
      </c>
      <c r="B15" s="22" t="s">
        <v>1549</v>
      </c>
      <c r="C15" s="22" t="s">
        <v>43</v>
      </c>
      <c r="D15" s="25">
        <v>1000000</v>
      </c>
      <c r="E15" s="23">
        <v>1041.9083333000001</v>
      </c>
      <c r="F15" s="24">
        <v>6.8100101540436704</v>
      </c>
      <c r="G15" s="23">
        <v>7.8183162700000004</v>
      </c>
    </row>
    <row r="16" spans="1:7" x14ac:dyDescent="0.2">
      <c r="A16" s="22" t="s">
        <v>116</v>
      </c>
      <c r="B16" s="22" t="s">
        <v>115</v>
      </c>
      <c r="C16" s="22" t="s">
        <v>43</v>
      </c>
      <c r="D16" s="25">
        <v>1029400</v>
      </c>
      <c r="E16" s="23">
        <v>937.15031899999997</v>
      </c>
      <c r="F16" s="24">
        <v>6.1253019908591897</v>
      </c>
      <c r="G16" s="23">
        <v>7.8457163072000098</v>
      </c>
    </row>
    <row r="17" spans="1:7" x14ac:dyDescent="0.2">
      <c r="A17" s="22" t="s">
        <v>1477</v>
      </c>
      <c r="B17" s="22" t="s">
        <v>1478</v>
      </c>
      <c r="C17" s="22" t="s">
        <v>43</v>
      </c>
      <c r="D17" s="25">
        <v>500000</v>
      </c>
      <c r="E17" s="23">
        <v>497.71083329999999</v>
      </c>
      <c r="F17" s="24">
        <v>3.2530844799132801</v>
      </c>
      <c r="G17" s="23">
        <v>7.7946066949999997</v>
      </c>
    </row>
    <row r="18" spans="1:7" x14ac:dyDescent="0.2">
      <c r="A18" s="22" t="s">
        <v>108</v>
      </c>
      <c r="B18" s="22" t="s">
        <v>107</v>
      </c>
      <c r="C18" s="22" t="s">
        <v>43</v>
      </c>
      <c r="D18" s="25">
        <v>312440</v>
      </c>
      <c r="E18" s="23">
        <v>321.43952180000002</v>
      </c>
      <c r="F18" s="24">
        <v>2.1009587287163498</v>
      </c>
      <c r="G18" s="23">
        <v>7.874644355</v>
      </c>
    </row>
    <row r="19" spans="1:7" x14ac:dyDescent="0.2">
      <c r="A19" s="22" t="s">
        <v>110</v>
      </c>
      <c r="B19" s="22" t="s">
        <v>109</v>
      </c>
      <c r="C19" s="22" t="s">
        <v>43</v>
      </c>
      <c r="D19" s="25">
        <v>68680</v>
      </c>
      <c r="E19" s="23">
        <v>70.704320100000004</v>
      </c>
      <c r="F19" s="24">
        <v>0.46213003814906201</v>
      </c>
      <c r="G19" s="23">
        <v>7.8586161250000002</v>
      </c>
    </row>
    <row r="20" spans="1:7" x14ac:dyDescent="0.2">
      <c r="A20" s="22" t="s">
        <v>112</v>
      </c>
      <c r="B20" s="22" t="s">
        <v>111</v>
      </c>
      <c r="C20" s="22" t="s">
        <v>43</v>
      </c>
      <c r="D20" s="25">
        <v>52560</v>
      </c>
      <c r="E20" s="23">
        <v>51.761368300000001</v>
      </c>
      <c r="F20" s="24">
        <v>0.33831713639696898</v>
      </c>
      <c r="G20" s="23">
        <v>7.9191963300000001</v>
      </c>
    </row>
    <row r="21" spans="1:7" x14ac:dyDescent="0.2">
      <c r="A21" s="22" t="s">
        <v>114</v>
      </c>
      <c r="B21" s="22" t="s">
        <v>113</v>
      </c>
      <c r="C21" s="22" t="s">
        <v>43</v>
      </c>
      <c r="D21" s="25">
        <v>50000</v>
      </c>
      <c r="E21" s="23">
        <v>48.9631167</v>
      </c>
      <c r="F21" s="24">
        <v>0.32002750265422603</v>
      </c>
      <c r="G21" s="23">
        <v>7.9706564599999998</v>
      </c>
    </row>
    <row r="22" spans="1:7" x14ac:dyDescent="0.2">
      <c r="A22" s="21" t="s">
        <v>34</v>
      </c>
      <c r="B22" s="21"/>
      <c r="C22" s="21"/>
      <c r="D22" s="21"/>
      <c r="E22" s="26">
        <f>SUM(E12:E21)</f>
        <v>9031.3185625000024</v>
      </c>
      <c r="F22" s="27">
        <f>SUM(F12:F21)</f>
        <v>59.029541418706764</v>
      </c>
      <c r="G22" s="26"/>
    </row>
    <row r="23" spans="1:7" x14ac:dyDescent="0.2">
      <c r="A23" s="22"/>
      <c r="B23" s="22"/>
      <c r="C23" s="22"/>
      <c r="D23" s="22"/>
      <c r="E23" s="23"/>
      <c r="F23" s="24"/>
      <c r="G23" s="23"/>
    </row>
    <row r="24" spans="1:7" x14ac:dyDescent="0.2">
      <c r="A24" s="21" t="s">
        <v>44</v>
      </c>
      <c r="B24" s="21"/>
      <c r="C24" s="21"/>
      <c r="D24" s="21"/>
      <c r="E24" s="26">
        <f>E9+E22</f>
        <v>14027.793562500003</v>
      </c>
      <c r="F24" s="27">
        <f>F9+F22</f>
        <v>91.686968561702969</v>
      </c>
      <c r="G24" s="26"/>
    </row>
    <row r="25" spans="1:7" x14ac:dyDescent="0.2">
      <c r="A25" s="21"/>
      <c r="B25" s="21"/>
      <c r="C25" s="21"/>
      <c r="D25" s="21"/>
      <c r="E25" s="26"/>
      <c r="F25" s="27"/>
      <c r="G25" s="26"/>
    </row>
    <row r="26" spans="1:7" x14ac:dyDescent="0.2">
      <c r="A26" s="21" t="s">
        <v>1359</v>
      </c>
      <c r="B26" s="21"/>
      <c r="C26" s="21"/>
      <c r="D26" s="21"/>
      <c r="E26" s="26">
        <v>0.80053107000000001</v>
      </c>
      <c r="F26" s="27">
        <v>0.01</v>
      </c>
      <c r="G26" s="26"/>
    </row>
    <row r="27" spans="1:7" x14ac:dyDescent="0.2">
      <c r="A27" s="21"/>
      <c r="B27" s="21"/>
      <c r="C27" s="21"/>
      <c r="D27" s="21"/>
      <c r="E27" s="26"/>
      <c r="F27" s="27"/>
      <c r="G27" s="26"/>
    </row>
    <row r="28" spans="1:7" x14ac:dyDescent="0.2">
      <c r="A28" s="21" t="s">
        <v>46</v>
      </c>
      <c r="B28" s="21"/>
      <c r="C28" s="21"/>
      <c r="D28" s="21"/>
      <c r="E28" s="26">
        <f>E30-(E9+E22+E26)</f>
        <v>1271.0649338299972</v>
      </c>
      <c r="F28" s="27">
        <f>F30-(F9+F22+F26)</f>
        <v>8.3030314382970261</v>
      </c>
      <c r="G28" s="26"/>
    </row>
    <row r="29" spans="1:7" x14ac:dyDescent="0.2">
      <c r="A29" s="22"/>
      <c r="B29" s="22"/>
      <c r="C29" s="22"/>
      <c r="D29" s="22"/>
      <c r="E29" s="23"/>
      <c r="F29" s="24"/>
      <c r="G29" s="23"/>
    </row>
    <row r="30" spans="1:7" x14ac:dyDescent="0.2">
      <c r="A30" s="28" t="s">
        <v>45</v>
      </c>
      <c r="B30" s="28"/>
      <c r="C30" s="28"/>
      <c r="D30" s="28"/>
      <c r="E30" s="29">
        <v>15299.659027399999</v>
      </c>
      <c r="F30" s="30">
        <v>100</v>
      </c>
      <c r="G30" s="29"/>
    </row>
    <row r="32" spans="1:7" x14ac:dyDescent="0.2">
      <c r="A32" s="77" t="s">
        <v>1360</v>
      </c>
      <c r="B32" s="77"/>
      <c r="C32" s="77"/>
      <c r="D32" s="77"/>
      <c r="E32" s="78"/>
      <c r="F32" s="79"/>
      <c r="G32" s="78"/>
    </row>
    <row r="33" spans="1:7" x14ac:dyDescent="0.2">
      <c r="A33" s="22"/>
      <c r="B33" s="22"/>
      <c r="C33" s="22"/>
      <c r="D33" s="22"/>
      <c r="E33" s="23"/>
      <c r="F33" s="24"/>
      <c r="G33" s="23"/>
    </row>
    <row r="34" spans="1:7" x14ac:dyDescent="0.2">
      <c r="A34" s="21" t="s">
        <v>1361</v>
      </c>
      <c r="B34" s="21"/>
      <c r="C34" s="21"/>
      <c r="D34" s="21"/>
      <c r="E34" s="26" t="s">
        <v>1362</v>
      </c>
      <c r="F34" s="27" t="s">
        <v>3</v>
      </c>
      <c r="G34" s="26"/>
    </row>
    <row r="35" spans="1:7" x14ac:dyDescent="0.2">
      <c r="A35" s="22" t="s">
        <v>1479</v>
      </c>
      <c r="B35" s="22"/>
      <c r="C35" s="22"/>
      <c r="D35" s="22"/>
      <c r="E35" s="23">
        <v>2500</v>
      </c>
      <c r="F35" s="24">
        <f>E35/$E$30*100</f>
        <v>16.340233436070545</v>
      </c>
      <c r="G35" s="23"/>
    </row>
    <row r="36" spans="1:7" x14ac:dyDescent="0.2">
      <c r="A36" s="22" t="s">
        <v>1365</v>
      </c>
      <c r="B36" s="22"/>
      <c r="C36" s="22"/>
      <c r="D36" s="22"/>
      <c r="E36" s="23">
        <v>1500</v>
      </c>
      <c r="F36" s="24">
        <f>E36/$E$30*100</f>
        <v>9.8041400616423253</v>
      </c>
      <c r="G36" s="23"/>
    </row>
    <row r="37" spans="1:7" x14ac:dyDescent="0.2">
      <c r="A37" s="22" t="s">
        <v>1363</v>
      </c>
      <c r="B37" s="22"/>
      <c r="C37" s="22"/>
      <c r="D37" s="22"/>
      <c r="E37" s="23">
        <v>1000</v>
      </c>
      <c r="F37" s="24">
        <f>E37/$E$30*100</f>
        <v>6.5360933744282175</v>
      </c>
      <c r="G37" s="23"/>
    </row>
    <row r="38" spans="1:7" x14ac:dyDescent="0.2">
      <c r="A38" s="22" t="s">
        <v>1363</v>
      </c>
      <c r="B38" s="22"/>
      <c r="C38" s="22"/>
      <c r="D38" s="22"/>
      <c r="E38" s="23">
        <v>1000</v>
      </c>
      <c r="F38" s="24">
        <f>E38/$E$30*100</f>
        <v>6.5360933744282175</v>
      </c>
      <c r="G38" s="23"/>
    </row>
    <row r="39" spans="1:7" x14ac:dyDescent="0.2">
      <c r="A39" s="22" t="s">
        <v>1480</v>
      </c>
      <c r="B39" s="22"/>
      <c r="C39" s="22"/>
      <c r="D39" s="22"/>
      <c r="E39" s="23">
        <v>1000</v>
      </c>
      <c r="F39" s="24">
        <f>E39/$E$30*100</f>
        <v>6.5360933744282175</v>
      </c>
      <c r="G39" s="23"/>
    </row>
    <row r="40" spans="1:7" x14ac:dyDescent="0.2">
      <c r="A40" s="28" t="s">
        <v>1366</v>
      </c>
      <c r="B40" s="28"/>
      <c r="C40" s="28"/>
      <c r="D40" s="28"/>
      <c r="E40" s="29">
        <f xml:space="preserve"> SUM(E35:E39)</f>
        <v>7000</v>
      </c>
      <c r="F40" s="30">
        <f xml:space="preserve"> SUM(F35:F39)</f>
        <v>45.752653620997528</v>
      </c>
      <c r="G40" s="29"/>
    </row>
    <row r="41" spans="1:7" x14ac:dyDescent="0.2">
      <c r="F41" s="13"/>
    </row>
    <row r="42" spans="1:7" ht="35.1" customHeight="1" x14ac:dyDescent="0.2">
      <c r="A42" s="178" t="s">
        <v>1371</v>
      </c>
      <c r="B42" s="178"/>
      <c r="C42" s="178"/>
      <c r="D42" s="178"/>
      <c r="E42" s="178"/>
      <c r="F42" s="178"/>
      <c r="G42" s="178"/>
    </row>
    <row r="44" spans="1:7" ht="23.25" customHeight="1" x14ac:dyDescent="0.2">
      <c r="A44" s="175" t="s">
        <v>983</v>
      </c>
      <c r="B44" s="175"/>
      <c r="C44" s="175"/>
      <c r="D44" s="175"/>
    </row>
    <row r="46" spans="1:7" x14ac:dyDescent="0.2">
      <c r="A46" s="11" t="s">
        <v>49</v>
      </c>
    </row>
    <row r="47" spans="1:7" x14ac:dyDescent="0.2">
      <c r="A47" s="11" t="s">
        <v>995</v>
      </c>
    </row>
    <row r="48" spans="1:7" x14ac:dyDescent="0.2">
      <c r="A48" s="11" t="s">
        <v>50</v>
      </c>
      <c r="B48" s="11"/>
      <c r="C48" s="31" t="s">
        <v>52</v>
      </c>
      <c r="D48" s="11" t="s">
        <v>51</v>
      </c>
    </row>
    <row r="49" spans="1:5" x14ac:dyDescent="0.2">
      <c r="A49" s="6" t="s">
        <v>1591</v>
      </c>
      <c r="C49" s="32">
        <v>60.086799999999997</v>
      </c>
      <c r="D49" s="32">
        <v>60.1327</v>
      </c>
    </row>
    <row r="50" spans="1:5" x14ac:dyDescent="0.2">
      <c r="A50" s="6" t="s">
        <v>1592</v>
      </c>
      <c r="C50" s="32">
        <v>10.616099999999999</v>
      </c>
      <c r="D50" s="32">
        <v>10.6242</v>
      </c>
    </row>
    <row r="51" spans="1:5" x14ac:dyDescent="0.2">
      <c r="A51" s="6" t="s">
        <v>1593</v>
      </c>
      <c r="C51" s="32">
        <v>66.141400000000004</v>
      </c>
      <c r="D51" s="32">
        <v>66.219200000000001</v>
      </c>
    </row>
    <row r="52" spans="1:5" x14ac:dyDescent="0.2">
      <c r="A52" s="6" t="s">
        <v>1594</v>
      </c>
      <c r="C52" s="32">
        <v>11.802899999999999</v>
      </c>
      <c r="D52" s="32">
        <v>11.816700000000001</v>
      </c>
    </row>
    <row r="54" spans="1:5" x14ac:dyDescent="0.2">
      <c r="A54" s="6" t="s">
        <v>56</v>
      </c>
    </row>
    <row r="55" spans="1:5" x14ac:dyDescent="0.2">
      <c r="D55" s="31" t="s">
        <v>58</v>
      </c>
    </row>
    <row r="56" spans="1:5" x14ac:dyDescent="0.2">
      <c r="A56" s="11" t="s">
        <v>996</v>
      </c>
    </row>
    <row r="57" spans="1:5" x14ac:dyDescent="0.2">
      <c r="A57" s="11"/>
    </row>
    <row r="58" spans="1:5" x14ac:dyDescent="0.2">
      <c r="A58" s="11" t="s">
        <v>1382</v>
      </c>
    </row>
    <row r="59" spans="1:5" x14ac:dyDescent="0.2">
      <c r="A59" s="11"/>
    </row>
    <row r="60" spans="1:5" x14ac:dyDescent="0.2">
      <c r="A60" s="6" t="s">
        <v>1383</v>
      </c>
    </row>
    <row r="62" spans="1:5" ht="33.75" x14ac:dyDescent="0.2">
      <c r="A62" s="80" t="s">
        <v>1000</v>
      </c>
      <c r="B62" s="81" t="s">
        <v>1384</v>
      </c>
      <c r="C62" s="80" t="s">
        <v>1385</v>
      </c>
      <c r="D62" s="82" t="s">
        <v>1386</v>
      </c>
      <c r="E62" s="83" t="s">
        <v>1387</v>
      </c>
    </row>
    <row r="63" spans="1:5" ht="21" customHeight="1" x14ac:dyDescent="0.2">
      <c r="A63" s="179" t="s">
        <v>1595</v>
      </c>
      <c r="B63" s="84" t="s">
        <v>1389</v>
      </c>
      <c r="C63" s="84" t="s">
        <v>1390</v>
      </c>
      <c r="D63" s="85">
        <v>46304</v>
      </c>
      <c r="E63" s="86">
        <v>1000</v>
      </c>
    </row>
    <row r="64" spans="1:5" ht="22.15" customHeight="1" x14ac:dyDescent="0.2">
      <c r="A64" s="180"/>
      <c r="B64" s="84" t="s">
        <v>1005</v>
      </c>
      <c r="C64" s="84" t="s">
        <v>1391</v>
      </c>
      <c r="D64" s="85">
        <v>47947</v>
      </c>
      <c r="E64" s="86">
        <v>-1000</v>
      </c>
    </row>
    <row r="65" spans="1:5" ht="21.4" customHeight="1" x14ac:dyDescent="0.2">
      <c r="A65" s="179" t="s">
        <v>1549</v>
      </c>
      <c r="B65" s="84" t="s">
        <v>1389</v>
      </c>
      <c r="C65" s="84" t="s">
        <v>1390</v>
      </c>
      <c r="D65" s="85">
        <v>46304</v>
      </c>
      <c r="E65" s="86">
        <v>1000</v>
      </c>
    </row>
    <row r="66" spans="1:5" ht="14.65" customHeight="1" x14ac:dyDescent="0.2">
      <c r="A66" s="180"/>
      <c r="B66" s="84" t="s">
        <v>1005</v>
      </c>
      <c r="C66" s="84" t="s">
        <v>1391</v>
      </c>
      <c r="D66" s="85">
        <v>47947</v>
      </c>
      <c r="E66" s="86">
        <v>-1000</v>
      </c>
    </row>
    <row r="67" spans="1:5" ht="18.399999999999999" customHeight="1" x14ac:dyDescent="0.2">
      <c r="A67" s="179" t="s">
        <v>1596</v>
      </c>
      <c r="B67" s="84" t="s">
        <v>1389</v>
      </c>
      <c r="C67" s="84" t="s">
        <v>1390</v>
      </c>
      <c r="D67" s="85">
        <v>46304</v>
      </c>
      <c r="E67" s="86">
        <v>1500</v>
      </c>
    </row>
    <row r="68" spans="1:5" ht="26.65" customHeight="1" x14ac:dyDescent="0.2">
      <c r="A68" s="180"/>
      <c r="B68" s="84" t="s">
        <v>1005</v>
      </c>
      <c r="C68" s="84" t="s">
        <v>1391</v>
      </c>
      <c r="D68" s="85">
        <v>47947</v>
      </c>
      <c r="E68" s="86">
        <v>-1500</v>
      </c>
    </row>
    <row r="69" spans="1:5" ht="16.149999999999999" customHeight="1" x14ac:dyDescent="0.2">
      <c r="A69" s="179" t="s">
        <v>103</v>
      </c>
      <c r="B69" s="84" t="s">
        <v>1389</v>
      </c>
      <c r="C69" s="84" t="s">
        <v>1390</v>
      </c>
      <c r="D69" s="85">
        <v>46308</v>
      </c>
      <c r="E69" s="86">
        <v>1000</v>
      </c>
    </row>
    <row r="70" spans="1:5" ht="13.5" customHeight="1" x14ac:dyDescent="0.2">
      <c r="A70" s="180"/>
      <c r="B70" s="84" t="s">
        <v>1005</v>
      </c>
      <c r="C70" s="84" t="s">
        <v>1391</v>
      </c>
      <c r="D70" s="85">
        <v>47951</v>
      </c>
      <c r="E70" s="86">
        <v>-1000</v>
      </c>
    </row>
    <row r="71" spans="1:5" ht="15" customHeight="1" x14ac:dyDescent="0.2">
      <c r="A71" s="179" t="s">
        <v>1597</v>
      </c>
      <c r="B71" s="84" t="s">
        <v>1389</v>
      </c>
      <c r="C71" s="84" t="s">
        <v>1390</v>
      </c>
      <c r="D71" s="85">
        <v>46316</v>
      </c>
      <c r="E71" s="86">
        <v>2500</v>
      </c>
    </row>
    <row r="72" spans="1:5" ht="34.9" customHeight="1" x14ac:dyDescent="0.2">
      <c r="A72" s="180"/>
      <c r="B72" s="84" t="s">
        <v>1005</v>
      </c>
      <c r="C72" s="84" t="s">
        <v>1391</v>
      </c>
      <c r="D72" s="85">
        <v>47959</v>
      </c>
      <c r="E72" s="86">
        <v>-2500</v>
      </c>
    </row>
    <row r="74" spans="1:5" x14ac:dyDescent="0.2">
      <c r="A74" s="6" t="s">
        <v>1598</v>
      </c>
    </row>
    <row r="75" spans="1:5" x14ac:dyDescent="0.2">
      <c r="A75" s="6" t="s">
        <v>1599</v>
      </c>
    </row>
    <row r="77" spans="1:5" x14ac:dyDescent="0.2">
      <c r="A77" s="11" t="s">
        <v>1267</v>
      </c>
      <c r="D77" s="35">
        <v>8.5863979984218997</v>
      </c>
      <c r="E77" s="9" t="s">
        <v>57</v>
      </c>
    </row>
    <row r="79" spans="1:5" x14ac:dyDescent="0.2">
      <c r="A79" s="11" t="s">
        <v>70</v>
      </c>
      <c r="D79" s="31" t="s">
        <v>58</v>
      </c>
    </row>
    <row r="81" spans="1:9" x14ac:dyDescent="0.2">
      <c r="A81" s="11" t="s">
        <v>1268</v>
      </c>
      <c r="B81" s="11"/>
      <c r="C81" s="11"/>
      <c r="D81" s="31" t="s">
        <v>58</v>
      </c>
    </row>
    <row r="82" spans="1:9" x14ac:dyDescent="0.2">
      <c r="A82" s="11"/>
      <c r="B82" s="11"/>
      <c r="C82" s="11"/>
      <c r="D82" s="11"/>
    </row>
    <row r="83" spans="1:9" x14ac:dyDescent="0.2">
      <c r="A83" s="11" t="s">
        <v>1400</v>
      </c>
      <c r="B83" s="11"/>
      <c r="C83" s="11"/>
      <c r="D83" s="31" t="s">
        <v>58</v>
      </c>
    </row>
    <row r="84" spans="1:9" x14ac:dyDescent="0.2">
      <c r="A84" s="11"/>
      <c r="B84" s="11"/>
      <c r="C84" s="11"/>
      <c r="D84" s="11"/>
    </row>
    <row r="85" spans="1:9" x14ac:dyDescent="0.2">
      <c r="A85" s="11" t="s">
        <v>1840</v>
      </c>
      <c r="B85" s="11"/>
      <c r="C85" s="11"/>
      <c r="D85" s="31" t="s">
        <v>58</v>
      </c>
    </row>
    <row r="86" spans="1:9" x14ac:dyDescent="0.2">
      <c r="A86" s="11"/>
      <c r="B86" s="11"/>
      <c r="C86" s="11"/>
      <c r="D86" s="11"/>
    </row>
    <row r="87" spans="1:9" x14ac:dyDescent="0.2">
      <c r="A87" s="11" t="s">
        <v>1401</v>
      </c>
      <c r="B87" s="11"/>
      <c r="C87" s="11"/>
      <c r="D87" s="31" t="s">
        <v>58</v>
      </c>
    </row>
    <row r="88" spans="1:9" x14ac:dyDescent="0.2">
      <c r="A88" s="11"/>
      <c r="B88" s="11"/>
      <c r="C88" s="11"/>
      <c r="D88" s="11"/>
    </row>
    <row r="89" spans="1:9" x14ac:dyDescent="0.2">
      <c r="A89" s="11" t="s">
        <v>1402</v>
      </c>
      <c r="B89" s="11"/>
      <c r="C89" s="11"/>
      <c r="D89" s="31" t="s">
        <v>58</v>
      </c>
    </row>
    <row r="91" spans="1:9" x14ac:dyDescent="0.2">
      <c r="A91" s="56" t="s">
        <v>1272</v>
      </c>
      <c r="B91" s="57"/>
      <c r="C91" s="57"/>
      <c r="D91" s="57"/>
      <c r="E91" s="10"/>
      <c r="G91" s="10"/>
      <c r="H91" s="57"/>
      <c r="I91" s="57"/>
    </row>
    <row r="92" spans="1:9" x14ac:dyDescent="0.2">
      <c r="A92" s="56"/>
      <c r="B92" s="57"/>
      <c r="C92" s="57"/>
      <c r="D92" s="57"/>
      <c r="E92" s="10"/>
      <c r="G92" s="10"/>
      <c r="H92" s="57"/>
      <c r="I92" s="57"/>
    </row>
    <row r="93" spans="1:9" x14ac:dyDescent="0.2">
      <c r="A93" s="56" t="s">
        <v>1129</v>
      </c>
      <c r="B93" s="57"/>
      <c r="C93" s="57"/>
      <c r="D93" s="57"/>
      <c r="E93" s="10"/>
      <c r="G93" s="10"/>
      <c r="H93" s="57"/>
      <c r="I93" s="57"/>
    </row>
    <row r="94" spans="1:9" x14ac:dyDescent="0.2">
      <c r="A94" s="71"/>
      <c r="B94" s="57"/>
      <c r="C94" s="57"/>
      <c r="D94" s="57"/>
      <c r="E94" s="10"/>
      <c r="G94" s="10"/>
      <c r="H94" s="57"/>
      <c r="I94" s="57"/>
    </row>
    <row r="95" spans="1:9" x14ac:dyDescent="0.2">
      <c r="A95" s="57"/>
      <c r="B95" s="57"/>
      <c r="C95" s="57"/>
      <c r="D95" s="57"/>
      <c r="E95" s="10"/>
      <c r="G95" s="10"/>
      <c r="H95" s="57"/>
      <c r="I95" s="57"/>
    </row>
    <row r="96" spans="1:9" x14ac:dyDescent="0.2">
      <c r="A96" s="57"/>
      <c r="B96" s="57"/>
      <c r="C96" s="57"/>
      <c r="D96" s="57"/>
      <c r="E96" s="10"/>
      <c r="G96" s="10"/>
      <c r="H96" s="57"/>
      <c r="I96" s="57"/>
    </row>
    <row r="97" spans="1:9" x14ac:dyDescent="0.2">
      <c r="A97" s="57"/>
      <c r="B97" s="57"/>
      <c r="C97" s="57"/>
      <c r="D97" s="57"/>
      <c r="E97" s="10"/>
      <c r="G97" s="10"/>
      <c r="H97" s="57"/>
      <c r="I97" s="57"/>
    </row>
    <row r="98" spans="1:9" x14ac:dyDescent="0.2">
      <c r="A98" s="57"/>
      <c r="B98" s="57"/>
      <c r="C98" s="57"/>
      <c r="D98" s="57"/>
      <c r="E98" s="10"/>
      <c r="G98" s="10"/>
      <c r="H98" s="57"/>
      <c r="I98" s="57"/>
    </row>
    <row r="99" spans="1:9" x14ac:dyDescent="0.2">
      <c r="A99" s="57"/>
      <c r="B99" s="57"/>
      <c r="C99" s="57"/>
      <c r="D99" s="57"/>
      <c r="E99" s="10"/>
      <c r="G99" s="10"/>
      <c r="H99" s="57"/>
      <c r="I99" s="57"/>
    </row>
    <row r="100" spans="1:9" x14ac:dyDescent="0.2">
      <c r="A100" s="57"/>
      <c r="B100" s="57"/>
      <c r="C100" s="57"/>
      <c r="D100" s="57"/>
      <c r="E100" s="10"/>
      <c r="G100" s="10"/>
      <c r="H100" s="57"/>
      <c r="I100" s="57"/>
    </row>
    <row r="101" spans="1:9" x14ac:dyDescent="0.2">
      <c r="A101" s="57"/>
      <c r="B101" s="57"/>
      <c r="C101" s="57"/>
      <c r="D101" s="57"/>
      <c r="E101" s="10"/>
      <c r="G101" s="10"/>
      <c r="H101" s="57"/>
      <c r="I101" s="57"/>
    </row>
    <row r="102" spans="1:9" x14ac:dyDescent="0.2">
      <c r="A102" s="57"/>
      <c r="B102" s="57"/>
      <c r="C102" s="57"/>
      <c r="D102" s="57"/>
      <c r="E102" s="10"/>
      <c r="G102" s="10"/>
      <c r="H102" s="57"/>
      <c r="I102" s="57"/>
    </row>
    <row r="103" spans="1:9" x14ac:dyDescent="0.2">
      <c r="A103" s="57"/>
      <c r="B103" s="57"/>
      <c r="C103" s="57"/>
      <c r="D103" s="57"/>
      <c r="E103" s="10"/>
      <c r="G103" s="10"/>
      <c r="H103" s="57"/>
      <c r="I103" s="57"/>
    </row>
    <row r="104" spans="1:9" x14ac:dyDescent="0.2">
      <c r="A104" s="57"/>
      <c r="B104" s="57"/>
      <c r="C104" s="57"/>
      <c r="D104" s="57"/>
      <c r="E104" s="10"/>
      <c r="G104" s="10"/>
      <c r="H104" s="57"/>
      <c r="I104" s="57"/>
    </row>
    <row r="105" spans="1:9" x14ac:dyDescent="0.2">
      <c r="A105" s="57"/>
      <c r="B105" s="57"/>
      <c r="C105" s="57"/>
      <c r="D105" s="57"/>
      <c r="E105" s="10"/>
      <c r="G105" s="10"/>
      <c r="H105" s="57"/>
      <c r="I105" s="57"/>
    </row>
    <row r="106" spans="1:9" x14ac:dyDescent="0.2">
      <c r="A106" s="57"/>
      <c r="B106" s="57"/>
      <c r="C106" s="57"/>
      <c r="D106" s="57"/>
      <c r="E106" s="10"/>
      <c r="G106" s="10"/>
      <c r="H106" s="57"/>
      <c r="I106" s="57"/>
    </row>
    <row r="107" spans="1:9" x14ac:dyDescent="0.2">
      <c r="A107" s="57"/>
      <c r="B107" s="57"/>
      <c r="C107" s="57"/>
      <c r="D107" s="57"/>
      <c r="E107" s="10"/>
      <c r="G107" s="10"/>
      <c r="H107" s="57"/>
      <c r="I107" s="57"/>
    </row>
    <row r="108" spans="1:9" x14ac:dyDescent="0.2">
      <c r="A108" s="88" t="s">
        <v>1600</v>
      </c>
      <c r="B108" s="89"/>
      <c r="C108" s="89"/>
      <c r="D108" s="89"/>
      <c r="E108" s="89"/>
      <c r="F108" s="89"/>
      <c r="G108" s="89"/>
      <c r="H108" s="57"/>
      <c r="I108" s="57"/>
    </row>
    <row r="109" spans="1:9" x14ac:dyDescent="0.2">
      <c r="A109" s="57"/>
      <c r="B109" s="57"/>
      <c r="C109" s="57"/>
      <c r="D109" s="57"/>
      <c r="E109" s="10"/>
      <c r="G109" s="10"/>
      <c r="H109" s="57"/>
      <c r="I109" s="57"/>
    </row>
    <row r="110" spans="1:9" x14ac:dyDescent="0.2">
      <c r="A110" s="56" t="s">
        <v>1130</v>
      </c>
      <c r="B110" s="57"/>
      <c r="C110" s="57"/>
      <c r="D110" s="57"/>
      <c r="E110" s="10"/>
      <c r="G110" s="10"/>
      <c r="H110" s="57"/>
      <c r="I110" s="57"/>
    </row>
    <row r="111" spans="1:9" x14ac:dyDescent="0.2">
      <c r="A111" s="57"/>
      <c r="B111" s="57"/>
      <c r="C111" s="57"/>
      <c r="D111" s="57"/>
      <c r="E111" s="10"/>
      <c r="G111" s="10"/>
      <c r="H111" s="57"/>
      <c r="I111" s="57"/>
    </row>
    <row r="112" spans="1:9" x14ac:dyDescent="0.2">
      <c r="A112" s="57"/>
      <c r="B112" s="57"/>
      <c r="C112" s="57"/>
      <c r="D112" s="57"/>
      <c r="E112" s="10"/>
      <c r="G112" s="10"/>
      <c r="H112" s="57"/>
      <c r="I112" s="57"/>
    </row>
    <row r="113" spans="1:9" x14ac:dyDescent="0.2">
      <c r="A113" s="57"/>
      <c r="B113" s="57"/>
      <c r="C113" s="57"/>
      <c r="D113" s="57"/>
      <c r="E113" s="10"/>
      <c r="G113" s="10"/>
      <c r="H113" s="57"/>
      <c r="I113" s="57"/>
    </row>
    <row r="114" spans="1:9" x14ac:dyDescent="0.2">
      <c r="A114" s="57"/>
      <c r="B114" s="57"/>
      <c r="C114" s="57"/>
      <c r="D114" s="57"/>
      <c r="E114" s="10"/>
      <c r="G114" s="10"/>
      <c r="H114" s="57"/>
      <c r="I114" s="57"/>
    </row>
    <row r="115" spans="1:9" x14ac:dyDescent="0.2">
      <c r="A115" s="57"/>
      <c r="B115" s="57"/>
      <c r="C115" s="57"/>
      <c r="D115" s="57"/>
      <c r="E115" s="10"/>
      <c r="G115" s="10"/>
      <c r="H115" s="57"/>
      <c r="I115" s="57"/>
    </row>
    <row r="116" spans="1:9" x14ac:dyDescent="0.2">
      <c r="A116" s="57"/>
      <c r="B116" s="57"/>
      <c r="C116" s="57"/>
      <c r="D116" s="57"/>
      <c r="E116" s="10"/>
      <c r="G116" s="10"/>
      <c r="H116" s="57"/>
      <c r="I116" s="57"/>
    </row>
    <row r="117" spans="1:9" x14ac:dyDescent="0.2">
      <c r="A117" s="57"/>
      <c r="B117" s="57"/>
      <c r="C117" s="57"/>
      <c r="D117" s="57"/>
      <c r="E117" s="10"/>
      <c r="G117" s="10"/>
      <c r="H117" s="57"/>
      <c r="I117" s="57"/>
    </row>
    <row r="118" spans="1:9" x14ac:dyDescent="0.2">
      <c r="A118" s="57"/>
      <c r="B118" s="57"/>
      <c r="C118" s="57"/>
      <c r="D118" s="57"/>
      <c r="E118" s="10"/>
      <c r="G118" s="10"/>
      <c r="H118" s="57"/>
      <c r="I118" s="57"/>
    </row>
    <row r="119" spans="1:9" x14ac:dyDescent="0.2">
      <c r="A119" s="57"/>
      <c r="B119" s="57"/>
      <c r="C119" s="57"/>
      <c r="D119" s="57"/>
      <c r="E119" s="10"/>
      <c r="G119" s="10"/>
      <c r="H119" s="57"/>
      <c r="I119" s="57"/>
    </row>
    <row r="120" spans="1:9" x14ac:dyDescent="0.2">
      <c r="A120" s="57"/>
      <c r="B120" s="57"/>
      <c r="C120" s="57"/>
      <c r="D120" s="57"/>
      <c r="E120" s="10"/>
      <c r="G120" s="10"/>
      <c r="H120" s="57"/>
      <c r="I120" s="57"/>
    </row>
    <row r="121" spans="1:9" x14ac:dyDescent="0.2">
      <c r="A121" s="57"/>
      <c r="B121" s="57"/>
      <c r="C121" s="57"/>
      <c r="D121" s="57"/>
      <c r="E121" s="10"/>
      <c r="G121" s="10"/>
      <c r="H121" s="57"/>
      <c r="I121" s="57"/>
    </row>
    <row r="122" spans="1:9" x14ac:dyDescent="0.2">
      <c r="A122" s="57"/>
      <c r="B122" s="57"/>
      <c r="C122" s="57"/>
      <c r="D122" s="57"/>
      <c r="E122" s="10"/>
      <c r="G122" s="10"/>
      <c r="H122" s="57"/>
      <c r="I122" s="57"/>
    </row>
    <row r="123" spans="1:9" x14ac:dyDescent="0.2">
      <c r="A123" s="57"/>
      <c r="B123" s="57"/>
      <c r="C123" s="57"/>
      <c r="D123" s="57"/>
      <c r="E123" s="10"/>
      <c r="G123" s="10"/>
      <c r="H123" s="57"/>
      <c r="I123" s="57"/>
    </row>
    <row r="124" spans="1:9" x14ac:dyDescent="0.2">
      <c r="A124" s="57"/>
      <c r="B124" s="57"/>
      <c r="C124" s="57"/>
      <c r="D124" s="57"/>
      <c r="E124" s="10"/>
      <c r="G124" s="10"/>
      <c r="H124" s="57"/>
      <c r="I124" s="57"/>
    </row>
    <row r="125" spans="1:9" x14ac:dyDescent="0.2">
      <c r="A125" s="57"/>
      <c r="B125" s="57"/>
      <c r="C125" s="57"/>
      <c r="D125" s="57"/>
      <c r="E125" s="10"/>
      <c r="G125" s="10"/>
      <c r="H125" s="57"/>
      <c r="I125" s="57"/>
    </row>
    <row r="126" spans="1:9" x14ac:dyDescent="0.2">
      <c r="A126" s="57"/>
      <c r="B126" s="57"/>
      <c r="C126" s="57"/>
      <c r="D126" s="57"/>
      <c r="E126" s="10"/>
      <c r="G126" s="10"/>
      <c r="H126" s="57"/>
      <c r="I126" s="57"/>
    </row>
    <row r="127" spans="1:9" x14ac:dyDescent="0.2">
      <c r="A127" s="57" t="s">
        <v>1128</v>
      </c>
      <c r="B127" s="57"/>
      <c r="C127" s="57"/>
      <c r="D127" s="57"/>
      <c r="E127" s="10"/>
      <c r="G127" s="10"/>
      <c r="H127" s="57"/>
      <c r="I127" s="57"/>
    </row>
    <row r="128" spans="1:9" x14ac:dyDescent="0.2">
      <c r="A128" s="71"/>
      <c r="B128" s="57"/>
      <c r="C128" s="57"/>
      <c r="D128" s="57"/>
      <c r="E128" s="10"/>
      <c r="G128" s="10"/>
      <c r="H128" s="57"/>
      <c r="I128" s="57"/>
    </row>
    <row r="129" spans="1:9" x14ac:dyDescent="0.2">
      <c r="A129" s="57"/>
      <c r="B129" s="57"/>
      <c r="C129" s="57"/>
      <c r="D129" s="57"/>
      <c r="E129" s="10"/>
      <c r="G129" s="10"/>
      <c r="H129" s="57"/>
      <c r="I129" s="57"/>
    </row>
    <row r="130" spans="1:9" x14ac:dyDescent="0.2">
      <c r="A130" s="57"/>
    </row>
    <row r="131" spans="1:9" x14ac:dyDescent="0.2">
      <c r="A131" s="71"/>
    </row>
    <row r="132" spans="1:9" x14ac:dyDescent="0.2">
      <c r="A132" s="71"/>
    </row>
    <row r="133" spans="1:9" x14ac:dyDescent="0.2">
      <c r="A133" s="71"/>
    </row>
  </sheetData>
  <mergeCells count="8">
    <mergeCell ref="A69:A70"/>
    <mergeCell ref="A71:A72"/>
    <mergeCell ref="A1:G1"/>
    <mergeCell ref="A42:G42"/>
    <mergeCell ref="A44:D44"/>
    <mergeCell ref="A63:A64"/>
    <mergeCell ref="A65:A66"/>
    <mergeCell ref="A67:A68"/>
  </mergeCells>
  <conditionalFormatting sqref="F2:F3">
    <cfRule type="cellIs" dxfId="96" priority="4" stopIfTrue="1" operator="between">
      <formula>0.009</formula>
      <formula>-0.009</formula>
    </cfRule>
  </conditionalFormatting>
  <conditionalFormatting sqref="F5:F41">
    <cfRule type="cellIs" dxfId="95" priority="3" stopIfTrue="1" operator="between">
      <formula>0.009</formula>
      <formula>-0.009</formula>
    </cfRule>
  </conditionalFormatting>
  <conditionalFormatting sqref="F43:F107">
    <cfRule type="cellIs" dxfId="94" priority="1" stopIfTrue="1" operator="between">
      <formula>0.009</formula>
      <formula>-0.009</formula>
    </cfRule>
  </conditionalFormatting>
  <conditionalFormatting sqref="F109:F65550">
    <cfRule type="cellIs" dxfId="93" priority="2"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D303F30B-CEB0-4E10-9A94-CBDFA43AE1CD}"/>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8C73B-ED45-4D2A-8D3D-A4E82A76C66B}">
  <dimension ref="A1:I157"/>
  <sheetViews>
    <sheetView workbookViewId="0">
      <selection sqref="A1:G1"/>
    </sheetView>
  </sheetViews>
  <sheetFormatPr defaultColWidth="9.28515625" defaultRowHeight="11.25" x14ac:dyDescent="0.2"/>
  <cols>
    <col min="1" max="1" width="38.7109375" style="6" bestFit="1" customWidth="1"/>
    <col min="2" max="2" width="60.42578125" style="6" bestFit="1" customWidth="1"/>
    <col min="3" max="3" width="35.425781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1601</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4</v>
      </c>
      <c r="D4" s="15" t="s">
        <v>1</v>
      </c>
      <c r="E4" s="61" t="s">
        <v>6</v>
      </c>
      <c r="F4" s="16" t="s">
        <v>3</v>
      </c>
      <c r="G4" s="16" t="s">
        <v>5</v>
      </c>
    </row>
    <row r="5" spans="1:7" x14ac:dyDescent="0.2">
      <c r="A5" s="17" t="s">
        <v>139</v>
      </c>
      <c r="B5" s="18"/>
      <c r="C5" s="18"/>
      <c r="D5" s="18"/>
      <c r="E5" s="19"/>
      <c r="F5" s="20"/>
      <c r="G5" s="19"/>
    </row>
    <row r="6" spans="1:7" x14ac:dyDescent="0.2">
      <c r="A6" s="21" t="s">
        <v>31</v>
      </c>
      <c r="B6" s="22"/>
      <c r="C6" s="22"/>
      <c r="D6" s="22"/>
      <c r="E6" s="23"/>
      <c r="F6" s="24"/>
      <c r="G6" s="23"/>
    </row>
    <row r="7" spans="1:7" x14ac:dyDescent="0.2">
      <c r="A7" s="22" t="s">
        <v>141</v>
      </c>
      <c r="B7" s="22" t="s">
        <v>140</v>
      </c>
      <c r="C7" s="22" t="s">
        <v>142</v>
      </c>
      <c r="D7" s="25">
        <v>180000</v>
      </c>
      <c r="E7" s="23">
        <v>1340.19</v>
      </c>
      <c r="F7" s="24">
        <v>2.7228557865582701</v>
      </c>
      <c r="G7" s="23"/>
    </row>
    <row r="8" spans="1:7" x14ac:dyDescent="0.2">
      <c r="A8" s="22" t="s">
        <v>144</v>
      </c>
      <c r="B8" s="22" t="s">
        <v>143</v>
      </c>
      <c r="C8" s="22" t="s">
        <v>142</v>
      </c>
      <c r="D8" s="25">
        <v>82000</v>
      </c>
      <c r="E8" s="23">
        <v>1030.248</v>
      </c>
      <c r="F8" s="24">
        <v>2.0931485299771602</v>
      </c>
      <c r="G8" s="23"/>
    </row>
    <row r="9" spans="1:7" x14ac:dyDescent="0.2">
      <c r="A9" s="22" t="s">
        <v>146</v>
      </c>
      <c r="B9" s="22" t="s">
        <v>145</v>
      </c>
      <c r="C9" s="22" t="s">
        <v>142</v>
      </c>
      <c r="D9" s="25">
        <v>100000</v>
      </c>
      <c r="E9" s="23">
        <v>964.4</v>
      </c>
      <c r="F9" s="24">
        <v>1.9593655530609799</v>
      </c>
      <c r="G9" s="23"/>
    </row>
    <row r="10" spans="1:7" x14ac:dyDescent="0.2">
      <c r="A10" s="22" t="s">
        <v>148</v>
      </c>
      <c r="B10" s="22" t="s">
        <v>147</v>
      </c>
      <c r="C10" s="22" t="s">
        <v>149</v>
      </c>
      <c r="D10" s="25">
        <v>70000</v>
      </c>
      <c r="E10" s="23">
        <v>924.84</v>
      </c>
      <c r="F10" s="24">
        <v>1.8789917441859401</v>
      </c>
      <c r="G10" s="23"/>
    </row>
    <row r="11" spans="1:7" x14ac:dyDescent="0.2">
      <c r="A11" s="22" t="s">
        <v>151</v>
      </c>
      <c r="B11" s="22" t="s">
        <v>150</v>
      </c>
      <c r="C11" s="22" t="s">
        <v>142</v>
      </c>
      <c r="D11" s="25">
        <v>67000</v>
      </c>
      <c r="E11" s="23">
        <v>862.02200000000005</v>
      </c>
      <c r="F11" s="24">
        <v>1.75136479964821</v>
      </c>
      <c r="G11" s="23"/>
    </row>
    <row r="12" spans="1:7" x14ac:dyDescent="0.2">
      <c r="A12" s="22" t="s">
        <v>153</v>
      </c>
      <c r="B12" s="22" t="s">
        <v>152</v>
      </c>
      <c r="C12" s="22" t="s">
        <v>154</v>
      </c>
      <c r="D12" s="25">
        <v>20500</v>
      </c>
      <c r="E12" s="23">
        <v>835.6825</v>
      </c>
      <c r="F12" s="24">
        <v>1.69785099937358</v>
      </c>
      <c r="G12" s="23"/>
    </row>
    <row r="13" spans="1:7" x14ac:dyDescent="0.2">
      <c r="A13" s="22" t="s">
        <v>156</v>
      </c>
      <c r="B13" s="22" t="s">
        <v>155</v>
      </c>
      <c r="C13" s="22" t="s">
        <v>157</v>
      </c>
      <c r="D13" s="25">
        <v>45000</v>
      </c>
      <c r="E13" s="23">
        <v>823.05</v>
      </c>
      <c r="F13" s="24">
        <v>1.6721856267594799</v>
      </c>
      <c r="G13" s="23"/>
    </row>
    <row r="14" spans="1:7" x14ac:dyDescent="0.2">
      <c r="A14" s="22" t="s">
        <v>159</v>
      </c>
      <c r="B14" s="22" t="s">
        <v>158</v>
      </c>
      <c r="C14" s="22" t="s">
        <v>160</v>
      </c>
      <c r="D14" s="25">
        <v>56604</v>
      </c>
      <c r="E14" s="23">
        <v>657.11583599999994</v>
      </c>
      <c r="F14" s="24">
        <v>1.3350582055467299</v>
      </c>
      <c r="G14" s="23"/>
    </row>
    <row r="15" spans="1:7" x14ac:dyDescent="0.2">
      <c r="A15" s="22" t="s">
        <v>162</v>
      </c>
      <c r="B15" s="22" t="s">
        <v>161</v>
      </c>
      <c r="C15" s="22" t="s">
        <v>163</v>
      </c>
      <c r="D15" s="25">
        <v>140000</v>
      </c>
      <c r="E15" s="23">
        <v>541.66</v>
      </c>
      <c r="F15" s="24">
        <v>1.10048729310557</v>
      </c>
      <c r="G15" s="23"/>
    </row>
    <row r="16" spans="1:7" x14ac:dyDescent="0.2">
      <c r="A16" s="22" t="s">
        <v>165</v>
      </c>
      <c r="B16" s="22" t="s">
        <v>164</v>
      </c>
      <c r="C16" s="22" t="s">
        <v>166</v>
      </c>
      <c r="D16" s="25">
        <v>200000</v>
      </c>
      <c r="E16" s="23">
        <v>501.16</v>
      </c>
      <c r="F16" s="24">
        <v>1.0182036920075099</v>
      </c>
      <c r="G16" s="23"/>
    </row>
    <row r="17" spans="1:7" x14ac:dyDescent="0.2">
      <c r="A17" s="22" t="s">
        <v>168</v>
      </c>
      <c r="B17" s="22" t="s">
        <v>167</v>
      </c>
      <c r="C17" s="22" t="s">
        <v>169</v>
      </c>
      <c r="D17" s="25">
        <v>6000</v>
      </c>
      <c r="E17" s="23">
        <v>490.59</v>
      </c>
      <c r="F17" s="24">
        <v>0.99672868796784198</v>
      </c>
      <c r="G17" s="23"/>
    </row>
    <row r="18" spans="1:7" x14ac:dyDescent="0.2">
      <c r="A18" s="22" t="s">
        <v>171</v>
      </c>
      <c r="B18" s="22" t="s">
        <v>170</v>
      </c>
      <c r="C18" s="22" t="s">
        <v>160</v>
      </c>
      <c r="D18" s="25">
        <v>41000</v>
      </c>
      <c r="E18" s="23">
        <v>485.358</v>
      </c>
      <c r="F18" s="24">
        <v>0.986098865722285</v>
      </c>
      <c r="G18" s="23"/>
    </row>
    <row r="19" spans="1:7" x14ac:dyDescent="0.2">
      <c r="A19" s="22" t="s">
        <v>173</v>
      </c>
      <c r="B19" s="22" t="s">
        <v>172</v>
      </c>
      <c r="C19" s="22" t="s">
        <v>174</v>
      </c>
      <c r="D19" s="25">
        <v>4100</v>
      </c>
      <c r="E19" s="23">
        <v>470.762</v>
      </c>
      <c r="F19" s="24">
        <v>0.95644426222531498</v>
      </c>
      <c r="G19" s="23"/>
    </row>
    <row r="20" spans="1:7" x14ac:dyDescent="0.2">
      <c r="A20" s="22" t="s">
        <v>176</v>
      </c>
      <c r="B20" s="22" t="s">
        <v>175</v>
      </c>
      <c r="C20" s="22" t="s">
        <v>177</v>
      </c>
      <c r="D20" s="25">
        <v>23000</v>
      </c>
      <c r="E20" s="23">
        <v>443.44</v>
      </c>
      <c r="F20" s="24">
        <v>0.90093432273886498</v>
      </c>
      <c r="G20" s="23"/>
    </row>
    <row r="21" spans="1:7" x14ac:dyDescent="0.2">
      <c r="A21" s="22" t="s">
        <v>179</v>
      </c>
      <c r="B21" s="22" t="s">
        <v>178</v>
      </c>
      <c r="C21" s="22" t="s">
        <v>180</v>
      </c>
      <c r="D21" s="25">
        <v>14000</v>
      </c>
      <c r="E21" s="23">
        <v>426.38400000000001</v>
      </c>
      <c r="F21" s="24">
        <v>0.86628175236038296</v>
      </c>
      <c r="G21" s="23"/>
    </row>
    <row r="22" spans="1:7" x14ac:dyDescent="0.2">
      <c r="A22" s="22" t="s">
        <v>182</v>
      </c>
      <c r="B22" s="22" t="s">
        <v>181</v>
      </c>
      <c r="C22" s="22" t="s">
        <v>183</v>
      </c>
      <c r="D22" s="25">
        <v>170000</v>
      </c>
      <c r="E22" s="23">
        <v>353.63400000000001</v>
      </c>
      <c r="F22" s="24">
        <v>0.71847602446201497</v>
      </c>
      <c r="G22" s="23"/>
    </row>
    <row r="23" spans="1:7" x14ac:dyDescent="0.2">
      <c r="A23" s="22" t="s">
        <v>185</v>
      </c>
      <c r="B23" s="22" t="s">
        <v>184</v>
      </c>
      <c r="C23" s="22" t="s">
        <v>186</v>
      </c>
      <c r="D23" s="25">
        <v>6700</v>
      </c>
      <c r="E23" s="23">
        <v>348.70150000000001</v>
      </c>
      <c r="F23" s="24">
        <v>0.708454694525813</v>
      </c>
      <c r="G23" s="23"/>
    </row>
    <row r="24" spans="1:7" x14ac:dyDescent="0.2">
      <c r="A24" s="22" t="s">
        <v>188</v>
      </c>
      <c r="B24" s="22" t="s">
        <v>187</v>
      </c>
      <c r="C24" s="22" t="s">
        <v>189</v>
      </c>
      <c r="D24" s="25">
        <v>42000</v>
      </c>
      <c r="E24" s="23">
        <v>345.11399999999998</v>
      </c>
      <c r="F24" s="24">
        <v>0.70116599282360803</v>
      </c>
      <c r="G24" s="23"/>
    </row>
    <row r="25" spans="1:7" x14ac:dyDescent="0.2">
      <c r="A25" s="22" t="s">
        <v>191</v>
      </c>
      <c r="B25" s="22" t="s">
        <v>190</v>
      </c>
      <c r="C25" s="22" t="s">
        <v>192</v>
      </c>
      <c r="D25" s="25">
        <v>17000</v>
      </c>
      <c r="E25" s="23">
        <v>301.10399999999998</v>
      </c>
      <c r="F25" s="24">
        <v>0.61175114629704896</v>
      </c>
      <c r="G25" s="23"/>
    </row>
    <row r="26" spans="1:7" x14ac:dyDescent="0.2">
      <c r="A26" s="22" t="s">
        <v>194</v>
      </c>
      <c r="B26" s="22" t="s">
        <v>193</v>
      </c>
      <c r="C26" s="22" t="s">
        <v>169</v>
      </c>
      <c r="D26" s="25">
        <v>54000</v>
      </c>
      <c r="E26" s="23">
        <v>299.88900000000001</v>
      </c>
      <c r="F26" s="24">
        <v>0.609282638264107</v>
      </c>
      <c r="G26" s="23"/>
    </row>
    <row r="27" spans="1:7" x14ac:dyDescent="0.2">
      <c r="A27" s="22" t="s">
        <v>196</v>
      </c>
      <c r="B27" s="22" t="s">
        <v>195</v>
      </c>
      <c r="C27" s="22" t="s">
        <v>163</v>
      </c>
      <c r="D27" s="25">
        <v>160000</v>
      </c>
      <c r="E27" s="23">
        <v>291.34399999999999</v>
      </c>
      <c r="F27" s="24">
        <v>0.59192181427934298</v>
      </c>
      <c r="G27" s="23"/>
    </row>
    <row r="28" spans="1:7" x14ac:dyDescent="0.2">
      <c r="A28" s="22" t="s">
        <v>198</v>
      </c>
      <c r="B28" s="22" t="s">
        <v>197</v>
      </c>
      <c r="C28" s="22" t="s">
        <v>199</v>
      </c>
      <c r="D28" s="25">
        <v>70000</v>
      </c>
      <c r="E28" s="23">
        <v>287.52499999999998</v>
      </c>
      <c r="F28" s="24">
        <v>0.58416277544987405</v>
      </c>
      <c r="G28" s="23"/>
    </row>
    <row r="29" spans="1:7" x14ac:dyDescent="0.2">
      <c r="A29" s="22" t="s">
        <v>201</v>
      </c>
      <c r="B29" s="22" t="s">
        <v>200</v>
      </c>
      <c r="C29" s="22" t="s">
        <v>202</v>
      </c>
      <c r="D29" s="25">
        <v>14000</v>
      </c>
      <c r="E29" s="23">
        <v>250.90799999999999</v>
      </c>
      <c r="F29" s="24">
        <v>0.50976824158795597</v>
      </c>
      <c r="G29" s="23"/>
    </row>
    <row r="30" spans="1:7" x14ac:dyDescent="0.2">
      <c r="A30" s="22" t="s">
        <v>204</v>
      </c>
      <c r="B30" s="22" t="s">
        <v>203</v>
      </c>
      <c r="C30" s="22" t="s">
        <v>205</v>
      </c>
      <c r="D30" s="25">
        <v>5000</v>
      </c>
      <c r="E30" s="23">
        <v>220.25</v>
      </c>
      <c r="F30" s="24">
        <v>0.447480571403651</v>
      </c>
      <c r="G30" s="23"/>
    </row>
    <row r="31" spans="1:7" x14ac:dyDescent="0.2">
      <c r="A31" s="22" t="s">
        <v>207</v>
      </c>
      <c r="B31" s="22" t="s">
        <v>206</v>
      </c>
      <c r="C31" s="22" t="s">
        <v>208</v>
      </c>
      <c r="D31" s="25">
        <v>15441</v>
      </c>
      <c r="E31" s="23">
        <v>216.01958999999999</v>
      </c>
      <c r="F31" s="24">
        <v>0.43888567340559598</v>
      </c>
      <c r="G31" s="23"/>
    </row>
    <row r="32" spans="1:7" x14ac:dyDescent="0.2">
      <c r="A32" s="22" t="s">
        <v>210</v>
      </c>
      <c r="B32" s="22" t="s">
        <v>209</v>
      </c>
      <c r="C32" s="22" t="s">
        <v>199</v>
      </c>
      <c r="D32" s="25">
        <v>5000</v>
      </c>
      <c r="E32" s="23">
        <v>215.19</v>
      </c>
      <c r="F32" s="24">
        <v>0.43720020050102898</v>
      </c>
      <c r="G32" s="23"/>
    </row>
    <row r="33" spans="1:7" x14ac:dyDescent="0.2">
      <c r="A33" s="22" t="s">
        <v>212</v>
      </c>
      <c r="B33" s="22" t="s">
        <v>211</v>
      </c>
      <c r="C33" s="22" t="s">
        <v>213</v>
      </c>
      <c r="D33" s="25">
        <v>2700</v>
      </c>
      <c r="E33" s="23">
        <v>205.60499999999999</v>
      </c>
      <c r="F33" s="24">
        <v>0.41772641490782197</v>
      </c>
      <c r="G33" s="23"/>
    </row>
    <row r="34" spans="1:7" x14ac:dyDescent="0.2">
      <c r="A34" s="22" t="s">
        <v>215</v>
      </c>
      <c r="B34" s="22" t="s">
        <v>214</v>
      </c>
      <c r="C34" s="22" t="s">
        <v>180</v>
      </c>
      <c r="D34" s="25">
        <v>1500</v>
      </c>
      <c r="E34" s="23">
        <v>196.905</v>
      </c>
      <c r="F34" s="24">
        <v>0.40005067837564601</v>
      </c>
      <c r="G34" s="23"/>
    </row>
    <row r="35" spans="1:7" x14ac:dyDescent="0.2">
      <c r="A35" s="22" t="s">
        <v>217</v>
      </c>
      <c r="B35" s="22" t="s">
        <v>216</v>
      </c>
      <c r="C35" s="22" t="s">
        <v>218</v>
      </c>
      <c r="D35" s="25">
        <v>480000</v>
      </c>
      <c r="E35" s="23">
        <v>187.05600000000001</v>
      </c>
      <c r="F35" s="24">
        <v>0.38004052560490997</v>
      </c>
      <c r="G35" s="23"/>
    </row>
    <row r="36" spans="1:7" x14ac:dyDescent="0.2">
      <c r="A36" s="22" t="s">
        <v>220</v>
      </c>
      <c r="B36" s="22" t="s">
        <v>219</v>
      </c>
      <c r="C36" s="22" t="s">
        <v>221</v>
      </c>
      <c r="D36" s="25">
        <v>12000</v>
      </c>
      <c r="E36" s="23">
        <v>184.524</v>
      </c>
      <c r="F36" s="24">
        <v>0.37489627676588999</v>
      </c>
      <c r="G36" s="23"/>
    </row>
    <row r="37" spans="1:7" x14ac:dyDescent="0.2">
      <c r="A37" s="22" t="s">
        <v>223</v>
      </c>
      <c r="B37" s="22" t="s">
        <v>222</v>
      </c>
      <c r="C37" s="22" t="s">
        <v>224</v>
      </c>
      <c r="D37" s="25">
        <v>8500</v>
      </c>
      <c r="E37" s="23">
        <v>183.04750000000001</v>
      </c>
      <c r="F37" s="24">
        <v>0.37189648079005599</v>
      </c>
      <c r="G37" s="23"/>
    </row>
    <row r="38" spans="1:7" x14ac:dyDescent="0.2">
      <c r="A38" s="22" t="s">
        <v>226</v>
      </c>
      <c r="B38" s="22" t="s">
        <v>225</v>
      </c>
      <c r="C38" s="22" t="s">
        <v>202</v>
      </c>
      <c r="D38" s="25">
        <v>30000</v>
      </c>
      <c r="E38" s="23">
        <v>178.44</v>
      </c>
      <c r="F38" s="24">
        <v>0.36253545135649301</v>
      </c>
      <c r="G38" s="23"/>
    </row>
    <row r="39" spans="1:7" x14ac:dyDescent="0.2">
      <c r="A39" s="22" t="s">
        <v>228</v>
      </c>
      <c r="B39" s="22" t="s">
        <v>227</v>
      </c>
      <c r="C39" s="22" t="s">
        <v>218</v>
      </c>
      <c r="D39" s="25">
        <v>17690</v>
      </c>
      <c r="E39" s="23">
        <v>156.75109</v>
      </c>
      <c r="F39" s="24">
        <v>0.31847022620360999</v>
      </c>
      <c r="G39" s="23"/>
    </row>
    <row r="40" spans="1:7" x14ac:dyDescent="0.2">
      <c r="A40" s="22" t="s">
        <v>230</v>
      </c>
      <c r="B40" s="22" t="s">
        <v>229</v>
      </c>
      <c r="C40" s="22" t="s">
        <v>231</v>
      </c>
      <c r="D40" s="25">
        <v>100000</v>
      </c>
      <c r="E40" s="23">
        <v>155.44</v>
      </c>
      <c r="F40" s="24">
        <v>0.31580649270821098</v>
      </c>
      <c r="G40" s="23"/>
    </row>
    <row r="41" spans="1:7" x14ac:dyDescent="0.2">
      <c r="A41" s="22" t="s">
        <v>233</v>
      </c>
      <c r="B41" s="22" t="s">
        <v>232</v>
      </c>
      <c r="C41" s="22" t="s">
        <v>221</v>
      </c>
      <c r="D41" s="25">
        <v>15000</v>
      </c>
      <c r="E41" s="23">
        <v>154.57499999999999</v>
      </c>
      <c r="F41" s="24">
        <v>0.31404907752426497</v>
      </c>
      <c r="G41" s="23"/>
    </row>
    <row r="42" spans="1:7" x14ac:dyDescent="0.2">
      <c r="A42" s="22" t="s">
        <v>235</v>
      </c>
      <c r="B42" s="22" t="s">
        <v>234</v>
      </c>
      <c r="C42" s="22" t="s">
        <v>236</v>
      </c>
      <c r="D42" s="25">
        <v>120000</v>
      </c>
      <c r="E42" s="23">
        <v>136.74</v>
      </c>
      <c r="F42" s="24">
        <v>0.27781381763330398</v>
      </c>
      <c r="G42" s="23"/>
    </row>
    <row r="43" spans="1:7" x14ac:dyDescent="0.2">
      <c r="A43" s="22" t="s">
        <v>238</v>
      </c>
      <c r="B43" s="22" t="s">
        <v>237</v>
      </c>
      <c r="C43" s="22" t="s">
        <v>166</v>
      </c>
      <c r="D43" s="25">
        <v>8814</v>
      </c>
      <c r="E43" s="23">
        <v>58.767344999999999</v>
      </c>
      <c r="F43" s="24">
        <v>0.119397253668447</v>
      </c>
      <c r="G43" s="23"/>
    </row>
    <row r="44" spans="1:7" x14ac:dyDescent="0.2">
      <c r="A44" s="22" t="s">
        <v>240</v>
      </c>
      <c r="B44" s="22" t="s">
        <v>239</v>
      </c>
      <c r="C44" s="22" t="s">
        <v>218</v>
      </c>
      <c r="D44" s="25">
        <v>400</v>
      </c>
      <c r="E44" s="23">
        <v>58.695999999999998</v>
      </c>
      <c r="F44" s="24">
        <v>0.119252302470414</v>
      </c>
      <c r="G44" s="23"/>
    </row>
    <row r="45" spans="1:7" x14ac:dyDescent="0.2">
      <c r="A45" s="22" t="s">
        <v>242</v>
      </c>
      <c r="B45" s="22" t="s">
        <v>241</v>
      </c>
      <c r="C45" s="22" t="s">
        <v>243</v>
      </c>
      <c r="D45" s="25">
        <v>15000</v>
      </c>
      <c r="E45" s="23">
        <v>50.594999999999999</v>
      </c>
      <c r="F45" s="24">
        <v>0.102793550556948</v>
      </c>
      <c r="G45" s="23"/>
    </row>
    <row r="46" spans="1:7" x14ac:dyDescent="0.2">
      <c r="A46" s="22" t="s">
        <v>245</v>
      </c>
      <c r="B46" s="22" t="s">
        <v>244</v>
      </c>
      <c r="C46" s="22" t="s">
        <v>202</v>
      </c>
      <c r="D46" s="25">
        <v>21252</v>
      </c>
      <c r="E46" s="23">
        <v>29.336260800000002</v>
      </c>
      <c r="F46" s="24">
        <v>5.9602300774712999E-2</v>
      </c>
      <c r="G46" s="23"/>
    </row>
    <row r="47" spans="1:7" x14ac:dyDescent="0.2">
      <c r="A47" s="21" t="s">
        <v>34</v>
      </c>
      <c r="B47" s="21"/>
      <c r="C47" s="21"/>
      <c r="D47" s="21"/>
      <c r="E47" s="26">
        <f>SUM(E7:E46)</f>
        <v>15863.059621799999</v>
      </c>
      <c r="F47" s="27">
        <f>SUM(F7:F46)</f>
        <v>32.228880743578884</v>
      </c>
      <c r="G47" s="26"/>
    </row>
    <row r="48" spans="1:7" x14ac:dyDescent="0.2">
      <c r="A48" s="22"/>
      <c r="B48" s="22"/>
      <c r="C48" s="22"/>
      <c r="D48" s="22"/>
      <c r="E48" s="23"/>
      <c r="F48" s="24"/>
      <c r="G48" s="23"/>
    </row>
    <row r="49" spans="1:7" x14ac:dyDescent="0.2">
      <c r="A49" s="21" t="s">
        <v>30</v>
      </c>
      <c r="B49" s="22"/>
      <c r="C49" s="22"/>
      <c r="D49" s="22"/>
      <c r="E49" s="23"/>
      <c r="F49" s="24"/>
      <c r="G49" s="23"/>
    </row>
    <row r="50" spans="1:7" x14ac:dyDescent="0.2">
      <c r="A50" s="21" t="s">
        <v>31</v>
      </c>
      <c r="B50" s="22"/>
      <c r="C50" s="22"/>
      <c r="D50" s="22"/>
      <c r="E50" s="23"/>
      <c r="F50" s="24"/>
      <c r="G50" s="23"/>
    </row>
    <row r="51" spans="1:7" x14ac:dyDescent="0.2">
      <c r="A51" s="22" t="s">
        <v>1602</v>
      </c>
      <c r="B51" s="22" t="s">
        <v>1603</v>
      </c>
      <c r="C51" s="22" t="s">
        <v>78</v>
      </c>
      <c r="D51" s="25">
        <v>4500</v>
      </c>
      <c r="E51" s="23">
        <v>4705.6157876999996</v>
      </c>
      <c r="F51" s="24">
        <v>9.5603706764405807</v>
      </c>
      <c r="G51" s="23">
        <v>7.7945000000000002</v>
      </c>
    </row>
    <row r="52" spans="1:7" x14ac:dyDescent="0.2">
      <c r="A52" s="22" t="s">
        <v>72</v>
      </c>
      <c r="B52" s="22" t="s">
        <v>71</v>
      </c>
      <c r="C52" s="22" t="s">
        <v>73</v>
      </c>
      <c r="D52" s="25">
        <v>2668</v>
      </c>
      <c r="E52" s="23">
        <v>2903.5710600000002</v>
      </c>
      <c r="F52" s="24">
        <v>5.8991674780472403</v>
      </c>
      <c r="G52" s="23">
        <v>9.2449999999999992</v>
      </c>
    </row>
    <row r="53" spans="1:7" x14ac:dyDescent="0.2">
      <c r="A53" s="22" t="s">
        <v>1604</v>
      </c>
      <c r="B53" s="22" t="s">
        <v>1605</v>
      </c>
      <c r="C53" s="22" t="s">
        <v>33</v>
      </c>
      <c r="D53" s="25">
        <v>250</v>
      </c>
      <c r="E53" s="23">
        <v>2682.1986986000002</v>
      </c>
      <c r="F53" s="24">
        <v>5.4494066118849398</v>
      </c>
      <c r="G53" s="23">
        <v>7.9749999999999996</v>
      </c>
    </row>
    <row r="54" spans="1:7" x14ac:dyDescent="0.2">
      <c r="A54" s="22" t="s">
        <v>122</v>
      </c>
      <c r="B54" s="22" t="s">
        <v>121</v>
      </c>
      <c r="C54" s="22" t="s">
        <v>32</v>
      </c>
      <c r="D54" s="25">
        <v>2500</v>
      </c>
      <c r="E54" s="23">
        <v>2530.1417808000001</v>
      </c>
      <c r="F54" s="24">
        <v>5.1404735064909701</v>
      </c>
      <c r="G54" s="23">
        <v>7.8449999999999998</v>
      </c>
    </row>
    <row r="55" spans="1:7" x14ac:dyDescent="0.2">
      <c r="A55" s="22" t="s">
        <v>1606</v>
      </c>
      <c r="B55" s="22" t="s">
        <v>1607</v>
      </c>
      <c r="C55" s="22" t="s">
        <v>32</v>
      </c>
      <c r="D55" s="25">
        <v>250</v>
      </c>
      <c r="E55" s="23">
        <v>2511.1550685000002</v>
      </c>
      <c r="F55" s="24">
        <v>5.1018983197982104</v>
      </c>
      <c r="G55" s="23">
        <v>8.0299999999999994</v>
      </c>
    </row>
    <row r="56" spans="1:7" x14ac:dyDescent="0.2">
      <c r="A56" s="22" t="s">
        <v>80</v>
      </c>
      <c r="B56" s="22" t="s">
        <v>79</v>
      </c>
      <c r="C56" s="22" t="s">
        <v>32</v>
      </c>
      <c r="D56" s="25">
        <v>2500</v>
      </c>
      <c r="E56" s="23">
        <v>2490.3359931999998</v>
      </c>
      <c r="F56" s="24">
        <v>5.0596003324595502</v>
      </c>
      <c r="G56" s="23">
        <v>8.3999000000000006</v>
      </c>
    </row>
    <row r="57" spans="1:7" x14ac:dyDescent="0.2">
      <c r="A57" s="22" t="s">
        <v>1608</v>
      </c>
      <c r="B57" s="22" t="s">
        <v>1609</v>
      </c>
      <c r="C57" s="22" t="s">
        <v>32</v>
      </c>
      <c r="D57" s="25">
        <v>2500</v>
      </c>
      <c r="E57" s="23">
        <v>2455.8258562000001</v>
      </c>
      <c r="F57" s="24">
        <v>4.9894862992065203</v>
      </c>
      <c r="G57" s="23">
        <v>7.88</v>
      </c>
    </row>
    <row r="58" spans="1:7" x14ac:dyDescent="0.2">
      <c r="A58" s="22" t="s">
        <v>75</v>
      </c>
      <c r="B58" s="22" t="s">
        <v>74</v>
      </c>
      <c r="C58" s="22" t="s">
        <v>73</v>
      </c>
      <c r="D58" s="25">
        <v>1784</v>
      </c>
      <c r="E58" s="23">
        <v>1935.8576479999999</v>
      </c>
      <c r="F58" s="24">
        <v>3.9330700861891899</v>
      </c>
      <c r="G58" s="23">
        <v>9.18</v>
      </c>
    </row>
    <row r="59" spans="1:7" x14ac:dyDescent="0.2">
      <c r="A59" s="22" t="s">
        <v>1457</v>
      </c>
      <c r="B59" s="22" t="s">
        <v>1458</v>
      </c>
      <c r="C59" s="22" t="s">
        <v>32</v>
      </c>
      <c r="D59" s="25">
        <v>1000</v>
      </c>
      <c r="E59" s="23">
        <v>1056.4475616</v>
      </c>
      <c r="F59" s="24">
        <v>2.1463780182645298</v>
      </c>
      <c r="G59" s="23">
        <v>8.3765999999999998</v>
      </c>
    </row>
    <row r="60" spans="1:7" x14ac:dyDescent="0.2">
      <c r="A60" s="22" t="s">
        <v>98</v>
      </c>
      <c r="B60" s="22" t="s">
        <v>97</v>
      </c>
      <c r="C60" s="22" t="s">
        <v>32</v>
      </c>
      <c r="D60" s="25">
        <v>1487</v>
      </c>
      <c r="E60" s="23">
        <v>837.10962400000005</v>
      </c>
      <c r="F60" s="24">
        <v>1.70075047843367</v>
      </c>
      <c r="G60" s="23">
        <v>7.0532000000000004</v>
      </c>
    </row>
    <row r="61" spans="1:7" x14ac:dyDescent="0.2">
      <c r="A61" s="22" t="s">
        <v>1610</v>
      </c>
      <c r="B61" s="22" t="s">
        <v>1611</v>
      </c>
      <c r="C61" s="22" t="s">
        <v>32</v>
      </c>
      <c r="D61" s="25">
        <v>500</v>
      </c>
      <c r="E61" s="23">
        <v>540.46530410000003</v>
      </c>
      <c r="F61" s="24">
        <v>1.0980600367878099</v>
      </c>
      <c r="G61" s="23">
        <v>8.1327999999999996</v>
      </c>
    </row>
    <row r="62" spans="1:7" x14ac:dyDescent="0.2">
      <c r="A62" s="21" t="s">
        <v>34</v>
      </c>
      <c r="B62" s="21"/>
      <c r="C62" s="21"/>
      <c r="D62" s="21"/>
      <c r="E62" s="26">
        <f>SUM(E50:E61)</f>
        <v>24648.724382700002</v>
      </c>
      <c r="F62" s="27">
        <f>SUM(F50:F61)</f>
        <v>50.0786618440032</v>
      </c>
      <c r="G62" s="26"/>
    </row>
    <row r="63" spans="1:7" x14ac:dyDescent="0.2">
      <c r="A63" s="22"/>
      <c r="B63" s="22"/>
      <c r="C63" s="22"/>
      <c r="D63" s="22"/>
      <c r="E63" s="23"/>
      <c r="F63" s="24"/>
      <c r="G63" s="23"/>
    </row>
    <row r="64" spans="1:7" x14ac:dyDescent="0.2">
      <c r="A64" s="21" t="s">
        <v>35</v>
      </c>
      <c r="B64" s="22"/>
      <c r="C64" s="22"/>
      <c r="D64" s="22"/>
      <c r="E64" s="23"/>
      <c r="F64" s="24"/>
      <c r="G64" s="23"/>
    </row>
    <row r="65" spans="1:7" x14ac:dyDescent="0.2">
      <c r="A65" s="21" t="s">
        <v>36</v>
      </c>
      <c r="B65" s="22"/>
      <c r="C65" s="22"/>
      <c r="D65" s="22"/>
      <c r="E65" s="23"/>
      <c r="F65" s="24"/>
      <c r="G65" s="23"/>
    </row>
    <row r="66" spans="1:7" x14ac:dyDescent="0.2">
      <c r="A66" s="22" t="s">
        <v>84</v>
      </c>
      <c r="B66" s="22" t="s">
        <v>83</v>
      </c>
      <c r="C66" s="22" t="s">
        <v>39</v>
      </c>
      <c r="D66" s="25">
        <v>800</v>
      </c>
      <c r="E66" s="23">
        <v>3818.4960000000001</v>
      </c>
      <c r="F66" s="24">
        <v>7.7580148557664304</v>
      </c>
      <c r="G66" s="23">
        <v>7.78</v>
      </c>
    </row>
    <row r="67" spans="1:7" x14ac:dyDescent="0.2">
      <c r="A67" s="22" t="s">
        <v>130</v>
      </c>
      <c r="B67" s="22" t="s">
        <v>129</v>
      </c>
      <c r="C67" s="22" t="s">
        <v>40</v>
      </c>
      <c r="D67" s="25">
        <v>500</v>
      </c>
      <c r="E67" s="23">
        <v>2354.1975000000002</v>
      </c>
      <c r="F67" s="24">
        <v>4.7830085924951096</v>
      </c>
      <c r="G67" s="23">
        <v>7.7949999999999999</v>
      </c>
    </row>
    <row r="68" spans="1:7" x14ac:dyDescent="0.2">
      <c r="A68" s="21" t="s">
        <v>34</v>
      </c>
      <c r="B68" s="21"/>
      <c r="C68" s="21"/>
      <c r="D68" s="21"/>
      <c r="E68" s="26">
        <f>SUM(E65:E67)</f>
        <v>6172.6935000000003</v>
      </c>
      <c r="F68" s="27">
        <f>SUM(F65:F67)</f>
        <v>12.541023448261541</v>
      </c>
      <c r="G68" s="26"/>
    </row>
    <row r="69" spans="1:7" x14ac:dyDescent="0.2">
      <c r="A69" s="22"/>
      <c r="B69" s="22"/>
      <c r="C69" s="22"/>
      <c r="D69" s="22"/>
      <c r="E69" s="23"/>
      <c r="F69" s="24"/>
      <c r="G69" s="23"/>
    </row>
    <row r="70" spans="1:7" x14ac:dyDescent="0.2">
      <c r="A70" s="21" t="s">
        <v>69</v>
      </c>
      <c r="B70" s="22"/>
      <c r="C70" s="22"/>
      <c r="D70" s="22"/>
      <c r="E70" s="23"/>
      <c r="F70" s="24"/>
      <c r="G70" s="23"/>
    </row>
    <row r="71" spans="1:7" x14ac:dyDescent="0.2">
      <c r="A71" s="22" t="s">
        <v>104</v>
      </c>
      <c r="B71" s="22" t="s">
        <v>103</v>
      </c>
      <c r="C71" s="22" t="s">
        <v>43</v>
      </c>
      <c r="D71" s="25">
        <v>1050000</v>
      </c>
      <c r="E71" s="23">
        <v>1052.6973333000001</v>
      </c>
      <c r="F71" s="24">
        <v>2.1387587024752999</v>
      </c>
      <c r="G71" s="23">
        <v>7.9651402400000002</v>
      </c>
    </row>
    <row r="72" spans="1:7" x14ac:dyDescent="0.2">
      <c r="A72" s="21" t="s">
        <v>34</v>
      </c>
      <c r="B72" s="21"/>
      <c r="C72" s="21"/>
      <c r="D72" s="21"/>
      <c r="E72" s="26">
        <f>SUM(E71:E71)</f>
        <v>1052.6973333000001</v>
      </c>
      <c r="F72" s="27">
        <f>SUM(F71:F71)</f>
        <v>2.1387587024752999</v>
      </c>
      <c r="G72" s="26"/>
    </row>
    <row r="73" spans="1:7" x14ac:dyDescent="0.2">
      <c r="A73" s="22"/>
      <c r="B73" s="22"/>
      <c r="C73" s="22"/>
      <c r="D73" s="22"/>
      <c r="E73" s="23"/>
      <c r="F73" s="24"/>
      <c r="G73" s="23"/>
    </row>
    <row r="74" spans="1:7" x14ac:dyDescent="0.2">
      <c r="A74" s="21" t="s">
        <v>246</v>
      </c>
      <c r="B74" s="22"/>
      <c r="C74" s="22"/>
      <c r="D74" s="22"/>
      <c r="E74" s="23"/>
      <c r="F74" s="24"/>
      <c r="G74" s="23"/>
    </row>
    <row r="75" spans="1:7" x14ac:dyDescent="0.2">
      <c r="A75" s="22" t="s">
        <v>1612</v>
      </c>
      <c r="B75" s="22" t="s">
        <v>1613</v>
      </c>
      <c r="C75" s="22" t="s">
        <v>247</v>
      </c>
      <c r="D75" s="25">
        <v>1871689.2890000001</v>
      </c>
      <c r="E75" s="23">
        <v>198.92313759999999</v>
      </c>
      <c r="F75" s="24">
        <v>0.40415091613464299</v>
      </c>
      <c r="G75" s="23"/>
    </row>
    <row r="76" spans="1:7" x14ac:dyDescent="0.2">
      <c r="A76" s="21" t="s">
        <v>34</v>
      </c>
      <c r="B76" s="21"/>
      <c r="C76" s="21"/>
      <c r="D76" s="21"/>
      <c r="E76" s="26">
        <f>SUM(E75:E75)</f>
        <v>198.92313759999999</v>
      </c>
      <c r="F76" s="27">
        <f>SUM(F75:F75)</f>
        <v>0.40415091613464299</v>
      </c>
      <c r="G76" s="26"/>
    </row>
    <row r="77" spans="1:7" x14ac:dyDescent="0.2">
      <c r="A77" s="22"/>
      <c r="B77" s="22"/>
      <c r="C77" s="22"/>
      <c r="D77" s="22"/>
      <c r="E77" s="23"/>
      <c r="F77" s="24"/>
      <c r="G77" s="23"/>
    </row>
    <row r="78" spans="1:7" x14ac:dyDescent="0.2">
      <c r="A78" s="21" t="s">
        <v>44</v>
      </c>
      <c r="B78" s="21"/>
      <c r="C78" s="21"/>
      <c r="D78" s="21"/>
      <c r="E78" s="26">
        <f>E47+E62+E68+E72+E76</f>
        <v>47936.097975400007</v>
      </c>
      <c r="F78" s="27">
        <f>F47+F62+F68+F72+F76</f>
        <v>97.391475654453558</v>
      </c>
      <c r="G78" s="26"/>
    </row>
    <row r="79" spans="1:7" x14ac:dyDescent="0.2">
      <c r="A79" s="21"/>
      <c r="B79" s="21"/>
      <c r="C79" s="21"/>
      <c r="D79" s="21"/>
      <c r="E79" s="26"/>
      <c r="F79" s="27"/>
      <c r="G79" s="26"/>
    </row>
    <row r="80" spans="1:7" x14ac:dyDescent="0.2">
      <c r="A80" s="21" t="s">
        <v>46</v>
      </c>
      <c r="B80" s="21"/>
      <c r="C80" s="21"/>
      <c r="D80" s="21"/>
      <c r="E80" s="26">
        <f>E82-(E47+E62+E68+E72+E76)</f>
        <v>1283.9160486999899</v>
      </c>
      <c r="F80" s="27">
        <f>F82-(F47+F62+F68+F72+F76)</f>
        <v>2.6085243455464422</v>
      </c>
      <c r="G80" s="26"/>
    </row>
    <row r="81" spans="1:7" x14ac:dyDescent="0.2">
      <c r="A81" s="21"/>
      <c r="B81" s="21"/>
      <c r="C81" s="21"/>
      <c r="D81" s="21"/>
      <c r="E81" s="26"/>
      <c r="F81" s="27"/>
      <c r="G81" s="26"/>
    </row>
    <row r="82" spans="1:7" x14ac:dyDescent="0.2">
      <c r="A82" s="28" t="s">
        <v>45</v>
      </c>
      <c r="B82" s="28"/>
      <c r="C82" s="28"/>
      <c r="D82" s="28"/>
      <c r="E82" s="29">
        <v>49220.014024099997</v>
      </c>
      <c r="F82" s="30">
        <v>100</v>
      </c>
      <c r="G82" s="29"/>
    </row>
    <row r="84" spans="1:7" x14ac:dyDescent="0.2">
      <c r="A84" s="11" t="s">
        <v>48</v>
      </c>
    </row>
    <row r="86" spans="1:7" ht="23.25" customHeight="1" x14ac:dyDescent="0.2">
      <c r="A86" s="175" t="s">
        <v>983</v>
      </c>
      <c r="B86" s="175"/>
      <c r="C86" s="175"/>
      <c r="D86" s="175"/>
    </row>
    <row r="88" spans="1:7" x14ac:dyDescent="0.2">
      <c r="A88" s="11" t="s">
        <v>49</v>
      </c>
    </row>
    <row r="89" spans="1:7" x14ac:dyDescent="0.2">
      <c r="A89" s="11" t="s">
        <v>995</v>
      </c>
    </row>
    <row r="90" spans="1:7" x14ac:dyDescent="0.2">
      <c r="A90" s="11" t="s">
        <v>50</v>
      </c>
      <c r="B90" s="11"/>
      <c r="C90" s="31" t="s">
        <v>52</v>
      </c>
      <c r="D90" s="11" t="s">
        <v>51</v>
      </c>
    </row>
    <row r="91" spans="1:7" x14ac:dyDescent="0.2">
      <c r="A91" s="6" t="s">
        <v>59</v>
      </c>
      <c r="C91" s="32">
        <v>215.12270000000001</v>
      </c>
      <c r="D91" s="32">
        <v>214.34569999999999</v>
      </c>
    </row>
    <row r="92" spans="1:7" x14ac:dyDescent="0.2">
      <c r="A92" s="6" t="s">
        <v>127</v>
      </c>
      <c r="C92" s="32">
        <v>16.333600000000001</v>
      </c>
      <c r="D92" s="32">
        <v>16.2746</v>
      </c>
    </row>
    <row r="93" spans="1:7" x14ac:dyDescent="0.2">
      <c r="A93" s="6" t="s">
        <v>60</v>
      </c>
      <c r="C93" s="32">
        <v>237.18029999999999</v>
      </c>
      <c r="D93" s="32">
        <v>236.4573</v>
      </c>
    </row>
    <row r="94" spans="1:7" x14ac:dyDescent="0.2">
      <c r="A94" s="6" t="s">
        <v>128</v>
      </c>
      <c r="C94" s="32">
        <v>18.042400000000001</v>
      </c>
      <c r="D94" s="32">
        <v>17.986899999999999</v>
      </c>
    </row>
    <row r="96" spans="1:7" x14ac:dyDescent="0.2">
      <c r="A96" s="6" t="s">
        <v>56</v>
      </c>
    </row>
    <row r="97" spans="1:5" x14ac:dyDescent="0.2">
      <c r="D97" s="31" t="s">
        <v>58</v>
      </c>
    </row>
    <row r="98" spans="1:5" x14ac:dyDescent="0.2">
      <c r="A98" s="11" t="s">
        <v>996</v>
      </c>
    </row>
    <row r="100" spans="1:5" x14ac:dyDescent="0.2">
      <c r="A100" s="11" t="s">
        <v>1091</v>
      </c>
      <c r="D100" s="31" t="s">
        <v>58</v>
      </c>
    </row>
    <row r="102" spans="1:5" x14ac:dyDescent="0.2">
      <c r="A102" s="11" t="s">
        <v>1267</v>
      </c>
      <c r="D102" s="35">
        <v>2.5089560846951602</v>
      </c>
      <c r="E102" s="9" t="s">
        <v>57</v>
      </c>
    </row>
    <row r="104" spans="1:5" x14ac:dyDescent="0.2">
      <c r="A104" s="11" t="s">
        <v>70</v>
      </c>
      <c r="D104" s="31" t="s">
        <v>58</v>
      </c>
    </row>
    <row r="106" spans="1:5" x14ac:dyDescent="0.2">
      <c r="A106" s="11" t="s">
        <v>1268</v>
      </c>
      <c r="B106" s="11"/>
      <c r="C106" s="11"/>
      <c r="D106" s="31" t="s">
        <v>58</v>
      </c>
    </row>
    <row r="107" spans="1:5" x14ac:dyDescent="0.2">
      <c r="A107" s="11"/>
      <c r="B107" s="11"/>
      <c r="C107" s="11"/>
      <c r="D107" s="11"/>
    </row>
    <row r="108" spans="1:5" x14ac:dyDescent="0.2">
      <c r="A108" s="11" t="s">
        <v>1269</v>
      </c>
      <c r="B108" s="11"/>
      <c r="C108" s="11"/>
      <c r="D108" s="31" t="s">
        <v>58</v>
      </c>
    </row>
    <row r="109" spans="1:5" x14ac:dyDescent="0.2">
      <c r="A109" s="11"/>
      <c r="B109" s="11"/>
      <c r="C109" s="11"/>
      <c r="D109" s="11"/>
    </row>
    <row r="110" spans="1:5" x14ac:dyDescent="0.2">
      <c r="A110" s="11" t="s">
        <v>1840</v>
      </c>
      <c r="B110" s="11"/>
      <c r="C110" s="11"/>
      <c r="D110" s="31" t="s">
        <v>58</v>
      </c>
    </row>
    <row r="111" spans="1:5" x14ac:dyDescent="0.2">
      <c r="A111" s="11"/>
      <c r="B111" s="11"/>
      <c r="C111" s="11"/>
      <c r="D111" s="11"/>
    </row>
    <row r="112" spans="1:5" x14ac:dyDescent="0.2">
      <c r="A112" s="11" t="s">
        <v>1270</v>
      </c>
      <c r="B112" s="11"/>
      <c r="C112" s="11"/>
      <c r="D112" s="31" t="s">
        <v>58</v>
      </c>
    </row>
    <row r="113" spans="1:9" x14ac:dyDescent="0.2">
      <c r="A113" s="11"/>
      <c r="B113" s="11"/>
      <c r="C113" s="11"/>
      <c r="D113" s="11"/>
    </row>
    <row r="114" spans="1:9" x14ac:dyDescent="0.2">
      <c r="A114" s="11" t="s">
        <v>1271</v>
      </c>
      <c r="B114" s="11"/>
      <c r="C114" s="11"/>
      <c r="D114" s="31" t="s">
        <v>58</v>
      </c>
    </row>
    <row r="116" spans="1:9" x14ac:dyDescent="0.2">
      <c r="A116" s="56" t="s">
        <v>1272</v>
      </c>
      <c r="B116" s="57"/>
      <c r="C116" s="57"/>
      <c r="D116" s="57"/>
      <c r="E116" s="10"/>
      <c r="G116" s="10"/>
      <c r="H116" s="57"/>
      <c r="I116" s="57"/>
    </row>
    <row r="117" spans="1:9" x14ac:dyDescent="0.2">
      <c r="A117" s="56"/>
      <c r="B117" s="57"/>
      <c r="C117" s="57"/>
      <c r="D117" s="57"/>
      <c r="E117" s="10"/>
      <c r="G117" s="10"/>
      <c r="H117" s="57"/>
      <c r="I117" s="57"/>
    </row>
    <row r="118" spans="1:9" x14ac:dyDescent="0.2">
      <c r="A118" s="56" t="s">
        <v>1129</v>
      </c>
      <c r="B118" s="57"/>
      <c r="C118" s="57"/>
      <c r="D118" s="57"/>
      <c r="E118" s="10"/>
      <c r="G118" s="10"/>
      <c r="H118" s="57"/>
      <c r="I118" s="57"/>
    </row>
    <row r="119" spans="1:9" x14ac:dyDescent="0.2">
      <c r="A119" s="71"/>
      <c r="B119" s="57"/>
      <c r="C119" s="57"/>
      <c r="D119" s="57"/>
      <c r="E119" s="10"/>
      <c r="G119" s="10"/>
      <c r="H119" s="57"/>
      <c r="I119" s="57"/>
    </row>
    <row r="120" spans="1:9" x14ac:dyDescent="0.2">
      <c r="A120" s="57"/>
      <c r="B120" s="57"/>
      <c r="C120" s="57"/>
      <c r="D120" s="57"/>
      <c r="E120" s="10"/>
      <c r="G120" s="10"/>
      <c r="H120" s="57"/>
      <c r="I120" s="57"/>
    </row>
    <row r="121" spans="1:9" x14ac:dyDescent="0.2">
      <c r="A121" s="57"/>
      <c r="B121" s="57"/>
      <c r="C121" s="57"/>
      <c r="D121" s="57"/>
      <c r="E121" s="10"/>
      <c r="G121" s="10"/>
      <c r="H121" s="57"/>
      <c r="I121" s="57"/>
    </row>
    <row r="122" spans="1:9" x14ac:dyDescent="0.2">
      <c r="A122" s="57"/>
      <c r="B122" s="57"/>
      <c r="C122" s="57"/>
      <c r="D122" s="57"/>
      <c r="E122" s="10"/>
      <c r="G122" s="10"/>
      <c r="H122" s="57"/>
      <c r="I122" s="57"/>
    </row>
    <row r="123" spans="1:9" x14ac:dyDescent="0.2">
      <c r="A123" s="57"/>
      <c r="B123" s="57"/>
      <c r="C123" s="57"/>
      <c r="D123" s="57"/>
      <c r="E123" s="10"/>
      <c r="G123" s="10"/>
      <c r="H123" s="57"/>
      <c r="I123" s="57"/>
    </row>
    <row r="124" spans="1:9" x14ac:dyDescent="0.2">
      <c r="A124" s="57"/>
      <c r="B124" s="57"/>
      <c r="C124" s="57"/>
      <c r="D124" s="57"/>
      <c r="E124" s="10"/>
      <c r="G124" s="10"/>
      <c r="H124" s="57"/>
      <c r="I124" s="57"/>
    </row>
    <row r="125" spans="1:9" x14ac:dyDescent="0.2">
      <c r="A125" s="57"/>
      <c r="B125" s="57"/>
      <c r="C125" s="57"/>
      <c r="D125" s="57"/>
      <c r="E125" s="10"/>
      <c r="G125" s="10"/>
      <c r="H125" s="57"/>
      <c r="I125" s="57"/>
    </row>
    <row r="126" spans="1:9" x14ac:dyDescent="0.2">
      <c r="A126" s="57"/>
      <c r="B126" s="57"/>
      <c r="C126" s="57"/>
      <c r="D126" s="57"/>
      <c r="E126" s="10"/>
      <c r="G126" s="10"/>
      <c r="H126" s="57"/>
      <c r="I126" s="57"/>
    </row>
    <row r="127" spans="1:9" x14ac:dyDescent="0.2">
      <c r="A127" s="57"/>
      <c r="B127" s="57"/>
      <c r="C127" s="57"/>
      <c r="D127" s="57"/>
      <c r="E127" s="10"/>
      <c r="G127" s="10"/>
      <c r="H127" s="57"/>
      <c r="I127" s="57"/>
    </row>
    <row r="128" spans="1:9" x14ac:dyDescent="0.2">
      <c r="A128" s="57"/>
      <c r="B128" s="57"/>
      <c r="C128" s="57"/>
      <c r="D128" s="57"/>
      <c r="E128" s="10"/>
      <c r="G128" s="10"/>
      <c r="H128" s="57"/>
      <c r="I128" s="57"/>
    </row>
    <row r="129" spans="1:9" x14ac:dyDescent="0.2">
      <c r="A129" s="57"/>
      <c r="B129" s="57"/>
      <c r="C129" s="57"/>
      <c r="D129" s="57"/>
      <c r="E129" s="10"/>
      <c r="G129" s="10"/>
      <c r="H129" s="57"/>
      <c r="I129" s="57"/>
    </row>
    <row r="130" spans="1:9" x14ac:dyDescent="0.2">
      <c r="A130" s="57"/>
      <c r="B130" s="57"/>
      <c r="C130" s="57"/>
      <c r="D130" s="57"/>
      <c r="E130" s="10"/>
      <c r="G130" s="10"/>
      <c r="H130" s="57"/>
      <c r="I130" s="57"/>
    </row>
    <row r="131" spans="1:9" x14ac:dyDescent="0.2">
      <c r="A131" s="57"/>
      <c r="B131" s="57"/>
      <c r="C131" s="57"/>
      <c r="D131" s="57"/>
      <c r="E131" s="10"/>
      <c r="G131" s="10"/>
      <c r="H131" s="57"/>
      <c r="I131" s="57"/>
    </row>
    <row r="132" spans="1:9" x14ac:dyDescent="0.2">
      <c r="A132" s="57"/>
      <c r="B132" s="57"/>
      <c r="C132" s="57"/>
      <c r="D132" s="57"/>
      <c r="E132" s="10"/>
      <c r="G132" s="10"/>
      <c r="H132" s="57"/>
      <c r="I132" s="57"/>
    </row>
    <row r="133" spans="1:9" x14ac:dyDescent="0.2">
      <c r="A133" s="57"/>
      <c r="B133" s="57"/>
      <c r="C133" s="57"/>
      <c r="D133" s="57"/>
      <c r="E133" s="10"/>
      <c r="G133" s="10"/>
      <c r="H133" s="57"/>
      <c r="I133" s="57"/>
    </row>
    <row r="134" spans="1:9" x14ac:dyDescent="0.2">
      <c r="A134" s="56" t="s">
        <v>1614</v>
      </c>
      <c r="B134" s="57"/>
      <c r="C134" s="57"/>
      <c r="D134" s="57"/>
      <c r="E134" s="10"/>
      <c r="G134" s="10"/>
      <c r="H134" s="57"/>
      <c r="I134" s="57"/>
    </row>
    <row r="135" spans="1:9" x14ac:dyDescent="0.2">
      <c r="A135" s="57"/>
      <c r="B135" s="57"/>
      <c r="C135" s="57"/>
      <c r="D135" s="57"/>
      <c r="E135" s="10"/>
      <c r="G135" s="10"/>
      <c r="H135" s="57"/>
      <c r="I135" s="57"/>
    </row>
    <row r="136" spans="1:9" x14ac:dyDescent="0.2">
      <c r="A136" s="56" t="s">
        <v>1561</v>
      </c>
      <c r="B136" s="57"/>
      <c r="C136" s="57"/>
      <c r="D136" s="57"/>
      <c r="E136" s="10"/>
      <c r="G136" s="10"/>
      <c r="H136" s="57"/>
      <c r="I136" s="57"/>
    </row>
    <row r="137" spans="1:9" x14ac:dyDescent="0.2">
      <c r="A137" s="57"/>
      <c r="B137" s="57"/>
      <c r="C137" s="57"/>
      <c r="D137" s="57"/>
      <c r="E137" s="10"/>
      <c r="G137" s="10"/>
      <c r="H137" s="57"/>
      <c r="I137" s="57"/>
    </row>
    <row r="138" spans="1:9" x14ac:dyDescent="0.2">
      <c r="A138" s="57"/>
      <c r="B138" s="57"/>
      <c r="C138" s="57"/>
      <c r="D138" s="57"/>
      <c r="E138" s="10"/>
      <c r="G138" s="10"/>
      <c r="H138" s="57"/>
      <c r="I138" s="57"/>
    </row>
    <row r="139" spans="1:9" x14ac:dyDescent="0.2">
      <c r="A139" s="57"/>
      <c r="B139" s="57"/>
      <c r="C139" s="57"/>
      <c r="D139" s="57"/>
      <c r="E139" s="10"/>
      <c r="G139" s="10"/>
      <c r="H139" s="57"/>
      <c r="I139" s="57"/>
    </row>
    <row r="140" spans="1:9" x14ac:dyDescent="0.2">
      <c r="A140" s="57"/>
      <c r="B140" s="57"/>
      <c r="C140" s="57"/>
      <c r="D140" s="57"/>
      <c r="E140" s="10"/>
      <c r="G140" s="10"/>
      <c r="H140" s="57"/>
      <c r="I140" s="57"/>
    </row>
    <row r="141" spans="1:9" x14ac:dyDescent="0.2">
      <c r="A141" s="57"/>
      <c r="B141" s="57"/>
      <c r="C141" s="57"/>
      <c r="D141" s="57"/>
      <c r="E141" s="10"/>
      <c r="G141" s="10"/>
      <c r="H141" s="57"/>
      <c r="I141" s="57"/>
    </row>
    <row r="142" spans="1:9" x14ac:dyDescent="0.2">
      <c r="A142" s="57"/>
      <c r="B142" s="57"/>
      <c r="C142" s="57"/>
      <c r="D142" s="57"/>
      <c r="E142" s="10"/>
      <c r="G142" s="10"/>
      <c r="H142" s="57"/>
      <c r="I142" s="57"/>
    </row>
    <row r="143" spans="1:9" x14ac:dyDescent="0.2">
      <c r="A143" s="57"/>
      <c r="B143" s="57"/>
      <c r="C143" s="57"/>
      <c r="D143" s="57"/>
      <c r="E143" s="10"/>
      <c r="G143" s="10"/>
      <c r="H143" s="57"/>
      <c r="I143" s="57"/>
    </row>
    <row r="144" spans="1:9" x14ac:dyDescent="0.2">
      <c r="A144" s="57"/>
      <c r="B144" s="57"/>
      <c r="C144" s="57"/>
      <c r="D144" s="57"/>
      <c r="E144" s="10"/>
      <c r="G144" s="10"/>
      <c r="H144" s="57"/>
      <c r="I144" s="57"/>
    </row>
    <row r="145" spans="1:9" x14ac:dyDescent="0.2">
      <c r="A145" s="57"/>
      <c r="B145" s="57"/>
      <c r="C145" s="57"/>
      <c r="D145" s="57"/>
      <c r="E145" s="10"/>
      <c r="G145" s="10"/>
      <c r="H145" s="57"/>
      <c r="I145" s="57"/>
    </row>
    <row r="146" spans="1:9" x14ac:dyDescent="0.2">
      <c r="A146" s="57"/>
      <c r="B146" s="57"/>
      <c r="C146" s="57"/>
      <c r="D146" s="57"/>
      <c r="E146" s="10"/>
      <c r="G146" s="10"/>
      <c r="H146" s="57"/>
      <c r="I146" s="57"/>
    </row>
    <row r="147" spans="1:9" x14ac:dyDescent="0.2">
      <c r="A147" s="57"/>
      <c r="B147" s="57"/>
      <c r="C147" s="57"/>
      <c r="D147" s="57"/>
      <c r="E147" s="10"/>
      <c r="G147" s="10"/>
      <c r="H147" s="57"/>
      <c r="I147" s="57"/>
    </row>
    <row r="148" spans="1:9" x14ac:dyDescent="0.2">
      <c r="A148" s="57"/>
      <c r="B148" s="57"/>
      <c r="C148" s="57"/>
      <c r="D148" s="57"/>
      <c r="E148" s="10"/>
      <c r="G148" s="10"/>
      <c r="H148" s="57"/>
      <c r="I148" s="57"/>
    </row>
    <row r="149" spans="1:9" x14ac:dyDescent="0.2">
      <c r="A149" s="57"/>
      <c r="B149" s="57"/>
      <c r="C149" s="57"/>
      <c r="D149" s="57"/>
      <c r="E149" s="10"/>
      <c r="G149" s="10"/>
      <c r="H149" s="57"/>
      <c r="I149" s="57"/>
    </row>
    <row r="150" spans="1:9" x14ac:dyDescent="0.2">
      <c r="A150" s="57"/>
      <c r="B150" s="57"/>
      <c r="C150" s="57"/>
      <c r="D150" s="57"/>
      <c r="E150" s="10"/>
      <c r="G150" s="10"/>
      <c r="H150" s="57"/>
      <c r="I150" s="57"/>
    </row>
    <row r="151" spans="1:9" x14ac:dyDescent="0.2">
      <c r="A151" s="56" t="s">
        <v>1615</v>
      </c>
      <c r="B151" s="57"/>
      <c r="C151" s="57"/>
      <c r="D151" s="57"/>
      <c r="E151" s="10"/>
      <c r="G151" s="10"/>
      <c r="H151" s="57"/>
      <c r="I151" s="57"/>
    </row>
    <row r="152" spans="1:9" x14ac:dyDescent="0.2">
      <c r="A152" s="57"/>
      <c r="B152" s="57"/>
      <c r="C152" s="57"/>
      <c r="D152" s="57"/>
      <c r="E152" s="10"/>
      <c r="G152" s="10"/>
      <c r="H152" s="57"/>
      <c r="I152" s="57"/>
    </row>
    <row r="153" spans="1:9" x14ac:dyDescent="0.2">
      <c r="A153" s="57" t="s">
        <v>1128</v>
      </c>
      <c r="B153" s="57"/>
      <c r="C153" s="57"/>
      <c r="D153" s="57"/>
      <c r="E153" s="10"/>
      <c r="G153" s="10"/>
      <c r="H153" s="57"/>
      <c r="I153" s="57"/>
    </row>
    <row r="155" spans="1:9" x14ac:dyDescent="0.2">
      <c r="A155" s="57"/>
    </row>
    <row r="156" spans="1:9" x14ac:dyDescent="0.2">
      <c r="A156" s="57"/>
    </row>
    <row r="157" spans="1:9" x14ac:dyDescent="0.2">
      <c r="A157" s="71"/>
    </row>
  </sheetData>
  <mergeCells count="2">
    <mergeCell ref="A1:G1"/>
    <mergeCell ref="A86:D86"/>
  </mergeCells>
  <conditionalFormatting sqref="F2:F3">
    <cfRule type="cellIs" dxfId="92" priority="2" stopIfTrue="1" operator="between">
      <formula>0.009</formula>
      <formula>-0.009</formula>
    </cfRule>
  </conditionalFormatting>
  <conditionalFormatting sqref="F5:F65536">
    <cfRule type="cellIs" dxfId="91" priority="1" stopIfTrue="1" operator="between">
      <formula>0.009</formula>
      <formula>-0.009</formula>
    </cfRule>
  </conditionalFormatting>
  <hyperlinks>
    <hyperlink ref="A117" r:id="rId1" tooltip="https://www.franklintempletonindia.com/downloadsServlet/pdf/product-labels-jg9o5k7l" display="https://www.franklintempletonindia.com/downloadsServlet/pdf/product-labels-jg9o5k7l" xr:uid="{1FAEA643-A1E5-47F8-950D-A0C28A351A38}"/>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5BF0-5C2F-4B62-A7CD-80AE00B309E7}">
  <dimension ref="A1:I170"/>
  <sheetViews>
    <sheetView workbookViewId="0">
      <selection sqref="A1:G1"/>
    </sheetView>
  </sheetViews>
  <sheetFormatPr defaultColWidth="9.28515625" defaultRowHeight="11.25" x14ac:dyDescent="0.2"/>
  <cols>
    <col min="1" max="1" width="38.7109375" style="6" bestFit="1" customWidth="1"/>
    <col min="2" max="2" width="52.5703125" style="6" bestFit="1" customWidth="1"/>
    <col min="3" max="3" width="35.425781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1616</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4</v>
      </c>
      <c r="D4" s="15" t="s">
        <v>1</v>
      </c>
      <c r="E4" s="61" t="s">
        <v>6</v>
      </c>
      <c r="F4" s="16" t="s">
        <v>3</v>
      </c>
      <c r="G4" s="16" t="s">
        <v>5</v>
      </c>
    </row>
    <row r="5" spans="1:7" x14ac:dyDescent="0.2">
      <c r="A5" s="17" t="s">
        <v>139</v>
      </c>
      <c r="B5" s="18"/>
      <c r="C5" s="18"/>
      <c r="D5" s="18"/>
      <c r="E5" s="19"/>
      <c r="F5" s="20"/>
      <c r="G5" s="19"/>
    </row>
    <row r="6" spans="1:7" x14ac:dyDescent="0.2">
      <c r="A6" s="21" t="s">
        <v>31</v>
      </c>
      <c r="B6" s="22"/>
      <c r="C6" s="22"/>
      <c r="D6" s="22"/>
      <c r="E6" s="23"/>
      <c r="F6" s="24"/>
      <c r="G6" s="23"/>
    </row>
    <row r="7" spans="1:7" x14ac:dyDescent="0.2">
      <c r="A7" s="22" t="s">
        <v>141</v>
      </c>
      <c r="B7" s="22" t="s">
        <v>140</v>
      </c>
      <c r="C7" s="22" t="s">
        <v>142</v>
      </c>
      <c r="D7" s="25">
        <v>43000</v>
      </c>
      <c r="E7" s="23">
        <v>320.15649999999999</v>
      </c>
      <c r="F7" s="24">
        <v>1.6650270677619099</v>
      </c>
      <c r="G7" s="23"/>
    </row>
    <row r="8" spans="1:7" x14ac:dyDescent="0.2">
      <c r="A8" s="22" t="s">
        <v>144</v>
      </c>
      <c r="B8" s="22" t="s">
        <v>143</v>
      </c>
      <c r="C8" s="22" t="s">
        <v>142</v>
      </c>
      <c r="D8" s="25">
        <v>21500</v>
      </c>
      <c r="E8" s="23">
        <v>270.12599999999998</v>
      </c>
      <c r="F8" s="24">
        <v>1.40483514064607</v>
      </c>
      <c r="G8" s="23"/>
    </row>
    <row r="9" spans="1:7" x14ac:dyDescent="0.2">
      <c r="A9" s="22" t="s">
        <v>148</v>
      </c>
      <c r="B9" s="22" t="s">
        <v>147</v>
      </c>
      <c r="C9" s="22" t="s">
        <v>149</v>
      </c>
      <c r="D9" s="25">
        <v>19000</v>
      </c>
      <c r="E9" s="23">
        <v>251.02799999999999</v>
      </c>
      <c r="F9" s="24">
        <v>1.3055128187812399</v>
      </c>
      <c r="G9" s="23"/>
    </row>
    <row r="10" spans="1:7" x14ac:dyDescent="0.2">
      <c r="A10" s="22" t="s">
        <v>151</v>
      </c>
      <c r="B10" s="22" t="s">
        <v>150</v>
      </c>
      <c r="C10" s="22" t="s">
        <v>142</v>
      </c>
      <c r="D10" s="25">
        <v>18000</v>
      </c>
      <c r="E10" s="23">
        <v>231.58799999999999</v>
      </c>
      <c r="F10" s="24">
        <v>1.20441186909791</v>
      </c>
      <c r="G10" s="23"/>
    </row>
    <row r="11" spans="1:7" x14ac:dyDescent="0.2">
      <c r="A11" s="22" t="s">
        <v>146</v>
      </c>
      <c r="B11" s="22" t="s">
        <v>145</v>
      </c>
      <c r="C11" s="22" t="s">
        <v>142</v>
      </c>
      <c r="D11" s="25">
        <v>23000</v>
      </c>
      <c r="E11" s="23">
        <v>221.81200000000001</v>
      </c>
      <c r="F11" s="24">
        <v>1.15357015695263</v>
      </c>
      <c r="G11" s="23"/>
    </row>
    <row r="12" spans="1:7" x14ac:dyDescent="0.2">
      <c r="A12" s="22" t="s">
        <v>153</v>
      </c>
      <c r="B12" s="22" t="s">
        <v>152</v>
      </c>
      <c r="C12" s="22" t="s">
        <v>154</v>
      </c>
      <c r="D12" s="25">
        <v>5000</v>
      </c>
      <c r="E12" s="23">
        <v>203.82499999999999</v>
      </c>
      <c r="F12" s="24">
        <v>1.0600257751648701</v>
      </c>
      <c r="G12" s="23"/>
    </row>
    <row r="13" spans="1:7" x14ac:dyDescent="0.2">
      <c r="A13" s="22" t="s">
        <v>156</v>
      </c>
      <c r="B13" s="22" t="s">
        <v>155</v>
      </c>
      <c r="C13" s="22" t="s">
        <v>157</v>
      </c>
      <c r="D13" s="25">
        <v>10900</v>
      </c>
      <c r="E13" s="23">
        <v>199.36099999999999</v>
      </c>
      <c r="F13" s="24">
        <v>1.0368100015338799</v>
      </c>
      <c r="G13" s="23"/>
    </row>
    <row r="14" spans="1:7" x14ac:dyDescent="0.2">
      <c r="A14" s="22" t="s">
        <v>159</v>
      </c>
      <c r="B14" s="22" t="s">
        <v>158</v>
      </c>
      <c r="C14" s="22" t="s">
        <v>160</v>
      </c>
      <c r="D14" s="25">
        <v>13663</v>
      </c>
      <c r="E14" s="23">
        <v>158.613767</v>
      </c>
      <c r="F14" s="24">
        <v>0.82489724673614695</v>
      </c>
      <c r="G14" s="23"/>
    </row>
    <row r="15" spans="1:7" x14ac:dyDescent="0.2">
      <c r="A15" s="22" t="s">
        <v>162</v>
      </c>
      <c r="B15" s="22" t="s">
        <v>161</v>
      </c>
      <c r="C15" s="22" t="s">
        <v>163</v>
      </c>
      <c r="D15" s="25">
        <v>38000</v>
      </c>
      <c r="E15" s="23">
        <v>147.02199999999999</v>
      </c>
      <c r="F15" s="24">
        <v>0.76461233664314798</v>
      </c>
      <c r="G15" s="23"/>
    </row>
    <row r="16" spans="1:7" x14ac:dyDescent="0.2">
      <c r="A16" s="22" t="s">
        <v>165</v>
      </c>
      <c r="B16" s="22" t="s">
        <v>164</v>
      </c>
      <c r="C16" s="22" t="s">
        <v>166</v>
      </c>
      <c r="D16" s="25">
        <v>50000</v>
      </c>
      <c r="E16" s="23">
        <v>125.29</v>
      </c>
      <c r="F16" s="24">
        <v>0.65159146017616398</v>
      </c>
      <c r="G16" s="23"/>
    </row>
    <row r="17" spans="1:7" x14ac:dyDescent="0.2">
      <c r="A17" s="22" t="s">
        <v>168</v>
      </c>
      <c r="B17" s="22" t="s">
        <v>167</v>
      </c>
      <c r="C17" s="22" t="s">
        <v>169</v>
      </c>
      <c r="D17" s="25">
        <v>1500</v>
      </c>
      <c r="E17" s="23">
        <v>122.64749999999999</v>
      </c>
      <c r="F17" s="24">
        <v>0.637848699911853</v>
      </c>
      <c r="G17" s="23"/>
    </row>
    <row r="18" spans="1:7" x14ac:dyDescent="0.2">
      <c r="A18" s="22" t="s">
        <v>171</v>
      </c>
      <c r="B18" s="22" t="s">
        <v>170</v>
      </c>
      <c r="C18" s="22" t="s">
        <v>160</v>
      </c>
      <c r="D18" s="25">
        <v>10000</v>
      </c>
      <c r="E18" s="23">
        <v>118.38</v>
      </c>
      <c r="F18" s="24">
        <v>0.61565485717658497</v>
      </c>
      <c r="G18" s="23"/>
    </row>
    <row r="19" spans="1:7" x14ac:dyDescent="0.2">
      <c r="A19" s="22" t="s">
        <v>173</v>
      </c>
      <c r="B19" s="22" t="s">
        <v>172</v>
      </c>
      <c r="C19" s="22" t="s">
        <v>174</v>
      </c>
      <c r="D19" s="25">
        <v>1000</v>
      </c>
      <c r="E19" s="23">
        <v>114.82</v>
      </c>
      <c r="F19" s="24">
        <v>0.59714048573251799</v>
      </c>
      <c r="G19" s="23"/>
    </row>
    <row r="20" spans="1:7" x14ac:dyDescent="0.2">
      <c r="A20" s="22" t="s">
        <v>176</v>
      </c>
      <c r="B20" s="22" t="s">
        <v>175</v>
      </c>
      <c r="C20" s="22" t="s">
        <v>177</v>
      </c>
      <c r="D20" s="25">
        <v>5679</v>
      </c>
      <c r="E20" s="23">
        <v>109.49112</v>
      </c>
      <c r="F20" s="24">
        <v>0.56942675997384995</v>
      </c>
      <c r="G20" s="23"/>
    </row>
    <row r="21" spans="1:7" x14ac:dyDescent="0.2">
      <c r="A21" s="22" t="s">
        <v>188</v>
      </c>
      <c r="B21" s="22" t="s">
        <v>187</v>
      </c>
      <c r="C21" s="22" t="s">
        <v>189</v>
      </c>
      <c r="D21" s="25">
        <v>13000</v>
      </c>
      <c r="E21" s="23">
        <v>106.821</v>
      </c>
      <c r="F21" s="24">
        <v>0.55554035731086304</v>
      </c>
      <c r="G21" s="23"/>
    </row>
    <row r="22" spans="1:7" x14ac:dyDescent="0.2">
      <c r="A22" s="22" t="s">
        <v>179</v>
      </c>
      <c r="B22" s="22" t="s">
        <v>178</v>
      </c>
      <c r="C22" s="22" t="s">
        <v>180</v>
      </c>
      <c r="D22" s="25">
        <v>3500</v>
      </c>
      <c r="E22" s="23">
        <v>106.596</v>
      </c>
      <c r="F22" s="24">
        <v>0.55437020743026899</v>
      </c>
      <c r="G22" s="23"/>
    </row>
    <row r="23" spans="1:7" x14ac:dyDescent="0.2">
      <c r="A23" s="22" t="s">
        <v>185</v>
      </c>
      <c r="B23" s="22" t="s">
        <v>184</v>
      </c>
      <c r="C23" s="22" t="s">
        <v>186</v>
      </c>
      <c r="D23" s="25">
        <v>1800</v>
      </c>
      <c r="E23" s="23">
        <v>93.680999999999997</v>
      </c>
      <c r="F23" s="24">
        <v>0.48720360428416698</v>
      </c>
      <c r="G23" s="23"/>
    </row>
    <row r="24" spans="1:7" x14ac:dyDescent="0.2">
      <c r="A24" s="22" t="s">
        <v>182</v>
      </c>
      <c r="B24" s="22" t="s">
        <v>181</v>
      </c>
      <c r="C24" s="22" t="s">
        <v>183</v>
      </c>
      <c r="D24" s="25">
        <v>43000</v>
      </c>
      <c r="E24" s="23">
        <v>89.448599999999999</v>
      </c>
      <c r="F24" s="24">
        <v>0.46519230493027097</v>
      </c>
      <c r="G24" s="23"/>
    </row>
    <row r="25" spans="1:7" x14ac:dyDescent="0.2">
      <c r="A25" s="22" t="s">
        <v>191</v>
      </c>
      <c r="B25" s="22" t="s">
        <v>190</v>
      </c>
      <c r="C25" s="22" t="s">
        <v>192</v>
      </c>
      <c r="D25" s="25">
        <v>5000</v>
      </c>
      <c r="E25" s="23">
        <v>88.56</v>
      </c>
      <c r="F25" s="24">
        <v>0.46057099300184501</v>
      </c>
      <c r="G25" s="23"/>
    </row>
    <row r="26" spans="1:7" x14ac:dyDescent="0.2">
      <c r="A26" s="22" t="s">
        <v>220</v>
      </c>
      <c r="B26" s="22" t="s">
        <v>219</v>
      </c>
      <c r="C26" s="22" t="s">
        <v>221</v>
      </c>
      <c r="D26" s="25">
        <v>5000</v>
      </c>
      <c r="E26" s="23">
        <v>76.885000000000005</v>
      </c>
      <c r="F26" s="24">
        <v>0.39985321586435002</v>
      </c>
      <c r="G26" s="23"/>
    </row>
    <row r="27" spans="1:7" x14ac:dyDescent="0.2">
      <c r="A27" s="22" t="s">
        <v>194</v>
      </c>
      <c r="B27" s="22" t="s">
        <v>193</v>
      </c>
      <c r="C27" s="22" t="s">
        <v>169</v>
      </c>
      <c r="D27" s="25">
        <v>13200</v>
      </c>
      <c r="E27" s="23">
        <v>73.306200000000004</v>
      </c>
      <c r="F27" s="24">
        <v>0.38124107189692702</v>
      </c>
      <c r="G27" s="23"/>
    </row>
    <row r="28" spans="1:7" x14ac:dyDescent="0.2">
      <c r="A28" s="22" t="s">
        <v>196</v>
      </c>
      <c r="B28" s="22" t="s">
        <v>195</v>
      </c>
      <c r="C28" s="22" t="s">
        <v>163</v>
      </c>
      <c r="D28" s="25">
        <v>35000</v>
      </c>
      <c r="E28" s="23">
        <v>63.731499999999997</v>
      </c>
      <c r="F28" s="24">
        <v>0.33144625384481802</v>
      </c>
      <c r="G28" s="23"/>
    </row>
    <row r="29" spans="1:7" x14ac:dyDescent="0.2">
      <c r="A29" s="22" t="s">
        <v>201</v>
      </c>
      <c r="B29" s="22" t="s">
        <v>200</v>
      </c>
      <c r="C29" s="22" t="s">
        <v>202</v>
      </c>
      <c r="D29" s="25">
        <v>3500</v>
      </c>
      <c r="E29" s="23">
        <v>62.726999999999997</v>
      </c>
      <c r="F29" s="24">
        <v>0.32622218471123199</v>
      </c>
      <c r="G29" s="23"/>
    </row>
    <row r="30" spans="1:7" x14ac:dyDescent="0.2">
      <c r="A30" s="22" t="s">
        <v>198</v>
      </c>
      <c r="B30" s="22" t="s">
        <v>197</v>
      </c>
      <c r="C30" s="22" t="s">
        <v>199</v>
      </c>
      <c r="D30" s="25">
        <v>15000</v>
      </c>
      <c r="E30" s="23">
        <v>61.612499999999997</v>
      </c>
      <c r="F30" s="24">
        <v>0.32042604230268901</v>
      </c>
      <c r="G30" s="23"/>
    </row>
    <row r="31" spans="1:7" x14ac:dyDescent="0.2">
      <c r="A31" s="22" t="s">
        <v>210</v>
      </c>
      <c r="B31" s="22" t="s">
        <v>209</v>
      </c>
      <c r="C31" s="22" t="s">
        <v>199</v>
      </c>
      <c r="D31" s="25">
        <v>1250</v>
      </c>
      <c r="E31" s="23">
        <v>53.797499999999999</v>
      </c>
      <c r="F31" s="24">
        <v>0.27978283645005297</v>
      </c>
      <c r="G31" s="23"/>
    </row>
    <row r="32" spans="1:7" x14ac:dyDescent="0.2">
      <c r="A32" s="22" t="s">
        <v>215</v>
      </c>
      <c r="B32" s="22" t="s">
        <v>214</v>
      </c>
      <c r="C32" s="22" t="s">
        <v>180</v>
      </c>
      <c r="D32" s="25">
        <v>400</v>
      </c>
      <c r="E32" s="23">
        <v>52.508000000000003</v>
      </c>
      <c r="F32" s="24">
        <v>0.27307657746771502</v>
      </c>
      <c r="G32" s="23"/>
    </row>
    <row r="33" spans="1:7" x14ac:dyDescent="0.2">
      <c r="A33" s="22" t="s">
        <v>223</v>
      </c>
      <c r="B33" s="22" t="s">
        <v>222</v>
      </c>
      <c r="C33" s="22" t="s">
        <v>224</v>
      </c>
      <c r="D33" s="25">
        <v>2400</v>
      </c>
      <c r="E33" s="23">
        <v>51.683999999999997</v>
      </c>
      <c r="F33" s="24">
        <v>0.26879122857167298</v>
      </c>
      <c r="G33" s="23"/>
    </row>
    <row r="34" spans="1:7" x14ac:dyDescent="0.2">
      <c r="A34" s="22" t="s">
        <v>233</v>
      </c>
      <c r="B34" s="22" t="s">
        <v>232</v>
      </c>
      <c r="C34" s="22" t="s">
        <v>221</v>
      </c>
      <c r="D34" s="25">
        <v>5000</v>
      </c>
      <c r="E34" s="23">
        <v>51.524999999999999</v>
      </c>
      <c r="F34" s="24">
        <v>0.26796432265605302</v>
      </c>
      <c r="G34" s="23"/>
    </row>
    <row r="35" spans="1:7" x14ac:dyDescent="0.2">
      <c r="A35" s="22" t="s">
        <v>212</v>
      </c>
      <c r="B35" s="22" t="s">
        <v>211</v>
      </c>
      <c r="C35" s="22" t="s">
        <v>213</v>
      </c>
      <c r="D35" s="25">
        <v>650</v>
      </c>
      <c r="E35" s="23">
        <v>49.497500000000002</v>
      </c>
      <c r="F35" s="24">
        <v>0.25741997206536599</v>
      </c>
      <c r="G35" s="23"/>
    </row>
    <row r="36" spans="1:7" x14ac:dyDescent="0.2">
      <c r="A36" s="22" t="s">
        <v>226</v>
      </c>
      <c r="B36" s="22" t="s">
        <v>225</v>
      </c>
      <c r="C36" s="22" t="s">
        <v>202</v>
      </c>
      <c r="D36" s="25">
        <v>8000</v>
      </c>
      <c r="E36" s="23">
        <v>47.584000000000003</v>
      </c>
      <c r="F36" s="24">
        <v>0.24746849741418001</v>
      </c>
      <c r="G36" s="23"/>
    </row>
    <row r="37" spans="1:7" x14ac:dyDescent="0.2">
      <c r="A37" s="22" t="s">
        <v>207</v>
      </c>
      <c r="B37" s="22" t="s">
        <v>206</v>
      </c>
      <c r="C37" s="22" t="s">
        <v>208</v>
      </c>
      <c r="D37" s="25">
        <v>3220</v>
      </c>
      <c r="E37" s="23">
        <v>45.047800000000002</v>
      </c>
      <c r="F37" s="24">
        <v>0.234278567960123</v>
      </c>
      <c r="G37" s="23"/>
    </row>
    <row r="38" spans="1:7" x14ac:dyDescent="0.2">
      <c r="A38" s="22" t="s">
        <v>228</v>
      </c>
      <c r="B38" s="22" t="s">
        <v>227</v>
      </c>
      <c r="C38" s="22" t="s">
        <v>218</v>
      </c>
      <c r="D38" s="25">
        <v>5054</v>
      </c>
      <c r="E38" s="23">
        <v>44.783493999999997</v>
      </c>
      <c r="F38" s="24">
        <v>0.232904000696388</v>
      </c>
      <c r="G38" s="23"/>
    </row>
    <row r="39" spans="1:7" x14ac:dyDescent="0.2">
      <c r="A39" s="22" t="s">
        <v>204</v>
      </c>
      <c r="B39" s="22" t="s">
        <v>203</v>
      </c>
      <c r="C39" s="22" t="s">
        <v>205</v>
      </c>
      <c r="D39" s="25">
        <v>1000</v>
      </c>
      <c r="E39" s="23">
        <v>44.05</v>
      </c>
      <c r="F39" s="24">
        <v>0.229089343289648</v>
      </c>
      <c r="G39" s="23"/>
    </row>
    <row r="40" spans="1:7" x14ac:dyDescent="0.2">
      <c r="A40" s="22" t="s">
        <v>217</v>
      </c>
      <c r="B40" s="22" t="s">
        <v>216</v>
      </c>
      <c r="C40" s="22" t="s">
        <v>218</v>
      </c>
      <c r="D40" s="25">
        <v>109000</v>
      </c>
      <c r="E40" s="23">
        <v>42.4773</v>
      </c>
      <c r="F40" s="24">
        <v>0.220910255657602</v>
      </c>
      <c r="G40" s="23"/>
    </row>
    <row r="41" spans="1:7" x14ac:dyDescent="0.2">
      <c r="A41" s="22" t="s">
        <v>230</v>
      </c>
      <c r="B41" s="22" t="s">
        <v>229</v>
      </c>
      <c r="C41" s="22" t="s">
        <v>231</v>
      </c>
      <c r="D41" s="25">
        <v>25000</v>
      </c>
      <c r="E41" s="23">
        <v>38.86</v>
      </c>
      <c r="F41" s="24">
        <v>0.20209788604394399</v>
      </c>
      <c r="G41" s="23"/>
    </row>
    <row r="42" spans="1:7" x14ac:dyDescent="0.2">
      <c r="A42" s="22" t="s">
        <v>235</v>
      </c>
      <c r="B42" s="22" t="s">
        <v>234</v>
      </c>
      <c r="C42" s="22" t="s">
        <v>236</v>
      </c>
      <c r="D42" s="25">
        <v>30000</v>
      </c>
      <c r="E42" s="23">
        <v>34.185000000000002</v>
      </c>
      <c r="F42" s="24">
        <v>0.17778477185826599</v>
      </c>
      <c r="G42" s="23"/>
    </row>
    <row r="43" spans="1:7" x14ac:dyDescent="0.2">
      <c r="A43" s="22" t="s">
        <v>242</v>
      </c>
      <c r="B43" s="22" t="s">
        <v>241</v>
      </c>
      <c r="C43" s="22" t="s">
        <v>243</v>
      </c>
      <c r="D43" s="25">
        <v>6000</v>
      </c>
      <c r="E43" s="23">
        <v>20.238</v>
      </c>
      <c r="F43" s="24">
        <v>0.10525108125983899</v>
      </c>
      <c r="G43" s="23"/>
    </row>
    <row r="44" spans="1:7" x14ac:dyDescent="0.2">
      <c r="A44" s="22" t="s">
        <v>238</v>
      </c>
      <c r="B44" s="22" t="s">
        <v>237</v>
      </c>
      <c r="C44" s="22" t="s">
        <v>166</v>
      </c>
      <c r="D44" s="25">
        <v>2350</v>
      </c>
      <c r="E44" s="23">
        <v>15.668625</v>
      </c>
      <c r="F44" s="24">
        <v>8.1487287434773306E-2</v>
      </c>
      <c r="G44" s="23"/>
    </row>
    <row r="45" spans="1:7" x14ac:dyDescent="0.2">
      <c r="A45" s="22" t="s">
        <v>245</v>
      </c>
      <c r="B45" s="22" t="s">
        <v>244</v>
      </c>
      <c r="C45" s="22" t="s">
        <v>202</v>
      </c>
      <c r="D45" s="25">
        <v>5981</v>
      </c>
      <c r="E45" s="23">
        <v>8.2561724000000005</v>
      </c>
      <c r="F45" s="24">
        <v>4.2937596213442002E-2</v>
      </c>
      <c r="G45" s="23"/>
    </row>
    <row r="46" spans="1:7" x14ac:dyDescent="0.2">
      <c r="A46" s="21" t="s">
        <v>34</v>
      </c>
      <c r="B46" s="21"/>
      <c r="C46" s="21"/>
      <c r="D46" s="21"/>
      <c r="E46" s="26">
        <f>SUM(E7:E45)</f>
        <v>4017.6920784000008</v>
      </c>
      <c r="F46" s="27">
        <f>SUM(F7:F45)</f>
        <v>20.894675136905267</v>
      </c>
      <c r="G46" s="26"/>
    </row>
    <row r="47" spans="1:7" x14ac:dyDescent="0.2">
      <c r="A47" s="22"/>
      <c r="B47" s="22"/>
      <c r="C47" s="22"/>
      <c r="D47" s="22"/>
      <c r="E47" s="23"/>
      <c r="F47" s="24"/>
      <c r="G47" s="23"/>
    </row>
    <row r="48" spans="1:7" x14ac:dyDescent="0.2">
      <c r="A48" s="21" t="s">
        <v>30</v>
      </c>
      <c r="B48" s="22"/>
      <c r="C48" s="22"/>
      <c r="D48" s="22"/>
      <c r="E48" s="23"/>
      <c r="F48" s="24"/>
      <c r="G48" s="23"/>
    </row>
    <row r="49" spans="1:7" x14ac:dyDescent="0.2">
      <c r="A49" s="21" t="s">
        <v>31</v>
      </c>
      <c r="B49" s="22"/>
      <c r="C49" s="22"/>
      <c r="D49" s="22"/>
      <c r="E49" s="23"/>
      <c r="F49" s="24"/>
      <c r="G49" s="23"/>
    </row>
    <row r="50" spans="1:7" x14ac:dyDescent="0.2">
      <c r="A50" s="22" t="s">
        <v>77</v>
      </c>
      <c r="B50" s="22" t="s">
        <v>76</v>
      </c>
      <c r="C50" s="22" t="s">
        <v>78</v>
      </c>
      <c r="D50" s="25">
        <v>1500</v>
      </c>
      <c r="E50" s="23">
        <v>1529.8940548</v>
      </c>
      <c r="F50" s="24">
        <v>7.9564682024260902</v>
      </c>
      <c r="G50" s="23">
        <v>8.2100000000000009</v>
      </c>
    </row>
    <row r="51" spans="1:7" x14ac:dyDescent="0.2">
      <c r="A51" s="22" t="s">
        <v>72</v>
      </c>
      <c r="B51" s="22" t="s">
        <v>71</v>
      </c>
      <c r="C51" s="22" t="s">
        <v>73</v>
      </c>
      <c r="D51" s="25">
        <v>1300</v>
      </c>
      <c r="E51" s="23">
        <v>1414.7835</v>
      </c>
      <c r="F51" s="24">
        <v>7.3578166381845698</v>
      </c>
      <c r="G51" s="23">
        <v>9.2449999999999992</v>
      </c>
    </row>
    <row r="52" spans="1:7" x14ac:dyDescent="0.2">
      <c r="A52" s="22" t="s">
        <v>1602</v>
      </c>
      <c r="B52" s="22" t="s">
        <v>1603</v>
      </c>
      <c r="C52" s="22" t="s">
        <v>78</v>
      </c>
      <c r="D52" s="25">
        <v>1000</v>
      </c>
      <c r="E52" s="23">
        <v>1045.6923973</v>
      </c>
      <c r="F52" s="24">
        <v>5.4382970392834302</v>
      </c>
      <c r="G52" s="23">
        <v>7.7945000000000002</v>
      </c>
    </row>
    <row r="53" spans="1:7" x14ac:dyDescent="0.2">
      <c r="A53" s="22" t="s">
        <v>122</v>
      </c>
      <c r="B53" s="22" t="s">
        <v>121</v>
      </c>
      <c r="C53" s="22" t="s">
        <v>32</v>
      </c>
      <c r="D53" s="25">
        <v>1000</v>
      </c>
      <c r="E53" s="23">
        <v>1012.0567123</v>
      </c>
      <c r="F53" s="24">
        <v>5.2633690713436403</v>
      </c>
      <c r="G53" s="23">
        <v>7.8449999999999998</v>
      </c>
    </row>
    <row r="54" spans="1:7" x14ac:dyDescent="0.2">
      <c r="A54" s="22" t="s">
        <v>1606</v>
      </c>
      <c r="B54" s="22" t="s">
        <v>1607</v>
      </c>
      <c r="C54" s="22" t="s">
        <v>32</v>
      </c>
      <c r="D54" s="25">
        <v>100</v>
      </c>
      <c r="E54" s="23">
        <v>1004.4620274</v>
      </c>
      <c r="F54" s="24">
        <v>5.2238716507708203</v>
      </c>
      <c r="G54" s="23">
        <v>8.0299999999999994</v>
      </c>
    </row>
    <row r="55" spans="1:7" x14ac:dyDescent="0.2">
      <c r="A55" s="22" t="s">
        <v>80</v>
      </c>
      <c r="B55" s="22" t="s">
        <v>79</v>
      </c>
      <c r="C55" s="22" t="s">
        <v>32</v>
      </c>
      <c r="D55" s="25">
        <v>1000</v>
      </c>
      <c r="E55" s="23">
        <v>996.13439730000005</v>
      </c>
      <c r="F55" s="24">
        <v>5.18056242691683</v>
      </c>
      <c r="G55" s="23">
        <v>8.3999000000000006</v>
      </c>
    </row>
    <row r="56" spans="1:7" x14ac:dyDescent="0.2">
      <c r="A56" s="22" t="s">
        <v>98</v>
      </c>
      <c r="B56" s="22" t="s">
        <v>97</v>
      </c>
      <c r="C56" s="22" t="s">
        <v>32</v>
      </c>
      <c r="D56" s="25">
        <v>1174</v>
      </c>
      <c r="E56" s="23">
        <v>660.90564800000004</v>
      </c>
      <c r="F56" s="24">
        <v>3.43714962262746</v>
      </c>
      <c r="G56" s="23">
        <v>7.0532000000000004</v>
      </c>
    </row>
    <row r="57" spans="1:7" x14ac:dyDescent="0.2">
      <c r="A57" s="22" t="s">
        <v>1610</v>
      </c>
      <c r="B57" s="22" t="s">
        <v>1611</v>
      </c>
      <c r="C57" s="22" t="s">
        <v>32</v>
      </c>
      <c r="D57" s="25">
        <v>500</v>
      </c>
      <c r="E57" s="23">
        <v>540.46530410000003</v>
      </c>
      <c r="F57" s="24">
        <v>2.81077960470168</v>
      </c>
      <c r="G57" s="23">
        <v>8.1327999999999996</v>
      </c>
    </row>
    <row r="58" spans="1:7" x14ac:dyDescent="0.2">
      <c r="A58" s="22" t="s">
        <v>1461</v>
      </c>
      <c r="B58" s="22" t="s">
        <v>1462</v>
      </c>
      <c r="C58" s="22" t="s">
        <v>32</v>
      </c>
      <c r="D58" s="25">
        <v>50</v>
      </c>
      <c r="E58" s="23">
        <v>511.01180140000002</v>
      </c>
      <c r="F58" s="24">
        <v>2.6576017706239798</v>
      </c>
      <c r="G58" s="23">
        <v>7.8826000000000001</v>
      </c>
    </row>
    <row r="59" spans="1:7" x14ac:dyDescent="0.2">
      <c r="A59" s="22" t="s">
        <v>75</v>
      </c>
      <c r="B59" s="22" t="s">
        <v>74</v>
      </c>
      <c r="C59" s="22" t="s">
        <v>73</v>
      </c>
      <c r="D59" s="25">
        <v>349</v>
      </c>
      <c r="E59" s="23">
        <v>378.70757800000001</v>
      </c>
      <c r="F59" s="24">
        <v>1.96953167634128</v>
      </c>
      <c r="G59" s="23">
        <v>9.18</v>
      </c>
    </row>
    <row r="60" spans="1:7" x14ac:dyDescent="0.2">
      <c r="A60" s="21" t="s">
        <v>34</v>
      </c>
      <c r="B60" s="21"/>
      <c r="C60" s="21"/>
      <c r="D60" s="21"/>
      <c r="E60" s="26">
        <f>SUM(E49:E59)</f>
        <v>9094.1134205999988</v>
      </c>
      <c r="F60" s="27">
        <f>SUM(F49:F59)</f>
        <v>47.295447703219779</v>
      </c>
      <c r="G60" s="26"/>
    </row>
    <row r="61" spans="1:7" x14ac:dyDescent="0.2">
      <c r="A61" s="22"/>
      <c r="B61" s="22"/>
      <c r="C61" s="22"/>
      <c r="D61" s="22"/>
      <c r="E61" s="23"/>
      <c r="F61" s="24"/>
      <c r="G61" s="23"/>
    </row>
    <row r="62" spans="1:7" x14ac:dyDescent="0.2">
      <c r="A62" s="21" t="s">
        <v>35</v>
      </c>
      <c r="B62" s="22"/>
      <c r="C62" s="22"/>
      <c r="D62" s="22"/>
      <c r="E62" s="23"/>
      <c r="F62" s="24"/>
      <c r="G62" s="23"/>
    </row>
    <row r="63" spans="1:7" x14ac:dyDescent="0.2">
      <c r="A63" s="21" t="s">
        <v>36</v>
      </c>
      <c r="B63" s="22"/>
      <c r="C63" s="22"/>
      <c r="D63" s="22"/>
      <c r="E63" s="23"/>
      <c r="F63" s="24"/>
      <c r="G63" s="23"/>
    </row>
    <row r="64" spans="1:7" x14ac:dyDescent="0.2">
      <c r="A64" s="22" t="s">
        <v>84</v>
      </c>
      <c r="B64" s="22" t="s">
        <v>83</v>
      </c>
      <c r="C64" s="22" t="s">
        <v>39</v>
      </c>
      <c r="D64" s="25">
        <v>300</v>
      </c>
      <c r="E64" s="23">
        <v>1431.9359999999999</v>
      </c>
      <c r="F64" s="24">
        <v>7.4470210640818602</v>
      </c>
      <c r="G64" s="23">
        <v>7.78</v>
      </c>
    </row>
    <row r="65" spans="1:7" x14ac:dyDescent="0.2">
      <c r="A65" s="21" t="s">
        <v>34</v>
      </c>
      <c r="B65" s="21"/>
      <c r="C65" s="21"/>
      <c r="D65" s="21"/>
      <c r="E65" s="26">
        <f>SUM(E63:E64)</f>
        <v>1431.9359999999999</v>
      </c>
      <c r="F65" s="27">
        <f>SUM(F63:F64)</f>
        <v>7.4470210640818602</v>
      </c>
      <c r="G65" s="26"/>
    </row>
    <row r="66" spans="1:7" x14ac:dyDescent="0.2">
      <c r="A66" s="22"/>
      <c r="B66" s="22"/>
      <c r="C66" s="22"/>
      <c r="D66" s="22"/>
      <c r="E66" s="23"/>
      <c r="F66" s="24"/>
      <c r="G66" s="23"/>
    </row>
    <row r="67" spans="1:7" x14ac:dyDescent="0.2">
      <c r="A67" s="21" t="s">
        <v>69</v>
      </c>
      <c r="B67" s="22"/>
      <c r="C67" s="22"/>
      <c r="D67" s="22"/>
      <c r="E67" s="23"/>
      <c r="F67" s="24"/>
      <c r="G67" s="23"/>
    </row>
    <row r="68" spans="1:7" x14ac:dyDescent="0.2">
      <c r="A68" s="22" t="s">
        <v>104</v>
      </c>
      <c r="B68" s="22" t="s">
        <v>103</v>
      </c>
      <c r="C68" s="22" t="s">
        <v>43</v>
      </c>
      <c r="D68" s="25">
        <v>500000</v>
      </c>
      <c r="E68" s="23">
        <v>501.28444439999998</v>
      </c>
      <c r="F68" s="24">
        <v>2.6070130344815499</v>
      </c>
      <c r="G68" s="23">
        <v>7.9651402400000002</v>
      </c>
    </row>
    <row r="69" spans="1:7" x14ac:dyDescent="0.2">
      <c r="A69" s="21" t="s">
        <v>34</v>
      </c>
      <c r="B69" s="21"/>
      <c r="C69" s="21"/>
      <c r="D69" s="21"/>
      <c r="E69" s="26">
        <f>SUM(E68:E68)</f>
        <v>501.28444439999998</v>
      </c>
      <c r="F69" s="27">
        <f>SUM(F68:F68)</f>
        <v>2.6070130344815499</v>
      </c>
      <c r="G69" s="26"/>
    </row>
    <row r="70" spans="1:7" x14ac:dyDescent="0.2">
      <c r="A70" s="22"/>
      <c r="B70" s="22"/>
      <c r="C70" s="22"/>
      <c r="D70" s="22"/>
      <c r="E70" s="23"/>
      <c r="F70" s="24"/>
      <c r="G70" s="23"/>
    </row>
    <row r="71" spans="1:7" x14ac:dyDescent="0.2">
      <c r="A71" s="21" t="s">
        <v>246</v>
      </c>
      <c r="B71" s="22"/>
      <c r="C71" s="22"/>
      <c r="D71" s="22"/>
      <c r="E71" s="23"/>
      <c r="F71" s="24"/>
      <c r="G71" s="23"/>
    </row>
    <row r="72" spans="1:7" x14ac:dyDescent="0.2">
      <c r="A72" s="22" t="s">
        <v>1612</v>
      </c>
      <c r="B72" s="22" t="s">
        <v>1613</v>
      </c>
      <c r="C72" s="22" t="s">
        <v>247</v>
      </c>
      <c r="D72" s="25">
        <v>1871689.2890000001</v>
      </c>
      <c r="E72" s="23">
        <v>198.92313759999999</v>
      </c>
      <c r="F72" s="24">
        <v>1.03453282537799</v>
      </c>
      <c r="G72" s="23"/>
    </row>
    <row r="73" spans="1:7" x14ac:dyDescent="0.2">
      <c r="A73" s="21" t="s">
        <v>34</v>
      </c>
      <c r="B73" s="21"/>
      <c r="C73" s="21"/>
      <c r="D73" s="21"/>
      <c r="E73" s="26">
        <f>SUM(E72:E72)</f>
        <v>198.92313759999999</v>
      </c>
      <c r="F73" s="27">
        <f>SUM(F72:F72)</f>
        <v>1.03453282537799</v>
      </c>
      <c r="G73" s="26"/>
    </row>
    <row r="74" spans="1:7" x14ac:dyDescent="0.2">
      <c r="A74" s="22"/>
      <c r="B74" s="22"/>
      <c r="C74" s="22"/>
      <c r="D74" s="22"/>
      <c r="E74" s="23"/>
      <c r="F74" s="24"/>
      <c r="G74" s="23"/>
    </row>
    <row r="75" spans="1:7" x14ac:dyDescent="0.2">
      <c r="A75" s="21" t="s">
        <v>1244</v>
      </c>
      <c r="B75" s="22"/>
      <c r="C75" s="22"/>
      <c r="D75" s="22"/>
      <c r="E75" s="23"/>
      <c r="F75" s="24"/>
      <c r="G75" s="23"/>
    </row>
    <row r="76" spans="1:7" x14ac:dyDescent="0.2">
      <c r="A76" s="22" t="s">
        <v>1245</v>
      </c>
      <c r="B76" s="22" t="s">
        <v>1246</v>
      </c>
      <c r="C76" s="22" t="s">
        <v>1247</v>
      </c>
      <c r="D76" s="25">
        <v>636.86800000000005</v>
      </c>
      <c r="E76" s="23">
        <v>75.058841700000002</v>
      </c>
      <c r="F76" s="24">
        <v>0.39035597623461199</v>
      </c>
      <c r="G76" s="23">
        <v>5.8</v>
      </c>
    </row>
    <row r="77" spans="1:7" x14ac:dyDescent="0.2">
      <c r="A77" s="21" t="s">
        <v>34</v>
      </c>
      <c r="B77" s="21"/>
      <c r="C77" s="21"/>
      <c r="D77" s="21"/>
      <c r="E77" s="26">
        <f>SUM(E76:E76)</f>
        <v>75.058841700000002</v>
      </c>
      <c r="F77" s="27">
        <f>SUM(F76:F76)</f>
        <v>0.39035597623461199</v>
      </c>
      <c r="G77" s="26"/>
    </row>
    <row r="78" spans="1:7" x14ac:dyDescent="0.2">
      <c r="A78" s="22"/>
      <c r="B78" s="22"/>
      <c r="C78" s="22"/>
      <c r="D78" s="22"/>
      <c r="E78" s="23"/>
      <c r="F78" s="24"/>
      <c r="G78" s="23"/>
    </row>
    <row r="79" spans="1:7" x14ac:dyDescent="0.2">
      <c r="A79" s="21" t="s">
        <v>44</v>
      </c>
      <c r="B79" s="21"/>
      <c r="C79" s="21"/>
      <c r="D79" s="21"/>
      <c r="E79" s="26">
        <f>E46+E60+E65+E69+E73+E77</f>
        <v>15319.007922700001</v>
      </c>
      <c r="F79" s="27">
        <f>F46+F60+F65+F69+F73+F77</f>
        <v>79.669045740301073</v>
      </c>
      <c r="G79" s="26"/>
    </row>
    <row r="80" spans="1:7" x14ac:dyDescent="0.2">
      <c r="A80" s="21"/>
      <c r="B80" s="21"/>
      <c r="C80" s="21"/>
      <c r="D80" s="21"/>
      <c r="E80" s="26"/>
      <c r="F80" s="27"/>
      <c r="G80" s="26"/>
    </row>
    <row r="81" spans="1:7" x14ac:dyDescent="0.2">
      <c r="A81" s="21" t="s">
        <v>46</v>
      </c>
      <c r="B81" s="21"/>
      <c r="C81" s="21"/>
      <c r="D81" s="21"/>
      <c r="E81" s="26">
        <f>E83-(E46+E60+E65+E69+E73+E77)</f>
        <v>3909.2981029999992</v>
      </c>
      <c r="F81" s="27">
        <f>F83-(F46+F60+F65+F69+F73+F77)</f>
        <v>20.330954259698927</v>
      </c>
      <c r="G81" s="26"/>
    </row>
    <row r="82" spans="1:7" x14ac:dyDescent="0.2">
      <c r="A82" s="21"/>
      <c r="B82" s="21"/>
      <c r="C82" s="21"/>
      <c r="D82" s="21"/>
      <c r="E82" s="26"/>
      <c r="F82" s="27"/>
      <c r="G82" s="26"/>
    </row>
    <row r="83" spans="1:7" x14ac:dyDescent="0.2">
      <c r="A83" s="28" t="s">
        <v>45</v>
      </c>
      <c r="B83" s="28"/>
      <c r="C83" s="28"/>
      <c r="D83" s="28"/>
      <c r="E83" s="29">
        <v>19228.3060257</v>
      </c>
      <c r="F83" s="30">
        <v>100</v>
      </c>
      <c r="G83" s="29"/>
    </row>
    <row r="85" spans="1:7" x14ac:dyDescent="0.2">
      <c r="A85" s="11" t="s">
        <v>48</v>
      </c>
    </row>
    <row r="86" spans="1:7" x14ac:dyDescent="0.2">
      <c r="A86" s="11" t="s">
        <v>1249</v>
      </c>
    </row>
    <row r="88" spans="1:7" ht="23.25" customHeight="1" x14ac:dyDescent="0.2">
      <c r="A88" s="175" t="s">
        <v>983</v>
      </c>
      <c r="B88" s="175"/>
      <c r="C88" s="175"/>
      <c r="D88" s="175"/>
    </row>
    <row r="90" spans="1:7" x14ac:dyDescent="0.2">
      <c r="A90" s="11" t="s">
        <v>49</v>
      </c>
    </row>
    <row r="91" spans="1:7" x14ac:dyDescent="0.2">
      <c r="A91" s="11" t="s">
        <v>995</v>
      </c>
    </row>
    <row r="92" spans="1:7" x14ac:dyDescent="0.2">
      <c r="A92" s="11" t="s">
        <v>50</v>
      </c>
      <c r="B92" s="11"/>
      <c r="C92" s="31" t="s">
        <v>52</v>
      </c>
      <c r="D92" s="11" t="s">
        <v>51</v>
      </c>
    </row>
    <row r="93" spans="1:7" x14ac:dyDescent="0.2">
      <c r="A93" s="6" t="s">
        <v>59</v>
      </c>
      <c r="C93" s="32">
        <v>90.956199999999995</v>
      </c>
      <c r="D93" s="32">
        <v>90.808499999999995</v>
      </c>
    </row>
    <row r="94" spans="1:7" x14ac:dyDescent="0.2">
      <c r="A94" s="6" t="s">
        <v>117</v>
      </c>
      <c r="C94" s="32">
        <v>12.560700000000001</v>
      </c>
      <c r="D94" s="32">
        <v>12.4754</v>
      </c>
    </row>
    <row r="95" spans="1:7" x14ac:dyDescent="0.2">
      <c r="A95" s="6" t="s">
        <v>118</v>
      </c>
      <c r="C95" s="32">
        <v>11.6447</v>
      </c>
      <c r="D95" s="32">
        <v>11.6258</v>
      </c>
    </row>
    <row r="96" spans="1:7" x14ac:dyDescent="0.2">
      <c r="A96" s="6" t="s">
        <v>60</v>
      </c>
      <c r="C96" s="32">
        <v>100.4807</v>
      </c>
      <c r="D96" s="32">
        <v>100.36920000000001</v>
      </c>
    </row>
    <row r="97" spans="1:5" x14ac:dyDescent="0.2">
      <c r="A97" s="6" t="s">
        <v>119</v>
      </c>
      <c r="C97" s="32">
        <v>14.311999999999999</v>
      </c>
      <c r="D97" s="32">
        <v>14.210800000000001</v>
      </c>
    </row>
    <row r="98" spans="1:5" x14ac:dyDescent="0.2">
      <c r="A98" s="6" t="s">
        <v>120</v>
      </c>
      <c r="C98" s="32">
        <v>13.4886</v>
      </c>
      <c r="D98" s="32">
        <v>13.4735</v>
      </c>
    </row>
    <row r="100" spans="1:5" x14ac:dyDescent="0.2">
      <c r="A100" s="11" t="s">
        <v>996</v>
      </c>
    </row>
    <row r="101" spans="1:5" x14ac:dyDescent="0.2">
      <c r="A101" s="176" t="s">
        <v>53</v>
      </c>
      <c r="B101" s="177"/>
      <c r="C101" s="33" t="s">
        <v>54</v>
      </c>
    </row>
    <row r="102" spans="1:5" x14ac:dyDescent="0.2">
      <c r="A102" s="171" t="s">
        <v>117</v>
      </c>
      <c r="B102" s="172"/>
      <c r="C102" s="34">
        <v>6.5000000000000002E-2</v>
      </c>
    </row>
    <row r="103" spans="1:5" x14ac:dyDescent="0.2">
      <c r="A103" s="171" t="s">
        <v>119</v>
      </c>
      <c r="B103" s="172"/>
      <c r="C103" s="34">
        <v>8.5000000000000006E-2</v>
      </c>
    </row>
    <row r="104" spans="1:5" x14ac:dyDescent="0.2">
      <c r="A104" s="6" t="s">
        <v>55</v>
      </c>
    </row>
    <row r="105" spans="1:5" x14ac:dyDescent="0.2">
      <c r="A105" s="6" t="s">
        <v>56</v>
      </c>
    </row>
    <row r="107" spans="1:5" x14ac:dyDescent="0.2">
      <c r="A107" s="11" t="s">
        <v>1091</v>
      </c>
      <c r="D107" s="31" t="s">
        <v>58</v>
      </c>
    </row>
    <row r="109" spans="1:5" x14ac:dyDescent="0.2">
      <c r="A109" s="11" t="s">
        <v>1267</v>
      </c>
      <c r="D109" s="35">
        <v>2.0962613071580201</v>
      </c>
      <c r="E109" s="9" t="s">
        <v>57</v>
      </c>
    </row>
    <row r="111" spans="1:5" x14ac:dyDescent="0.2">
      <c r="A111" s="11" t="s">
        <v>70</v>
      </c>
      <c r="D111" s="31" t="s">
        <v>58</v>
      </c>
    </row>
    <row r="113" spans="1:9" x14ac:dyDescent="0.2">
      <c r="A113" s="11" t="s">
        <v>1268</v>
      </c>
      <c r="B113" s="11"/>
      <c r="C113" s="11"/>
      <c r="D113" s="31" t="s">
        <v>58</v>
      </c>
    </row>
    <row r="114" spans="1:9" x14ac:dyDescent="0.2">
      <c r="A114" s="11"/>
      <c r="B114" s="11"/>
      <c r="C114" s="11"/>
      <c r="D114" s="11"/>
    </row>
    <row r="115" spans="1:9" x14ac:dyDescent="0.2">
      <c r="A115" s="11" t="s">
        <v>1269</v>
      </c>
      <c r="B115" s="11"/>
      <c r="C115" s="11"/>
      <c r="D115" s="31" t="s">
        <v>58</v>
      </c>
    </row>
    <row r="116" spans="1:9" x14ac:dyDescent="0.2">
      <c r="A116" s="11"/>
      <c r="B116" s="11"/>
      <c r="C116" s="11"/>
      <c r="D116" s="11"/>
    </row>
    <row r="117" spans="1:9" x14ac:dyDescent="0.2">
      <c r="A117" s="11" t="s">
        <v>1840</v>
      </c>
      <c r="B117" s="11"/>
      <c r="C117" s="11"/>
      <c r="D117" s="31" t="s">
        <v>58</v>
      </c>
    </row>
    <row r="118" spans="1:9" x14ac:dyDescent="0.2">
      <c r="A118" s="11"/>
      <c r="B118" s="11"/>
      <c r="C118" s="11"/>
      <c r="D118" s="11"/>
    </row>
    <row r="119" spans="1:9" x14ac:dyDescent="0.2">
      <c r="A119" s="11" t="s">
        <v>1270</v>
      </c>
      <c r="B119" s="11"/>
      <c r="C119" s="11"/>
      <c r="D119" s="31" t="s">
        <v>58</v>
      </c>
    </row>
    <row r="120" spans="1:9" x14ac:dyDescent="0.2">
      <c r="A120" s="11"/>
      <c r="B120" s="11"/>
      <c r="C120" s="11"/>
      <c r="D120" s="11"/>
    </row>
    <row r="121" spans="1:9" x14ac:dyDescent="0.2">
      <c r="A121" s="11" t="s">
        <v>1271</v>
      </c>
      <c r="B121" s="11"/>
      <c r="C121" s="11"/>
      <c r="D121" s="31" t="s">
        <v>58</v>
      </c>
    </row>
    <row r="123" spans="1:9" x14ac:dyDescent="0.2">
      <c r="A123" s="56" t="s">
        <v>1272</v>
      </c>
      <c r="B123" s="57"/>
      <c r="C123" s="57"/>
      <c r="D123" s="57"/>
      <c r="E123" s="10"/>
      <c r="G123" s="10"/>
      <c r="H123" s="57"/>
      <c r="I123" s="57"/>
    </row>
    <row r="124" spans="1:9" x14ac:dyDescent="0.2">
      <c r="A124" s="56"/>
      <c r="B124" s="57"/>
      <c r="C124" s="57"/>
      <c r="D124" s="57"/>
      <c r="E124" s="10"/>
      <c r="G124" s="10"/>
      <c r="H124" s="57"/>
      <c r="I124" s="57"/>
    </row>
    <row r="125" spans="1:9" x14ac:dyDescent="0.2">
      <c r="A125" s="56" t="s">
        <v>1129</v>
      </c>
      <c r="B125" s="57"/>
      <c r="C125" s="57"/>
      <c r="D125" s="57"/>
      <c r="E125" s="10"/>
      <c r="G125" s="10"/>
      <c r="H125" s="57"/>
      <c r="I125" s="57"/>
    </row>
    <row r="126" spans="1:9" x14ac:dyDescent="0.2">
      <c r="A126" s="71"/>
      <c r="B126" s="57"/>
      <c r="C126" s="57"/>
      <c r="D126" s="57"/>
      <c r="E126" s="10"/>
      <c r="G126" s="10"/>
      <c r="H126" s="57"/>
      <c r="I126" s="57"/>
    </row>
    <row r="127" spans="1:9" x14ac:dyDescent="0.2">
      <c r="A127" s="57"/>
      <c r="B127" s="57"/>
      <c r="C127" s="57"/>
      <c r="D127" s="57"/>
      <c r="E127" s="10"/>
      <c r="G127" s="10"/>
      <c r="H127" s="57"/>
      <c r="I127" s="57"/>
    </row>
    <row r="128" spans="1:9" x14ac:dyDescent="0.2">
      <c r="A128" s="57"/>
      <c r="B128" s="57"/>
      <c r="C128" s="57"/>
      <c r="D128" s="57"/>
      <c r="E128" s="10"/>
      <c r="G128" s="10"/>
      <c r="H128" s="57"/>
      <c r="I128" s="57"/>
    </row>
    <row r="129" spans="1:9" x14ac:dyDescent="0.2">
      <c r="A129" s="57"/>
      <c r="B129" s="57"/>
      <c r="C129" s="57"/>
      <c r="D129" s="57"/>
      <c r="E129" s="10"/>
      <c r="G129" s="10"/>
      <c r="H129" s="57"/>
      <c r="I129" s="57"/>
    </row>
    <row r="130" spans="1:9" x14ac:dyDescent="0.2">
      <c r="A130" s="57"/>
      <c r="B130" s="57"/>
      <c r="C130" s="57"/>
      <c r="D130" s="57"/>
      <c r="E130" s="10"/>
      <c r="G130" s="10"/>
      <c r="H130" s="57"/>
      <c r="I130" s="57"/>
    </row>
    <row r="131" spans="1:9" x14ac:dyDescent="0.2">
      <c r="A131" s="57"/>
      <c r="B131" s="57"/>
      <c r="C131" s="57"/>
      <c r="D131" s="57"/>
      <c r="E131" s="10"/>
      <c r="G131" s="10"/>
      <c r="H131" s="57"/>
      <c r="I131" s="57"/>
    </row>
    <row r="132" spans="1:9" x14ac:dyDescent="0.2">
      <c r="A132" s="57"/>
      <c r="B132" s="57"/>
      <c r="C132" s="57"/>
      <c r="D132" s="57"/>
      <c r="E132" s="10"/>
      <c r="G132" s="10"/>
      <c r="H132" s="57"/>
      <c r="I132" s="57"/>
    </row>
    <row r="133" spans="1:9" x14ac:dyDescent="0.2">
      <c r="A133" s="57"/>
      <c r="B133" s="57"/>
      <c r="C133" s="57"/>
      <c r="D133" s="57"/>
      <c r="E133" s="10"/>
      <c r="G133" s="10"/>
      <c r="H133" s="57"/>
      <c r="I133" s="57"/>
    </row>
    <row r="134" spans="1:9" x14ac:dyDescent="0.2">
      <c r="A134" s="57"/>
      <c r="B134" s="57"/>
      <c r="C134" s="57"/>
      <c r="D134" s="57"/>
      <c r="E134" s="10"/>
      <c r="G134" s="10"/>
      <c r="H134" s="57"/>
      <c r="I134" s="57"/>
    </row>
    <row r="135" spans="1:9" x14ac:dyDescent="0.2">
      <c r="A135" s="57"/>
      <c r="B135" s="57"/>
      <c r="C135" s="57"/>
      <c r="D135" s="57"/>
      <c r="E135" s="10"/>
      <c r="G135" s="10"/>
      <c r="H135" s="57"/>
      <c r="I135" s="57"/>
    </row>
    <row r="136" spans="1:9" x14ac:dyDescent="0.2">
      <c r="A136" s="57"/>
      <c r="B136" s="57"/>
      <c r="C136" s="57"/>
      <c r="D136" s="57"/>
      <c r="E136" s="10"/>
      <c r="G136" s="10"/>
      <c r="H136" s="57"/>
      <c r="I136" s="57"/>
    </row>
    <row r="137" spans="1:9" x14ac:dyDescent="0.2">
      <c r="A137" s="57"/>
      <c r="B137" s="57"/>
      <c r="C137" s="57"/>
      <c r="D137" s="57"/>
      <c r="E137" s="10"/>
      <c r="G137" s="10"/>
      <c r="H137" s="57"/>
      <c r="I137" s="57"/>
    </row>
    <row r="138" spans="1:9" x14ac:dyDescent="0.2">
      <c r="A138" s="57"/>
      <c r="B138" s="57"/>
      <c r="C138" s="57"/>
      <c r="D138" s="57"/>
      <c r="E138" s="10"/>
      <c r="G138" s="10"/>
      <c r="H138" s="57"/>
      <c r="I138" s="57"/>
    </row>
    <row r="139" spans="1:9" x14ac:dyDescent="0.2">
      <c r="A139" s="57"/>
      <c r="B139" s="57"/>
      <c r="C139" s="57"/>
      <c r="D139" s="57"/>
      <c r="E139" s="10"/>
      <c r="G139" s="10"/>
      <c r="H139" s="57"/>
      <c r="I139" s="57"/>
    </row>
    <row r="140" spans="1:9" x14ac:dyDescent="0.2">
      <c r="A140" s="57"/>
      <c r="B140" s="57"/>
      <c r="C140" s="57"/>
      <c r="D140" s="57"/>
      <c r="E140" s="10"/>
      <c r="G140" s="10"/>
      <c r="H140" s="57"/>
      <c r="I140" s="57"/>
    </row>
    <row r="141" spans="1:9" x14ac:dyDescent="0.2">
      <c r="A141" s="57"/>
      <c r="B141" s="57"/>
      <c r="C141" s="57"/>
      <c r="D141" s="57"/>
      <c r="E141" s="10"/>
      <c r="G141" s="10"/>
      <c r="H141" s="57"/>
      <c r="I141" s="57"/>
    </row>
    <row r="142" spans="1:9" x14ac:dyDescent="0.2">
      <c r="A142" s="57"/>
      <c r="B142" s="57"/>
      <c r="C142" s="57"/>
      <c r="D142" s="57"/>
      <c r="E142" s="10"/>
      <c r="G142" s="10"/>
      <c r="H142" s="57"/>
      <c r="I142" s="57"/>
    </row>
    <row r="143" spans="1:9" x14ac:dyDescent="0.2">
      <c r="A143" s="56" t="s">
        <v>1617</v>
      </c>
      <c r="B143" s="57"/>
      <c r="C143" s="57"/>
      <c r="D143" s="57"/>
      <c r="E143" s="10"/>
      <c r="G143" s="10"/>
      <c r="H143" s="57"/>
      <c r="I143" s="57"/>
    </row>
    <row r="144" spans="1:9" x14ac:dyDescent="0.2">
      <c r="A144" s="57"/>
      <c r="B144" s="57"/>
      <c r="C144" s="57"/>
      <c r="D144" s="57"/>
      <c r="E144" s="10"/>
      <c r="G144" s="10"/>
      <c r="H144" s="57"/>
      <c r="I144" s="57"/>
    </row>
    <row r="145" spans="1:9" x14ac:dyDescent="0.2">
      <c r="A145" s="56" t="s">
        <v>1561</v>
      </c>
      <c r="B145" s="57"/>
      <c r="C145" s="57"/>
      <c r="D145" s="57"/>
      <c r="E145" s="10"/>
      <c r="G145" s="10"/>
      <c r="H145" s="57"/>
      <c r="I145" s="57"/>
    </row>
    <row r="146" spans="1:9" x14ac:dyDescent="0.2">
      <c r="A146" s="57"/>
      <c r="B146" s="57"/>
      <c r="C146" s="57"/>
      <c r="D146" s="57"/>
      <c r="E146" s="10"/>
      <c r="G146" s="10"/>
      <c r="H146" s="57"/>
      <c r="I146" s="57"/>
    </row>
    <row r="147" spans="1:9" x14ac:dyDescent="0.2">
      <c r="A147" s="57"/>
      <c r="B147" s="57"/>
      <c r="C147" s="57"/>
      <c r="D147" s="57"/>
      <c r="E147" s="10"/>
      <c r="G147" s="10"/>
      <c r="H147" s="57"/>
      <c r="I147" s="57"/>
    </row>
    <row r="148" spans="1:9" x14ac:dyDescent="0.2">
      <c r="A148" s="57"/>
      <c r="B148" s="57"/>
      <c r="C148" s="57"/>
      <c r="D148" s="57"/>
      <c r="E148" s="10"/>
      <c r="G148" s="10"/>
      <c r="H148" s="57"/>
      <c r="I148" s="57"/>
    </row>
    <row r="149" spans="1:9" x14ac:dyDescent="0.2">
      <c r="A149" s="57"/>
      <c r="B149" s="57"/>
      <c r="C149" s="57"/>
      <c r="D149" s="57"/>
      <c r="E149" s="10"/>
      <c r="G149" s="10"/>
      <c r="H149" s="57"/>
      <c r="I149" s="57"/>
    </row>
    <row r="150" spans="1:9" x14ac:dyDescent="0.2">
      <c r="A150" s="57"/>
      <c r="B150" s="57"/>
      <c r="C150" s="57"/>
      <c r="D150" s="57"/>
      <c r="E150" s="10"/>
      <c r="G150" s="10"/>
      <c r="H150" s="57"/>
      <c r="I150" s="57"/>
    </row>
    <row r="151" spans="1:9" x14ac:dyDescent="0.2">
      <c r="A151" s="57"/>
      <c r="B151" s="57"/>
      <c r="C151" s="57"/>
      <c r="D151" s="57"/>
      <c r="E151" s="10"/>
      <c r="G151" s="10"/>
      <c r="H151" s="57"/>
      <c r="I151" s="57"/>
    </row>
    <row r="152" spans="1:9" x14ac:dyDescent="0.2">
      <c r="A152" s="57"/>
      <c r="B152" s="57"/>
      <c r="C152" s="57"/>
      <c r="D152" s="57"/>
      <c r="E152" s="10"/>
      <c r="G152" s="10"/>
      <c r="H152" s="57"/>
      <c r="I152" s="57"/>
    </row>
    <row r="153" spans="1:9" x14ac:dyDescent="0.2">
      <c r="A153" s="57"/>
      <c r="B153" s="57"/>
      <c r="C153" s="57"/>
      <c r="D153" s="57"/>
      <c r="E153" s="10"/>
      <c r="G153" s="10"/>
      <c r="H153" s="57"/>
      <c r="I153" s="57"/>
    </row>
    <row r="154" spans="1:9" x14ac:dyDescent="0.2">
      <c r="A154" s="57"/>
      <c r="B154" s="57"/>
      <c r="C154" s="57"/>
      <c r="D154" s="57"/>
      <c r="E154" s="10"/>
      <c r="G154" s="10"/>
      <c r="H154" s="57"/>
      <c r="I154" s="57"/>
    </row>
    <row r="155" spans="1:9" x14ac:dyDescent="0.2">
      <c r="A155" s="57"/>
      <c r="B155" s="57"/>
      <c r="C155" s="57"/>
      <c r="D155" s="57"/>
      <c r="E155" s="10"/>
      <c r="G155" s="10"/>
      <c r="H155" s="57"/>
      <c r="I155" s="57"/>
    </row>
    <row r="156" spans="1:9" x14ac:dyDescent="0.2">
      <c r="A156" s="57"/>
      <c r="B156" s="57"/>
      <c r="C156" s="57"/>
      <c r="D156" s="57"/>
      <c r="E156" s="10"/>
      <c r="G156" s="10"/>
      <c r="H156" s="57"/>
      <c r="I156" s="57"/>
    </row>
    <row r="157" spans="1:9" x14ac:dyDescent="0.2">
      <c r="A157" s="57"/>
      <c r="B157" s="57"/>
      <c r="C157" s="57"/>
      <c r="D157" s="57"/>
      <c r="E157" s="10"/>
      <c r="G157" s="10"/>
      <c r="H157" s="57"/>
      <c r="I157" s="57"/>
    </row>
    <row r="158" spans="1:9" x14ac:dyDescent="0.2">
      <c r="A158" s="57"/>
      <c r="B158" s="57"/>
      <c r="C158" s="57"/>
      <c r="D158" s="57"/>
      <c r="E158" s="10"/>
      <c r="G158" s="10"/>
      <c r="H158" s="57"/>
      <c r="I158" s="57"/>
    </row>
    <row r="159" spans="1:9" x14ac:dyDescent="0.2">
      <c r="A159" s="57"/>
      <c r="B159" s="57"/>
      <c r="C159" s="57"/>
      <c r="D159" s="57"/>
      <c r="E159" s="10"/>
      <c r="G159" s="10"/>
      <c r="H159" s="57"/>
      <c r="I159" s="57"/>
    </row>
    <row r="160" spans="1:9" x14ac:dyDescent="0.2">
      <c r="A160" s="57"/>
      <c r="B160" s="57"/>
      <c r="C160" s="57"/>
      <c r="D160" s="57"/>
      <c r="E160" s="10"/>
      <c r="G160" s="10"/>
      <c r="H160" s="57"/>
      <c r="I160" s="57"/>
    </row>
    <row r="161" spans="1:9" x14ac:dyDescent="0.2">
      <c r="A161" s="57"/>
      <c r="B161" s="57"/>
      <c r="C161" s="57"/>
      <c r="D161" s="57"/>
      <c r="E161" s="10"/>
      <c r="G161" s="10"/>
      <c r="H161" s="57"/>
      <c r="I161" s="57"/>
    </row>
    <row r="162" spans="1:9" x14ac:dyDescent="0.2">
      <c r="A162" s="56" t="s">
        <v>1618</v>
      </c>
      <c r="B162" s="57"/>
      <c r="C162" s="57"/>
      <c r="D162" s="57"/>
      <c r="E162" s="10"/>
      <c r="G162" s="10"/>
      <c r="H162" s="57"/>
      <c r="I162" s="57"/>
    </row>
    <row r="163" spans="1:9" x14ac:dyDescent="0.2">
      <c r="A163" s="57"/>
      <c r="B163" s="57"/>
      <c r="C163" s="57"/>
      <c r="D163" s="57"/>
      <c r="E163" s="10"/>
      <c r="G163" s="10"/>
      <c r="H163" s="57"/>
      <c r="I163" s="57"/>
    </row>
    <row r="164" spans="1:9" x14ac:dyDescent="0.2">
      <c r="A164" s="57" t="s">
        <v>1128</v>
      </c>
      <c r="B164" s="57"/>
      <c r="C164" s="57"/>
      <c r="D164" s="57"/>
      <c r="E164" s="10"/>
      <c r="G164" s="10"/>
      <c r="H164" s="57"/>
      <c r="I164" s="57"/>
    </row>
    <row r="166" spans="1:9" x14ac:dyDescent="0.2">
      <c r="A166" s="57"/>
    </row>
    <row r="167" spans="1:9" x14ac:dyDescent="0.2">
      <c r="A167" s="57"/>
    </row>
    <row r="168" spans="1:9" x14ac:dyDescent="0.2">
      <c r="A168" s="71"/>
    </row>
    <row r="169" spans="1:9" x14ac:dyDescent="0.2">
      <c r="A169" s="71"/>
    </row>
    <row r="170" spans="1:9" x14ac:dyDescent="0.2">
      <c r="A170" s="71"/>
    </row>
  </sheetData>
  <mergeCells count="5">
    <mergeCell ref="A1:G1"/>
    <mergeCell ref="A88:D88"/>
    <mergeCell ref="A101:B101"/>
    <mergeCell ref="A102:B102"/>
    <mergeCell ref="A103:B103"/>
  </mergeCells>
  <conditionalFormatting sqref="F2:F3">
    <cfRule type="cellIs" dxfId="90" priority="2" stopIfTrue="1" operator="between">
      <formula>0.009</formula>
      <formula>-0.009</formula>
    </cfRule>
  </conditionalFormatting>
  <conditionalFormatting sqref="F5:F65536">
    <cfRule type="cellIs" dxfId="89" priority="1" stopIfTrue="1" operator="between">
      <formula>0.009</formula>
      <formula>-0.009</formula>
    </cfRule>
  </conditionalFormatting>
  <hyperlinks>
    <hyperlink ref="A124" r:id="rId1" tooltip="https://www.franklintempletonindia.com/downloadsServlet/pdf/product-labels-jg9o5k7l" display="https://www.franklintempletonindia.com/downloadsServlet/pdf/product-labels-jg9o5k7l" xr:uid="{AAD47D6F-F028-46B8-879F-0BF76387A15A}"/>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D5A03-1C45-45EF-B776-9D15255B703B}">
  <dimension ref="A1:CU201"/>
  <sheetViews>
    <sheetView workbookViewId="0">
      <selection sqref="A1:I1"/>
    </sheetView>
  </sheetViews>
  <sheetFormatPr defaultColWidth="9.140625" defaultRowHeight="11.25" x14ac:dyDescent="0.2"/>
  <cols>
    <col min="1" max="1" width="40.5703125" style="6" bestFit="1" customWidth="1"/>
    <col min="2" max="2" width="47.42578125" style="6" bestFit="1" customWidth="1"/>
    <col min="3" max="3" width="35.42578125" style="6" bestFit="1" customWidth="1"/>
    <col min="4" max="4" width="27.28515625" style="6" customWidth="1"/>
    <col min="5" max="5" width="28" style="9" customWidth="1"/>
    <col min="6" max="6" width="13.5703125" style="10" bestFit="1" customWidth="1"/>
    <col min="7" max="7" width="4.5703125" style="10" bestFit="1" customWidth="1"/>
    <col min="8" max="8" width="27.5703125" style="10" customWidth="1"/>
    <col min="9" max="9" width="6.7109375" style="9" customWidth="1"/>
    <col min="10" max="16384" width="9.140625" style="6"/>
  </cols>
  <sheetData>
    <row r="1" spans="1:9" s="1" customFormat="1" ht="15" x14ac:dyDescent="0.2">
      <c r="A1" s="173" t="s">
        <v>8</v>
      </c>
      <c r="B1" s="174"/>
      <c r="C1" s="174"/>
      <c r="D1" s="174"/>
      <c r="E1" s="174"/>
      <c r="F1" s="174"/>
      <c r="G1" s="174"/>
      <c r="H1" s="174"/>
      <c r="I1" s="174"/>
    </row>
    <row r="2" spans="1:9" s="1" customFormat="1" ht="12" x14ac:dyDescent="0.2">
      <c r="E2" s="5"/>
      <c r="F2" s="8"/>
      <c r="G2" s="8"/>
      <c r="H2" s="8"/>
      <c r="I2" s="9"/>
    </row>
    <row r="3" spans="1:9" s="1" customFormat="1" ht="12" x14ac:dyDescent="0.2">
      <c r="A3" s="7" t="s">
        <v>7</v>
      </c>
      <c r="B3" s="2"/>
      <c r="C3" s="3"/>
      <c r="D3" s="3"/>
      <c r="E3" s="4"/>
      <c r="F3" s="8"/>
      <c r="G3" s="8"/>
      <c r="H3" s="8"/>
      <c r="I3" s="9"/>
    </row>
    <row r="4" spans="1:9" s="1" customFormat="1" ht="21.75" customHeight="1" x14ac:dyDescent="0.2">
      <c r="A4" s="14" t="s">
        <v>2</v>
      </c>
      <c r="B4" s="14" t="s">
        <v>0</v>
      </c>
      <c r="C4" s="15" t="s">
        <v>4</v>
      </c>
      <c r="D4" s="15" t="s">
        <v>1</v>
      </c>
      <c r="E4" s="61" t="s">
        <v>6</v>
      </c>
      <c r="F4" s="16" t="s">
        <v>3</v>
      </c>
      <c r="G4" s="16" t="s">
        <v>5</v>
      </c>
    </row>
    <row r="5" spans="1:9" x14ac:dyDescent="0.2">
      <c r="A5" s="17" t="s">
        <v>139</v>
      </c>
      <c r="B5" s="18"/>
      <c r="C5" s="18"/>
      <c r="D5" s="18"/>
      <c r="E5" s="19"/>
      <c r="F5" s="20"/>
      <c r="G5" s="19"/>
      <c r="H5" s="6"/>
      <c r="I5" s="6"/>
    </row>
    <row r="6" spans="1:9" x14ac:dyDescent="0.2">
      <c r="A6" s="21" t="s">
        <v>31</v>
      </c>
      <c r="B6" s="22"/>
      <c r="C6" s="22"/>
      <c r="D6" s="22"/>
      <c r="E6" s="23"/>
      <c r="F6" s="24"/>
      <c r="G6" s="23"/>
      <c r="H6" s="6"/>
      <c r="I6" s="6"/>
    </row>
    <row r="7" spans="1:9" x14ac:dyDescent="0.2">
      <c r="A7" s="22" t="s">
        <v>141</v>
      </c>
      <c r="B7" s="22" t="s">
        <v>140</v>
      </c>
      <c r="C7" s="22" t="s">
        <v>142</v>
      </c>
      <c r="D7" s="25">
        <v>1564859</v>
      </c>
      <c r="E7" s="23">
        <v>11651.15768</v>
      </c>
      <c r="F7" s="24">
        <v>4.15574534043113</v>
      </c>
      <c r="G7" s="23"/>
      <c r="H7" s="6"/>
      <c r="I7" s="6"/>
    </row>
    <row r="8" spans="1:9" x14ac:dyDescent="0.2">
      <c r="A8" s="22" t="s">
        <v>146</v>
      </c>
      <c r="B8" s="22" t="s">
        <v>145</v>
      </c>
      <c r="C8" s="22" t="s">
        <v>142</v>
      </c>
      <c r="D8" s="25">
        <v>959282</v>
      </c>
      <c r="E8" s="23">
        <v>9251.3156080000008</v>
      </c>
      <c r="F8" s="24">
        <v>3.2997675241147202</v>
      </c>
      <c r="G8" s="23"/>
      <c r="H8" s="6"/>
      <c r="I8" s="6"/>
    </row>
    <row r="9" spans="1:9" x14ac:dyDescent="0.2">
      <c r="A9" s="22" t="s">
        <v>148</v>
      </c>
      <c r="B9" s="22" t="s">
        <v>147</v>
      </c>
      <c r="C9" s="22" t="s">
        <v>149</v>
      </c>
      <c r="D9" s="25">
        <v>651115</v>
      </c>
      <c r="E9" s="23">
        <v>8602.5313800000004</v>
      </c>
      <c r="F9" s="24">
        <v>3.06835858549187</v>
      </c>
      <c r="G9" s="23"/>
      <c r="H9" s="6"/>
      <c r="I9" s="6"/>
    </row>
    <row r="10" spans="1:9" x14ac:dyDescent="0.2">
      <c r="A10" s="22" t="s">
        <v>151</v>
      </c>
      <c r="B10" s="22" t="s">
        <v>150</v>
      </c>
      <c r="C10" s="22" t="s">
        <v>142</v>
      </c>
      <c r="D10" s="25">
        <v>597623</v>
      </c>
      <c r="E10" s="23">
        <v>7689.0175179999997</v>
      </c>
      <c r="F10" s="24">
        <v>2.74252564427759</v>
      </c>
      <c r="G10" s="23"/>
      <c r="H10" s="6"/>
      <c r="I10" s="6"/>
    </row>
    <row r="11" spans="1:9" x14ac:dyDescent="0.2">
      <c r="A11" s="22" t="s">
        <v>144</v>
      </c>
      <c r="B11" s="22" t="s">
        <v>143</v>
      </c>
      <c r="C11" s="22" t="s">
        <v>142</v>
      </c>
      <c r="D11" s="25">
        <v>606061</v>
      </c>
      <c r="E11" s="23">
        <v>7614.5504039999996</v>
      </c>
      <c r="F11" s="24">
        <v>2.7159646474633399</v>
      </c>
      <c r="G11" s="23"/>
      <c r="H11" s="6"/>
      <c r="I11" s="6"/>
    </row>
    <row r="12" spans="1:9" x14ac:dyDescent="0.2">
      <c r="A12" s="22" t="s">
        <v>153</v>
      </c>
      <c r="B12" s="22" t="s">
        <v>152</v>
      </c>
      <c r="C12" s="22" t="s">
        <v>154</v>
      </c>
      <c r="D12" s="25">
        <v>165175</v>
      </c>
      <c r="E12" s="23">
        <v>6733.3588749999999</v>
      </c>
      <c r="F12" s="24">
        <v>2.40166046488797</v>
      </c>
      <c r="G12" s="23"/>
      <c r="H12" s="6"/>
      <c r="I12" s="6"/>
    </row>
    <row r="13" spans="1:9" x14ac:dyDescent="0.2">
      <c r="A13" s="22" t="s">
        <v>173</v>
      </c>
      <c r="B13" s="22" t="s">
        <v>172</v>
      </c>
      <c r="C13" s="22" t="s">
        <v>174</v>
      </c>
      <c r="D13" s="25">
        <v>52703</v>
      </c>
      <c r="E13" s="23">
        <v>6051.3584600000004</v>
      </c>
      <c r="F13" s="24">
        <v>2.1584039469821601</v>
      </c>
      <c r="G13" s="23"/>
      <c r="H13" s="6"/>
      <c r="I13" s="6"/>
    </row>
    <row r="14" spans="1:9" x14ac:dyDescent="0.2">
      <c r="A14" s="22" t="s">
        <v>156</v>
      </c>
      <c r="B14" s="22" t="s">
        <v>155</v>
      </c>
      <c r="C14" s="22" t="s">
        <v>157</v>
      </c>
      <c r="D14" s="25">
        <v>324103</v>
      </c>
      <c r="E14" s="23">
        <v>5927.8438699999997</v>
      </c>
      <c r="F14" s="24">
        <v>2.11434865256718</v>
      </c>
      <c r="G14" s="23"/>
      <c r="H14" s="6"/>
      <c r="I14" s="6"/>
    </row>
    <row r="15" spans="1:9" x14ac:dyDescent="0.2">
      <c r="A15" s="22" t="s">
        <v>179</v>
      </c>
      <c r="B15" s="22" t="s">
        <v>178</v>
      </c>
      <c r="C15" s="22" t="s">
        <v>180</v>
      </c>
      <c r="D15" s="25">
        <v>178448</v>
      </c>
      <c r="E15" s="23">
        <v>5434.8122880000001</v>
      </c>
      <c r="F15" s="24">
        <v>1.9384937070024999</v>
      </c>
      <c r="G15" s="23"/>
      <c r="H15" s="6"/>
      <c r="I15" s="6"/>
    </row>
    <row r="16" spans="1:9" x14ac:dyDescent="0.2">
      <c r="A16" s="22" t="s">
        <v>171</v>
      </c>
      <c r="B16" s="22" t="s">
        <v>170</v>
      </c>
      <c r="C16" s="22" t="s">
        <v>160</v>
      </c>
      <c r="D16" s="25">
        <v>438001</v>
      </c>
      <c r="E16" s="23">
        <v>5185.0558380000002</v>
      </c>
      <c r="F16" s="24">
        <v>1.8494103530700601</v>
      </c>
      <c r="G16" s="23"/>
      <c r="H16" s="6"/>
      <c r="I16" s="6"/>
    </row>
    <row r="17" spans="1:9" x14ac:dyDescent="0.2">
      <c r="A17" s="22" t="s">
        <v>165</v>
      </c>
      <c r="B17" s="22" t="s">
        <v>164</v>
      </c>
      <c r="C17" s="22" t="s">
        <v>166</v>
      </c>
      <c r="D17" s="25">
        <v>2054050</v>
      </c>
      <c r="E17" s="23">
        <v>5147.0384899999999</v>
      </c>
      <c r="F17" s="24">
        <v>1.83585029138814</v>
      </c>
      <c r="G17" s="23"/>
      <c r="H17" s="6"/>
      <c r="I17" s="6"/>
    </row>
    <row r="18" spans="1:9" x14ac:dyDescent="0.2">
      <c r="A18" s="22" t="s">
        <v>188</v>
      </c>
      <c r="B18" s="22" t="s">
        <v>187</v>
      </c>
      <c r="C18" s="22" t="s">
        <v>189</v>
      </c>
      <c r="D18" s="25">
        <v>608166</v>
      </c>
      <c r="E18" s="23">
        <v>4997.3000220000004</v>
      </c>
      <c r="F18" s="24">
        <v>1.78244144071724</v>
      </c>
      <c r="G18" s="23"/>
      <c r="H18" s="6"/>
      <c r="I18" s="6"/>
    </row>
    <row r="19" spans="1:9" x14ac:dyDescent="0.2">
      <c r="A19" s="22" t="s">
        <v>168</v>
      </c>
      <c r="B19" s="22" t="s">
        <v>167</v>
      </c>
      <c r="C19" s="22" t="s">
        <v>169</v>
      </c>
      <c r="D19" s="25">
        <v>59440</v>
      </c>
      <c r="E19" s="23">
        <v>4860.1116000000002</v>
      </c>
      <c r="F19" s="24">
        <v>1.73350895167658</v>
      </c>
      <c r="G19" s="23"/>
      <c r="H19" s="6"/>
      <c r="I19" s="6"/>
    </row>
    <row r="20" spans="1:9" x14ac:dyDescent="0.2">
      <c r="A20" s="22" t="s">
        <v>249</v>
      </c>
      <c r="B20" s="22" t="s">
        <v>248</v>
      </c>
      <c r="C20" s="22" t="s">
        <v>163</v>
      </c>
      <c r="D20" s="25">
        <v>1083458</v>
      </c>
      <c r="E20" s="23">
        <v>4558.6495349999996</v>
      </c>
      <c r="F20" s="24">
        <v>1.6259831927478301</v>
      </c>
      <c r="G20" s="23"/>
      <c r="H20" s="6"/>
      <c r="I20" s="6"/>
    </row>
    <row r="21" spans="1:9" x14ac:dyDescent="0.2">
      <c r="A21" s="22" t="s">
        <v>251</v>
      </c>
      <c r="B21" s="22" t="s">
        <v>250</v>
      </c>
      <c r="C21" s="22" t="s">
        <v>252</v>
      </c>
      <c r="D21" s="25">
        <v>395282</v>
      </c>
      <c r="E21" s="23">
        <v>4453.6422940000002</v>
      </c>
      <c r="F21" s="24">
        <v>1.5885291161244901</v>
      </c>
      <c r="G21" s="23"/>
      <c r="H21" s="6"/>
      <c r="I21" s="6"/>
    </row>
    <row r="22" spans="1:9" x14ac:dyDescent="0.2">
      <c r="A22" s="22" t="s">
        <v>254</v>
      </c>
      <c r="B22" s="22" t="s">
        <v>253</v>
      </c>
      <c r="C22" s="22" t="s">
        <v>213</v>
      </c>
      <c r="D22" s="25">
        <v>107768</v>
      </c>
      <c r="E22" s="23">
        <v>4391.4382320000004</v>
      </c>
      <c r="F22" s="24">
        <v>1.5663421156639199</v>
      </c>
      <c r="G22" s="23"/>
      <c r="H22" s="6"/>
      <c r="I22" s="6"/>
    </row>
    <row r="23" spans="1:9" x14ac:dyDescent="0.2">
      <c r="A23" s="22" t="s">
        <v>256</v>
      </c>
      <c r="B23" s="22" t="s">
        <v>255</v>
      </c>
      <c r="C23" s="22" t="s">
        <v>166</v>
      </c>
      <c r="D23" s="25">
        <v>102613</v>
      </c>
      <c r="E23" s="23">
        <v>4334.3731200000002</v>
      </c>
      <c r="F23" s="24">
        <v>1.54598808048489</v>
      </c>
      <c r="G23" s="23"/>
      <c r="H23" s="6"/>
      <c r="I23" s="6"/>
    </row>
    <row r="24" spans="1:9" x14ac:dyDescent="0.2">
      <c r="A24" s="22" t="s">
        <v>185</v>
      </c>
      <c r="B24" s="22" t="s">
        <v>184</v>
      </c>
      <c r="C24" s="22" t="s">
        <v>186</v>
      </c>
      <c r="D24" s="25">
        <v>82369</v>
      </c>
      <c r="E24" s="23">
        <v>4286.8946050000004</v>
      </c>
      <c r="F24" s="24">
        <v>1.5290534012966901</v>
      </c>
      <c r="G24" s="23"/>
      <c r="H24" s="6"/>
      <c r="I24" s="6"/>
    </row>
    <row r="25" spans="1:9" x14ac:dyDescent="0.2">
      <c r="A25" s="22" t="s">
        <v>230</v>
      </c>
      <c r="B25" s="22" t="s">
        <v>229</v>
      </c>
      <c r="C25" s="22" t="s">
        <v>231</v>
      </c>
      <c r="D25" s="25">
        <v>2742307</v>
      </c>
      <c r="E25" s="23">
        <v>4262.6420010000002</v>
      </c>
      <c r="F25" s="24">
        <v>1.52040296081392</v>
      </c>
      <c r="G25" s="23"/>
      <c r="H25" s="6"/>
      <c r="I25" s="6"/>
    </row>
    <row r="26" spans="1:9" x14ac:dyDescent="0.2">
      <c r="A26" s="22" t="s">
        <v>258</v>
      </c>
      <c r="B26" s="22" t="s">
        <v>257</v>
      </c>
      <c r="C26" s="22" t="s">
        <v>208</v>
      </c>
      <c r="D26" s="25">
        <v>296210</v>
      </c>
      <c r="E26" s="23">
        <v>4149.9021000000002</v>
      </c>
      <c r="F26" s="24">
        <v>1.4801907921068</v>
      </c>
      <c r="G26" s="23"/>
      <c r="H26" s="6"/>
      <c r="I26" s="6"/>
    </row>
    <row r="27" spans="1:9" x14ac:dyDescent="0.2">
      <c r="A27" s="22" t="s">
        <v>210</v>
      </c>
      <c r="B27" s="22" t="s">
        <v>209</v>
      </c>
      <c r="C27" s="22" t="s">
        <v>199</v>
      </c>
      <c r="D27" s="25">
        <v>96371</v>
      </c>
      <c r="E27" s="23">
        <v>4147.6150980000002</v>
      </c>
      <c r="F27" s="24">
        <v>1.47937506218827</v>
      </c>
      <c r="G27" s="23"/>
      <c r="H27" s="6"/>
      <c r="I27" s="6"/>
    </row>
    <row r="28" spans="1:9" x14ac:dyDescent="0.2">
      <c r="A28" s="22" t="s">
        <v>159</v>
      </c>
      <c r="B28" s="22" t="s">
        <v>158</v>
      </c>
      <c r="C28" s="22" t="s">
        <v>160</v>
      </c>
      <c r="D28" s="25">
        <v>339802</v>
      </c>
      <c r="E28" s="23">
        <v>3944.761418</v>
      </c>
      <c r="F28" s="24">
        <v>1.4070210302025501</v>
      </c>
      <c r="G28" s="23"/>
      <c r="H28" s="6"/>
      <c r="I28" s="6"/>
    </row>
    <row r="29" spans="1:9" x14ac:dyDescent="0.2">
      <c r="A29" s="22" t="s">
        <v>182</v>
      </c>
      <c r="B29" s="22" t="s">
        <v>181</v>
      </c>
      <c r="C29" s="22" t="s">
        <v>183</v>
      </c>
      <c r="D29" s="25">
        <v>1889055</v>
      </c>
      <c r="E29" s="23">
        <v>3929.6122110000001</v>
      </c>
      <c r="F29" s="24">
        <v>1.40161759750251</v>
      </c>
      <c r="G29" s="23"/>
      <c r="H29" s="6"/>
      <c r="I29" s="6"/>
    </row>
    <row r="30" spans="1:9" x14ac:dyDescent="0.2">
      <c r="A30" s="22" t="s">
        <v>204</v>
      </c>
      <c r="B30" s="22" t="s">
        <v>203</v>
      </c>
      <c r="C30" s="22" t="s">
        <v>205</v>
      </c>
      <c r="D30" s="25">
        <v>85355</v>
      </c>
      <c r="E30" s="23">
        <v>3759.8877499999999</v>
      </c>
      <c r="F30" s="24">
        <v>1.34108012497575</v>
      </c>
      <c r="G30" s="23"/>
      <c r="H30" s="6"/>
      <c r="I30" s="6"/>
    </row>
    <row r="31" spans="1:9" x14ac:dyDescent="0.2">
      <c r="A31" s="22" t="s">
        <v>260</v>
      </c>
      <c r="B31" s="22" t="s">
        <v>259</v>
      </c>
      <c r="C31" s="22" t="s">
        <v>218</v>
      </c>
      <c r="D31" s="25">
        <v>902209</v>
      </c>
      <c r="E31" s="23">
        <v>3487.037785</v>
      </c>
      <c r="F31" s="24">
        <v>1.24375975546157</v>
      </c>
      <c r="G31" s="23"/>
      <c r="H31" s="6"/>
      <c r="I31" s="6"/>
    </row>
    <row r="32" spans="1:9" x14ac:dyDescent="0.2">
      <c r="A32" s="22" t="s">
        <v>207</v>
      </c>
      <c r="B32" s="22" t="s">
        <v>206</v>
      </c>
      <c r="C32" s="22" t="s">
        <v>208</v>
      </c>
      <c r="D32" s="25">
        <v>245352</v>
      </c>
      <c r="E32" s="23">
        <v>3432.4744799999999</v>
      </c>
      <c r="F32" s="24">
        <v>1.2242980670405601</v>
      </c>
      <c r="G32" s="23"/>
      <c r="H32" s="6"/>
      <c r="I32" s="6"/>
    </row>
    <row r="33" spans="1:9" x14ac:dyDescent="0.2">
      <c r="A33" s="22" t="s">
        <v>196</v>
      </c>
      <c r="B33" s="22" t="s">
        <v>195</v>
      </c>
      <c r="C33" s="22" t="s">
        <v>163</v>
      </c>
      <c r="D33" s="25">
        <v>1847495</v>
      </c>
      <c r="E33" s="23">
        <v>3364.103646</v>
      </c>
      <c r="F33" s="24">
        <v>1.19991149682835</v>
      </c>
      <c r="G33" s="23"/>
      <c r="H33" s="6"/>
      <c r="I33" s="6"/>
    </row>
    <row r="34" spans="1:9" x14ac:dyDescent="0.2">
      <c r="A34" s="22" t="s">
        <v>262</v>
      </c>
      <c r="B34" s="22" t="s">
        <v>261</v>
      </c>
      <c r="C34" s="22" t="s">
        <v>263</v>
      </c>
      <c r="D34" s="25">
        <v>299931</v>
      </c>
      <c r="E34" s="23">
        <v>3264.898901</v>
      </c>
      <c r="F34" s="24">
        <v>1.1645270596672099</v>
      </c>
      <c r="G34" s="23"/>
      <c r="H34" s="6"/>
      <c r="I34" s="6"/>
    </row>
    <row r="35" spans="1:9" x14ac:dyDescent="0.2">
      <c r="A35" s="22" t="s">
        <v>265</v>
      </c>
      <c r="B35" s="22" t="s">
        <v>264</v>
      </c>
      <c r="C35" s="22" t="s">
        <v>199</v>
      </c>
      <c r="D35" s="25">
        <v>80643</v>
      </c>
      <c r="E35" s="23">
        <v>3260.4771329999999</v>
      </c>
      <c r="F35" s="24">
        <v>1.16294989950278</v>
      </c>
      <c r="G35" s="23"/>
      <c r="H35" s="6"/>
      <c r="I35" s="6"/>
    </row>
    <row r="36" spans="1:9" x14ac:dyDescent="0.2">
      <c r="A36" s="22" t="s">
        <v>267</v>
      </c>
      <c r="B36" s="22" t="s">
        <v>266</v>
      </c>
      <c r="C36" s="22" t="s">
        <v>213</v>
      </c>
      <c r="D36" s="25">
        <v>658960</v>
      </c>
      <c r="E36" s="23">
        <v>3179.8114799999998</v>
      </c>
      <c r="F36" s="24">
        <v>1.1341780022549199</v>
      </c>
      <c r="G36" s="23"/>
      <c r="H36" s="6"/>
      <c r="I36" s="6"/>
    </row>
    <row r="37" spans="1:9" x14ac:dyDescent="0.2">
      <c r="A37" s="22" t="s">
        <v>223</v>
      </c>
      <c r="B37" s="22" t="s">
        <v>222</v>
      </c>
      <c r="C37" s="22" t="s">
        <v>224</v>
      </c>
      <c r="D37" s="25">
        <v>147112</v>
      </c>
      <c r="E37" s="23">
        <v>3168.05692</v>
      </c>
      <c r="F37" s="24">
        <v>1.12998537528252</v>
      </c>
      <c r="G37" s="23"/>
      <c r="H37" s="6"/>
      <c r="I37" s="6"/>
    </row>
    <row r="38" spans="1:9" x14ac:dyDescent="0.2">
      <c r="A38" s="22" t="s">
        <v>269</v>
      </c>
      <c r="B38" s="22" t="s">
        <v>268</v>
      </c>
      <c r="C38" s="22" t="s">
        <v>166</v>
      </c>
      <c r="D38" s="25">
        <v>335707</v>
      </c>
      <c r="E38" s="23">
        <v>3005.2490640000001</v>
      </c>
      <c r="F38" s="24">
        <v>1.0719149236123799</v>
      </c>
      <c r="G38" s="23"/>
      <c r="H38" s="6"/>
      <c r="I38" s="6"/>
    </row>
    <row r="39" spans="1:9" x14ac:dyDescent="0.2">
      <c r="A39" s="22" t="s">
        <v>271</v>
      </c>
      <c r="B39" s="22" t="s">
        <v>270</v>
      </c>
      <c r="C39" s="22" t="s">
        <v>272</v>
      </c>
      <c r="D39" s="25">
        <v>1116750</v>
      </c>
      <c r="E39" s="23">
        <v>2963.8544999999999</v>
      </c>
      <c r="F39" s="24">
        <v>1.05715027350749</v>
      </c>
      <c r="G39" s="23"/>
      <c r="H39" s="6"/>
      <c r="I39" s="6"/>
    </row>
    <row r="40" spans="1:9" x14ac:dyDescent="0.2">
      <c r="A40" s="22" t="s">
        <v>274</v>
      </c>
      <c r="B40" s="22" t="s">
        <v>273</v>
      </c>
      <c r="C40" s="22" t="s">
        <v>221</v>
      </c>
      <c r="D40" s="25">
        <v>938619</v>
      </c>
      <c r="E40" s="23">
        <v>2871.2355210000001</v>
      </c>
      <c r="F40" s="24">
        <v>1.0241148532526001</v>
      </c>
      <c r="G40" s="23"/>
      <c r="H40" s="6"/>
      <c r="I40" s="6"/>
    </row>
    <row r="41" spans="1:9" x14ac:dyDescent="0.2">
      <c r="A41" s="22" t="s">
        <v>276</v>
      </c>
      <c r="B41" s="22" t="s">
        <v>275</v>
      </c>
      <c r="C41" s="22" t="s">
        <v>277</v>
      </c>
      <c r="D41" s="25">
        <v>1651694</v>
      </c>
      <c r="E41" s="23">
        <v>2717.2017989999999</v>
      </c>
      <c r="F41" s="24">
        <v>0.96917396754391305</v>
      </c>
      <c r="G41" s="23"/>
      <c r="H41" s="6"/>
      <c r="I41" s="6"/>
    </row>
    <row r="42" spans="1:9" x14ac:dyDescent="0.2">
      <c r="A42" s="22" t="s">
        <v>240</v>
      </c>
      <c r="B42" s="22" t="s">
        <v>239</v>
      </c>
      <c r="C42" s="22" t="s">
        <v>218</v>
      </c>
      <c r="D42" s="25">
        <v>17676</v>
      </c>
      <c r="E42" s="23">
        <v>2593.7762400000001</v>
      </c>
      <c r="F42" s="24">
        <v>0.92515042878563003</v>
      </c>
      <c r="G42" s="23"/>
      <c r="H42" s="6"/>
      <c r="I42" s="6"/>
    </row>
    <row r="43" spans="1:9" x14ac:dyDescent="0.2">
      <c r="A43" s="22" t="s">
        <v>279</v>
      </c>
      <c r="B43" s="22" t="s">
        <v>278</v>
      </c>
      <c r="C43" s="22" t="s">
        <v>236</v>
      </c>
      <c r="D43" s="25">
        <v>319564</v>
      </c>
      <c r="E43" s="23">
        <v>2507.2991440000001</v>
      </c>
      <c r="F43" s="24">
        <v>0.89430570085160599</v>
      </c>
      <c r="G43" s="23"/>
      <c r="H43" s="6"/>
      <c r="I43" s="6"/>
    </row>
    <row r="44" spans="1:9" x14ac:dyDescent="0.2">
      <c r="A44" s="22" t="s">
        <v>281</v>
      </c>
      <c r="B44" s="22" t="s">
        <v>280</v>
      </c>
      <c r="C44" s="22" t="s">
        <v>149</v>
      </c>
      <c r="D44" s="25">
        <v>777512</v>
      </c>
      <c r="E44" s="23">
        <v>2317.7632720000001</v>
      </c>
      <c r="F44" s="24">
        <v>0.82670187653287497</v>
      </c>
      <c r="G44" s="23"/>
      <c r="H44" s="6"/>
      <c r="I44" s="6"/>
    </row>
    <row r="45" spans="1:9" x14ac:dyDescent="0.2">
      <c r="A45" s="22" t="s">
        <v>283</v>
      </c>
      <c r="B45" s="22" t="s">
        <v>282</v>
      </c>
      <c r="C45" s="22" t="s">
        <v>243</v>
      </c>
      <c r="D45" s="25">
        <v>152773</v>
      </c>
      <c r="E45" s="23">
        <v>1687.3777849999999</v>
      </c>
      <c r="F45" s="24">
        <v>0.60185541730311198</v>
      </c>
      <c r="G45" s="23"/>
      <c r="H45" s="6"/>
      <c r="I45" s="6"/>
    </row>
    <row r="46" spans="1:9" x14ac:dyDescent="0.2">
      <c r="A46" s="22" t="s">
        <v>285</v>
      </c>
      <c r="B46" s="22" t="s">
        <v>284</v>
      </c>
      <c r="C46" s="22" t="s">
        <v>286</v>
      </c>
      <c r="D46" s="25">
        <v>54148</v>
      </c>
      <c r="E46" s="23">
        <v>1502.607</v>
      </c>
      <c r="F46" s="24">
        <v>0.53595120847675304</v>
      </c>
      <c r="G46" s="23"/>
      <c r="H46" s="6"/>
      <c r="I46" s="6"/>
    </row>
    <row r="47" spans="1:9" x14ac:dyDescent="0.2">
      <c r="A47" s="22" t="s">
        <v>288</v>
      </c>
      <c r="B47" s="22" t="s">
        <v>287</v>
      </c>
      <c r="C47" s="22" t="s">
        <v>213</v>
      </c>
      <c r="D47" s="25">
        <v>642767</v>
      </c>
      <c r="E47" s="23">
        <v>1401.61772</v>
      </c>
      <c r="F47" s="24">
        <v>0.49993026177598798</v>
      </c>
      <c r="G47" s="23"/>
      <c r="H47" s="6"/>
      <c r="I47" s="6"/>
    </row>
    <row r="48" spans="1:9" x14ac:dyDescent="0.2">
      <c r="A48" s="22" t="s">
        <v>290</v>
      </c>
      <c r="B48" s="22" t="s">
        <v>289</v>
      </c>
      <c r="C48" s="22" t="s">
        <v>213</v>
      </c>
      <c r="D48" s="25">
        <v>476199</v>
      </c>
      <c r="E48" s="23">
        <v>1338.8334890000001</v>
      </c>
      <c r="F48" s="24">
        <v>0.47753632611767299</v>
      </c>
      <c r="G48" s="23"/>
      <c r="H48" s="6"/>
      <c r="I48" s="6"/>
    </row>
    <row r="49" spans="1:9" x14ac:dyDescent="0.2">
      <c r="A49" s="22" t="s">
        <v>292</v>
      </c>
      <c r="B49" s="22" t="s">
        <v>291</v>
      </c>
      <c r="C49" s="22" t="s">
        <v>192</v>
      </c>
      <c r="D49" s="25">
        <v>82023</v>
      </c>
      <c r="E49" s="23">
        <v>1123.058916</v>
      </c>
      <c r="F49" s="24">
        <v>0.40057365846212101</v>
      </c>
      <c r="G49" s="23"/>
      <c r="H49" s="6"/>
      <c r="I49" s="6"/>
    </row>
    <row r="50" spans="1:9" x14ac:dyDescent="0.2">
      <c r="A50" s="22" t="s">
        <v>194</v>
      </c>
      <c r="B50" s="22" t="s">
        <v>193</v>
      </c>
      <c r="C50" s="22" t="s">
        <v>169</v>
      </c>
      <c r="D50" s="25">
        <v>164717</v>
      </c>
      <c r="E50" s="23">
        <v>914.75585950000004</v>
      </c>
      <c r="F50" s="24">
        <v>0.326275937993245</v>
      </c>
      <c r="G50" s="23"/>
      <c r="H50" s="6"/>
      <c r="I50" s="6"/>
    </row>
    <row r="51" spans="1:9" x14ac:dyDescent="0.2">
      <c r="A51" s="22" t="s">
        <v>294</v>
      </c>
      <c r="B51" s="22" t="s">
        <v>293</v>
      </c>
      <c r="C51" s="22" t="s">
        <v>169</v>
      </c>
      <c r="D51" s="25">
        <v>150332</v>
      </c>
      <c r="E51" s="23">
        <v>664.46744000000001</v>
      </c>
      <c r="F51" s="24">
        <v>0.23700284070382599</v>
      </c>
      <c r="G51" s="23"/>
      <c r="H51" s="6"/>
      <c r="I51" s="6"/>
    </row>
    <row r="52" spans="1:9" x14ac:dyDescent="0.2">
      <c r="A52" s="21" t="s">
        <v>34</v>
      </c>
      <c r="B52" s="21"/>
      <c r="C52" s="21"/>
      <c r="D52" s="21"/>
      <c r="E52" s="26">
        <f>SUM(E7:E51)</f>
        <v>186130.82849150005</v>
      </c>
      <c r="F52" s="27">
        <f>SUM(F7:F51)</f>
        <v>66.389310355135194</v>
      </c>
      <c r="G52" s="26"/>
      <c r="H52" s="6"/>
      <c r="I52" s="6"/>
    </row>
    <row r="53" spans="1:9" x14ac:dyDescent="0.2">
      <c r="A53" s="22"/>
      <c r="B53" s="22"/>
      <c r="C53" s="22"/>
      <c r="D53" s="22"/>
      <c r="E53" s="23"/>
      <c r="F53" s="24"/>
      <c r="G53" s="23"/>
      <c r="H53" s="6"/>
      <c r="I53" s="6"/>
    </row>
    <row r="54" spans="1:9" x14ac:dyDescent="0.2">
      <c r="A54" s="21" t="s">
        <v>295</v>
      </c>
      <c r="B54" s="22"/>
      <c r="C54" s="22"/>
      <c r="D54" s="22"/>
      <c r="E54" s="23"/>
      <c r="F54" s="24"/>
      <c r="G54" s="23"/>
      <c r="H54" s="6"/>
      <c r="I54" s="6"/>
    </row>
    <row r="55" spans="1:9" x14ac:dyDescent="0.2">
      <c r="A55" s="22" t="s">
        <v>297</v>
      </c>
      <c r="B55" s="22" t="s">
        <v>296</v>
      </c>
      <c r="C55" s="22" t="s">
        <v>192</v>
      </c>
      <c r="D55" s="25">
        <v>2114681</v>
      </c>
      <c r="E55" s="23">
        <v>2454.9331729999999</v>
      </c>
      <c r="F55" s="24">
        <v>0.87562775948669203</v>
      </c>
      <c r="G55" s="23"/>
      <c r="H55" s="6"/>
      <c r="I55" s="6"/>
    </row>
    <row r="56" spans="1:9" x14ac:dyDescent="0.2">
      <c r="A56" s="21" t="s">
        <v>34</v>
      </c>
      <c r="B56" s="21"/>
      <c r="C56" s="21"/>
      <c r="D56" s="21"/>
      <c r="E56" s="26">
        <f>SUM(E54:E55)</f>
        <v>2454.9331729999999</v>
      </c>
      <c r="F56" s="27">
        <f>SUM(F54:F55)</f>
        <v>0.87562775948669203</v>
      </c>
      <c r="G56" s="26"/>
      <c r="H56" s="6"/>
      <c r="I56" s="6"/>
    </row>
    <row r="57" spans="1:9" x14ac:dyDescent="0.2">
      <c r="A57" s="22"/>
      <c r="B57" s="22"/>
      <c r="C57" s="22"/>
      <c r="D57" s="22"/>
      <c r="E57" s="23"/>
      <c r="F57" s="24"/>
      <c r="G57" s="23"/>
      <c r="H57" s="6"/>
      <c r="I57" s="6"/>
    </row>
    <row r="58" spans="1:9" x14ac:dyDescent="0.2">
      <c r="A58" s="21" t="s">
        <v>30</v>
      </c>
      <c r="B58" s="22"/>
      <c r="C58" s="22"/>
      <c r="D58" s="22"/>
      <c r="E58" s="23"/>
      <c r="F58" s="24"/>
      <c r="G58" s="23"/>
      <c r="H58" s="6"/>
      <c r="I58" s="6"/>
    </row>
    <row r="59" spans="1:9" x14ac:dyDescent="0.2">
      <c r="A59" s="21" t="s">
        <v>31</v>
      </c>
      <c r="B59" s="22"/>
      <c r="C59" s="22"/>
      <c r="D59" s="22"/>
      <c r="E59" s="23"/>
      <c r="F59" s="24"/>
      <c r="G59" s="23"/>
      <c r="H59" s="6"/>
      <c r="I59" s="6"/>
    </row>
    <row r="60" spans="1:9" x14ac:dyDescent="0.2">
      <c r="A60" s="22" t="s">
        <v>86</v>
      </c>
      <c r="B60" s="22" t="s">
        <v>85</v>
      </c>
      <c r="C60" s="22" t="s">
        <v>32</v>
      </c>
      <c r="D60" s="25">
        <v>5500</v>
      </c>
      <c r="E60" s="23">
        <v>5538.4013014000002</v>
      </c>
      <c r="F60" s="24">
        <v>1.97544192893721</v>
      </c>
      <c r="G60" s="23">
        <v>8.3062000000000005</v>
      </c>
      <c r="H60" s="6"/>
      <c r="I60" s="6"/>
    </row>
    <row r="61" spans="1:9" x14ac:dyDescent="0.2">
      <c r="A61" s="22" t="s">
        <v>299</v>
      </c>
      <c r="B61" s="22" t="s">
        <v>298</v>
      </c>
      <c r="C61" s="22" t="s">
        <v>32</v>
      </c>
      <c r="D61" s="25">
        <v>5000</v>
      </c>
      <c r="E61" s="23">
        <v>5166.7947944999996</v>
      </c>
      <c r="F61" s="24">
        <v>1.8428969877444099</v>
      </c>
      <c r="G61" s="23">
        <v>8.2799999999999994</v>
      </c>
      <c r="H61" s="6"/>
      <c r="I61" s="6"/>
    </row>
    <row r="62" spans="1:9" x14ac:dyDescent="0.2">
      <c r="A62" s="22" t="s">
        <v>301</v>
      </c>
      <c r="B62" s="22" t="s">
        <v>300</v>
      </c>
      <c r="C62" s="22" t="s">
        <v>32</v>
      </c>
      <c r="D62" s="25">
        <v>5000</v>
      </c>
      <c r="E62" s="23">
        <v>5061.3599999999997</v>
      </c>
      <c r="F62" s="24">
        <v>1.8052904109563599</v>
      </c>
      <c r="G62" s="23">
        <v>8.0299999999999994</v>
      </c>
      <c r="H62" s="6"/>
      <c r="I62" s="6"/>
    </row>
    <row r="63" spans="1:9" x14ac:dyDescent="0.2">
      <c r="A63" s="22" t="s">
        <v>303</v>
      </c>
      <c r="B63" s="22" t="s">
        <v>302</v>
      </c>
      <c r="C63" s="22" t="s">
        <v>32</v>
      </c>
      <c r="D63" s="25">
        <v>500</v>
      </c>
      <c r="E63" s="23">
        <v>5024.7909589000001</v>
      </c>
      <c r="F63" s="24">
        <v>1.7922469326746899</v>
      </c>
      <c r="G63" s="23">
        <v>8.4804999999999993</v>
      </c>
      <c r="H63" s="6"/>
      <c r="I63" s="6"/>
    </row>
    <row r="64" spans="1:9" x14ac:dyDescent="0.2">
      <c r="A64" s="22" t="s">
        <v>305</v>
      </c>
      <c r="B64" s="22" t="s">
        <v>304</v>
      </c>
      <c r="C64" s="22" t="s">
        <v>32</v>
      </c>
      <c r="D64" s="25">
        <v>3500</v>
      </c>
      <c r="E64" s="23">
        <v>3603.5206506999998</v>
      </c>
      <c r="F64" s="24">
        <v>1.28530696816506</v>
      </c>
      <c r="G64" s="23">
        <v>8.1750000000000007</v>
      </c>
      <c r="H64" s="6"/>
      <c r="I64" s="6"/>
    </row>
    <row r="65" spans="1:9" x14ac:dyDescent="0.2">
      <c r="A65" s="22" t="s">
        <v>307</v>
      </c>
      <c r="B65" s="22" t="s">
        <v>306</v>
      </c>
      <c r="C65" s="22" t="s">
        <v>32</v>
      </c>
      <c r="D65" s="25">
        <v>250</v>
      </c>
      <c r="E65" s="23">
        <v>2520.6148629999998</v>
      </c>
      <c r="F65" s="24">
        <v>0.89905516341220004</v>
      </c>
      <c r="G65" s="23">
        <v>8.08</v>
      </c>
      <c r="H65" s="6"/>
      <c r="I65" s="6"/>
    </row>
    <row r="66" spans="1:9" x14ac:dyDescent="0.2">
      <c r="A66" s="22" t="s">
        <v>90</v>
      </c>
      <c r="B66" s="22" t="s">
        <v>89</v>
      </c>
      <c r="C66" s="22" t="s">
        <v>32</v>
      </c>
      <c r="D66" s="25">
        <v>2485</v>
      </c>
      <c r="E66" s="23">
        <v>2511.2509273000001</v>
      </c>
      <c r="F66" s="24">
        <v>0.89571522645295898</v>
      </c>
      <c r="G66" s="23">
        <v>8.2824000000000009</v>
      </c>
      <c r="H66" s="6"/>
      <c r="I66" s="6"/>
    </row>
    <row r="67" spans="1:9" x14ac:dyDescent="0.2">
      <c r="A67" s="22" t="s">
        <v>88</v>
      </c>
      <c r="B67" s="22" t="s">
        <v>87</v>
      </c>
      <c r="C67" s="22" t="s">
        <v>33</v>
      </c>
      <c r="D67" s="25">
        <v>2000</v>
      </c>
      <c r="E67" s="23">
        <v>2136.5912054999999</v>
      </c>
      <c r="F67" s="24">
        <v>0.76208126183927505</v>
      </c>
      <c r="G67" s="23">
        <v>8.0099</v>
      </c>
      <c r="H67" s="6"/>
      <c r="I67" s="6"/>
    </row>
    <row r="68" spans="1:9" x14ac:dyDescent="0.2">
      <c r="A68" s="21" t="s">
        <v>34</v>
      </c>
      <c r="B68" s="21"/>
      <c r="C68" s="21"/>
      <c r="D68" s="21"/>
      <c r="E68" s="26">
        <f>SUM(E59:E67)</f>
        <v>31563.3247013</v>
      </c>
      <c r="F68" s="27">
        <f>SUM(F59:F67)</f>
        <v>11.258034880182164</v>
      </c>
      <c r="G68" s="26"/>
      <c r="H68" s="6"/>
      <c r="I68" s="6"/>
    </row>
    <row r="69" spans="1:9" x14ac:dyDescent="0.2">
      <c r="A69" s="22"/>
      <c r="B69" s="22"/>
      <c r="C69" s="22"/>
      <c r="D69" s="22"/>
      <c r="E69" s="23"/>
      <c r="F69" s="24"/>
      <c r="G69" s="23"/>
      <c r="H69" s="6"/>
      <c r="I69" s="6"/>
    </row>
    <row r="70" spans="1:9" x14ac:dyDescent="0.2">
      <c r="A70" s="21" t="s">
        <v>35</v>
      </c>
      <c r="B70" s="22"/>
      <c r="C70" s="22"/>
      <c r="D70" s="22"/>
      <c r="E70" s="23"/>
      <c r="F70" s="24"/>
      <c r="G70" s="23"/>
      <c r="H70" s="6"/>
      <c r="I70" s="6"/>
    </row>
    <row r="71" spans="1:9" x14ac:dyDescent="0.2">
      <c r="A71" s="21" t="s">
        <v>36</v>
      </c>
      <c r="B71" s="22"/>
      <c r="C71" s="22"/>
      <c r="D71" s="22"/>
      <c r="E71" s="23"/>
      <c r="F71" s="24"/>
      <c r="G71" s="23"/>
      <c r="H71" s="6"/>
      <c r="I71" s="6"/>
    </row>
    <row r="72" spans="1:9" x14ac:dyDescent="0.2">
      <c r="A72" s="22" t="s">
        <v>82</v>
      </c>
      <c r="B72" s="22" t="s">
        <v>81</v>
      </c>
      <c r="C72" s="22" t="s">
        <v>39</v>
      </c>
      <c r="D72" s="25">
        <v>800</v>
      </c>
      <c r="E72" s="23">
        <v>3764.404</v>
      </c>
      <c r="F72" s="24">
        <v>1.34269098506444</v>
      </c>
      <c r="G72" s="23">
        <v>7.85</v>
      </c>
      <c r="H72" s="6"/>
      <c r="I72" s="6"/>
    </row>
    <row r="73" spans="1:9" x14ac:dyDescent="0.2">
      <c r="A73" s="22" t="s">
        <v>309</v>
      </c>
      <c r="B73" s="22" t="s">
        <v>308</v>
      </c>
      <c r="C73" s="22" t="s">
        <v>38</v>
      </c>
      <c r="D73" s="25">
        <v>500</v>
      </c>
      <c r="E73" s="23">
        <v>2357.6025</v>
      </c>
      <c r="F73" s="24">
        <v>0.84091176800242096</v>
      </c>
      <c r="G73" s="23">
        <v>7.79</v>
      </c>
      <c r="H73" s="6"/>
      <c r="I73" s="6"/>
    </row>
    <row r="74" spans="1:9" x14ac:dyDescent="0.2">
      <c r="A74" s="22" t="s">
        <v>64</v>
      </c>
      <c r="B74" s="22" t="s">
        <v>63</v>
      </c>
      <c r="C74" s="22" t="s">
        <v>38</v>
      </c>
      <c r="D74" s="25">
        <v>100</v>
      </c>
      <c r="E74" s="23">
        <v>481.83550000000002</v>
      </c>
      <c r="F74" s="24">
        <v>0.171861517024745</v>
      </c>
      <c r="G74" s="23">
        <v>7.6871</v>
      </c>
      <c r="H74" s="6"/>
      <c r="I74" s="6"/>
    </row>
    <row r="75" spans="1:9" x14ac:dyDescent="0.2">
      <c r="A75" s="22" t="s">
        <v>136</v>
      </c>
      <c r="B75" s="22" t="s">
        <v>135</v>
      </c>
      <c r="C75" s="22" t="s">
        <v>38</v>
      </c>
      <c r="D75" s="25">
        <v>100</v>
      </c>
      <c r="E75" s="23">
        <v>473.45749999999998</v>
      </c>
      <c r="F75" s="24">
        <v>0.16887324449266</v>
      </c>
      <c r="G75" s="23">
        <v>7.8399000000000001</v>
      </c>
      <c r="H75" s="6"/>
      <c r="I75" s="6"/>
    </row>
    <row r="76" spans="1:9" x14ac:dyDescent="0.2">
      <c r="A76" s="21" t="s">
        <v>34</v>
      </c>
      <c r="B76" s="21"/>
      <c r="C76" s="21"/>
      <c r="D76" s="21"/>
      <c r="E76" s="26">
        <f>SUM(E71:E75)</f>
        <v>7077.2994999999992</v>
      </c>
      <c r="F76" s="27">
        <f>SUM(F71:F75)</f>
        <v>2.5243375145842659</v>
      </c>
      <c r="G76" s="26"/>
      <c r="H76" s="6"/>
      <c r="I76" s="6"/>
    </row>
    <row r="77" spans="1:9" x14ac:dyDescent="0.2">
      <c r="A77" s="22"/>
      <c r="B77" s="22"/>
      <c r="C77" s="22"/>
      <c r="D77" s="22"/>
      <c r="E77" s="23"/>
      <c r="F77" s="24"/>
      <c r="G77" s="23"/>
      <c r="H77" s="6"/>
      <c r="I77" s="6"/>
    </row>
    <row r="78" spans="1:9" x14ac:dyDescent="0.2">
      <c r="A78" s="21" t="s">
        <v>41</v>
      </c>
      <c r="B78" s="22"/>
      <c r="C78" s="22"/>
      <c r="D78" s="22"/>
      <c r="E78" s="23"/>
      <c r="F78" s="24"/>
      <c r="G78" s="23"/>
      <c r="H78" s="6"/>
      <c r="I78" s="6"/>
    </row>
    <row r="79" spans="1:9" x14ac:dyDescent="0.2">
      <c r="A79" s="22" t="s">
        <v>134</v>
      </c>
      <c r="B79" s="22" t="s">
        <v>133</v>
      </c>
      <c r="C79" s="22" t="s">
        <v>40</v>
      </c>
      <c r="D79" s="25">
        <v>100</v>
      </c>
      <c r="E79" s="23">
        <v>493.99149999999997</v>
      </c>
      <c r="F79" s="24">
        <v>0.176197329975332</v>
      </c>
      <c r="G79" s="23">
        <v>8.7050000000000001</v>
      </c>
      <c r="H79" s="6"/>
      <c r="I79" s="6"/>
    </row>
    <row r="80" spans="1:9" x14ac:dyDescent="0.2">
      <c r="A80" s="21" t="s">
        <v>34</v>
      </c>
      <c r="B80" s="21"/>
      <c r="C80" s="21"/>
      <c r="D80" s="21"/>
      <c r="E80" s="26">
        <f>SUM(E78:E79)</f>
        <v>493.99149999999997</v>
      </c>
      <c r="F80" s="27">
        <f>SUM(F78:F79)</f>
        <v>0.176197329975332</v>
      </c>
      <c r="G80" s="26"/>
      <c r="H80" s="6"/>
      <c r="I80" s="6"/>
    </row>
    <row r="81" spans="1:9" x14ac:dyDescent="0.2">
      <c r="A81" s="22"/>
      <c r="B81" s="22"/>
      <c r="C81" s="22"/>
      <c r="D81" s="22"/>
      <c r="E81" s="23"/>
      <c r="F81" s="24"/>
      <c r="G81" s="23"/>
      <c r="H81" s="6"/>
      <c r="I81" s="6"/>
    </row>
    <row r="82" spans="1:9" x14ac:dyDescent="0.2">
      <c r="A82" s="21" t="s">
        <v>42</v>
      </c>
      <c r="B82" s="22"/>
      <c r="C82" s="22"/>
      <c r="D82" s="22"/>
      <c r="E82" s="23"/>
      <c r="F82" s="24"/>
      <c r="G82" s="23"/>
      <c r="H82" s="6"/>
      <c r="I82" s="6"/>
    </row>
    <row r="83" spans="1:9" x14ac:dyDescent="0.2">
      <c r="A83" s="22" t="s">
        <v>138</v>
      </c>
      <c r="B83" s="22" t="s">
        <v>137</v>
      </c>
      <c r="C83" s="22" t="s">
        <v>43</v>
      </c>
      <c r="D83" s="25">
        <v>2500000</v>
      </c>
      <c r="E83" s="23">
        <v>2498.2375000000002</v>
      </c>
      <c r="F83" s="24">
        <v>0.89107358556624705</v>
      </c>
      <c r="G83" s="23">
        <v>5.1501000000000001</v>
      </c>
      <c r="H83" s="6"/>
      <c r="I83" s="6"/>
    </row>
    <row r="84" spans="1:9" x14ac:dyDescent="0.2">
      <c r="A84" s="21" t="s">
        <v>34</v>
      </c>
      <c r="B84" s="21"/>
      <c r="C84" s="21"/>
      <c r="D84" s="21"/>
      <c r="E84" s="26">
        <f>SUM(E82:E83)</f>
        <v>2498.2375000000002</v>
      </c>
      <c r="F84" s="27">
        <f>SUM(F82:F83)</f>
        <v>0.89107358556624705</v>
      </c>
      <c r="G84" s="26"/>
      <c r="H84" s="6"/>
      <c r="I84" s="6"/>
    </row>
    <row r="85" spans="1:9" x14ac:dyDescent="0.2">
      <c r="A85" s="22"/>
      <c r="B85" s="22"/>
      <c r="C85" s="22"/>
      <c r="D85" s="22"/>
      <c r="E85" s="23"/>
      <c r="F85" s="24"/>
      <c r="G85" s="23"/>
      <c r="H85" s="6"/>
      <c r="I85" s="6"/>
    </row>
    <row r="86" spans="1:9" x14ac:dyDescent="0.2">
      <c r="A86" s="21" t="s">
        <v>69</v>
      </c>
      <c r="B86" s="22"/>
      <c r="C86" s="22"/>
      <c r="D86" s="22"/>
      <c r="E86" s="23"/>
      <c r="F86" s="24"/>
      <c r="G86" s="23"/>
      <c r="H86" s="6"/>
      <c r="I86" s="6"/>
    </row>
    <row r="87" spans="1:9" x14ac:dyDescent="0.2">
      <c r="A87" s="22" t="s">
        <v>116</v>
      </c>
      <c r="B87" s="22" t="s">
        <v>115</v>
      </c>
      <c r="C87" s="22" t="s">
        <v>43</v>
      </c>
      <c r="D87" s="25">
        <v>250000</v>
      </c>
      <c r="E87" s="23">
        <v>227.59625</v>
      </c>
      <c r="F87" s="24">
        <v>8.1179233979528406E-2</v>
      </c>
      <c r="G87" s="23">
        <v>7.8457163072000098</v>
      </c>
      <c r="H87" s="6"/>
      <c r="I87" s="6"/>
    </row>
    <row r="88" spans="1:9" x14ac:dyDescent="0.2">
      <c r="A88" s="21" t="s">
        <v>34</v>
      </c>
      <c r="B88" s="21"/>
      <c r="C88" s="21"/>
      <c r="D88" s="21"/>
      <c r="E88" s="26">
        <f>SUM(E87:E87)</f>
        <v>227.59625</v>
      </c>
      <c r="F88" s="27">
        <f>SUM(F87:F87)</f>
        <v>8.1179233979528406E-2</v>
      </c>
      <c r="G88" s="26"/>
      <c r="H88" s="6"/>
      <c r="I88" s="6"/>
    </row>
    <row r="89" spans="1:9" x14ac:dyDescent="0.2">
      <c r="A89" s="22"/>
      <c r="B89" s="22"/>
      <c r="C89" s="22"/>
      <c r="D89" s="22"/>
      <c r="E89" s="23"/>
      <c r="F89" s="24"/>
      <c r="G89" s="23"/>
      <c r="H89" s="6"/>
      <c r="I89" s="6"/>
    </row>
    <row r="90" spans="1:9" x14ac:dyDescent="0.2">
      <c r="A90" s="21" t="s">
        <v>310</v>
      </c>
      <c r="B90" s="22"/>
      <c r="C90" s="22"/>
      <c r="D90" s="22"/>
      <c r="E90" s="23"/>
      <c r="F90" s="24"/>
      <c r="G90" s="23"/>
      <c r="H90" s="6"/>
      <c r="I90" s="6"/>
    </row>
    <row r="91" spans="1:9" x14ac:dyDescent="0.2">
      <c r="A91" s="22" t="s">
        <v>312</v>
      </c>
      <c r="B91" s="22" t="s">
        <v>311</v>
      </c>
      <c r="C91" s="22" t="s">
        <v>313</v>
      </c>
      <c r="D91" s="25">
        <v>30575121</v>
      </c>
      <c r="E91" s="23">
        <v>39334.893170000003</v>
      </c>
      <c r="F91" s="24">
        <v>14.0300048713772</v>
      </c>
      <c r="G91" s="23"/>
      <c r="H91" s="6"/>
      <c r="I91" s="6"/>
    </row>
    <row r="92" spans="1:9" x14ac:dyDescent="0.2">
      <c r="A92" s="22" t="s">
        <v>315</v>
      </c>
      <c r="B92" s="22" t="s">
        <v>314</v>
      </c>
      <c r="C92" s="22" t="s">
        <v>313</v>
      </c>
      <c r="D92" s="25">
        <v>3343954</v>
      </c>
      <c r="E92" s="23">
        <v>8338.8180900000007</v>
      </c>
      <c r="F92" s="24">
        <v>2.9742970933872299</v>
      </c>
      <c r="G92" s="23"/>
      <c r="H92" s="6"/>
      <c r="I92" s="6"/>
    </row>
    <row r="93" spans="1:9" x14ac:dyDescent="0.2">
      <c r="A93" s="21" t="s">
        <v>34</v>
      </c>
      <c r="B93" s="21"/>
      <c r="C93" s="21"/>
      <c r="D93" s="21"/>
      <c r="E93" s="26">
        <f>SUM(E91:E92)</f>
        <v>47673.711260000004</v>
      </c>
      <c r="F93" s="27">
        <f>SUM(F91:F92)</f>
        <v>17.00430196476443</v>
      </c>
      <c r="G93" s="26"/>
      <c r="H93" s="6"/>
      <c r="I93" s="6"/>
    </row>
    <row r="94" spans="1:9" x14ac:dyDescent="0.2">
      <c r="A94" s="22"/>
      <c r="B94" s="22"/>
      <c r="C94" s="22"/>
      <c r="D94" s="22"/>
      <c r="E94" s="23"/>
      <c r="F94" s="24"/>
      <c r="G94" s="23"/>
      <c r="H94" s="6"/>
      <c r="I94" s="6"/>
    </row>
    <row r="95" spans="1:9" x14ac:dyDescent="0.2">
      <c r="A95" s="21" t="s">
        <v>1839</v>
      </c>
      <c r="B95" s="22"/>
      <c r="C95" s="22"/>
      <c r="D95" s="22"/>
      <c r="E95" s="23"/>
      <c r="F95" s="24"/>
      <c r="G95" s="23"/>
      <c r="H95" s="6"/>
      <c r="I95" s="6"/>
    </row>
    <row r="96" spans="1:9" x14ac:dyDescent="0.2">
      <c r="A96" s="22"/>
      <c r="B96" s="22" t="s">
        <v>167</v>
      </c>
      <c r="C96" s="22"/>
      <c r="D96" s="22">
        <v>-8375</v>
      </c>
      <c r="E96" s="23">
        <v>-3.2913749999999999</v>
      </c>
      <c r="F96" s="24">
        <f>E96/$E$106*100</f>
        <v>-1.1739705783349692E-3</v>
      </c>
      <c r="G96" s="23"/>
      <c r="H96" s="6"/>
      <c r="I96" s="6"/>
    </row>
    <row r="97" spans="1:9" x14ac:dyDescent="0.2">
      <c r="A97" s="21"/>
      <c r="B97" s="22" t="s">
        <v>250</v>
      </c>
      <c r="C97" s="22"/>
      <c r="D97" s="22">
        <v>-25200</v>
      </c>
      <c r="E97" s="23">
        <v>-3.6288</v>
      </c>
      <c r="F97" s="24">
        <f>E97/$E$106*100</f>
        <v>-1.2943236290796206E-3</v>
      </c>
      <c r="G97" s="23"/>
      <c r="H97" s="6"/>
      <c r="I97" s="6"/>
    </row>
    <row r="98" spans="1:9" x14ac:dyDescent="0.2">
      <c r="A98" s="21" t="s">
        <v>34</v>
      </c>
      <c r="B98" s="22"/>
      <c r="C98" s="22"/>
      <c r="D98" s="22"/>
      <c r="E98" s="26">
        <f>SUM(E96:E97)</f>
        <v>-6.9201750000000004</v>
      </c>
      <c r="F98" s="26">
        <f>SUM(F96:F97)</f>
        <v>-2.4682942074145901E-3</v>
      </c>
      <c r="G98" s="23"/>
      <c r="H98" s="6"/>
      <c r="I98" s="6"/>
    </row>
    <row r="99" spans="1:9" x14ac:dyDescent="0.2">
      <c r="A99" s="22"/>
      <c r="B99" s="22"/>
      <c r="C99" s="22"/>
      <c r="D99" s="22"/>
      <c r="E99" s="23"/>
      <c r="F99" s="24"/>
      <c r="G99" s="23"/>
      <c r="H99" s="6"/>
      <c r="I99" s="6"/>
    </row>
    <row r="100" spans="1:9" x14ac:dyDescent="0.2">
      <c r="A100" s="21" t="s">
        <v>44</v>
      </c>
      <c r="B100" s="21"/>
      <c r="C100" s="21"/>
      <c r="D100" s="21"/>
      <c r="E100" s="26">
        <f>E52+E56+E68+E76+E80+E84+E88+E93+E98</f>
        <v>278113.00220080005</v>
      </c>
      <c r="F100" s="27">
        <f>F52+F56+F68+F76+F80+F84+F88+F93+F98</f>
        <v>99.19759432946644</v>
      </c>
      <c r="G100" s="26"/>
      <c r="H100" s="6"/>
      <c r="I100" s="6"/>
    </row>
    <row r="101" spans="1:9" x14ac:dyDescent="0.2">
      <c r="A101" s="21"/>
      <c r="B101" s="21"/>
      <c r="C101" s="21"/>
      <c r="D101" s="21"/>
      <c r="E101" s="26"/>
      <c r="F101" s="27"/>
      <c r="G101" s="26"/>
      <c r="H101" s="6"/>
      <c r="I101" s="6"/>
    </row>
    <row r="102" spans="1:9" x14ac:dyDescent="0.2">
      <c r="A102" s="44" t="s">
        <v>375</v>
      </c>
      <c r="B102" s="44"/>
      <c r="C102" s="44"/>
      <c r="D102" s="44"/>
      <c r="E102" s="62">
        <v>130.54737990000001</v>
      </c>
      <c r="F102" s="62">
        <f>E102/E106*100</f>
        <v>4.6563756205633799E-2</v>
      </c>
      <c r="G102" s="26"/>
      <c r="H102" s="6"/>
      <c r="I102" s="6"/>
    </row>
    <row r="103" spans="1:9" x14ac:dyDescent="0.2">
      <c r="A103" s="21"/>
      <c r="B103" s="21"/>
      <c r="C103" s="21"/>
      <c r="D103" s="21"/>
      <c r="E103" s="26"/>
      <c r="F103" s="27"/>
      <c r="G103" s="26"/>
      <c r="H103" s="6"/>
      <c r="I103" s="6"/>
    </row>
    <row r="104" spans="1:9" x14ac:dyDescent="0.2">
      <c r="A104" s="21" t="s">
        <v>46</v>
      </c>
      <c r="B104" s="21"/>
      <c r="C104" s="21"/>
      <c r="D104" s="21"/>
      <c r="E104" s="26">
        <f>E106-(E52+E56+E68+E76+E80+E84+E88+E93+E98+E102)</f>
        <v>2119.0984055999434</v>
      </c>
      <c r="F104" s="27">
        <f>F106-(F52+F56+F68+F76+F80+F84+F88+F93+F98+F102)</f>
        <v>0.75584191432793091</v>
      </c>
      <c r="G104" s="26"/>
      <c r="H104" s="6"/>
      <c r="I104" s="6"/>
    </row>
    <row r="105" spans="1:9" x14ac:dyDescent="0.2">
      <c r="A105" s="21"/>
      <c r="B105" s="21"/>
      <c r="C105" s="21"/>
      <c r="D105" s="21"/>
      <c r="E105" s="26"/>
      <c r="F105" s="27"/>
      <c r="G105" s="26"/>
      <c r="H105" s="6"/>
      <c r="I105" s="6"/>
    </row>
    <row r="106" spans="1:9" x14ac:dyDescent="0.2">
      <c r="A106" s="28" t="s">
        <v>45</v>
      </c>
      <c r="B106" s="28"/>
      <c r="C106" s="28"/>
      <c r="D106" s="28"/>
      <c r="E106" s="29">
        <v>280362.6479863</v>
      </c>
      <c r="F106" s="30">
        <v>100</v>
      </c>
      <c r="G106" s="29"/>
      <c r="H106" s="6"/>
      <c r="I106" s="6"/>
    </row>
    <row r="107" spans="1:9" x14ac:dyDescent="0.2">
      <c r="F107" s="13" t="s">
        <v>976</v>
      </c>
    </row>
    <row r="108" spans="1:9" x14ac:dyDescent="0.2">
      <c r="A108" s="11" t="s">
        <v>47</v>
      </c>
    </row>
    <row r="109" spans="1:9" x14ac:dyDescent="0.2">
      <c r="A109" s="11" t="s">
        <v>48</v>
      </c>
    </row>
    <row r="111" spans="1:9" ht="23.25" customHeight="1" x14ac:dyDescent="0.2">
      <c r="A111" s="175" t="s">
        <v>983</v>
      </c>
      <c r="B111" s="175"/>
      <c r="C111" s="175"/>
      <c r="D111" s="175"/>
    </row>
    <row r="113" spans="1:99" x14ac:dyDescent="0.2">
      <c r="A113" s="11" t="s">
        <v>49</v>
      </c>
    </row>
    <row r="114" spans="1:99" x14ac:dyDescent="0.2">
      <c r="A114" s="11" t="s">
        <v>995</v>
      </c>
    </row>
    <row r="115" spans="1:99" x14ac:dyDescent="0.2">
      <c r="A115" s="11" t="s">
        <v>50</v>
      </c>
      <c r="B115" s="11"/>
      <c r="C115" s="31" t="s">
        <v>52</v>
      </c>
      <c r="D115" s="31" t="s">
        <v>51</v>
      </c>
    </row>
    <row r="116" spans="1:99" x14ac:dyDescent="0.2">
      <c r="A116" s="6" t="s">
        <v>59</v>
      </c>
      <c r="C116" s="32">
        <v>10.8033</v>
      </c>
      <c r="D116" s="169">
        <v>10.8073</v>
      </c>
    </row>
    <row r="117" spans="1:99" x14ac:dyDescent="0.2">
      <c r="A117" s="6" t="s">
        <v>127</v>
      </c>
      <c r="C117" s="32">
        <v>10.8033</v>
      </c>
      <c r="D117" s="169">
        <v>10.8073</v>
      </c>
    </row>
    <row r="118" spans="1:99" x14ac:dyDescent="0.2">
      <c r="A118" s="6" t="s">
        <v>60</v>
      </c>
      <c r="C118" s="32">
        <v>10.938499999999999</v>
      </c>
      <c r="D118" s="169">
        <v>10.956099999999999</v>
      </c>
    </row>
    <row r="119" spans="1:99" x14ac:dyDescent="0.2">
      <c r="A119" s="6" t="s">
        <v>128</v>
      </c>
      <c r="C119" s="32">
        <v>10.938499999999999</v>
      </c>
      <c r="D119" s="169">
        <v>10.956099999999999</v>
      </c>
    </row>
    <row r="120" spans="1:99" x14ac:dyDescent="0.2">
      <c r="D120" s="170"/>
    </row>
    <row r="121" spans="1:99" x14ac:dyDescent="0.2">
      <c r="A121" s="6" t="s">
        <v>56</v>
      </c>
      <c r="D121" s="170"/>
    </row>
    <row r="123" spans="1:99" x14ac:dyDescent="0.2">
      <c r="A123" s="11" t="s">
        <v>996</v>
      </c>
      <c r="D123" s="31" t="s">
        <v>58</v>
      </c>
    </row>
    <row r="124" spans="1:99" x14ac:dyDescent="0.2">
      <c r="C124" s="103"/>
      <c r="D124" s="105"/>
      <c r="E124" s="105"/>
      <c r="F124" s="105"/>
      <c r="G124" s="104"/>
    </row>
    <row r="125" spans="1:99" s="105" customFormat="1" x14ac:dyDescent="0.2">
      <c r="A125" s="11" t="s">
        <v>1841</v>
      </c>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row>
    <row r="126" spans="1:99" s="105" customFormat="1"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row>
    <row r="127" spans="1:99" s="105" customFormat="1" x14ac:dyDescent="0.2">
      <c r="A127" s="6" t="s">
        <v>1826</v>
      </c>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row>
    <row r="128" spans="1:99" s="57" customFormat="1" x14ac:dyDescent="0.2">
      <c r="F128" s="10"/>
      <c r="G128" s="10"/>
      <c r="H128" s="10"/>
      <c r="I128" s="10"/>
    </row>
    <row r="129" spans="1:9" s="57" customFormat="1" ht="33.75" x14ac:dyDescent="0.2">
      <c r="A129" s="150" t="s">
        <v>1000</v>
      </c>
      <c r="B129" s="151" t="s">
        <v>989</v>
      </c>
      <c r="C129" s="151" t="s">
        <v>1832</v>
      </c>
      <c r="D129" s="151" t="s">
        <v>1833</v>
      </c>
      <c r="E129" s="151" t="s">
        <v>1834</v>
      </c>
      <c r="F129" s="151" t="s">
        <v>1004</v>
      </c>
      <c r="G129" s="10"/>
      <c r="H129" s="10"/>
      <c r="I129" s="10"/>
    </row>
    <row r="130" spans="1:9" s="57" customFormat="1" x14ac:dyDescent="0.2">
      <c r="A130" s="152" t="s">
        <v>1835</v>
      </c>
      <c r="B130" s="153">
        <v>67</v>
      </c>
      <c r="C130" s="154">
        <v>0.14089838492597578</v>
      </c>
      <c r="D130" s="155">
        <v>92.867199999999997</v>
      </c>
      <c r="E130" s="156">
        <v>39.299999999999997</v>
      </c>
      <c r="F130" s="156">
        <v>83.089840624999994</v>
      </c>
      <c r="G130" s="10"/>
      <c r="H130" s="10"/>
      <c r="I130" s="10"/>
    </row>
    <row r="131" spans="1:9" s="57" customFormat="1" x14ac:dyDescent="0.2">
      <c r="A131" s="152" t="s">
        <v>1836</v>
      </c>
      <c r="B131" s="153">
        <v>36</v>
      </c>
      <c r="C131" s="154">
        <v>6.375195430098006E-2</v>
      </c>
      <c r="D131" s="155">
        <v>10</v>
      </c>
      <c r="E131" s="156">
        <v>14.4</v>
      </c>
      <c r="F131" s="156">
        <v>42.878934000000001</v>
      </c>
      <c r="G131" s="10"/>
      <c r="H131" s="10"/>
      <c r="I131" s="10"/>
    </row>
    <row r="132" spans="1:9" s="57" customFormat="1" x14ac:dyDescent="0.2">
      <c r="A132" s="10"/>
      <c r="B132" s="10"/>
      <c r="C132" s="10"/>
      <c r="D132" s="10"/>
      <c r="E132" s="10"/>
      <c r="F132" s="10"/>
      <c r="G132" s="10"/>
      <c r="H132" s="10"/>
      <c r="I132" s="10"/>
    </row>
    <row r="133" spans="1:9" s="57" customFormat="1" x14ac:dyDescent="0.2">
      <c r="A133" s="10" t="s">
        <v>1837</v>
      </c>
      <c r="B133" s="10"/>
      <c r="C133" s="10"/>
      <c r="D133" s="10"/>
      <c r="E133" s="10"/>
      <c r="F133" s="10"/>
      <c r="G133" s="10"/>
      <c r="H133" s="10"/>
      <c r="I133" s="10"/>
    </row>
    <row r="134" spans="1:9" s="57" customFormat="1" x14ac:dyDescent="0.2">
      <c r="A134" s="10" t="s">
        <v>1838</v>
      </c>
      <c r="B134" s="10"/>
      <c r="C134" s="10"/>
      <c r="D134" s="10"/>
      <c r="E134" s="10"/>
      <c r="F134" s="10"/>
      <c r="G134" s="10"/>
      <c r="H134" s="10"/>
      <c r="I134" s="10"/>
    </row>
    <row r="135" spans="1:9" s="57" customFormat="1" x14ac:dyDescent="0.2">
      <c r="A135" s="10" t="s">
        <v>1635</v>
      </c>
      <c r="B135" s="10"/>
      <c r="C135" s="10"/>
      <c r="D135" s="10"/>
      <c r="E135" s="10"/>
      <c r="F135" s="10"/>
      <c r="G135" s="10"/>
      <c r="H135" s="10"/>
      <c r="I135" s="10"/>
    </row>
    <row r="136" spans="1:9" s="57" customFormat="1" x14ac:dyDescent="0.2">
      <c r="A136" s="157"/>
      <c r="B136" s="158"/>
      <c r="C136" s="159"/>
      <c r="D136" s="160"/>
      <c r="E136" s="161"/>
      <c r="F136" s="10"/>
      <c r="G136" s="10"/>
      <c r="H136" s="10"/>
      <c r="I136" s="10"/>
    </row>
    <row r="137" spans="1:9" s="57" customFormat="1" ht="11.25" customHeight="1" x14ac:dyDescent="0.2">
      <c r="A137" s="182" t="s">
        <v>988</v>
      </c>
      <c r="B137" s="182" t="s">
        <v>989</v>
      </c>
      <c r="C137" s="182" t="s">
        <v>990</v>
      </c>
      <c r="D137" s="184" t="s">
        <v>991</v>
      </c>
      <c r="E137" s="184" t="s">
        <v>1008</v>
      </c>
      <c r="F137" s="10"/>
      <c r="G137" s="10"/>
      <c r="H137" s="10"/>
      <c r="I137" s="10"/>
    </row>
    <row r="138" spans="1:9" s="57" customFormat="1" x14ac:dyDescent="0.2">
      <c r="A138" s="183"/>
      <c r="B138" s="183"/>
      <c r="C138" s="183"/>
      <c r="D138" s="185"/>
      <c r="E138" s="185"/>
      <c r="F138" s="10"/>
      <c r="G138" s="10"/>
      <c r="H138" s="10"/>
      <c r="I138" s="10"/>
    </row>
    <row r="139" spans="1:9" s="57" customFormat="1" x14ac:dyDescent="0.2">
      <c r="A139" s="162" t="s">
        <v>58</v>
      </c>
      <c r="B139" s="166" t="s">
        <v>58</v>
      </c>
      <c r="C139" s="162" t="s">
        <v>58</v>
      </c>
      <c r="D139" s="167" t="s">
        <v>58</v>
      </c>
      <c r="E139" s="168" t="s">
        <v>58</v>
      </c>
      <c r="F139" s="10"/>
      <c r="G139" s="10"/>
      <c r="H139" s="10"/>
      <c r="I139" s="10"/>
    </row>
    <row r="140" spans="1:9" s="57" customFormat="1" x14ac:dyDescent="0.2">
      <c r="D140" s="10"/>
      <c r="E140" s="10"/>
      <c r="F140" s="10"/>
      <c r="G140" s="10"/>
      <c r="H140" s="10"/>
      <c r="I140" s="10"/>
    </row>
    <row r="142" spans="1:9" x14ac:dyDescent="0.2">
      <c r="A142" s="11" t="s">
        <v>376</v>
      </c>
      <c r="D142" s="35">
        <v>0.37</v>
      </c>
    </row>
    <row r="143" spans="1:9" x14ac:dyDescent="0.2">
      <c r="H143" s="104"/>
    </row>
    <row r="144" spans="1:9" x14ac:dyDescent="0.2">
      <c r="A144" s="11" t="s">
        <v>1842</v>
      </c>
      <c r="B144" s="11"/>
      <c r="C144" s="11"/>
      <c r="D144" s="31" t="s">
        <v>58</v>
      </c>
    </row>
    <row r="146" spans="1:5" x14ac:dyDescent="0.2">
      <c r="A146" s="11" t="s">
        <v>1015</v>
      </c>
      <c r="D146" s="36">
        <v>0.38077866615843498</v>
      </c>
    </row>
    <row r="148" spans="1:5" x14ac:dyDescent="0.2">
      <c r="A148" s="11" t="s">
        <v>1016</v>
      </c>
      <c r="D148" s="35">
        <v>1.0620942995807401</v>
      </c>
      <c r="E148" s="9" t="s">
        <v>57</v>
      </c>
    </row>
    <row r="150" spans="1:5" x14ac:dyDescent="0.2">
      <c r="A150" s="11" t="s">
        <v>1017</v>
      </c>
      <c r="D150" s="31" t="s">
        <v>58</v>
      </c>
    </row>
    <row r="152" spans="1:5" x14ac:dyDescent="0.2">
      <c r="A152" s="11" t="s">
        <v>1009</v>
      </c>
      <c r="D152" s="31" t="s">
        <v>58</v>
      </c>
    </row>
    <row r="153" spans="1:5" x14ac:dyDescent="0.2">
      <c r="A153" s="11"/>
    </row>
    <row r="154" spans="1:5" x14ac:dyDescent="0.2">
      <c r="A154" s="11" t="s">
        <v>1010</v>
      </c>
      <c r="D154" s="31" t="s">
        <v>58</v>
      </c>
    </row>
    <row r="155" spans="1:5" x14ac:dyDescent="0.2">
      <c r="A155" s="11"/>
    </row>
    <row r="156" spans="1:5" x14ac:dyDescent="0.2">
      <c r="A156" s="11" t="s">
        <v>1011</v>
      </c>
      <c r="D156" s="31" t="s">
        <v>58</v>
      </c>
    </row>
    <row r="157" spans="1:5" x14ac:dyDescent="0.2">
      <c r="A157" s="11"/>
    </row>
    <row r="158" spans="1:5" x14ac:dyDescent="0.2">
      <c r="A158" s="11" t="s">
        <v>1012</v>
      </c>
      <c r="D158" s="31" t="s">
        <v>58</v>
      </c>
    </row>
    <row r="160" spans="1:5" x14ac:dyDescent="0.2">
      <c r="A160" s="11" t="s">
        <v>1843</v>
      </c>
    </row>
    <row r="162" spans="1:1" x14ac:dyDescent="0.2">
      <c r="A162" s="56" t="s">
        <v>1129</v>
      </c>
    </row>
    <row r="181" spans="1:1" x14ac:dyDescent="0.2">
      <c r="A181" s="56" t="s">
        <v>1127</v>
      </c>
    </row>
    <row r="182" spans="1:1" x14ac:dyDescent="0.2">
      <c r="A182" s="57"/>
    </row>
    <row r="183" spans="1:1" x14ac:dyDescent="0.2">
      <c r="A183" s="56" t="s">
        <v>1130</v>
      </c>
    </row>
    <row r="201" spans="1:1" x14ac:dyDescent="0.2">
      <c r="A201" s="57" t="s">
        <v>1128</v>
      </c>
    </row>
  </sheetData>
  <mergeCells count="7">
    <mergeCell ref="A1:I1"/>
    <mergeCell ref="A111:D111"/>
    <mergeCell ref="A137:A138"/>
    <mergeCell ref="B137:B138"/>
    <mergeCell ref="C137:C138"/>
    <mergeCell ref="D137:D138"/>
    <mergeCell ref="E137:E138"/>
  </mergeCells>
  <conditionalFormatting sqref="F2:H3">
    <cfRule type="cellIs" dxfId="88" priority="9" stopIfTrue="1" operator="between">
      <formula>0.009</formula>
      <formula>-0.009</formula>
    </cfRule>
  </conditionalFormatting>
  <conditionalFormatting sqref="F5:H97 G98:H98">
    <cfRule type="cellIs" dxfId="87" priority="4" stopIfTrue="1" operator="between">
      <formula>0.009</formula>
      <formula>-0.009</formula>
    </cfRule>
  </conditionalFormatting>
  <conditionalFormatting sqref="F99:H65536">
    <cfRule type="cellIs" dxfId="86"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F9CAA-1363-4C8D-99F6-72FC7AF0766A}">
  <dimension ref="A1:KF345"/>
  <sheetViews>
    <sheetView workbookViewId="0">
      <selection sqref="A1:G1"/>
    </sheetView>
  </sheetViews>
  <sheetFormatPr defaultColWidth="9.140625" defaultRowHeight="11.25" x14ac:dyDescent="0.2"/>
  <cols>
    <col min="1" max="1" width="38.7109375" style="6" bestFit="1" customWidth="1"/>
    <col min="2" max="2" width="37" style="6" bestFit="1" customWidth="1"/>
    <col min="3" max="3" width="25.5703125" style="6" bestFit="1" customWidth="1"/>
    <col min="4" max="4" width="15.5703125" style="6" bestFit="1" customWidth="1"/>
    <col min="5" max="5" width="28" style="9" customWidth="1"/>
    <col min="6" max="6" width="31.28515625" style="10" bestFit="1" customWidth="1"/>
    <col min="7" max="7" width="33.42578125" style="9" customWidth="1"/>
    <col min="8" max="8" width="27.42578125" style="6" customWidth="1"/>
    <col min="9" max="9" width="6.7109375" style="6" customWidth="1"/>
    <col min="10" max="16384" width="9.140625" style="6"/>
  </cols>
  <sheetData>
    <row r="1" spans="1:10" s="1" customFormat="1" ht="15" x14ac:dyDescent="0.2">
      <c r="A1" s="173" t="s">
        <v>1105</v>
      </c>
      <c r="B1" s="174"/>
      <c r="C1" s="174"/>
      <c r="D1" s="174"/>
      <c r="E1" s="174"/>
      <c r="F1" s="174"/>
      <c r="G1" s="174"/>
    </row>
    <row r="2" spans="1:10" s="1" customFormat="1" ht="12" x14ac:dyDescent="0.2">
      <c r="E2" s="5"/>
      <c r="F2" s="8"/>
      <c r="G2" s="9"/>
    </row>
    <row r="3" spans="1:10" s="1" customFormat="1" ht="12" x14ac:dyDescent="0.2">
      <c r="A3" s="7" t="s">
        <v>7</v>
      </c>
      <c r="B3" s="2"/>
      <c r="C3" s="3"/>
      <c r="D3" s="3"/>
      <c r="E3" s="4"/>
      <c r="F3" s="8"/>
      <c r="G3" s="9"/>
    </row>
    <row r="4" spans="1:10" s="1" customFormat="1" ht="21.75" customHeight="1" x14ac:dyDescent="0.2">
      <c r="A4" s="38" t="s">
        <v>2</v>
      </c>
      <c r="B4" s="38" t="s">
        <v>0</v>
      </c>
      <c r="C4" s="39" t="s">
        <v>4</v>
      </c>
      <c r="D4" s="39" t="s">
        <v>1</v>
      </c>
      <c r="E4" s="41" t="s">
        <v>6</v>
      </c>
      <c r="F4" s="40" t="s">
        <v>316</v>
      </c>
      <c r="G4" s="41" t="s">
        <v>317</v>
      </c>
      <c r="H4" s="42" t="s">
        <v>318</v>
      </c>
      <c r="I4" s="43" t="s">
        <v>5</v>
      </c>
      <c r="J4" s="37"/>
    </row>
    <row r="5" spans="1:10" x14ac:dyDescent="0.2">
      <c r="A5" s="44" t="s">
        <v>139</v>
      </c>
      <c r="B5" s="45"/>
      <c r="C5" s="45"/>
      <c r="D5" s="45"/>
      <c r="E5" s="46"/>
      <c r="F5" s="47"/>
      <c r="G5" s="46"/>
      <c r="H5" s="45"/>
      <c r="I5" s="45"/>
    </row>
    <row r="6" spans="1:10" x14ac:dyDescent="0.2">
      <c r="A6" s="44" t="s">
        <v>31</v>
      </c>
      <c r="B6" s="45"/>
      <c r="C6" s="45"/>
      <c r="D6" s="45"/>
      <c r="E6" s="46"/>
      <c r="F6" s="47"/>
      <c r="G6" s="46"/>
      <c r="H6" s="45"/>
      <c r="I6" s="45"/>
    </row>
    <row r="7" spans="1:10" x14ac:dyDescent="0.2">
      <c r="A7" s="45" t="s">
        <v>151</v>
      </c>
      <c r="B7" s="45" t="s">
        <v>1767</v>
      </c>
      <c r="C7" s="45" t="s">
        <v>142</v>
      </c>
      <c r="D7" s="48">
        <v>294750</v>
      </c>
      <c r="E7" s="46">
        <v>3792.2534999999998</v>
      </c>
      <c r="F7" s="47">
        <v>6.1185099396477103</v>
      </c>
      <c r="G7" s="46">
        <v>-3364.2674999999999</v>
      </c>
      <c r="H7" s="46">
        <v>-5.4279873796368703</v>
      </c>
      <c r="I7" s="49"/>
    </row>
    <row r="8" spans="1:10" x14ac:dyDescent="0.2">
      <c r="A8" s="45" t="s">
        <v>148</v>
      </c>
      <c r="B8" s="45" t="s">
        <v>1760</v>
      </c>
      <c r="C8" s="45" t="s">
        <v>149</v>
      </c>
      <c r="D8" s="48">
        <v>220000</v>
      </c>
      <c r="E8" s="46">
        <v>2906.64</v>
      </c>
      <c r="F8" s="47">
        <v>4.6896405345733401</v>
      </c>
      <c r="G8" s="46">
        <v>-2274.1289999999999</v>
      </c>
      <c r="H8" s="46">
        <v>-3.6691325858203099</v>
      </c>
      <c r="I8" s="49"/>
    </row>
    <row r="9" spans="1:10" x14ac:dyDescent="0.2">
      <c r="A9" s="45" t="s">
        <v>162</v>
      </c>
      <c r="B9" s="45" t="s">
        <v>1769</v>
      </c>
      <c r="C9" s="45" t="s">
        <v>163</v>
      </c>
      <c r="D9" s="48">
        <v>720000</v>
      </c>
      <c r="E9" s="46">
        <v>2785.68</v>
      </c>
      <c r="F9" s="47">
        <v>4.4944808591192098</v>
      </c>
      <c r="G9" s="46">
        <v>-2042.586</v>
      </c>
      <c r="H9" s="46">
        <v>-3.2955557279030101</v>
      </c>
      <c r="I9" s="49"/>
    </row>
    <row r="10" spans="1:10" x14ac:dyDescent="0.2">
      <c r="A10" s="45" t="s">
        <v>156</v>
      </c>
      <c r="B10" s="45" t="s">
        <v>1768</v>
      </c>
      <c r="C10" s="45" t="s">
        <v>157</v>
      </c>
      <c r="D10" s="48">
        <v>143300</v>
      </c>
      <c r="E10" s="46">
        <v>2620.9569999999999</v>
      </c>
      <c r="F10" s="47">
        <v>4.2287129422885998</v>
      </c>
      <c r="G10" s="46">
        <v>-1892.97</v>
      </c>
      <c r="H10" s="46">
        <v>-3.0541617960020102</v>
      </c>
      <c r="I10" s="49"/>
    </row>
    <row r="11" spans="1:10" x14ac:dyDescent="0.2">
      <c r="A11" s="45" t="s">
        <v>144</v>
      </c>
      <c r="B11" s="45" t="s">
        <v>143</v>
      </c>
      <c r="C11" s="45" t="s">
        <v>142</v>
      </c>
      <c r="D11" s="48">
        <v>181900</v>
      </c>
      <c r="E11" s="46">
        <v>2285.3915999999999</v>
      </c>
      <c r="F11" s="47">
        <v>3.6873039264351299</v>
      </c>
      <c r="G11" s="46">
        <v>-1529.08</v>
      </c>
      <c r="H11" s="46">
        <v>-2.46705321216435</v>
      </c>
      <c r="I11" s="49"/>
    </row>
    <row r="12" spans="1:10" x14ac:dyDescent="0.2">
      <c r="A12" s="45" t="s">
        <v>320</v>
      </c>
      <c r="B12" s="45" t="s">
        <v>1766</v>
      </c>
      <c r="C12" s="45" t="s">
        <v>142</v>
      </c>
      <c r="D12" s="48">
        <v>550000</v>
      </c>
      <c r="E12" s="46">
        <v>2113.1</v>
      </c>
      <c r="F12" s="47">
        <v>3.4093246544487501</v>
      </c>
      <c r="G12" s="46">
        <v>-2135.375</v>
      </c>
      <c r="H12" s="46">
        <v>-3.4452636571830499</v>
      </c>
      <c r="I12" s="49"/>
    </row>
    <row r="13" spans="1:10" x14ac:dyDescent="0.2">
      <c r="A13" s="45" t="s">
        <v>179</v>
      </c>
      <c r="B13" s="45" t="s">
        <v>1765</v>
      </c>
      <c r="C13" s="45" t="s">
        <v>180</v>
      </c>
      <c r="D13" s="48">
        <v>68900</v>
      </c>
      <c r="E13" s="46">
        <v>2098.4184</v>
      </c>
      <c r="F13" s="47">
        <v>3.3856370197666501</v>
      </c>
      <c r="G13" s="46">
        <v>-1730.5666000000001</v>
      </c>
      <c r="H13" s="46">
        <v>-2.7921363757255002</v>
      </c>
      <c r="I13" s="49"/>
    </row>
    <row r="14" spans="1:10" x14ac:dyDescent="0.2">
      <c r="A14" s="45" t="s">
        <v>210</v>
      </c>
      <c r="B14" s="45" t="s">
        <v>209</v>
      </c>
      <c r="C14" s="45" t="s">
        <v>199</v>
      </c>
      <c r="D14" s="48">
        <v>46500</v>
      </c>
      <c r="E14" s="46">
        <v>2001.2670000000001</v>
      </c>
      <c r="F14" s="47">
        <v>3.22889069293204</v>
      </c>
      <c r="G14" s="46">
        <v>-1826.58</v>
      </c>
      <c r="H14" s="46">
        <v>-2.9470466269097502</v>
      </c>
      <c r="I14" s="49"/>
    </row>
    <row r="15" spans="1:10" x14ac:dyDescent="0.2">
      <c r="A15" s="45" t="s">
        <v>254</v>
      </c>
      <c r="B15" s="45" t="s">
        <v>253</v>
      </c>
      <c r="C15" s="45" t="s">
        <v>213</v>
      </c>
      <c r="D15" s="48">
        <v>41125</v>
      </c>
      <c r="E15" s="46">
        <v>1675.802625</v>
      </c>
      <c r="F15" s="47">
        <v>2.7037789055901</v>
      </c>
      <c r="G15" s="46">
        <v>-1690.0730000000001</v>
      </c>
      <c r="H15" s="46">
        <v>-2.72680306029917</v>
      </c>
      <c r="I15" s="49"/>
    </row>
    <row r="16" spans="1:10" x14ac:dyDescent="0.2">
      <c r="A16" s="45" t="s">
        <v>322</v>
      </c>
      <c r="B16" s="45" t="s">
        <v>321</v>
      </c>
      <c r="C16" s="45" t="s">
        <v>157</v>
      </c>
      <c r="D16" s="48">
        <v>9649125</v>
      </c>
      <c r="E16" s="46">
        <v>1349.9125879999999</v>
      </c>
      <c r="F16" s="47">
        <v>2.1779803452837601</v>
      </c>
      <c r="G16" s="46">
        <v>-1364.3862750000001</v>
      </c>
      <c r="H16" s="46">
        <v>-2.2013325282991798</v>
      </c>
      <c r="I16" s="49"/>
    </row>
    <row r="17" spans="1:9" x14ac:dyDescent="0.2">
      <c r="A17" s="45" t="s">
        <v>168</v>
      </c>
      <c r="B17" s="45" t="s">
        <v>167</v>
      </c>
      <c r="C17" s="45" t="s">
        <v>169</v>
      </c>
      <c r="D17" s="48">
        <v>15350</v>
      </c>
      <c r="E17" s="46">
        <v>1255.09275</v>
      </c>
      <c r="F17" s="47">
        <v>2.0249958147720801</v>
      </c>
      <c r="G17" s="46">
        <v>-682.48125000000005</v>
      </c>
      <c r="H17" s="46">
        <v>-1.10113111155364</v>
      </c>
      <c r="I17" s="49"/>
    </row>
    <row r="18" spans="1:9" x14ac:dyDescent="0.2">
      <c r="A18" s="45" t="s">
        <v>153</v>
      </c>
      <c r="B18" s="45" t="s">
        <v>1762</v>
      </c>
      <c r="C18" s="45" t="s">
        <v>154</v>
      </c>
      <c r="D18" s="48">
        <v>30400</v>
      </c>
      <c r="E18" s="46">
        <v>1239.2560000000001</v>
      </c>
      <c r="F18" s="47">
        <v>1.99944443423101</v>
      </c>
      <c r="G18" s="46">
        <v>-633.21720000000005</v>
      </c>
      <c r="H18" s="46">
        <v>-1.02164734824713</v>
      </c>
      <c r="I18" s="49"/>
    </row>
    <row r="19" spans="1:9" x14ac:dyDescent="0.2">
      <c r="A19" s="45" t="s">
        <v>141</v>
      </c>
      <c r="B19" s="45" t="s">
        <v>1763</v>
      </c>
      <c r="C19" s="45" t="s">
        <v>142</v>
      </c>
      <c r="D19" s="48">
        <v>143000</v>
      </c>
      <c r="E19" s="46">
        <v>1064.7065</v>
      </c>
      <c r="F19" s="47">
        <v>1.71782221390461</v>
      </c>
      <c r="G19" s="46"/>
      <c r="H19" s="46"/>
      <c r="I19" s="49"/>
    </row>
    <row r="20" spans="1:9" x14ac:dyDescent="0.2">
      <c r="A20" s="45" t="s">
        <v>324</v>
      </c>
      <c r="B20" s="45" t="s">
        <v>323</v>
      </c>
      <c r="C20" s="45" t="s">
        <v>142</v>
      </c>
      <c r="D20" s="48">
        <v>279400</v>
      </c>
      <c r="E20" s="46">
        <v>963.93</v>
      </c>
      <c r="F20" s="47">
        <v>1.55522706647238</v>
      </c>
      <c r="G20" s="46">
        <v>-972.0326</v>
      </c>
      <c r="H20" s="46">
        <v>-1.56829998963983</v>
      </c>
      <c r="I20" s="49"/>
    </row>
    <row r="21" spans="1:9" x14ac:dyDescent="0.2">
      <c r="A21" s="45" t="s">
        <v>326</v>
      </c>
      <c r="B21" s="45" t="s">
        <v>325</v>
      </c>
      <c r="C21" s="45" t="s">
        <v>221</v>
      </c>
      <c r="D21" s="48">
        <v>399500</v>
      </c>
      <c r="E21" s="46">
        <v>954.60524999999996</v>
      </c>
      <c r="F21" s="47">
        <v>1.5401822980886899</v>
      </c>
      <c r="G21" s="46">
        <v>-962.83495000000005</v>
      </c>
      <c r="H21" s="46">
        <v>-1.5534602873503101</v>
      </c>
      <c r="I21" s="49"/>
    </row>
    <row r="22" spans="1:9" x14ac:dyDescent="0.2">
      <c r="A22" s="45" t="s">
        <v>249</v>
      </c>
      <c r="B22" s="45" t="s">
        <v>248</v>
      </c>
      <c r="C22" s="45" t="s">
        <v>163</v>
      </c>
      <c r="D22" s="48">
        <v>226200</v>
      </c>
      <c r="E22" s="46">
        <v>951.73649999999998</v>
      </c>
      <c r="F22" s="47">
        <v>1.5355537901607901</v>
      </c>
      <c r="G22" s="46">
        <v>-955.12950000000001</v>
      </c>
      <c r="H22" s="46">
        <v>-1.54102813522375</v>
      </c>
      <c r="I22" s="49"/>
    </row>
    <row r="23" spans="1:9" x14ac:dyDescent="0.2">
      <c r="A23" s="45" t="s">
        <v>226</v>
      </c>
      <c r="B23" s="45" t="s">
        <v>1770</v>
      </c>
      <c r="C23" s="45" t="s">
        <v>202</v>
      </c>
      <c r="D23" s="48">
        <v>159500</v>
      </c>
      <c r="E23" s="46">
        <v>948.70600000000002</v>
      </c>
      <c r="F23" s="47">
        <v>1.53066431102336</v>
      </c>
      <c r="G23" s="46">
        <v>-586.22519999999997</v>
      </c>
      <c r="H23" s="46">
        <v>-0.94582936321951205</v>
      </c>
      <c r="I23" s="49"/>
    </row>
    <row r="24" spans="1:9" x14ac:dyDescent="0.2">
      <c r="A24" s="45" t="s">
        <v>173</v>
      </c>
      <c r="B24" s="45" t="s">
        <v>172</v>
      </c>
      <c r="C24" s="45" t="s">
        <v>174</v>
      </c>
      <c r="D24" s="48">
        <v>8000</v>
      </c>
      <c r="E24" s="46">
        <v>918.56</v>
      </c>
      <c r="F24" s="47">
        <v>1.4820260539446499</v>
      </c>
      <c r="G24" s="46">
        <v>-580.75</v>
      </c>
      <c r="H24" s="46">
        <v>-0.93699554828030496</v>
      </c>
      <c r="I24" s="49"/>
    </row>
    <row r="25" spans="1:9" x14ac:dyDescent="0.2">
      <c r="A25" s="45" t="s">
        <v>328</v>
      </c>
      <c r="B25" s="45" t="s">
        <v>327</v>
      </c>
      <c r="C25" s="45" t="s">
        <v>142</v>
      </c>
      <c r="D25" s="48">
        <v>263250</v>
      </c>
      <c r="E25" s="46">
        <v>706.82624999999996</v>
      </c>
      <c r="F25" s="47">
        <v>1.1404099004006201</v>
      </c>
      <c r="G25" s="46">
        <v>-713.40750000000003</v>
      </c>
      <c r="H25" s="46">
        <v>-1.1510282421175799</v>
      </c>
      <c r="I25" s="49"/>
    </row>
    <row r="26" spans="1:9" x14ac:dyDescent="0.2">
      <c r="A26" s="45" t="s">
        <v>330</v>
      </c>
      <c r="B26" s="45" t="s">
        <v>1126</v>
      </c>
      <c r="C26" s="45" t="s">
        <v>180</v>
      </c>
      <c r="D26" s="48">
        <v>6500000</v>
      </c>
      <c r="E26" s="46">
        <v>672.75</v>
      </c>
      <c r="F26" s="47">
        <v>1.0854304866217399</v>
      </c>
      <c r="G26" s="46"/>
      <c r="H26" s="46"/>
      <c r="I26" s="49"/>
    </row>
    <row r="27" spans="1:9" x14ac:dyDescent="0.2">
      <c r="A27" s="45" t="s">
        <v>332</v>
      </c>
      <c r="B27" s="45" t="s">
        <v>331</v>
      </c>
      <c r="C27" s="45" t="s">
        <v>157</v>
      </c>
      <c r="D27" s="48">
        <v>149600</v>
      </c>
      <c r="E27" s="46">
        <v>661.30679999999995</v>
      </c>
      <c r="F27" s="47">
        <v>1.0669677617692499</v>
      </c>
      <c r="G27" s="46">
        <v>-667.66480000000001</v>
      </c>
      <c r="H27" s="46">
        <v>-1.0772259067472401</v>
      </c>
      <c r="I27" s="49"/>
    </row>
    <row r="28" spans="1:9" x14ac:dyDescent="0.2">
      <c r="A28" s="45" t="s">
        <v>159</v>
      </c>
      <c r="B28" s="45" t="s">
        <v>1761</v>
      </c>
      <c r="C28" s="45" t="s">
        <v>160</v>
      </c>
      <c r="D28" s="48">
        <v>56604</v>
      </c>
      <c r="E28" s="46">
        <v>657.11583599999994</v>
      </c>
      <c r="F28" s="47">
        <v>1.06020596304174</v>
      </c>
      <c r="G28" s="46"/>
      <c r="H28" s="46"/>
      <c r="I28" s="49"/>
    </row>
    <row r="29" spans="1:9" x14ac:dyDescent="0.2">
      <c r="A29" s="45" t="s">
        <v>334</v>
      </c>
      <c r="B29" s="45" t="s">
        <v>333</v>
      </c>
      <c r="C29" s="45" t="s">
        <v>221</v>
      </c>
      <c r="D29" s="48">
        <v>123500</v>
      </c>
      <c r="E29" s="46">
        <v>529.32100000000003</v>
      </c>
      <c r="F29" s="47">
        <v>0.85401880432419996</v>
      </c>
      <c r="G29" s="46">
        <v>-530.30899999999997</v>
      </c>
      <c r="H29" s="46">
        <v>-0.85561286648812795</v>
      </c>
      <c r="I29" s="49"/>
    </row>
    <row r="30" spans="1:9" x14ac:dyDescent="0.2">
      <c r="A30" s="45" t="s">
        <v>165</v>
      </c>
      <c r="B30" s="45" t="s">
        <v>164</v>
      </c>
      <c r="C30" s="45" t="s">
        <v>166</v>
      </c>
      <c r="D30" s="48">
        <v>210000</v>
      </c>
      <c r="E30" s="46">
        <v>526.21799999999996</v>
      </c>
      <c r="F30" s="47">
        <v>0.84901235200166303</v>
      </c>
      <c r="G30" s="46"/>
      <c r="H30" s="46"/>
      <c r="I30" s="49"/>
    </row>
    <row r="31" spans="1:9" x14ac:dyDescent="0.2">
      <c r="A31" s="45" t="s">
        <v>146</v>
      </c>
      <c r="B31" s="45" t="s">
        <v>1764</v>
      </c>
      <c r="C31" s="45" t="s">
        <v>142</v>
      </c>
      <c r="D31" s="48">
        <v>45200</v>
      </c>
      <c r="E31" s="46">
        <v>435.90879999999999</v>
      </c>
      <c r="F31" s="47">
        <v>0.70330538967922496</v>
      </c>
      <c r="G31" s="46"/>
      <c r="H31" s="46"/>
      <c r="I31" s="49"/>
    </row>
    <row r="32" spans="1:9" x14ac:dyDescent="0.2">
      <c r="A32" s="45" t="s">
        <v>185</v>
      </c>
      <c r="B32" s="45" t="s">
        <v>184</v>
      </c>
      <c r="C32" s="45" t="s">
        <v>186</v>
      </c>
      <c r="D32" s="48">
        <v>8000</v>
      </c>
      <c r="E32" s="46">
        <v>416.36</v>
      </c>
      <c r="F32" s="47">
        <v>0.67176490138956202</v>
      </c>
      <c r="G32" s="46"/>
      <c r="H32" s="46"/>
      <c r="I32" s="49"/>
    </row>
    <row r="33" spans="1:9" x14ac:dyDescent="0.2">
      <c r="A33" s="45" t="s">
        <v>336</v>
      </c>
      <c r="B33" s="45" t="s">
        <v>335</v>
      </c>
      <c r="C33" s="45" t="s">
        <v>221</v>
      </c>
      <c r="D33" s="48">
        <v>23000</v>
      </c>
      <c r="E33" s="46">
        <v>410.22800000000001</v>
      </c>
      <c r="F33" s="47">
        <v>0.66187139006445594</v>
      </c>
      <c r="G33" s="46">
        <v>-414.29899999999998</v>
      </c>
      <c r="H33" s="46">
        <v>-0.66843963608606505</v>
      </c>
      <c r="I33" s="49"/>
    </row>
    <row r="34" spans="1:9" x14ac:dyDescent="0.2">
      <c r="A34" s="45" t="s">
        <v>258</v>
      </c>
      <c r="B34" s="45" t="s">
        <v>257</v>
      </c>
      <c r="C34" s="45" t="s">
        <v>208</v>
      </c>
      <c r="D34" s="48">
        <v>29250</v>
      </c>
      <c r="E34" s="46">
        <v>409.79250000000002</v>
      </c>
      <c r="F34" s="47">
        <v>0.66116874424219896</v>
      </c>
      <c r="G34" s="46">
        <v>-410.67</v>
      </c>
      <c r="H34" s="46">
        <v>-0.66258452313779204</v>
      </c>
      <c r="I34" s="49"/>
    </row>
    <row r="35" spans="1:9" x14ac:dyDescent="0.2">
      <c r="A35" s="45" t="s">
        <v>338</v>
      </c>
      <c r="B35" s="45" t="s">
        <v>337</v>
      </c>
      <c r="C35" s="45" t="s">
        <v>163</v>
      </c>
      <c r="D35" s="48">
        <v>134900</v>
      </c>
      <c r="E35" s="46">
        <v>391.95195000000001</v>
      </c>
      <c r="F35" s="47">
        <v>0.63238438620712001</v>
      </c>
      <c r="G35" s="46">
        <v>-396.47109999999998</v>
      </c>
      <c r="H35" s="46">
        <v>-0.63967568785500795</v>
      </c>
      <c r="I35" s="49"/>
    </row>
    <row r="36" spans="1:9" x14ac:dyDescent="0.2">
      <c r="A36" s="45" t="s">
        <v>340</v>
      </c>
      <c r="B36" s="45" t="s">
        <v>339</v>
      </c>
      <c r="C36" s="45" t="s">
        <v>142</v>
      </c>
      <c r="D36" s="48">
        <v>35000</v>
      </c>
      <c r="E36" s="46">
        <v>344.64499999999998</v>
      </c>
      <c r="F36" s="47">
        <v>0.55605825352917104</v>
      </c>
      <c r="G36" s="46">
        <v>-348.28500000000003</v>
      </c>
      <c r="H36" s="46">
        <v>-0.56193111413311403</v>
      </c>
      <c r="I36" s="49"/>
    </row>
    <row r="37" spans="1:9" x14ac:dyDescent="0.2">
      <c r="A37" s="45" t="s">
        <v>342</v>
      </c>
      <c r="B37" s="45" t="s">
        <v>341</v>
      </c>
      <c r="C37" s="45" t="s">
        <v>174</v>
      </c>
      <c r="D37" s="48">
        <v>76650</v>
      </c>
      <c r="E37" s="46">
        <v>343.27702499999998</v>
      </c>
      <c r="F37" s="47">
        <v>0.55385113086854398</v>
      </c>
      <c r="G37" s="46">
        <v>-345.00164999999998</v>
      </c>
      <c r="H37" s="46">
        <v>-0.55663368092873</v>
      </c>
      <c r="I37" s="49"/>
    </row>
    <row r="38" spans="1:9" x14ac:dyDescent="0.2">
      <c r="A38" s="45" t="s">
        <v>171</v>
      </c>
      <c r="B38" s="45" t="s">
        <v>170</v>
      </c>
      <c r="C38" s="45" t="s">
        <v>160</v>
      </c>
      <c r="D38" s="48">
        <v>28000</v>
      </c>
      <c r="E38" s="46">
        <v>331.464</v>
      </c>
      <c r="F38" s="47">
        <v>0.53479172176527401</v>
      </c>
      <c r="G38" s="46"/>
      <c r="H38" s="46"/>
      <c r="I38" s="49"/>
    </row>
    <row r="39" spans="1:9" x14ac:dyDescent="0.2">
      <c r="A39" s="45" t="s">
        <v>215</v>
      </c>
      <c r="B39" s="45" t="s">
        <v>214</v>
      </c>
      <c r="C39" s="45" t="s">
        <v>180</v>
      </c>
      <c r="D39" s="48">
        <v>2500</v>
      </c>
      <c r="E39" s="46">
        <v>328.17500000000001</v>
      </c>
      <c r="F39" s="47">
        <v>0.52948517271956796</v>
      </c>
      <c r="G39" s="46">
        <v>-66.364999999999995</v>
      </c>
      <c r="H39" s="46">
        <v>-0.107074833511188</v>
      </c>
      <c r="I39" s="49"/>
    </row>
    <row r="40" spans="1:9" x14ac:dyDescent="0.2">
      <c r="A40" s="45" t="s">
        <v>344</v>
      </c>
      <c r="B40" s="45" t="s">
        <v>343</v>
      </c>
      <c r="C40" s="45" t="s">
        <v>224</v>
      </c>
      <c r="D40" s="48">
        <v>112000</v>
      </c>
      <c r="E40" s="46">
        <v>321.32799999999997</v>
      </c>
      <c r="F40" s="47">
        <v>0.51843806377583102</v>
      </c>
      <c r="G40" s="46">
        <v>-324.74400000000003</v>
      </c>
      <c r="H40" s="46">
        <v>-0.52394951757337804</v>
      </c>
      <c r="I40" s="49"/>
    </row>
    <row r="41" spans="1:9" x14ac:dyDescent="0.2">
      <c r="A41" s="45" t="s">
        <v>346</v>
      </c>
      <c r="B41" s="45" t="s">
        <v>345</v>
      </c>
      <c r="C41" s="45" t="s">
        <v>149</v>
      </c>
      <c r="D41" s="48">
        <v>81000</v>
      </c>
      <c r="E41" s="46">
        <v>319.01850000000002</v>
      </c>
      <c r="F41" s="47">
        <v>0.51471186279648795</v>
      </c>
      <c r="G41" s="46">
        <v>-322.58249999999998</v>
      </c>
      <c r="H41" s="46">
        <v>-0.52046210323397601</v>
      </c>
      <c r="I41" s="49"/>
    </row>
    <row r="42" spans="1:9" x14ac:dyDescent="0.2">
      <c r="A42" s="45" t="s">
        <v>348</v>
      </c>
      <c r="B42" s="45" t="s">
        <v>347</v>
      </c>
      <c r="C42" s="45" t="s">
        <v>192</v>
      </c>
      <c r="D42" s="48">
        <v>17050</v>
      </c>
      <c r="E42" s="46">
        <v>300.54034999999999</v>
      </c>
      <c r="F42" s="47">
        <v>0.484898786101773</v>
      </c>
      <c r="G42" s="46">
        <v>-304.32544999999999</v>
      </c>
      <c r="H42" s="46">
        <v>-0.491005754418253</v>
      </c>
      <c r="I42" s="49"/>
    </row>
    <row r="43" spans="1:9" x14ac:dyDescent="0.2">
      <c r="A43" s="45" t="s">
        <v>350</v>
      </c>
      <c r="B43" s="45" t="s">
        <v>349</v>
      </c>
      <c r="C43" s="45" t="s">
        <v>208</v>
      </c>
      <c r="D43" s="48">
        <v>12500</v>
      </c>
      <c r="E43" s="46">
        <v>296.95</v>
      </c>
      <c r="F43" s="47">
        <v>0.47910603196183699</v>
      </c>
      <c r="G43" s="46"/>
      <c r="H43" s="46"/>
      <c r="I43" s="49"/>
    </row>
    <row r="44" spans="1:9" x14ac:dyDescent="0.2">
      <c r="A44" s="45" t="s">
        <v>352</v>
      </c>
      <c r="B44" s="45" t="s">
        <v>351</v>
      </c>
      <c r="C44" s="45" t="s">
        <v>142</v>
      </c>
      <c r="D44" s="48">
        <v>140400</v>
      </c>
      <c r="E44" s="46">
        <v>292.45319999999998</v>
      </c>
      <c r="F44" s="47">
        <v>0.47185079032342597</v>
      </c>
      <c r="G44" s="46">
        <v>-296.11763999999999</v>
      </c>
      <c r="H44" s="46">
        <v>-0.477763082991425</v>
      </c>
      <c r="I44" s="49"/>
    </row>
    <row r="45" spans="1:9" x14ac:dyDescent="0.2">
      <c r="A45" s="45" t="s">
        <v>223</v>
      </c>
      <c r="B45" s="45" t="s">
        <v>222</v>
      </c>
      <c r="C45" s="45" t="s">
        <v>224</v>
      </c>
      <c r="D45" s="48">
        <v>13200</v>
      </c>
      <c r="E45" s="46">
        <v>284.262</v>
      </c>
      <c r="F45" s="47">
        <v>0.458634917856661</v>
      </c>
      <c r="G45" s="46">
        <v>-25.878</v>
      </c>
      <c r="H45" s="46">
        <v>-4.1752166678256999E-2</v>
      </c>
      <c r="I45" s="49"/>
    </row>
    <row r="46" spans="1:9" x14ac:dyDescent="0.2">
      <c r="A46" s="45" t="s">
        <v>354</v>
      </c>
      <c r="B46" s="45" t="s">
        <v>353</v>
      </c>
      <c r="C46" s="45" t="s">
        <v>221</v>
      </c>
      <c r="D46" s="48">
        <v>30000</v>
      </c>
      <c r="E46" s="46">
        <v>272.47500000000002</v>
      </c>
      <c r="F46" s="47">
        <v>0.43961749809328698</v>
      </c>
      <c r="G46" s="46">
        <v>-273.95999999999998</v>
      </c>
      <c r="H46" s="46">
        <v>-0.44201343160890599</v>
      </c>
      <c r="I46" s="49"/>
    </row>
    <row r="47" spans="1:9" x14ac:dyDescent="0.2">
      <c r="A47" s="45" t="s">
        <v>188</v>
      </c>
      <c r="B47" s="45" t="s">
        <v>187</v>
      </c>
      <c r="C47" s="45" t="s">
        <v>189</v>
      </c>
      <c r="D47" s="48">
        <v>33000</v>
      </c>
      <c r="E47" s="46">
        <v>271.161</v>
      </c>
      <c r="F47" s="47">
        <v>0.43749745995219302</v>
      </c>
      <c r="G47" s="46"/>
      <c r="H47" s="46"/>
      <c r="I47" s="49"/>
    </row>
    <row r="48" spans="1:9" x14ac:dyDescent="0.2">
      <c r="A48" s="45" t="s">
        <v>220</v>
      </c>
      <c r="B48" s="45" t="s">
        <v>219</v>
      </c>
      <c r="C48" s="45" t="s">
        <v>221</v>
      </c>
      <c r="D48" s="48">
        <v>17000</v>
      </c>
      <c r="E48" s="46">
        <v>261.40899999999999</v>
      </c>
      <c r="F48" s="47">
        <v>0.42176335648800101</v>
      </c>
      <c r="G48" s="46"/>
      <c r="H48" s="46"/>
      <c r="I48" s="49"/>
    </row>
    <row r="49" spans="1:9" x14ac:dyDescent="0.2">
      <c r="A49" s="45" t="s">
        <v>356</v>
      </c>
      <c r="B49" s="45" t="s">
        <v>355</v>
      </c>
      <c r="C49" s="45" t="s">
        <v>208</v>
      </c>
      <c r="D49" s="48">
        <v>14000</v>
      </c>
      <c r="E49" s="46">
        <v>251.88800000000001</v>
      </c>
      <c r="F49" s="47">
        <v>0.406401953792905</v>
      </c>
      <c r="G49" s="46">
        <v>-254.702</v>
      </c>
      <c r="H49" s="46">
        <v>-0.41094212679826098</v>
      </c>
      <c r="I49" s="49"/>
    </row>
    <row r="50" spans="1:9" x14ac:dyDescent="0.2">
      <c r="A50" s="45" t="s">
        <v>358</v>
      </c>
      <c r="B50" s="45" t="s">
        <v>357</v>
      </c>
      <c r="C50" s="45" t="s">
        <v>202</v>
      </c>
      <c r="D50" s="48">
        <v>11625</v>
      </c>
      <c r="E50" s="46">
        <v>212.74912499999999</v>
      </c>
      <c r="F50" s="47">
        <v>0.34325438316923002</v>
      </c>
      <c r="G50" s="46">
        <v>-214.73699999999999</v>
      </c>
      <c r="H50" s="46">
        <v>-0.34646166689809399</v>
      </c>
      <c r="I50" s="49"/>
    </row>
    <row r="51" spans="1:9" x14ac:dyDescent="0.2">
      <c r="A51" s="45" t="s">
        <v>182</v>
      </c>
      <c r="B51" s="45" t="s">
        <v>181</v>
      </c>
      <c r="C51" s="45" t="s">
        <v>183</v>
      </c>
      <c r="D51" s="48">
        <v>93500</v>
      </c>
      <c r="E51" s="46">
        <v>194.49870000000001</v>
      </c>
      <c r="F51" s="47">
        <v>0.31380872328249099</v>
      </c>
      <c r="G51" s="46">
        <v>-193.05879999999999</v>
      </c>
      <c r="H51" s="46">
        <v>-0.311485555155123</v>
      </c>
      <c r="I51" s="49"/>
    </row>
    <row r="52" spans="1:9" x14ac:dyDescent="0.2">
      <c r="A52" s="45" t="s">
        <v>201</v>
      </c>
      <c r="B52" s="45" t="s">
        <v>200</v>
      </c>
      <c r="C52" s="45" t="s">
        <v>202</v>
      </c>
      <c r="D52" s="48">
        <v>8000</v>
      </c>
      <c r="E52" s="46">
        <v>143.376</v>
      </c>
      <c r="F52" s="47">
        <v>0.23132617086566901</v>
      </c>
      <c r="G52" s="46"/>
      <c r="H52" s="46"/>
      <c r="I52" s="49"/>
    </row>
    <row r="53" spans="1:9" x14ac:dyDescent="0.2">
      <c r="A53" s="45" t="s">
        <v>360</v>
      </c>
      <c r="B53" s="45" t="s">
        <v>359</v>
      </c>
      <c r="C53" s="45" t="s">
        <v>202</v>
      </c>
      <c r="D53" s="48">
        <v>8000</v>
      </c>
      <c r="E53" s="46">
        <v>133.91999999999999</v>
      </c>
      <c r="F53" s="47">
        <v>0.21606964068135801</v>
      </c>
      <c r="G53" s="46">
        <v>-135.15199999999999</v>
      </c>
      <c r="H53" s="46">
        <v>-0.218057378116539</v>
      </c>
      <c r="I53" s="49"/>
    </row>
    <row r="54" spans="1:9" x14ac:dyDescent="0.2">
      <c r="A54" s="45" t="s">
        <v>362</v>
      </c>
      <c r="B54" s="45" t="s">
        <v>361</v>
      </c>
      <c r="C54" s="45" t="s">
        <v>213</v>
      </c>
      <c r="D54" s="48">
        <v>5000</v>
      </c>
      <c r="E54" s="46">
        <v>133.58000000000001</v>
      </c>
      <c r="F54" s="47">
        <v>0.21552107677879201</v>
      </c>
      <c r="G54" s="46"/>
      <c r="H54" s="46"/>
      <c r="I54" s="49"/>
    </row>
    <row r="55" spans="1:9" x14ac:dyDescent="0.2">
      <c r="A55" s="45" t="s">
        <v>198</v>
      </c>
      <c r="B55" s="45" t="s">
        <v>197</v>
      </c>
      <c r="C55" s="45" t="s">
        <v>199</v>
      </c>
      <c r="D55" s="48">
        <v>26000</v>
      </c>
      <c r="E55" s="46">
        <v>106.795</v>
      </c>
      <c r="F55" s="47">
        <v>0.172305535219277</v>
      </c>
      <c r="G55" s="46"/>
      <c r="H55" s="46"/>
      <c r="I55" s="49"/>
    </row>
    <row r="56" spans="1:9" x14ac:dyDescent="0.2">
      <c r="A56" s="45" t="s">
        <v>364</v>
      </c>
      <c r="B56" s="45" t="s">
        <v>363</v>
      </c>
      <c r="C56" s="45" t="s">
        <v>142</v>
      </c>
      <c r="D56" s="48">
        <v>248800</v>
      </c>
      <c r="E56" s="46">
        <v>57.597200000000001</v>
      </c>
      <c r="F56" s="47">
        <v>9.2928661202600807E-2</v>
      </c>
      <c r="G56" s="46">
        <v>-58.368479999999998</v>
      </c>
      <c r="H56" s="46">
        <v>-9.4173062281339703E-2</v>
      </c>
      <c r="I56" s="49"/>
    </row>
    <row r="57" spans="1:9" x14ac:dyDescent="0.2">
      <c r="A57" s="45" t="s">
        <v>366</v>
      </c>
      <c r="B57" s="45" t="s">
        <v>365</v>
      </c>
      <c r="C57" s="45" t="s">
        <v>160</v>
      </c>
      <c r="D57" s="48">
        <v>3375</v>
      </c>
      <c r="E57" s="46">
        <v>47.985750000000003</v>
      </c>
      <c r="F57" s="47">
        <v>7.7421324375190101E-2</v>
      </c>
      <c r="G57" s="46">
        <v>-48.434624999999997</v>
      </c>
      <c r="H57" s="46">
        <v>-7.8145549733320704E-2</v>
      </c>
      <c r="I57" s="49"/>
    </row>
    <row r="58" spans="1:9" x14ac:dyDescent="0.2">
      <c r="A58" s="45" t="s">
        <v>368</v>
      </c>
      <c r="B58" s="45" t="s">
        <v>367</v>
      </c>
      <c r="C58" s="45" t="s">
        <v>183</v>
      </c>
      <c r="D58" s="48">
        <v>1350</v>
      </c>
      <c r="E58" s="46">
        <v>17.253</v>
      </c>
      <c r="F58" s="47">
        <v>2.78363912087475E-2</v>
      </c>
      <c r="G58" s="46">
        <v>-17.454149999999998</v>
      </c>
      <c r="H58" s="46">
        <v>-2.8160931294045101E-2</v>
      </c>
      <c r="I58" s="49"/>
    </row>
    <row r="59" spans="1:9" x14ac:dyDescent="0.2">
      <c r="A59" s="44" t="s">
        <v>34</v>
      </c>
      <c r="B59" s="44"/>
      <c r="C59" s="44"/>
      <c r="D59" s="44"/>
      <c r="E59" s="50">
        <f>SUM(E7:E58)</f>
        <v>43010.595698999998</v>
      </c>
      <c r="F59" s="51">
        <f>SUM(F7:F58)</f>
        <v>69.394294789232944</v>
      </c>
      <c r="G59" s="50">
        <f>SUM(G7:G58)</f>
        <v>-31584.671770000001</v>
      </c>
      <c r="H59" s="50">
        <f>SUM(H7:H58)</f>
        <v>-50.95944355124346</v>
      </c>
      <c r="I59" s="44"/>
    </row>
    <row r="60" spans="1:9" x14ac:dyDescent="0.2">
      <c r="A60" s="45"/>
      <c r="B60" s="45"/>
      <c r="C60" s="45"/>
      <c r="D60" s="45"/>
      <c r="E60" s="46"/>
      <c r="F60" s="47"/>
      <c r="G60" s="46"/>
      <c r="H60" s="45"/>
      <c r="I60" s="45"/>
    </row>
    <row r="61" spans="1:9" x14ac:dyDescent="0.2">
      <c r="A61" s="44" t="s">
        <v>30</v>
      </c>
      <c r="B61" s="45"/>
      <c r="C61" s="45"/>
      <c r="D61" s="45"/>
      <c r="E61" s="46"/>
      <c r="F61" s="47"/>
      <c r="G61" s="46"/>
      <c r="H61" s="45"/>
      <c r="I61" s="45"/>
    </row>
    <row r="62" spans="1:9" x14ac:dyDescent="0.2">
      <c r="A62" s="44" t="s">
        <v>31</v>
      </c>
      <c r="B62" s="45"/>
      <c r="C62" s="45"/>
      <c r="D62" s="45"/>
      <c r="E62" s="46"/>
      <c r="F62" s="47"/>
      <c r="G62" s="46"/>
      <c r="H62" s="45"/>
      <c r="I62" s="45"/>
    </row>
    <row r="63" spans="1:9" x14ac:dyDescent="0.2">
      <c r="A63" s="45" t="s">
        <v>72</v>
      </c>
      <c r="B63" s="45" t="s">
        <v>71</v>
      </c>
      <c r="C63" s="45" t="s">
        <v>73</v>
      </c>
      <c r="D63" s="48">
        <v>2327</v>
      </c>
      <c r="E63" s="46">
        <v>2532.4624650000001</v>
      </c>
      <c r="F63" s="47">
        <v>4.0859338026551297</v>
      </c>
      <c r="G63" s="49"/>
      <c r="H63" s="49"/>
      <c r="I63" s="49">
        <v>9.2449999999999992</v>
      </c>
    </row>
    <row r="64" spans="1:9" x14ac:dyDescent="0.2">
      <c r="A64" s="45" t="s">
        <v>96</v>
      </c>
      <c r="B64" s="45" t="s">
        <v>95</v>
      </c>
      <c r="C64" s="45" t="s">
        <v>32</v>
      </c>
      <c r="D64" s="48">
        <v>1500</v>
      </c>
      <c r="E64" s="46">
        <v>1499.4600822</v>
      </c>
      <c r="F64" s="47">
        <v>2.4192637483347799</v>
      </c>
      <c r="G64" s="49"/>
      <c r="H64" s="49"/>
      <c r="I64" s="49">
        <v>8.1835000000000004</v>
      </c>
    </row>
    <row r="65" spans="1:9" x14ac:dyDescent="0.2">
      <c r="A65" s="45" t="s">
        <v>80</v>
      </c>
      <c r="B65" s="45" t="s">
        <v>79</v>
      </c>
      <c r="C65" s="45" t="s">
        <v>32</v>
      </c>
      <c r="D65" s="48">
        <v>1000</v>
      </c>
      <c r="E65" s="46">
        <v>996.13439730000005</v>
      </c>
      <c r="F65" s="47">
        <v>1.6071863895979099</v>
      </c>
      <c r="G65" s="49"/>
      <c r="H65" s="49"/>
      <c r="I65" s="49">
        <v>8.3999000000000006</v>
      </c>
    </row>
    <row r="66" spans="1:9" x14ac:dyDescent="0.2">
      <c r="A66" s="45" t="s">
        <v>75</v>
      </c>
      <c r="B66" s="45" t="s">
        <v>74</v>
      </c>
      <c r="C66" s="45" t="s">
        <v>73</v>
      </c>
      <c r="D66" s="48">
        <v>800</v>
      </c>
      <c r="E66" s="46">
        <v>868.09760000000006</v>
      </c>
      <c r="F66" s="47">
        <v>1.40060884489508</v>
      </c>
      <c r="G66" s="49"/>
      <c r="H66" s="49"/>
      <c r="I66" s="49">
        <v>9.18</v>
      </c>
    </row>
    <row r="67" spans="1:9" x14ac:dyDescent="0.2">
      <c r="A67" s="45" t="s">
        <v>98</v>
      </c>
      <c r="B67" s="45" t="s">
        <v>97</v>
      </c>
      <c r="C67" s="45" t="s">
        <v>32</v>
      </c>
      <c r="D67" s="48">
        <v>313</v>
      </c>
      <c r="E67" s="46">
        <v>176.20397600000001</v>
      </c>
      <c r="F67" s="47">
        <v>0.28429159035951701</v>
      </c>
      <c r="G67" s="49"/>
      <c r="H67" s="49"/>
      <c r="I67" s="49">
        <v>7.0532000000000004</v>
      </c>
    </row>
    <row r="68" spans="1:9" x14ac:dyDescent="0.2">
      <c r="A68" s="44" t="s">
        <v>34</v>
      </c>
      <c r="B68" s="44"/>
      <c r="C68" s="44"/>
      <c r="D68" s="44"/>
      <c r="E68" s="50">
        <f>SUM(E62:E67)</f>
        <v>6072.3585204999999</v>
      </c>
      <c r="F68" s="51">
        <f>SUM(F62:F67)</f>
        <v>9.7972843758424162</v>
      </c>
      <c r="G68" s="50"/>
      <c r="H68" s="44"/>
      <c r="I68" s="44"/>
    </row>
    <row r="69" spans="1:9" x14ac:dyDescent="0.2">
      <c r="A69" s="45"/>
      <c r="B69" s="45"/>
      <c r="C69" s="45"/>
      <c r="D69" s="45"/>
      <c r="E69" s="46"/>
      <c r="F69" s="47"/>
      <c r="G69" s="46"/>
      <c r="H69" s="45"/>
      <c r="I69" s="45"/>
    </row>
    <row r="70" spans="1:9" x14ac:dyDescent="0.2">
      <c r="A70" s="44" t="s">
        <v>35</v>
      </c>
      <c r="B70" s="45"/>
      <c r="C70" s="45"/>
      <c r="D70" s="45"/>
      <c r="E70" s="46"/>
      <c r="F70" s="47"/>
      <c r="G70" s="46"/>
      <c r="H70" s="45"/>
      <c r="I70" s="45"/>
    </row>
    <row r="71" spans="1:9" x14ac:dyDescent="0.2">
      <c r="A71" s="44" t="s">
        <v>36</v>
      </c>
      <c r="B71" s="45"/>
      <c r="C71" s="45"/>
      <c r="D71" s="45"/>
      <c r="E71" s="46"/>
      <c r="F71" s="47"/>
      <c r="G71" s="46"/>
      <c r="H71" s="45"/>
      <c r="I71" s="45"/>
    </row>
    <row r="72" spans="1:9" x14ac:dyDescent="0.2">
      <c r="A72" s="45" t="s">
        <v>84</v>
      </c>
      <c r="B72" s="45" t="s">
        <v>83</v>
      </c>
      <c r="C72" s="45" t="s">
        <v>39</v>
      </c>
      <c r="D72" s="48">
        <v>200</v>
      </c>
      <c r="E72" s="46">
        <v>954.62400000000002</v>
      </c>
      <c r="F72" s="47">
        <v>1.5402125497745001</v>
      </c>
      <c r="G72" s="49"/>
      <c r="H72" s="49"/>
      <c r="I72" s="49">
        <v>7.78</v>
      </c>
    </row>
    <row r="73" spans="1:9" x14ac:dyDescent="0.2">
      <c r="A73" s="44" t="s">
        <v>34</v>
      </c>
      <c r="B73" s="44"/>
      <c r="C73" s="44"/>
      <c r="D73" s="44"/>
      <c r="E73" s="50">
        <f>SUM(E71:E72)</f>
        <v>954.62400000000002</v>
      </c>
      <c r="F73" s="51">
        <f>SUM(F71:F72)</f>
        <v>1.5402125497745001</v>
      </c>
      <c r="G73" s="50"/>
      <c r="H73" s="44"/>
      <c r="I73" s="44"/>
    </row>
    <row r="74" spans="1:9" x14ac:dyDescent="0.2">
      <c r="A74" s="45"/>
      <c r="B74" s="45"/>
      <c r="C74" s="45"/>
      <c r="D74" s="45"/>
      <c r="E74" s="46"/>
      <c r="F74" s="47"/>
      <c r="G74" s="46"/>
      <c r="H74" s="45"/>
      <c r="I74" s="45"/>
    </row>
    <row r="75" spans="1:9" x14ac:dyDescent="0.2">
      <c r="A75" s="44" t="s">
        <v>41</v>
      </c>
      <c r="B75" s="45"/>
      <c r="C75" s="45"/>
      <c r="D75" s="45"/>
      <c r="E75" s="46"/>
      <c r="F75" s="47"/>
      <c r="G75" s="46"/>
      <c r="H75" s="45"/>
      <c r="I75" s="45"/>
    </row>
    <row r="76" spans="1:9" x14ac:dyDescent="0.2">
      <c r="A76" s="45" t="s">
        <v>66</v>
      </c>
      <c r="B76" s="45" t="s">
        <v>65</v>
      </c>
      <c r="C76" s="45" t="s">
        <v>39</v>
      </c>
      <c r="D76" s="48">
        <v>200</v>
      </c>
      <c r="E76" s="46">
        <v>979.02700000000004</v>
      </c>
      <c r="F76" s="47">
        <v>1.57958491716956</v>
      </c>
      <c r="G76" s="49"/>
      <c r="H76" s="49"/>
      <c r="I76" s="49">
        <v>8.1450999999999993</v>
      </c>
    </row>
    <row r="77" spans="1:9" x14ac:dyDescent="0.2">
      <c r="A77" s="44" t="s">
        <v>34</v>
      </c>
      <c r="B77" s="44"/>
      <c r="C77" s="44"/>
      <c r="D77" s="44"/>
      <c r="E77" s="50">
        <f>SUM(E75:E76)</f>
        <v>979.02700000000004</v>
      </c>
      <c r="F77" s="51">
        <f>SUM(F75:F76)</f>
        <v>1.57958491716956</v>
      </c>
      <c r="G77" s="50"/>
      <c r="H77" s="44"/>
      <c r="I77" s="44"/>
    </row>
    <row r="78" spans="1:9" x14ac:dyDescent="0.2">
      <c r="A78" s="45"/>
      <c r="B78" s="45"/>
      <c r="C78" s="45"/>
      <c r="D78" s="45"/>
      <c r="E78" s="46"/>
      <c r="F78" s="47"/>
      <c r="G78" s="46"/>
      <c r="H78" s="45"/>
      <c r="I78" s="45"/>
    </row>
    <row r="79" spans="1:9" x14ac:dyDescent="0.2">
      <c r="A79" s="44" t="s">
        <v>69</v>
      </c>
      <c r="B79" s="45"/>
      <c r="C79" s="45"/>
      <c r="D79" s="45"/>
      <c r="E79" s="46"/>
      <c r="F79" s="47"/>
      <c r="G79" s="46"/>
      <c r="H79" s="45"/>
      <c r="I79" s="45"/>
    </row>
    <row r="80" spans="1:9" x14ac:dyDescent="0.2">
      <c r="A80" s="45" t="s">
        <v>369</v>
      </c>
      <c r="B80" s="45" t="s">
        <v>1748</v>
      </c>
      <c r="C80" s="45" t="s">
        <v>43</v>
      </c>
      <c r="D80" s="48">
        <v>2500000</v>
      </c>
      <c r="E80" s="46">
        <v>2571.4993055999998</v>
      </c>
      <c r="F80" s="47">
        <v>4.1489167486062799</v>
      </c>
      <c r="G80" s="49"/>
      <c r="H80" s="49"/>
      <c r="I80" s="49">
        <v>6.5081896392000003</v>
      </c>
    </row>
    <row r="81" spans="1:9" x14ac:dyDescent="0.2">
      <c r="A81" s="45" t="s">
        <v>104</v>
      </c>
      <c r="B81" s="45" t="s">
        <v>103</v>
      </c>
      <c r="C81" s="45" t="s">
        <v>43</v>
      </c>
      <c r="D81" s="48">
        <v>1583000</v>
      </c>
      <c r="E81" s="46">
        <v>1587.0665511</v>
      </c>
      <c r="F81" s="47">
        <v>2.5606100614813201</v>
      </c>
      <c r="G81" s="49"/>
      <c r="H81" s="49"/>
      <c r="I81" s="49">
        <v>7.9651402400000002</v>
      </c>
    </row>
    <row r="82" spans="1:9" x14ac:dyDescent="0.2">
      <c r="A82" s="45" t="s">
        <v>371</v>
      </c>
      <c r="B82" s="45" t="s">
        <v>370</v>
      </c>
      <c r="C82" s="45" t="s">
        <v>43</v>
      </c>
      <c r="D82" s="48">
        <v>1500000</v>
      </c>
      <c r="E82" s="46">
        <v>1487.3518333</v>
      </c>
      <c r="F82" s="47">
        <v>2.3997280181293998</v>
      </c>
      <c r="G82" s="49"/>
      <c r="H82" s="49"/>
      <c r="I82" s="49">
        <v>7.8586161250000002</v>
      </c>
    </row>
    <row r="83" spans="1:9" x14ac:dyDescent="0.2">
      <c r="A83" s="45" t="s">
        <v>373</v>
      </c>
      <c r="B83" s="45" t="s">
        <v>372</v>
      </c>
      <c r="C83" s="45" t="s">
        <v>43</v>
      </c>
      <c r="D83" s="48">
        <v>1000000</v>
      </c>
      <c r="E83" s="46">
        <v>1024.4797778</v>
      </c>
      <c r="F83" s="47">
        <v>1.6529194853238001</v>
      </c>
      <c r="G83" s="49"/>
      <c r="H83" s="49"/>
      <c r="I83" s="49">
        <v>7.7184830199999999</v>
      </c>
    </row>
    <row r="84" spans="1:9" x14ac:dyDescent="0.2">
      <c r="A84" s="45" t="s">
        <v>374</v>
      </c>
      <c r="B84" s="45" t="s">
        <v>1747</v>
      </c>
      <c r="C84" s="45" t="s">
        <v>43</v>
      </c>
      <c r="D84" s="48">
        <v>1000000</v>
      </c>
      <c r="E84" s="46">
        <v>1023.0245556</v>
      </c>
      <c r="F84" s="47">
        <v>1.65057159600282</v>
      </c>
      <c r="G84" s="49"/>
      <c r="H84" s="49"/>
      <c r="I84" s="49">
        <v>6.3888035525124902</v>
      </c>
    </row>
    <row r="85" spans="1:9" x14ac:dyDescent="0.2">
      <c r="A85" s="45" t="s">
        <v>116</v>
      </c>
      <c r="B85" s="45" t="s">
        <v>115</v>
      </c>
      <c r="C85" s="45" t="s">
        <v>43</v>
      </c>
      <c r="D85" s="48">
        <v>40000</v>
      </c>
      <c r="E85" s="46">
        <v>36.415399999999998</v>
      </c>
      <c r="F85" s="47">
        <v>5.8753452757376902E-2</v>
      </c>
      <c r="G85" s="49"/>
      <c r="H85" s="49"/>
      <c r="I85" s="49">
        <v>7.8457163072000098</v>
      </c>
    </row>
    <row r="86" spans="1:9" x14ac:dyDescent="0.2">
      <c r="A86" s="44" t="s">
        <v>34</v>
      </c>
      <c r="B86" s="44"/>
      <c r="C86" s="44"/>
      <c r="D86" s="44"/>
      <c r="E86" s="50">
        <f>SUM(E80:E85)</f>
        <v>7729.8374234000003</v>
      </c>
      <c r="F86" s="51">
        <f>SUM(F80:F85)</f>
        <v>12.471499362300998</v>
      </c>
      <c r="G86" s="50"/>
      <c r="H86" s="44"/>
      <c r="I86" s="44"/>
    </row>
    <row r="87" spans="1:9" x14ac:dyDescent="0.2">
      <c r="A87" s="45"/>
      <c r="B87" s="45"/>
      <c r="C87" s="45"/>
      <c r="D87" s="45"/>
      <c r="E87" s="46"/>
      <c r="F87" s="47"/>
      <c r="G87" s="46"/>
      <c r="H87" s="45"/>
      <c r="I87" s="45"/>
    </row>
    <row r="88" spans="1:9" x14ac:dyDescent="0.2">
      <c r="A88" s="44" t="s">
        <v>44</v>
      </c>
      <c r="B88" s="44"/>
      <c r="C88" s="44"/>
      <c r="D88" s="44"/>
      <c r="E88" s="50">
        <f>E59+E68+E73+E77+E86</f>
        <v>58746.442642900001</v>
      </c>
      <c r="F88" s="51">
        <f>F59+F68+F73+F77+F86</f>
        <v>94.782875994320406</v>
      </c>
      <c r="G88" s="50"/>
      <c r="H88" s="44"/>
      <c r="I88" s="44"/>
    </row>
    <row r="89" spans="1:9" x14ac:dyDescent="0.2">
      <c r="A89" s="44"/>
      <c r="B89" s="44"/>
      <c r="C89" s="44"/>
      <c r="D89" s="44"/>
      <c r="E89" s="50"/>
      <c r="F89" s="51"/>
      <c r="G89" s="50"/>
      <c r="H89" s="44"/>
      <c r="I89" s="44"/>
    </row>
    <row r="90" spans="1:9" x14ac:dyDescent="0.2">
      <c r="A90" s="44" t="s">
        <v>375</v>
      </c>
      <c r="B90" s="44"/>
      <c r="C90" s="44"/>
      <c r="D90" s="44"/>
      <c r="E90" s="62">
        <v>1946.1127551</v>
      </c>
      <c r="F90" s="62">
        <f>E90/E94*100</f>
        <v>3.1399035522689966</v>
      </c>
      <c r="G90" s="50"/>
      <c r="H90" s="44"/>
      <c r="I90" s="44"/>
    </row>
    <row r="91" spans="1:9" x14ac:dyDescent="0.2">
      <c r="A91" s="44"/>
      <c r="B91" s="44"/>
      <c r="C91" s="44"/>
      <c r="D91" s="44"/>
      <c r="E91" s="50"/>
      <c r="F91" s="51"/>
      <c r="G91" s="50"/>
      <c r="H91" s="44"/>
      <c r="I91" s="44"/>
    </row>
    <row r="92" spans="1:9" x14ac:dyDescent="0.2">
      <c r="A92" s="44" t="s">
        <v>46</v>
      </c>
      <c r="B92" s="44"/>
      <c r="C92" s="44"/>
      <c r="D92" s="44"/>
      <c r="E92" s="50">
        <f>E94-(E59+E68+E73+E77+E86+E90)</f>
        <v>1287.4615898999982</v>
      </c>
      <c r="F92" s="51">
        <f>F94-(F59+F68+F73+F77+F86+F90)</f>
        <v>2.0772204534106038</v>
      </c>
      <c r="G92" s="50"/>
      <c r="H92" s="44"/>
      <c r="I92" s="44"/>
    </row>
    <row r="93" spans="1:9" x14ac:dyDescent="0.2">
      <c r="A93" s="45"/>
      <c r="B93" s="45"/>
      <c r="C93" s="45"/>
      <c r="D93" s="45"/>
      <c r="E93" s="46"/>
      <c r="F93" s="47"/>
      <c r="G93" s="46"/>
      <c r="H93" s="45"/>
      <c r="I93" s="45"/>
    </row>
    <row r="94" spans="1:9" x14ac:dyDescent="0.2">
      <c r="A94" s="52" t="s">
        <v>45</v>
      </c>
      <c r="B94" s="52"/>
      <c r="C94" s="52"/>
      <c r="D94" s="52"/>
      <c r="E94" s="53">
        <v>61980.016987900002</v>
      </c>
      <c r="F94" s="54">
        <v>100</v>
      </c>
      <c r="G94" s="53"/>
      <c r="H94" s="52"/>
      <c r="I94" s="52"/>
    </row>
    <row r="95" spans="1:9" x14ac:dyDescent="0.2">
      <c r="A95" s="6" t="s">
        <v>1277</v>
      </c>
      <c r="B95" s="11"/>
      <c r="C95" s="11"/>
      <c r="D95" s="11"/>
      <c r="E95" s="12"/>
      <c r="F95" s="13"/>
      <c r="G95" s="12"/>
      <c r="H95" s="11"/>
      <c r="I95" s="11"/>
    </row>
    <row r="96" spans="1:9" x14ac:dyDescent="0.2">
      <c r="A96" s="57" t="s">
        <v>1749</v>
      </c>
      <c r="B96" s="11"/>
      <c r="C96" s="11"/>
      <c r="D96" s="11"/>
      <c r="E96" s="12"/>
      <c r="F96" s="13"/>
      <c r="G96" s="12"/>
      <c r="H96" s="11"/>
      <c r="I96" s="11"/>
    </row>
    <row r="97" spans="1:9" x14ac:dyDescent="0.2">
      <c r="A97" s="57" t="s">
        <v>1750</v>
      </c>
      <c r="B97" s="11"/>
      <c r="C97" s="11"/>
      <c r="D97" s="11"/>
      <c r="E97" s="12"/>
      <c r="F97" s="13"/>
      <c r="G97" s="12"/>
      <c r="H97" s="11"/>
      <c r="I97" s="11"/>
    </row>
    <row r="98" spans="1:9" x14ac:dyDescent="0.2">
      <c r="A98" s="57" t="s">
        <v>1751</v>
      </c>
      <c r="B98" s="11"/>
      <c r="C98" s="11"/>
      <c r="D98" s="11"/>
      <c r="E98" s="12"/>
      <c r="F98" s="13"/>
      <c r="G98" s="12"/>
      <c r="H98" s="11"/>
      <c r="I98" s="11"/>
    </row>
    <row r="99" spans="1:9" x14ac:dyDescent="0.2">
      <c r="A99" s="57" t="s">
        <v>1752</v>
      </c>
      <c r="B99" s="11"/>
      <c r="C99" s="11"/>
      <c r="D99" s="11"/>
      <c r="E99" s="12"/>
      <c r="F99" s="13"/>
      <c r="G99" s="12"/>
      <c r="H99" s="11"/>
      <c r="I99" s="11"/>
    </row>
    <row r="100" spans="1:9" x14ac:dyDescent="0.2">
      <c r="A100" s="57" t="s">
        <v>1753</v>
      </c>
      <c r="B100" s="11"/>
      <c r="C100" s="11"/>
      <c r="D100" s="11"/>
      <c r="E100" s="12"/>
      <c r="F100" s="13"/>
      <c r="G100" s="12"/>
      <c r="H100" s="11"/>
      <c r="I100" s="11"/>
    </row>
    <row r="101" spans="1:9" x14ac:dyDescent="0.2">
      <c r="A101" s="57" t="s">
        <v>1754</v>
      </c>
      <c r="B101" s="11"/>
      <c r="C101" s="11"/>
      <c r="D101" s="11"/>
      <c r="E101" s="12"/>
      <c r="F101" s="13"/>
      <c r="G101" s="12"/>
      <c r="H101" s="11"/>
      <c r="I101" s="11"/>
    </row>
    <row r="102" spans="1:9" x14ac:dyDescent="0.2">
      <c r="A102" s="57" t="s">
        <v>1755</v>
      </c>
      <c r="B102" s="11"/>
      <c r="C102" s="11"/>
      <c r="D102" s="11"/>
      <c r="E102" s="12"/>
      <c r="F102" s="13"/>
      <c r="G102" s="12"/>
      <c r="H102" s="11"/>
      <c r="I102" s="11"/>
    </row>
    <row r="103" spans="1:9" x14ac:dyDescent="0.2">
      <c r="A103" s="57" t="s">
        <v>1756</v>
      </c>
      <c r="B103" s="11"/>
      <c r="C103" s="11"/>
      <c r="D103" s="11"/>
      <c r="E103" s="12"/>
      <c r="F103" s="13"/>
      <c r="G103" s="12"/>
      <c r="H103" s="11"/>
      <c r="I103" s="11"/>
    </row>
    <row r="104" spans="1:9" x14ac:dyDescent="0.2">
      <c r="A104" s="57" t="s">
        <v>1757</v>
      </c>
      <c r="B104" s="11"/>
      <c r="C104" s="11"/>
      <c r="D104" s="11"/>
      <c r="E104" s="12"/>
      <c r="F104" s="13"/>
      <c r="G104" s="12"/>
      <c r="H104" s="11"/>
      <c r="I104" s="11"/>
    </row>
    <row r="105" spans="1:9" x14ac:dyDescent="0.2">
      <c r="A105" s="57" t="s">
        <v>1758</v>
      </c>
      <c r="B105" s="11"/>
      <c r="C105" s="11"/>
      <c r="D105" s="11"/>
      <c r="E105" s="12"/>
      <c r="F105" s="13"/>
      <c r="G105" s="12"/>
      <c r="H105" s="11"/>
      <c r="I105" s="11"/>
    </row>
    <row r="106" spans="1:9" x14ac:dyDescent="0.2">
      <c r="A106" s="57" t="s">
        <v>1759</v>
      </c>
      <c r="B106" s="11"/>
      <c r="C106" s="11"/>
      <c r="D106" s="11"/>
      <c r="E106" s="12"/>
      <c r="F106" s="13"/>
      <c r="G106" s="12"/>
      <c r="H106" s="11"/>
      <c r="I106" s="11"/>
    </row>
    <row r="108" spans="1:9" x14ac:dyDescent="0.2">
      <c r="A108" s="11" t="s">
        <v>47</v>
      </c>
    </row>
    <row r="109" spans="1:9" x14ac:dyDescent="0.2">
      <c r="A109" s="11" t="s">
        <v>48</v>
      </c>
    </row>
    <row r="111" spans="1:9" ht="23.25" customHeight="1" x14ac:dyDescent="0.2">
      <c r="A111" s="175" t="s">
        <v>983</v>
      </c>
      <c r="B111" s="175"/>
      <c r="C111" s="175"/>
      <c r="D111" s="175"/>
    </row>
    <row r="113" spans="1:4" x14ac:dyDescent="0.2">
      <c r="A113" s="11" t="s">
        <v>49</v>
      </c>
    </row>
    <row r="114" spans="1:4" x14ac:dyDescent="0.2">
      <c r="A114" s="11" t="s">
        <v>995</v>
      </c>
    </row>
    <row r="115" spans="1:4" x14ac:dyDescent="0.2">
      <c r="A115" s="11" t="s">
        <v>50</v>
      </c>
      <c r="B115" s="11"/>
      <c r="C115" s="31" t="s">
        <v>52</v>
      </c>
      <c r="D115" s="11" t="s">
        <v>51</v>
      </c>
    </row>
    <row r="116" spans="1:4" x14ac:dyDescent="0.2">
      <c r="A116" s="6" t="s">
        <v>59</v>
      </c>
      <c r="C116" s="32">
        <v>16.709499999999998</v>
      </c>
      <c r="D116" s="32">
        <v>16.674299999999999</v>
      </c>
    </row>
    <row r="117" spans="1:4" x14ac:dyDescent="0.2">
      <c r="A117" s="6" t="s">
        <v>127</v>
      </c>
      <c r="C117" s="32">
        <v>13.695</v>
      </c>
      <c r="D117" s="32">
        <v>13.6662</v>
      </c>
    </row>
    <row r="118" spans="1:4" x14ac:dyDescent="0.2">
      <c r="A118" s="6" t="s">
        <v>117</v>
      </c>
      <c r="C118" s="32">
        <v>13.1556</v>
      </c>
      <c r="D118" s="32">
        <v>13.0732</v>
      </c>
    </row>
    <row r="119" spans="1:4" x14ac:dyDescent="0.2">
      <c r="A119" s="6" t="s">
        <v>118</v>
      </c>
      <c r="C119" s="32">
        <v>12.2684</v>
      </c>
      <c r="D119" s="32">
        <v>12.093299999999999</v>
      </c>
    </row>
    <row r="120" spans="1:4" x14ac:dyDescent="0.2">
      <c r="A120" s="6" t="s">
        <v>60</v>
      </c>
      <c r="C120" s="32">
        <v>18.376000000000001</v>
      </c>
      <c r="D120" s="32">
        <v>18.348500000000001</v>
      </c>
    </row>
    <row r="121" spans="1:4" x14ac:dyDescent="0.2">
      <c r="A121" s="6" t="s">
        <v>128</v>
      </c>
      <c r="C121" s="32">
        <v>15</v>
      </c>
      <c r="D121" s="32">
        <v>14.977499999999999</v>
      </c>
    </row>
    <row r="122" spans="1:4" x14ac:dyDescent="0.2">
      <c r="A122" s="6" t="s">
        <v>119</v>
      </c>
      <c r="C122" s="32">
        <v>13.683299999999999</v>
      </c>
      <c r="D122" s="32">
        <v>13.588100000000001</v>
      </c>
    </row>
    <row r="123" spans="1:4" x14ac:dyDescent="0.2">
      <c r="A123" s="6" t="s">
        <v>120</v>
      </c>
      <c r="C123" s="32">
        <v>13.8697</v>
      </c>
      <c r="D123" s="32">
        <v>13.679600000000001</v>
      </c>
    </row>
    <row r="125" spans="1:4" x14ac:dyDescent="0.2">
      <c r="A125" s="11" t="s">
        <v>996</v>
      </c>
    </row>
    <row r="126" spans="1:4" x14ac:dyDescent="0.2">
      <c r="A126" s="176" t="s">
        <v>53</v>
      </c>
      <c r="B126" s="177"/>
      <c r="C126" s="33" t="s">
        <v>54</v>
      </c>
    </row>
    <row r="127" spans="1:4" x14ac:dyDescent="0.2">
      <c r="A127" s="171" t="s">
        <v>117</v>
      </c>
      <c r="B127" s="172"/>
      <c r="C127" s="34">
        <v>5.5E-2</v>
      </c>
    </row>
    <row r="128" spans="1:4" x14ac:dyDescent="0.2">
      <c r="A128" s="171" t="s">
        <v>118</v>
      </c>
      <c r="B128" s="172"/>
      <c r="C128" s="34">
        <v>0.15</v>
      </c>
    </row>
    <row r="129" spans="1:292" x14ac:dyDescent="0.2">
      <c r="A129" s="171" t="s">
        <v>119</v>
      </c>
      <c r="B129" s="172"/>
      <c r="C129" s="34">
        <v>7.4999999999999997E-2</v>
      </c>
    </row>
    <row r="130" spans="1:292" x14ac:dyDescent="0.2">
      <c r="A130" s="171" t="s">
        <v>120</v>
      </c>
      <c r="B130" s="172"/>
      <c r="C130" s="34">
        <v>0.17</v>
      </c>
    </row>
    <row r="131" spans="1:292" x14ac:dyDescent="0.2">
      <c r="A131" s="6" t="s">
        <v>55</v>
      </c>
    </row>
    <row r="132" spans="1:292" x14ac:dyDescent="0.2">
      <c r="A132" s="6" t="s">
        <v>56</v>
      </c>
    </row>
    <row r="134" spans="1:292" x14ac:dyDescent="0.2">
      <c r="A134" s="11" t="s">
        <v>998</v>
      </c>
      <c r="B134" s="11"/>
      <c r="C134" s="11"/>
      <c r="D134" s="31" t="s">
        <v>58</v>
      </c>
    </row>
    <row r="135" spans="1:292" x14ac:dyDescent="0.2">
      <c r="A135" s="9"/>
      <c r="B135" s="9"/>
      <c r="C135" s="9"/>
      <c r="D135" s="9"/>
      <c r="F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row>
    <row r="136" spans="1:292" s="105" customFormat="1" x14ac:dyDescent="0.2">
      <c r="A136" s="9" t="s">
        <v>999</v>
      </c>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4"/>
      <c r="IR136" s="104"/>
      <c r="IS136" s="104"/>
      <c r="IT136" s="104"/>
      <c r="IU136" s="104"/>
      <c r="IV136" s="104"/>
      <c r="IW136" s="104"/>
      <c r="IX136" s="104"/>
      <c r="IY136" s="104"/>
      <c r="IZ136" s="104"/>
      <c r="JA136" s="104"/>
      <c r="JB136" s="104"/>
      <c r="JC136" s="104"/>
      <c r="JD136" s="104"/>
      <c r="JE136" s="104"/>
      <c r="JF136" s="104"/>
      <c r="JG136" s="104"/>
      <c r="JH136" s="104"/>
      <c r="JI136" s="104"/>
      <c r="JJ136" s="104"/>
      <c r="JK136" s="104"/>
      <c r="JL136" s="104"/>
      <c r="JM136" s="104"/>
      <c r="JN136" s="104"/>
      <c r="JO136" s="104"/>
      <c r="JP136" s="104"/>
      <c r="JQ136" s="104"/>
      <c r="JR136" s="104"/>
      <c r="JS136" s="104"/>
      <c r="JT136" s="104"/>
      <c r="JU136" s="104"/>
      <c r="JV136" s="104"/>
      <c r="JW136" s="104"/>
      <c r="JX136" s="104"/>
      <c r="JY136" s="104"/>
      <c r="JZ136" s="104"/>
      <c r="KA136" s="104"/>
      <c r="KB136" s="104"/>
      <c r="KC136" s="104"/>
      <c r="KD136" s="104"/>
      <c r="KE136" s="104"/>
      <c r="KF136" s="104"/>
    </row>
    <row r="137" spans="1:292" s="105" customForma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104"/>
      <c r="FT137" s="104"/>
      <c r="FU137" s="104"/>
      <c r="FV137" s="104"/>
      <c r="FW137" s="104"/>
      <c r="FX137" s="104"/>
      <c r="FY137" s="104"/>
      <c r="FZ137" s="104"/>
      <c r="GA137" s="104"/>
      <c r="GB137" s="104"/>
      <c r="GC137" s="104"/>
      <c r="GD137" s="104"/>
      <c r="GE137" s="104"/>
      <c r="GF137" s="104"/>
      <c r="GG137" s="104"/>
      <c r="GH137" s="104"/>
      <c r="GI137" s="104"/>
      <c r="GJ137" s="104"/>
      <c r="GK137" s="104"/>
      <c r="GL137" s="104"/>
      <c r="GM137" s="104"/>
      <c r="GN137" s="104"/>
      <c r="GO137" s="104"/>
      <c r="GP137" s="104"/>
      <c r="GQ137" s="104"/>
      <c r="GR137" s="104"/>
      <c r="GS137" s="104"/>
      <c r="GT137" s="104"/>
      <c r="GU137" s="104"/>
      <c r="GV137" s="104"/>
      <c r="GW137" s="104"/>
      <c r="GX137" s="104"/>
      <c r="GY137" s="104"/>
      <c r="GZ137" s="104"/>
      <c r="HA137" s="104"/>
      <c r="HB137" s="104"/>
      <c r="HC137" s="104"/>
      <c r="HD137" s="104"/>
      <c r="HE137" s="104"/>
      <c r="HF137" s="104"/>
      <c r="HG137" s="104"/>
      <c r="HH137" s="104"/>
      <c r="HI137" s="104"/>
      <c r="HJ137" s="104"/>
      <c r="HK137" s="104"/>
      <c r="HL137" s="104"/>
      <c r="HM137" s="104"/>
      <c r="HN137" s="104"/>
      <c r="HO137" s="104"/>
      <c r="HP137" s="104"/>
      <c r="HQ137" s="104"/>
      <c r="HR137" s="104"/>
      <c r="HS137" s="104"/>
      <c r="HT137" s="104"/>
      <c r="HU137" s="104"/>
      <c r="HV137" s="104"/>
      <c r="HW137" s="104"/>
      <c r="HX137" s="104"/>
      <c r="HY137" s="104"/>
      <c r="HZ137" s="104"/>
      <c r="IA137" s="104"/>
      <c r="IB137" s="104"/>
      <c r="IC137" s="104"/>
      <c r="ID137" s="104"/>
      <c r="IE137" s="104"/>
      <c r="IF137" s="104"/>
      <c r="IG137" s="104"/>
      <c r="IH137" s="104"/>
      <c r="II137" s="104"/>
      <c r="IJ137" s="104"/>
      <c r="IK137" s="104"/>
      <c r="IL137" s="104"/>
      <c r="IM137" s="104"/>
      <c r="IN137" s="104"/>
      <c r="IO137" s="104"/>
      <c r="IP137" s="104"/>
      <c r="IQ137" s="104"/>
      <c r="IR137" s="104"/>
      <c r="IS137" s="104"/>
      <c r="IT137" s="104"/>
      <c r="IU137" s="104"/>
      <c r="IV137" s="104"/>
      <c r="IW137" s="104"/>
      <c r="IX137" s="104"/>
      <c r="IY137" s="104"/>
      <c r="IZ137" s="104"/>
      <c r="JA137" s="104"/>
      <c r="JB137" s="104"/>
      <c r="JC137" s="104"/>
      <c r="JD137" s="104"/>
      <c r="JE137" s="104"/>
      <c r="JF137" s="104"/>
      <c r="JG137" s="104"/>
      <c r="JH137" s="104"/>
      <c r="JI137" s="104"/>
      <c r="JJ137" s="104"/>
      <c r="JK137" s="104"/>
      <c r="JL137" s="104"/>
      <c r="JM137" s="104"/>
      <c r="JN137" s="104"/>
      <c r="JO137" s="104"/>
      <c r="JP137" s="104"/>
      <c r="JQ137" s="104"/>
      <c r="JR137" s="104"/>
      <c r="JS137" s="104"/>
      <c r="JT137" s="104"/>
      <c r="JU137" s="104"/>
      <c r="JV137" s="104"/>
      <c r="JW137" s="104"/>
      <c r="JX137" s="104"/>
      <c r="JY137" s="104"/>
      <c r="JZ137" s="104"/>
      <c r="KA137" s="104"/>
      <c r="KB137" s="104"/>
      <c r="KC137" s="104"/>
      <c r="KD137" s="104"/>
      <c r="KE137" s="104"/>
      <c r="KF137" s="104"/>
    </row>
    <row r="138" spans="1:292" s="105" customFormat="1" x14ac:dyDescent="0.2">
      <c r="A138" s="9" t="s">
        <v>1634</v>
      </c>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104"/>
      <c r="FT138" s="104"/>
      <c r="FU138" s="104"/>
      <c r="FV138" s="104"/>
      <c r="FW138" s="104"/>
      <c r="FX138" s="104"/>
      <c r="FY138" s="104"/>
      <c r="FZ138" s="104"/>
      <c r="GA138" s="104"/>
      <c r="GB138" s="104"/>
      <c r="GC138" s="104"/>
      <c r="GD138" s="104"/>
      <c r="GE138" s="104"/>
      <c r="GF138" s="104"/>
      <c r="GG138" s="104"/>
      <c r="GH138" s="104"/>
      <c r="GI138" s="104"/>
      <c r="GJ138" s="104"/>
      <c r="GK138" s="104"/>
      <c r="GL138" s="104"/>
      <c r="GM138" s="104"/>
      <c r="GN138" s="104"/>
      <c r="GO138" s="104"/>
      <c r="GP138" s="104"/>
      <c r="GQ138" s="104"/>
      <c r="GR138" s="104"/>
      <c r="GS138" s="104"/>
      <c r="GT138" s="104"/>
      <c r="GU138" s="104"/>
      <c r="GV138" s="104"/>
      <c r="GW138" s="104"/>
      <c r="GX138" s="104"/>
      <c r="GY138" s="104"/>
      <c r="GZ138" s="104"/>
      <c r="HA138" s="104"/>
      <c r="HB138" s="104"/>
      <c r="HC138" s="104"/>
      <c r="HD138" s="104"/>
      <c r="HE138" s="104"/>
      <c r="HF138" s="104"/>
      <c r="HG138" s="104"/>
      <c r="HH138" s="104"/>
      <c r="HI138" s="104"/>
      <c r="HJ138" s="104"/>
      <c r="HK138" s="104"/>
      <c r="HL138" s="104"/>
      <c r="HM138" s="104"/>
      <c r="HN138" s="104"/>
      <c r="HO138" s="104"/>
      <c r="HP138" s="104"/>
      <c r="HQ138" s="104"/>
      <c r="HR138" s="104"/>
      <c r="HS138" s="104"/>
      <c r="HT138" s="104"/>
      <c r="HU138" s="104"/>
      <c r="HV138" s="104"/>
      <c r="HW138" s="104"/>
      <c r="HX138" s="104"/>
      <c r="HY138" s="104"/>
      <c r="HZ138" s="104"/>
      <c r="IA138" s="104"/>
      <c r="IB138" s="104"/>
      <c r="IC138" s="104"/>
      <c r="ID138" s="104"/>
      <c r="IE138" s="104"/>
      <c r="IF138" s="104"/>
      <c r="IG138" s="104"/>
      <c r="IH138" s="104"/>
      <c r="II138" s="104"/>
      <c r="IJ138" s="104"/>
      <c r="IK138" s="104"/>
      <c r="IL138" s="104"/>
      <c r="IM138" s="104"/>
      <c r="IN138" s="104"/>
      <c r="IO138" s="104"/>
      <c r="IP138" s="104"/>
      <c r="IQ138" s="104"/>
      <c r="IR138" s="104"/>
      <c r="IS138" s="104"/>
      <c r="IT138" s="104"/>
      <c r="IU138" s="104"/>
      <c r="IV138" s="104"/>
      <c r="IW138" s="104"/>
      <c r="IX138" s="104"/>
      <c r="IY138" s="104"/>
      <c r="IZ138" s="104"/>
      <c r="JA138" s="104"/>
      <c r="JB138" s="104"/>
      <c r="JC138" s="104"/>
      <c r="JD138" s="104"/>
      <c r="JE138" s="104"/>
      <c r="JF138" s="104"/>
      <c r="JG138" s="104"/>
      <c r="JH138" s="104"/>
      <c r="JI138" s="104"/>
      <c r="JJ138" s="104"/>
      <c r="JK138" s="104"/>
      <c r="JL138" s="104"/>
      <c r="JM138" s="104"/>
      <c r="JN138" s="104"/>
      <c r="JO138" s="104"/>
      <c r="JP138" s="104"/>
      <c r="JQ138" s="104"/>
      <c r="JR138" s="104"/>
      <c r="JS138" s="104"/>
      <c r="JT138" s="104"/>
      <c r="JU138" s="104"/>
      <c r="JV138" s="104"/>
      <c r="JW138" s="104"/>
      <c r="JX138" s="104"/>
      <c r="JY138" s="104"/>
      <c r="JZ138" s="104"/>
      <c r="KA138" s="104"/>
      <c r="KB138" s="104"/>
      <c r="KC138" s="104"/>
      <c r="KD138" s="104"/>
      <c r="KE138" s="104"/>
      <c r="KF138" s="104"/>
    </row>
    <row r="139" spans="1:292" s="105" customForma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104"/>
      <c r="FT139" s="104"/>
      <c r="FU139" s="104"/>
      <c r="FV139" s="104"/>
      <c r="FW139" s="104"/>
      <c r="FX139" s="104"/>
      <c r="FY139" s="104"/>
      <c r="FZ139" s="104"/>
      <c r="GA139" s="104"/>
      <c r="GB139" s="104"/>
      <c r="GC139" s="104"/>
      <c r="GD139" s="104"/>
      <c r="GE139" s="104"/>
      <c r="GF139" s="104"/>
      <c r="GG139" s="104"/>
      <c r="GH139" s="104"/>
      <c r="GI139" s="104"/>
      <c r="GJ139" s="104"/>
      <c r="GK139" s="104"/>
      <c r="GL139" s="104"/>
      <c r="GM139" s="104"/>
      <c r="GN139" s="104"/>
      <c r="GO139" s="104"/>
      <c r="GP139" s="104"/>
      <c r="GQ139" s="104"/>
      <c r="GR139" s="104"/>
      <c r="GS139" s="104"/>
      <c r="GT139" s="104"/>
      <c r="GU139" s="104"/>
      <c r="GV139" s="104"/>
      <c r="GW139" s="104"/>
      <c r="GX139" s="104"/>
      <c r="GY139" s="104"/>
      <c r="GZ139" s="104"/>
      <c r="HA139" s="104"/>
      <c r="HB139" s="104"/>
      <c r="HC139" s="104"/>
      <c r="HD139" s="104"/>
      <c r="HE139" s="104"/>
      <c r="HF139" s="104"/>
      <c r="HG139" s="104"/>
      <c r="HH139" s="104"/>
      <c r="HI139" s="104"/>
      <c r="HJ139" s="104"/>
      <c r="HK139" s="104"/>
      <c r="HL139" s="104"/>
      <c r="HM139" s="104"/>
      <c r="HN139" s="104"/>
      <c r="HO139" s="104"/>
      <c r="HP139" s="104"/>
      <c r="HQ139" s="104"/>
      <c r="HR139" s="104"/>
      <c r="HS139" s="104"/>
      <c r="HT139" s="104"/>
      <c r="HU139" s="104"/>
      <c r="HV139" s="104"/>
      <c r="HW139" s="104"/>
      <c r="HX139" s="104"/>
      <c r="HY139" s="104"/>
      <c r="HZ139" s="104"/>
      <c r="IA139" s="104"/>
      <c r="IB139" s="104"/>
      <c r="IC139" s="104"/>
      <c r="ID139" s="104"/>
      <c r="IE139" s="104"/>
      <c r="IF139" s="104"/>
      <c r="IG139" s="104"/>
      <c r="IH139" s="104"/>
      <c r="II139" s="104"/>
      <c r="IJ139" s="104"/>
      <c r="IK139" s="104"/>
      <c r="IL139" s="104"/>
      <c r="IM139" s="104"/>
      <c r="IN139" s="104"/>
      <c r="IO139" s="104"/>
      <c r="IP139" s="104"/>
      <c r="IQ139" s="104"/>
      <c r="IR139" s="104"/>
      <c r="IS139" s="104"/>
      <c r="IT139" s="104"/>
      <c r="IU139" s="104"/>
      <c r="IV139" s="104"/>
      <c r="IW139" s="104"/>
      <c r="IX139" s="104"/>
      <c r="IY139" s="104"/>
      <c r="IZ139" s="104"/>
      <c r="JA139" s="104"/>
      <c r="JB139" s="104"/>
      <c r="JC139" s="104"/>
      <c r="JD139" s="104"/>
      <c r="JE139" s="104"/>
      <c r="JF139" s="104"/>
      <c r="JG139" s="104"/>
      <c r="JH139" s="104"/>
      <c r="JI139" s="104"/>
      <c r="JJ139" s="104"/>
      <c r="JK139" s="104"/>
      <c r="JL139" s="104"/>
      <c r="JM139" s="104"/>
      <c r="JN139" s="104"/>
      <c r="JO139" s="104"/>
      <c r="JP139" s="104"/>
      <c r="JQ139" s="104"/>
      <c r="JR139" s="104"/>
      <c r="JS139" s="104"/>
      <c r="JT139" s="104"/>
      <c r="JU139" s="104"/>
      <c r="JV139" s="104"/>
      <c r="JW139" s="104"/>
      <c r="JX139" s="104"/>
      <c r="JY139" s="104"/>
      <c r="JZ139" s="104"/>
      <c r="KA139" s="104"/>
      <c r="KB139" s="104"/>
      <c r="KC139" s="104"/>
      <c r="KD139" s="104"/>
      <c r="KE139" s="104"/>
      <c r="KF139" s="104"/>
    </row>
    <row r="140" spans="1:292" s="105" customFormat="1" ht="22.5" x14ac:dyDescent="0.2">
      <c r="A140" s="106" t="s">
        <v>1000</v>
      </c>
      <c r="B140" s="107" t="s">
        <v>1001</v>
      </c>
      <c r="C140" s="107" t="s">
        <v>1002</v>
      </c>
      <c r="D140" s="108" t="s">
        <v>1003</v>
      </c>
      <c r="E140" s="109" t="s">
        <v>1004</v>
      </c>
      <c r="F140" s="104"/>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row>
    <row r="141" spans="1:292" s="105" customFormat="1" x14ac:dyDescent="0.2">
      <c r="A141" s="115" t="s">
        <v>1636</v>
      </c>
      <c r="B141" s="116" t="s">
        <v>1005</v>
      </c>
      <c r="C141" s="117">
        <v>433.93360000000001</v>
      </c>
      <c r="D141" s="118">
        <v>450.1</v>
      </c>
      <c r="E141" s="118">
        <v>119.27391525</v>
      </c>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row>
    <row r="142" spans="1:292" s="105" customFormat="1" x14ac:dyDescent="0.2">
      <c r="A142" s="115" t="s">
        <v>1637</v>
      </c>
      <c r="B142" s="116" t="s">
        <v>1005</v>
      </c>
      <c r="C142" s="117">
        <v>8164.219701</v>
      </c>
      <c r="D142" s="118">
        <v>8272.5</v>
      </c>
      <c r="E142" s="118">
        <v>119.95892375</v>
      </c>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row>
    <row r="143" spans="1:292" s="105" customFormat="1" x14ac:dyDescent="0.2">
      <c r="A143" s="115" t="s">
        <v>1638</v>
      </c>
      <c r="B143" s="116" t="s">
        <v>1005</v>
      </c>
      <c r="C143" s="117">
        <v>973.21144000000004</v>
      </c>
      <c r="D143" s="118">
        <v>995.1</v>
      </c>
      <c r="E143" s="118">
        <v>69.537475000000001</v>
      </c>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row>
    <row r="144" spans="1:292" s="105" customFormat="1" x14ac:dyDescent="0.2">
      <c r="A144" s="115" t="s">
        <v>1023</v>
      </c>
      <c r="B144" s="116" t="s">
        <v>1005</v>
      </c>
      <c r="C144" s="117">
        <v>1253.39951</v>
      </c>
      <c r="D144" s="118">
        <v>1300.2</v>
      </c>
      <c r="E144" s="118">
        <v>591.88286249999999</v>
      </c>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row>
    <row r="145" spans="1:290" s="105" customFormat="1" x14ac:dyDescent="0.2">
      <c r="A145" s="115" t="s">
        <v>1025</v>
      </c>
      <c r="B145" s="116" t="s">
        <v>1005</v>
      </c>
      <c r="C145" s="117">
        <v>1763.4728</v>
      </c>
      <c r="D145" s="118">
        <v>1801.3</v>
      </c>
      <c r="E145" s="118">
        <v>72.925065000000004</v>
      </c>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row>
    <row r="146" spans="1:290" s="105" customFormat="1" x14ac:dyDescent="0.2">
      <c r="A146" s="115" t="s">
        <v>1006</v>
      </c>
      <c r="B146" s="116" t="s">
        <v>1005</v>
      </c>
      <c r="C146" s="117">
        <v>923.009998</v>
      </c>
      <c r="D146" s="118">
        <v>913.2</v>
      </c>
      <c r="E146" s="118">
        <v>52.266599999999997</v>
      </c>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row>
    <row r="147" spans="1:290" s="105" customFormat="1" x14ac:dyDescent="0.2">
      <c r="A147" s="115" t="s">
        <v>1639</v>
      </c>
      <c r="B147" s="116" t="s">
        <v>1005</v>
      </c>
      <c r="C147" s="117">
        <v>192.6456</v>
      </c>
      <c r="D147" s="118">
        <v>210.91</v>
      </c>
      <c r="E147" s="118">
        <v>115.5188034</v>
      </c>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row>
    <row r="148" spans="1:290" s="105" customFormat="1" x14ac:dyDescent="0.2">
      <c r="A148" s="115" t="s">
        <v>1640</v>
      </c>
      <c r="B148" s="116" t="s">
        <v>1005</v>
      </c>
      <c r="C148" s="117">
        <v>265.533322</v>
      </c>
      <c r="D148" s="118">
        <v>271</v>
      </c>
      <c r="E148" s="118">
        <v>138.2720625</v>
      </c>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row>
    <row r="149" spans="1:290" s="105" customFormat="1" x14ac:dyDescent="0.2">
      <c r="A149" s="115" t="s">
        <v>1032</v>
      </c>
      <c r="B149" s="116" t="s">
        <v>1005</v>
      </c>
      <c r="C149" s="117">
        <v>1908.6384169999999</v>
      </c>
      <c r="D149" s="118">
        <v>1845</v>
      </c>
      <c r="E149" s="118">
        <v>333.51668999999998</v>
      </c>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row>
    <row r="150" spans="1:290" s="105" customFormat="1" x14ac:dyDescent="0.2">
      <c r="A150" s="115" t="s">
        <v>1641</v>
      </c>
      <c r="B150" s="116" t="s">
        <v>1005</v>
      </c>
      <c r="C150" s="117">
        <v>1404.0615</v>
      </c>
      <c r="D150" s="118">
        <v>1404</v>
      </c>
      <c r="E150" s="118">
        <v>72.735979999999998</v>
      </c>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row>
    <row r="151" spans="1:290" s="105" customFormat="1" x14ac:dyDescent="0.2">
      <c r="A151" s="115" t="s">
        <v>1038</v>
      </c>
      <c r="B151" s="116" t="s">
        <v>1005</v>
      </c>
      <c r="C151" s="117">
        <v>1389.3556000000001</v>
      </c>
      <c r="D151" s="118">
        <v>1435.1</v>
      </c>
      <c r="E151" s="118">
        <v>11.607921875000001</v>
      </c>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row>
    <row r="152" spans="1:290" s="105" customFormat="1" x14ac:dyDescent="0.2">
      <c r="A152" s="115" t="s">
        <v>1045</v>
      </c>
      <c r="B152" s="116" t="s">
        <v>1005</v>
      </c>
      <c r="C152" s="117">
        <v>1713.940284</v>
      </c>
      <c r="D152" s="118">
        <v>1784.9</v>
      </c>
      <c r="E152" s="118">
        <v>71.286310749999998</v>
      </c>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row>
    <row r="153" spans="1:290" s="105" customFormat="1" x14ac:dyDescent="0.2">
      <c r="A153" s="115" t="s">
        <v>1642</v>
      </c>
      <c r="B153" s="116" t="s">
        <v>1005</v>
      </c>
      <c r="C153" s="117">
        <v>4431.6999699999997</v>
      </c>
      <c r="D153" s="118">
        <v>4349</v>
      </c>
      <c r="E153" s="118">
        <v>376.43130000000002</v>
      </c>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row>
    <row r="154" spans="1:290" s="105" customFormat="1" x14ac:dyDescent="0.2">
      <c r="A154" s="115" t="s">
        <v>1643</v>
      </c>
      <c r="B154" s="116" t="s">
        <v>1005</v>
      </c>
      <c r="C154" s="117">
        <v>614.82360000000006</v>
      </c>
      <c r="D154" s="118">
        <v>598.79999999999995</v>
      </c>
      <c r="E154" s="118">
        <v>103.448972</v>
      </c>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row>
    <row r="155" spans="1:290" s="105" customFormat="1" x14ac:dyDescent="0.2">
      <c r="A155" s="115" t="s">
        <v>1644</v>
      </c>
      <c r="B155" s="116" t="s">
        <v>1005</v>
      </c>
      <c r="C155" s="117">
        <v>388.81502499999999</v>
      </c>
      <c r="D155" s="118">
        <v>398.25</v>
      </c>
      <c r="E155" s="118">
        <v>74.948287500000006</v>
      </c>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row>
    <row r="156" spans="1:290" s="105" customFormat="1" x14ac:dyDescent="0.2">
      <c r="A156" s="115" t="s">
        <v>1645</v>
      </c>
      <c r="B156" s="116" t="s">
        <v>1005</v>
      </c>
      <c r="C156" s="117">
        <v>2206.65</v>
      </c>
      <c r="D156" s="118">
        <v>2156.5</v>
      </c>
      <c r="E156" s="118">
        <v>4.5860099999999999</v>
      </c>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row>
    <row r="157" spans="1:290" s="105" customFormat="1" x14ac:dyDescent="0.2">
      <c r="A157" s="115" t="s">
        <v>1053</v>
      </c>
      <c r="B157" s="116" t="s">
        <v>1005</v>
      </c>
      <c r="C157" s="117">
        <v>1264.8994</v>
      </c>
      <c r="D157" s="118">
        <v>1270</v>
      </c>
      <c r="E157" s="118">
        <v>268.96156000000002</v>
      </c>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row>
    <row r="158" spans="1:290" s="105" customFormat="1" x14ac:dyDescent="0.2">
      <c r="A158" s="115" t="s">
        <v>1007</v>
      </c>
      <c r="B158" s="116" t="s">
        <v>1005</v>
      </c>
      <c r="C158" s="117">
        <v>10.03261</v>
      </c>
      <c r="D158" s="118">
        <v>14.14</v>
      </c>
      <c r="E158" s="118">
        <v>640.30629087499995</v>
      </c>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row>
    <row r="159" spans="1:290" s="105" customFormat="1" x14ac:dyDescent="0.2">
      <c r="A159" s="115" t="s">
        <v>1056</v>
      </c>
      <c r="B159" s="116" t="s">
        <v>1005</v>
      </c>
      <c r="C159" s="117">
        <v>436.43299999999999</v>
      </c>
      <c r="D159" s="118">
        <v>446.3</v>
      </c>
      <c r="E159" s="118">
        <v>131.588908</v>
      </c>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row>
    <row r="160" spans="1:290" s="105" customFormat="1" x14ac:dyDescent="0.2">
      <c r="A160" s="115" t="s">
        <v>1057</v>
      </c>
      <c r="B160" s="116" t="s">
        <v>1005</v>
      </c>
      <c r="C160" s="117">
        <v>312.87570299999999</v>
      </c>
      <c r="D160" s="118">
        <v>289.95</v>
      </c>
      <c r="E160" s="118">
        <v>57.129240000000003</v>
      </c>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row>
    <row r="161" spans="1:290" s="105" customFormat="1" x14ac:dyDescent="0.2">
      <c r="A161" s="115" t="s">
        <v>1059</v>
      </c>
      <c r="B161" s="116" t="s">
        <v>1005</v>
      </c>
      <c r="C161" s="117">
        <v>236.43622999999999</v>
      </c>
      <c r="D161" s="118">
        <v>241.01</v>
      </c>
      <c r="E161" s="118">
        <v>192.82007324999998</v>
      </c>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row>
    <row r="162" spans="1:290" s="105" customFormat="1" x14ac:dyDescent="0.2">
      <c r="A162" s="115" t="s">
        <v>1061</v>
      </c>
      <c r="B162" s="116" t="s">
        <v>1005</v>
      </c>
      <c r="C162" s="117">
        <v>1281.9000000000001</v>
      </c>
      <c r="D162" s="118">
        <v>1292.9000000000001</v>
      </c>
      <c r="E162" s="118">
        <v>5.6861577500000005</v>
      </c>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row>
    <row r="163" spans="1:290" s="105" customFormat="1" x14ac:dyDescent="0.2">
      <c r="A163" s="115" t="s">
        <v>1062</v>
      </c>
      <c r="B163" s="116" t="s">
        <v>1005</v>
      </c>
      <c r="C163" s="117">
        <v>386.01150000000001</v>
      </c>
      <c r="D163" s="118">
        <v>388.25</v>
      </c>
      <c r="E163" s="118">
        <v>375.698125</v>
      </c>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row>
    <row r="164" spans="1:290" s="105" customFormat="1" x14ac:dyDescent="0.2">
      <c r="A164" s="115" t="s">
        <v>1646</v>
      </c>
      <c r="B164" s="116" t="s">
        <v>1005</v>
      </c>
      <c r="C164" s="117">
        <v>3911.1795000000002</v>
      </c>
      <c r="D164" s="118">
        <v>4111.8</v>
      </c>
      <c r="E164" s="118">
        <v>113.73100199999999</v>
      </c>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row>
    <row r="165" spans="1:290" s="105" customFormat="1" x14ac:dyDescent="0.2">
      <c r="A165" s="115" t="s">
        <v>1063</v>
      </c>
      <c r="B165" s="116" t="s">
        <v>1005</v>
      </c>
      <c r="C165" s="117">
        <v>3107.1786619999998</v>
      </c>
      <c r="D165" s="118">
        <v>3079.3</v>
      </c>
      <c r="E165" s="118">
        <v>331.53813100000002</v>
      </c>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row>
    <row r="166" spans="1:290" s="105" customFormat="1" x14ac:dyDescent="0.2">
      <c r="A166" s="115" t="s">
        <v>1647</v>
      </c>
      <c r="B166" s="116" t="s">
        <v>1005</v>
      </c>
      <c r="C166" s="117">
        <v>13081.5</v>
      </c>
      <c r="D166" s="118">
        <v>13273</v>
      </c>
      <c r="E166" s="118">
        <v>11.670624999999999</v>
      </c>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row>
    <row r="167" spans="1:290" s="105" customFormat="1" x14ac:dyDescent="0.2">
      <c r="A167" s="115" t="s">
        <v>1648</v>
      </c>
      <c r="B167" s="116" t="s">
        <v>1005</v>
      </c>
      <c r="C167" s="117">
        <v>1638.175</v>
      </c>
      <c r="D167" s="118">
        <v>1689.4</v>
      </c>
      <c r="E167" s="118">
        <v>24.01192</v>
      </c>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row>
    <row r="168" spans="1:290" s="105" customFormat="1" x14ac:dyDescent="0.2">
      <c r="A168" s="115" t="s">
        <v>1069</v>
      </c>
      <c r="B168" s="116" t="s">
        <v>1005</v>
      </c>
      <c r="C168" s="117">
        <v>391.62053200000003</v>
      </c>
      <c r="D168" s="118">
        <v>391.3</v>
      </c>
      <c r="E168" s="118">
        <v>359.11250999999999</v>
      </c>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row>
    <row r="169" spans="1:290" s="105" customFormat="1" x14ac:dyDescent="0.2">
      <c r="A169" s="115" t="s">
        <v>1649</v>
      </c>
      <c r="B169" s="116" t="s">
        <v>1005</v>
      </c>
      <c r="C169" s="117">
        <v>437.63679999999999</v>
      </c>
      <c r="D169" s="118">
        <v>429.4</v>
      </c>
      <c r="E169" s="118">
        <v>115.11311499999999</v>
      </c>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row>
    <row r="170" spans="1:290" s="105" customFormat="1" x14ac:dyDescent="0.2">
      <c r="A170" s="115" t="s">
        <v>1074</v>
      </c>
      <c r="B170" s="116" t="s">
        <v>1005</v>
      </c>
      <c r="C170" s="117">
        <v>300.27465899999999</v>
      </c>
      <c r="D170" s="118">
        <v>293.89999999999998</v>
      </c>
      <c r="E170" s="118">
        <v>69.698108499999989</v>
      </c>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c r="JX170" s="9"/>
      <c r="JY170" s="9"/>
      <c r="JZ170" s="9"/>
      <c r="KA170" s="9"/>
      <c r="KB170" s="9"/>
      <c r="KC170" s="9"/>
      <c r="KD170" s="9"/>
    </row>
    <row r="171" spans="1:290" s="105" customFormat="1" x14ac:dyDescent="0.2">
      <c r="A171" s="115" t="s">
        <v>1650</v>
      </c>
      <c r="B171" s="116" t="s">
        <v>1005</v>
      </c>
      <c r="C171" s="117">
        <v>327.75</v>
      </c>
      <c r="D171" s="118">
        <v>347.9</v>
      </c>
      <c r="E171" s="118">
        <v>364.90059100000002</v>
      </c>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c r="JX171" s="9"/>
      <c r="JY171" s="9"/>
      <c r="JZ171" s="9"/>
      <c r="KA171" s="9"/>
      <c r="KB171" s="9"/>
      <c r="KC171" s="9"/>
      <c r="KD171" s="9"/>
    </row>
    <row r="172" spans="1:290" s="105" customFormat="1" x14ac:dyDescent="0.2">
      <c r="A172" s="115" t="s">
        <v>1078</v>
      </c>
      <c r="B172" s="116" t="s">
        <v>1005</v>
      </c>
      <c r="C172" s="117">
        <v>1359.4810150000001</v>
      </c>
      <c r="D172" s="118">
        <v>1329.9</v>
      </c>
      <c r="E172" s="118">
        <v>401.36521499999998</v>
      </c>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row>
    <row r="173" spans="1:290" s="105" customFormat="1" x14ac:dyDescent="0.2">
      <c r="A173" s="115" t="s">
        <v>1082</v>
      </c>
      <c r="B173" s="116" t="s">
        <v>1005</v>
      </c>
      <c r="C173" s="117">
        <v>1885.6</v>
      </c>
      <c r="D173" s="118">
        <v>1847.2</v>
      </c>
      <c r="E173" s="118">
        <v>37.816355000000001</v>
      </c>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row>
    <row r="174" spans="1:290" s="105" customFormat="1" x14ac:dyDescent="0.2">
      <c r="A174" s="115" t="s">
        <v>1085</v>
      </c>
      <c r="B174" s="116" t="s">
        <v>1005</v>
      </c>
      <c r="C174" s="117">
        <v>1899.54</v>
      </c>
      <c r="D174" s="118">
        <v>1819.3</v>
      </c>
      <c r="E174" s="118">
        <v>44.789569999999998</v>
      </c>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c r="JW174" s="9"/>
      <c r="JX174" s="9"/>
      <c r="JY174" s="9"/>
      <c r="JZ174" s="9"/>
      <c r="KA174" s="9"/>
      <c r="KB174" s="9"/>
      <c r="KC174" s="9"/>
      <c r="KD174" s="9"/>
    </row>
    <row r="175" spans="1:290" s="105" customFormat="1" x14ac:dyDescent="0.2">
      <c r="A175" s="115" t="s">
        <v>1651</v>
      </c>
      <c r="B175" s="116" t="s">
        <v>1005</v>
      </c>
      <c r="C175" s="117">
        <v>415.71822500000002</v>
      </c>
      <c r="D175" s="118">
        <v>422.25</v>
      </c>
      <c r="E175" s="118">
        <v>168.96857249999999</v>
      </c>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row>
    <row r="176" spans="1:290" s="105" customFormat="1" x14ac:dyDescent="0.2">
      <c r="A176" s="115" t="s">
        <v>1652</v>
      </c>
      <c r="B176" s="116" t="s">
        <v>1005</v>
      </c>
      <c r="C176" s="117">
        <v>208.22210000000001</v>
      </c>
      <c r="D176" s="118">
        <v>206.48</v>
      </c>
      <c r="E176" s="118">
        <v>37.331558000000001</v>
      </c>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row>
    <row r="177" spans="1:290" s="105" customFormat="1" x14ac:dyDescent="0.2">
      <c r="A177" s="115" t="s">
        <v>1653</v>
      </c>
      <c r="B177" s="116" t="s">
        <v>1005</v>
      </c>
      <c r="C177" s="117">
        <v>4123.6454999999996</v>
      </c>
      <c r="D177" s="118">
        <v>4109.6000000000004</v>
      </c>
      <c r="E177" s="118">
        <v>297.82149500000003</v>
      </c>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row>
    <row r="178" spans="1:290" s="105" customFormat="1" x14ac:dyDescent="0.2">
      <c r="A178" s="115" t="s">
        <v>1087</v>
      </c>
      <c r="B178" s="116" t="s">
        <v>1005</v>
      </c>
      <c r="C178" s="117">
        <v>11462.62</v>
      </c>
      <c r="D178" s="118">
        <v>11615</v>
      </c>
      <c r="E178" s="118">
        <v>102.09075</v>
      </c>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row>
    <row r="179" spans="1:290" s="105" customFormat="1" x14ac:dyDescent="0.2">
      <c r="A179" s="115" t="s">
        <v>1088</v>
      </c>
      <c r="B179" s="116" t="s">
        <v>1005</v>
      </c>
      <c r="C179" s="117">
        <v>21.91</v>
      </c>
      <c r="D179" s="118">
        <v>23.46</v>
      </c>
      <c r="E179" s="118">
        <v>12.019776799999999</v>
      </c>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row>
    <row r="180" spans="1:290" s="105" customForma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row>
    <row r="181" spans="1:290" s="105" customFormat="1" x14ac:dyDescent="0.2">
      <c r="A181" s="9" t="s">
        <v>1654</v>
      </c>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row>
    <row r="182" spans="1:290" s="105" customFormat="1" x14ac:dyDescent="0.2">
      <c r="A182" s="9" t="s">
        <v>1655</v>
      </c>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row>
    <row r="183" spans="1:290" s="105" customFormat="1" x14ac:dyDescent="0.2">
      <c r="A183" s="9" t="s">
        <v>1635</v>
      </c>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row>
    <row r="184" spans="1:290" s="105" customFormat="1" x14ac:dyDescent="0.2">
      <c r="A184" s="121"/>
      <c r="B184" s="134"/>
      <c r="C184" s="135"/>
      <c r="D184" s="136"/>
      <c r="E184" s="137"/>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row>
    <row r="185" spans="1:290" s="105" customFormat="1" ht="11.25" customHeight="1" x14ac:dyDescent="0.2">
      <c r="A185" s="186" t="s">
        <v>988</v>
      </c>
      <c r="B185" s="186" t="s">
        <v>989</v>
      </c>
      <c r="C185" s="186" t="s">
        <v>990</v>
      </c>
      <c r="D185" s="188" t="s">
        <v>991</v>
      </c>
      <c r="E185" s="190" t="s">
        <v>1008</v>
      </c>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row>
    <row r="186" spans="1:290" s="105" customFormat="1" x14ac:dyDescent="0.2">
      <c r="A186" s="187"/>
      <c r="B186" s="187"/>
      <c r="C186" s="187"/>
      <c r="D186" s="189"/>
      <c r="E186" s="191"/>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row>
    <row r="187" spans="1:290" s="105" customFormat="1" x14ac:dyDescent="0.2">
      <c r="A187" s="122" t="s">
        <v>58</v>
      </c>
      <c r="B187" s="132">
        <v>4321</v>
      </c>
      <c r="C187" s="122" t="s">
        <v>58</v>
      </c>
      <c r="D187" s="133">
        <v>30301.559813300006</v>
      </c>
      <c r="E187" s="125">
        <v>618.8939462999964</v>
      </c>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row>
    <row r="188" spans="1:290" s="105" customForma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row>
    <row r="189" spans="1:290" x14ac:dyDescent="0.2">
      <c r="F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row>
    <row r="190" spans="1:290" x14ac:dyDescent="0.2">
      <c r="A190" s="11" t="s">
        <v>1014</v>
      </c>
      <c r="D190" s="35">
        <f>ABS(+H59)</f>
        <v>50.95944355124346</v>
      </c>
    </row>
    <row r="192" spans="1:290" x14ac:dyDescent="0.2">
      <c r="A192" s="11" t="s">
        <v>1015</v>
      </c>
      <c r="D192" s="36">
        <v>6.5932061094625301</v>
      </c>
    </row>
    <row r="194" spans="1:9" x14ac:dyDescent="0.2">
      <c r="A194" s="11" t="s">
        <v>1016</v>
      </c>
      <c r="D194" s="35">
        <v>4.0015415511377697</v>
      </c>
      <c r="E194" s="9" t="s">
        <v>57</v>
      </c>
    </row>
    <row r="196" spans="1:9" x14ac:dyDescent="0.2">
      <c r="A196" s="11" t="s">
        <v>1017</v>
      </c>
      <c r="D196" s="31" t="s">
        <v>58</v>
      </c>
    </row>
    <row r="198" spans="1:9" x14ac:dyDescent="0.2">
      <c r="A198" s="11" t="s">
        <v>1009</v>
      </c>
      <c r="D198" s="31" t="s">
        <v>58</v>
      </c>
    </row>
    <row r="199" spans="1:9" x14ac:dyDescent="0.2">
      <c r="A199" s="11"/>
    </row>
    <row r="200" spans="1:9" x14ac:dyDescent="0.2">
      <c r="A200" s="11" t="s">
        <v>1010</v>
      </c>
      <c r="D200" s="31" t="s">
        <v>58</v>
      </c>
    </row>
    <row r="201" spans="1:9" x14ac:dyDescent="0.2">
      <c r="A201" s="11"/>
    </row>
    <row r="202" spans="1:9" x14ac:dyDescent="0.2">
      <c r="A202" s="11" t="s">
        <v>1011</v>
      </c>
      <c r="D202" s="31" t="s">
        <v>58</v>
      </c>
    </row>
    <row r="203" spans="1:9" x14ac:dyDescent="0.2">
      <c r="A203" s="11"/>
    </row>
    <row r="204" spans="1:9" x14ac:dyDescent="0.2">
      <c r="A204" s="11" t="s">
        <v>1012</v>
      </c>
      <c r="D204" s="31" t="s">
        <v>58</v>
      </c>
    </row>
    <row r="206" spans="1:9" x14ac:dyDescent="0.2">
      <c r="A206" s="56" t="s">
        <v>1013</v>
      </c>
      <c r="B206" s="57"/>
      <c r="C206" s="57"/>
      <c r="D206" s="57"/>
      <c r="E206" s="10"/>
      <c r="G206" s="10"/>
      <c r="H206" s="10"/>
      <c r="I206" s="10"/>
    </row>
    <row r="207" spans="1:9" x14ac:dyDescent="0.2">
      <c r="A207" s="71"/>
      <c r="B207" s="57"/>
      <c r="C207" s="57"/>
      <c r="D207" s="57"/>
      <c r="E207" s="10"/>
      <c r="G207" s="10"/>
      <c r="H207" s="10"/>
      <c r="I207" s="10"/>
    </row>
    <row r="208" spans="1:9" x14ac:dyDescent="0.2">
      <c r="A208" s="56" t="s">
        <v>1129</v>
      </c>
      <c r="B208" s="57"/>
      <c r="C208" s="57"/>
      <c r="D208" s="57"/>
      <c r="E208" s="10"/>
      <c r="G208" s="10"/>
      <c r="H208" s="10"/>
      <c r="I208" s="10"/>
    </row>
    <row r="209" spans="1:9" x14ac:dyDescent="0.2">
      <c r="A209" s="71"/>
      <c r="B209" s="57"/>
      <c r="C209" s="57"/>
      <c r="D209" s="57"/>
      <c r="E209" s="10"/>
      <c r="G209" s="10"/>
      <c r="H209" s="10"/>
      <c r="I209" s="10"/>
    </row>
    <row r="210" spans="1:9" x14ac:dyDescent="0.2">
      <c r="A210" s="57"/>
      <c r="B210" s="57"/>
      <c r="C210" s="57"/>
      <c r="D210" s="57"/>
      <c r="E210" s="10"/>
      <c r="G210" s="10"/>
      <c r="H210" s="10"/>
      <c r="I210" s="10"/>
    </row>
    <row r="211" spans="1:9" x14ac:dyDescent="0.2">
      <c r="A211" s="57"/>
      <c r="B211" s="57"/>
      <c r="C211" s="57"/>
      <c r="D211" s="57"/>
      <c r="E211" s="10"/>
      <c r="G211" s="10"/>
      <c r="H211" s="10"/>
      <c r="I211" s="10"/>
    </row>
    <row r="212" spans="1:9" x14ac:dyDescent="0.2">
      <c r="A212" s="57"/>
      <c r="B212" s="57"/>
      <c r="C212" s="57"/>
      <c r="D212" s="57"/>
      <c r="E212" s="10"/>
      <c r="G212" s="10"/>
      <c r="H212" s="10"/>
      <c r="I212" s="10"/>
    </row>
    <row r="213" spans="1:9" x14ac:dyDescent="0.2">
      <c r="A213" s="57"/>
      <c r="B213" s="57"/>
      <c r="C213" s="57"/>
      <c r="D213" s="57"/>
      <c r="E213" s="10"/>
      <c r="G213" s="10"/>
      <c r="H213" s="10"/>
      <c r="I213" s="10"/>
    </row>
    <row r="214" spans="1:9" x14ac:dyDescent="0.2">
      <c r="A214" s="57"/>
      <c r="B214" s="57"/>
      <c r="C214" s="57"/>
      <c r="D214" s="57"/>
      <c r="E214" s="10"/>
      <c r="G214" s="10"/>
      <c r="H214" s="10"/>
      <c r="I214" s="10"/>
    </row>
    <row r="215" spans="1:9" x14ac:dyDescent="0.2">
      <c r="A215" s="57"/>
      <c r="B215" s="57"/>
      <c r="C215" s="57"/>
      <c r="D215" s="57"/>
      <c r="E215" s="10"/>
      <c r="G215" s="10"/>
      <c r="H215" s="10"/>
      <c r="I215" s="10"/>
    </row>
    <row r="216" spans="1:9" x14ac:dyDescent="0.2">
      <c r="A216" s="57"/>
      <c r="B216" s="57"/>
      <c r="C216" s="57"/>
      <c r="D216" s="57"/>
      <c r="E216" s="10"/>
      <c r="G216" s="10"/>
      <c r="H216" s="10"/>
      <c r="I216" s="10"/>
    </row>
    <row r="217" spans="1:9" x14ac:dyDescent="0.2">
      <c r="A217" s="57"/>
      <c r="B217" s="57"/>
      <c r="C217" s="57"/>
      <c r="D217" s="57"/>
      <c r="E217" s="10"/>
      <c r="G217" s="10"/>
      <c r="H217" s="10"/>
      <c r="I217" s="10"/>
    </row>
    <row r="218" spans="1:9" x14ac:dyDescent="0.2">
      <c r="A218" s="57"/>
      <c r="B218" s="57"/>
      <c r="C218" s="57"/>
      <c r="D218" s="57"/>
      <c r="E218" s="10"/>
      <c r="G218" s="10"/>
      <c r="H218" s="10"/>
      <c r="I218" s="10"/>
    </row>
    <row r="219" spans="1:9" x14ac:dyDescent="0.2">
      <c r="A219" s="57"/>
      <c r="B219" s="57"/>
      <c r="C219" s="57"/>
      <c r="D219" s="57"/>
      <c r="E219" s="10"/>
      <c r="G219" s="10"/>
      <c r="H219" s="10"/>
      <c r="I219" s="10"/>
    </row>
    <row r="220" spans="1:9" x14ac:dyDescent="0.2">
      <c r="A220" s="57"/>
      <c r="B220" s="57"/>
      <c r="C220" s="57"/>
      <c r="D220" s="57"/>
      <c r="E220" s="10"/>
      <c r="G220" s="10"/>
      <c r="H220" s="10"/>
      <c r="I220" s="10"/>
    </row>
    <row r="221" spans="1:9" x14ac:dyDescent="0.2">
      <c r="A221" s="57"/>
      <c r="B221" s="57"/>
      <c r="C221" s="57"/>
      <c r="D221" s="57"/>
      <c r="E221" s="10"/>
      <c r="G221" s="10"/>
      <c r="H221" s="10"/>
      <c r="I221" s="10"/>
    </row>
    <row r="222" spans="1:9" x14ac:dyDescent="0.2">
      <c r="A222" s="57"/>
      <c r="B222" s="57"/>
      <c r="C222" s="57"/>
      <c r="D222" s="57"/>
      <c r="E222" s="10"/>
      <c r="G222" s="10"/>
      <c r="H222" s="10"/>
      <c r="I222" s="10"/>
    </row>
    <row r="223" spans="1:9" x14ac:dyDescent="0.2">
      <c r="A223" s="57"/>
      <c r="B223" s="57"/>
      <c r="C223" s="57"/>
      <c r="D223" s="57"/>
      <c r="E223" s="10"/>
      <c r="G223" s="10"/>
      <c r="H223" s="10"/>
      <c r="I223" s="10"/>
    </row>
    <row r="224" spans="1:9" x14ac:dyDescent="0.2">
      <c r="A224" s="57"/>
      <c r="B224" s="57"/>
      <c r="C224" s="57"/>
      <c r="D224" s="57"/>
      <c r="E224" s="10"/>
      <c r="G224" s="10"/>
      <c r="H224" s="10"/>
      <c r="I224" s="10"/>
    </row>
    <row r="225" spans="1:9" x14ac:dyDescent="0.2">
      <c r="A225" s="56" t="s">
        <v>1131</v>
      </c>
      <c r="B225" s="57"/>
      <c r="C225" s="57"/>
      <c r="D225" s="57"/>
      <c r="E225" s="10"/>
      <c r="G225" s="10"/>
      <c r="H225" s="10"/>
      <c r="I225" s="10"/>
    </row>
    <row r="226" spans="1:9" x14ac:dyDescent="0.2">
      <c r="A226" s="57"/>
      <c r="B226" s="57"/>
      <c r="C226" s="57"/>
      <c r="D226" s="57"/>
      <c r="E226" s="10"/>
      <c r="G226" s="10"/>
      <c r="H226" s="10"/>
      <c r="I226" s="10"/>
    </row>
    <row r="227" spans="1:9" x14ac:dyDescent="0.2">
      <c r="A227" s="56" t="s">
        <v>1130</v>
      </c>
      <c r="B227" s="57"/>
      <c r="C227" s="57"/>
      <c r="D227" s="57"/>
      <c r="E227" s="10"/>
      <c r="G227" s="10"/>
      <c r="H227" s="10"/>
      <c r="I227" s="10"/>
    </row>
    <row r="228" spans="1:9" x14ac:dyDescent="0.2">
      <c r="A228" s="57"/>
      <c r="B228" s="57"/>
      <c r="C228" s="57"/>
      <c r="D228" s="57"/>
      <c r="E228" s="10"/>
      <c r="G228" s="10"/>
      <c r="H228" s="10"/>
      <c r="I228" s="10"/>
    </row>
    <row r="229" spans="1:9" x14ac:dyDescent="0.2">
      <c r="A229" s="57"/>
      <c r="B229" s="57"/>
      <c r="C229" s="57"/>
      <c r="D229" s="57"/>
      <c r="E229" s="10"/>
      <c r="G229" s="10"/>
      <c r="H229" s="10"/>
      <c r="I229" s="10"/>
    </row>
    <row r="230" spans="1:9" x14ac:dyDescent="0.2">
      <c r="A230" s="57"/>
      <c r="B230" s="57"/>
      <c r="C230" s="57"/>
      <c r="D230" s="57"/>
      <c r="E230" s="10"/>
      <c r="G230" s="10"/>
      <c r="H230" s="10"/>
      <c r="I230" s="10"/>
    </row>
    <row r="231" spans="1:9" x14ac:dyDescent="0.2">
      <c r="A231" s="57"/>
      <c r="B231" s="57"/>
      <c r="C231" s="57"/>
      <c r="D231" s="57"/>
      <c r="E231" s="10"/>
      <c r="G231" s="10"/>
      <c r="H231" s="10"/>
      <c r="I231" s="10"/>
    </row>
    <row r="232" spans="1:9" x14ac:dyDescent="0.2">
      <c r="A232" s="57"/>
      <c r="B232" s="57"/>
      <c r="C232" s="57"/>
      <c r="D232" s="57"/>
      <c r="E232" s="10"/>
      <c r="G232" s="10"/>
      <c r="H232" s="10"/>
      <c r="I232" s="10"/>
    </row>
    <row r="233" spans="1:9" x14ac:dyDescent="0.2">
      <c r="A233" s="57"/>
      <c r="B233" s="57"/>
      <c r="C233" s="57"/>
      <c r="D233" s="57"/>
      <c r="E233" s="10"/>
      <c r="G233" s="10"/>
      <c r="H233" s="10"/>
      <c r="I233" s="10"/>
    </row>
    <row r="234" spans="1:9" x14ac:dyDescent="0.2">
      <c r="A234" s="57"/>
      <c r="B234" s="57"/>
      <c r="C234" s="57"/>
      <c r="D234" s="57"/>
      <c r="E234" s="10"/>
      <c r="G234" s="10"/>
      <c r="H234" s="10"/>
      <c r="I234" s="10"/>
    </row>
    <row r="235" spans="1:9" x14ac:dyDescent="0.2">
      <c r="A235" s="57"/>
      <c r="B235" s="57"/>
      <c r="C235" s="57"/>
      <c r="D235" s="57"/>
      <c r="E235" s="10"/>
      <c r="G235" s="10"/>
      <c r="H235" s="10"/>
      <c r="I235" s="10"/>
    </row>
    <row r="236" spans="1:9" x14ac:dyDescent="0.2">
      <c r="A236" s="57"/>
      <c r="B236" s="57"/>
      <c r="C236" s="57"/>
      <c r="D236" s="57"/>
      <c r="E236" s="10"/>
      <c r="G236" s="10"/>
      <c r="H236" s="10"/>
      <c r="I236" s="10"/>
    </row>
    <row r="237" spans="1:9" x14ac:dyDescent="0.2">
      <c r="A237" s="57"/>
      <c r="B237" s="57"/>
      <c r="C237" s="57"/>
      <c r="D237" s="57"/>
      <c r="E237" s="10"/>
      <c r="G237" s="10"/>
      <c r="H237" s="10"/>
      <c r="I237" s="10"/>
    </row>
    <row r="238" spans="1:9" x14ac:dyDescent="0.2">
      <c r="A238" s="57"/>
      <c r="B238" s="57"/>
      <c r="C238" s="57"/>
      <c r="D238" s="57"/>
      <c r="E238" s="10"/>
      <c r="G238" s="10"/>
      <c r="H238" s="10"/>
      <c r="I238" s="10"/>
    </row>
    <row r="239" spans="1:9" x14ac:dyDescent="0.2">
      <c r="A239" s="57"/>
      <c r="B239" s="57"/>
      <c r="C239" s="57"/>
      <c r="D239" s="57"/>
      <c r="E239" s="10"/>
      <c r="G239" s="10"/>
      <c r="H239" s="10"/>
      <c r="I239" s="10"/>
    </row>
    <row r="240" spans="1:9" x14ac:dyDescent="0.2">
      <c r="A240" s="57"/>
      <c r="B240" s="57"/>
      <c r="C240" s="57"/>
      <c r="D240" s="57"/>
      <c r="E240" s="10"/>
      <c r="G240" s="10"/>
      <c r="H240" s="10"/>
      <c r="I240" s="10"/>
    </row>
    <row r="241" spans="1:9" x14ac:dyDescent="0.2">
      <c r="A241" s="57"/>
      <c r="B241" s="57"/>
      <c r="C241" s="57"/>
      <c r="D241" s="57"/>
      <c r="E241" s="10"/>
      <c r="G241" s="10"/>
      <c r="H241" s="10"/>
      <c r="I241" s="10"/>
    </row>
    <row r="242" spans="1:9" x14ac:dyDescent="0.2">
      <c r="A242" s="57"/>
      <c r="B242" s="57"/>
      <c r="C242" s="57"/>
      <c r="D242" s="57"/>
      <c r="E242" s="10"/>
      <c r="G242" s="10"/>
      <c r="H242" s="10"/>
      <c r="I242" s="10"/>
    </row>
    <row r="243" spans="1:9" x14ac:dyDescent="0.2">
      <c r="A243" s="57" t="s">
        <v>1128</v>
      </c>
      <c r="B243" s="57"/>
      <c r="C243" s="57"/>
      <c r="D243" s="57"/>
      <c r="E243" s="10"/>
      <c r="G243" s="10"/>
      <c r="H243" s="57"/>
      <c r="I243" s="57"/>
    </row>
    <row r="244" spans="1:9" x14ac:dyDescent="0.2">
      <c r="A244" s="57"/>
      <c r="B244" s="57"/>
      <c r="C244" s="57"/>
      <c r="D244" s="57"/>
      <c r="E244" s="10"/>
      <c r="G244" s="10"/>
      <c r="H244" s="57"/>
      <c r="I244" s="57"/>
    </row>
    <row r="245" spans="1:9" x14ac:dyDescent="0.2">
      <c r="A245" s="57"/>
      <c r="B245" s="57"/>
      <c r="C245" s="57"/>
      <c r="D245" s="57"/>
      <c r="E245" s="10"/>
      <c r="G245" s="10"/>
      <c r="H245" s="57"/>
      <c r="I245" s="57"/>
    </row>
    <row r="246" spans="1:9" x14ac:dyDescent="0.2">
      <c r="A246" s="57"/>
      <c r="B246" s="57"/>
      <c r="C246" s="57"/>
      <c r="D246" s="57"/>
      <c r="E246" s="10"/>
      <c r="G246" s="10"/>
      <c r="H246" s="57"/>
      <c r="I246" s="57"/>
    </row>
    <row r="247" spans="1:9" x14ac:dyDescent="0.2">
      <c r="A247" s="57"/>
      <c r="B247" s="57"/>
      <c r="C247" s="57"/>
      <c r="D247" s="57"/>
      <c r="E247" s="10"/>
      <c r="G247" s="10"/>
      <c r="H247" s="57"/>
      <c r="I247" s="57"/>
    </row>
    <row r="248" spans="1:9" x14ac:dyDescent="0.2">
      <c r="A248" s="57"/>
      <c r="B248" s="57"/>
      <c r="C248" s="57"/>
      <c r="D248" s="57"/>
      <c r="E248" s="10"/>
      <c r="G248" s="10"/>
      <c r="H248" s="57"/>
      <c r="I248" s="57"/>
    </row>
    <row r="249" spans="1:9" x14ac:dyDescent="0.2">
      <c r="A249" s="57"/>
      <c r="B249" s="57"/>
      <c r="C249" s="57"/>
      <c r="D249" s="57"/>
      <c r="E249" s="10"/>
      <c r="G249" s="10"/>
      <c r="H249" s="57"/>
      <c r="I249" s="57"/>
    </row>
    <row r="250" spans="1:9" x14ac:dyDescent="0.2">
      <c r="A250" s="57"/>
      <c r="B250" s="57"/>
      <c r="C250" s="57"/>
      <c r="D250" s="57"/>
      <c r="E250" s="10"/>
      <c r="G250" s="10"/>
      <c r="H250" s="57"/>
      <c r="I250" s="57"/>
    </row>
    <row r="251" spans="1:9" x14ac:dyDescent="0.2">
      <c r="A251" s="57"/>
      <c r="B251" s="57"/>
      <c r="C251" s="57"/>
      <c r="D251" s="57"/>
      <c r="E251" s="10"/>
      <c r="G251" s="10"/>
      <c r="H251" s="57"/>
      <c r="I251" s="57"/>
    </row>
    <row r="252" spans="1:9" x14ac:dyDescent="0.2">
      <c r="A252" s="57"/>
      <c r="B252" s="57"/>
      <c r="C252" s="57"/>
      <c r="D252" s="57"/>
      <c r="E252" s="10"/>
      <c r="G252" s="10"/>
      <c r="H252" s="57"/>
      <c r="I252" s="57"/>
    </row>
    <row r="253" spans="1:9" x14ac:dyDescent="0.2">
      <c r="A253" s="57"/>
      <c r="B253" s="57"/>
      <c r="C253" s="57"/>
      <c r="D253" s="57"/>
      <c r="E253" s="10"/>
      <c r="G253" s="10"/>
      <c r="H253" s="57"/>
      <c r="I253" s="57"/>
    </row>
    <row r="254" spans="1:9" x14ac:dyDescent="0.2">
      <c r="A254" s="57"/>
      <c r="B254" s="57"/>
      <c r="C254" s="57"/>
      <c r="D254" s="57"/>
      <c r="E254" s="10"/>
      <c r="G254" s="10"/>
      <c r="H254" s="57"/>
      <c r="I254" s="57"/>
    </row>
    <row r="255" spans="1:9" x14ac:dyDescent="0.2">
      <c r="A255" s="57"/>
      <c r="B255" s="57"/>
      <c r="C255" s="57"/>
      <c r="D255" s="57"/>
      <c r="E255" s="10"/>
      <c r="G255" s="10"/>
      <c r="H255" s="57"/>
      <c r="I255" s="57"/>
    </row>
    <row r="256" spans="1:9" x14ac:dyDescent="0.2">
      <c r="A256" s="57"/>
      <c r="B256" s="57"/>
      <c r="C256" s="57"/>
      <c r="D256" s="57"/>
      <c r="E256" s="10"/>
      <c r="G256" s="10"/>
      <c r="H256" s="57"/>
      <c r="I256" s="57"/>
    </row>
    <row r="257" spans="1:9" x14ac:dyDescent="0.2">
      <c r="A257" s="57"/>
      <c r="B257" s="57"/>
      <c r="C257" s="57"/>
      <c r="D257" s="57"/>
      <c r="E257" s="10"/>
      <c r="G257" s="10"/>
      <c r="H257" s="57"/>
      <c r="I257" s="57"/>
    </row>
    <row r="258" spans="1:9" x14ac:dyDescent="0.2">
      <c r="A258" s="57"/>
      <c r="B258" s="57"/>
      <c r="C258" s="57"/>
      <c r="D258" s="57"/>
      <c r="E258" s="10"/>
      <c r="G258" s="10"/>
      <c r="H258" s="57"/>
      <c r="I258" s="57"/>
    </row>
    <row r="259" spans="1:9" x14ac:dyDescent="0.2">
      <c r="A259" s="57"/>
      <c r="B259" s="57"/>
      <c r="C259" s="57"/>
      <c r="D259" s="57"/>
      <c r="E259" s="10"/>
      <c r="G259" s="10"/>
      <c r="H259" s="57"/>
      <c r="I259" s="57"/>
    </row>
    <row r="260" spans="1:9" x14ac:dyDescent="0.2">
      <c r="A260" s="57"/>
      <c r="B260" s="57"/>
      <c r="C260" s="57"/>
      <c r="D260" s="57"/>
      <c r="E260" s="10"/>
      <c r="G260" s="10"/>
      <c r="H260" s="57"/>
      <c r="I260" s="57"/>
    </row>
    <row r="261" spans="1:9" x14ac:dyDescent="0.2">
      <c r="A261" s="57"/>
      <c r="B261" s="57"/>
      <c r="C261" s="57"/>
      <c r="D261" s="57"/>
      <c r="E261" s="10"/>
      <c r="G261" s="10"/>
      <c r="H261" s="57"/>
      <c r="I261" s="57"/>
    </row>
    <row r="262" spans="1:9" x14ac:dyDescent="0.2">
      <c r="A262" s="57"/>
      <c r="B262" s="57"/>
      <c r="C262" s="57"/>
      <c r="D262" s="57"/>
      <c r="E262" s="10"/>
      <c r="G262" s="10"/>
      <c r="H262" s="57"/>
      <c r="I262" s="57"/>
    </row>
    <row r="263" spans="1:9" x14ac:dyDescent="0.2">
      <c r="A263" s="57"/>
      <c r="B263" s="57"/>
      <c r="C263" s="57"/>
      <c r="D263" s="57"/>
      <c r="E263" s="10"/>
      <c r="G263" s="10"/>
      <c r="H263" s="57"/>
      <c r="I263" s="57"/>
    </row>
    <row r="264" spans="1:9" x14ac:dyDescent="0.2">
      <c r="A264" s="57"/>
      <c r="B264" s="57"/>
      <c r="C264" s="57"/>
      <c r="D264" s="57"/>
      <c r="E264" s="10"/>
      <c r="G264" s="10"/>
      <c r="H264" s="57"/>
      <c r="I264" s="57"/>
    </row>
    <row r="265" spans="1:9" x14ac:dyDescent="0.2">
      <c r="A265" s="57"/>
      <c r="B265" s="57"/>
      <c r="C265" s="57"/>
      <c r="D265" s="57"/>
      <c r="E265" s="10"/>
      <c r="G265" s="10"/>
      <c r="H265" s="57"/>
      <c r="I265" s="57"/>
    </row>
    <row r="266" spans="1:9" x14ac:dyDescent="0.2">
      <c r="A266" s="57"/>
      <c r="B266" s="57"/>
      <c r="C266" s="57"/>
      <c r="D266" s="57"/>
      <c r="E266" s="10"/>
      <c r="G266" s="10"/>
      <c r="H266" s="57"/>
      <c r="I266" s="57"/>
    </row>
    <row r="267" spans="1:9" x14ac:dyDescent="0.2">
      <c r="A267" s="57"/>
      <c r="B267" s="57"/>
      <c r="C267" s="57"/>
      <c r="D267" s="57"/>
      <c r="E267" s="10"/>
      <c r="G267" s="10"/>
      <c r="H267" s="57"/>
      <c r="I267" s="57"/>
    </row>
    <row r="268" spans="1:9" x14ac:dyDescent="0.2">
      <c r="A268" s="57"/>
      <c r="B268" s="57"/>
      <c r="C268" s="57"/>
      <c r="D268" s="57"/>
      <c r="E268" s="10"/>
      <c r="G268" s="10"/>
      <c r="H268" s="57"/>
      <c r="I268" s="57"/>
    </row>
    <row r="269" spans="1:9" x14ac:dyDescent="0.2">
      <c r="A269" s="57"/>
      <c r="B269" s="57"/>
      <c r="C269" s="57"/>
      <c r="D269" s="57"/>
      <c r="E269" s="10"/>
      <c r="G269" s="10"/>
      <c r="H269" s="57"/>
      <c r="I269" s="57"/>
    </row>
    <row r="270" spans="1:9" x14ac:dyDescent="0.2">
      <c r="A270" s="57"/>
      <c r="B270" s="57"/>
      <c r="C270" s="57"/>
      <c r="D270" s="57"/>
      <c r="E270" s="10"/>
      <c r="G270" s="10"/>
      <c r="H270" s="57"/>
      <c r="I270" s="57"/>
    </row>
    <row r="271" spans="1:9" x14ac:dyDescent="0.2">
      <c r="A271" s="57"/>
      <c r="B271" s="57"/>
      <c r="C271" s="57"/>
      <c r="D271" s="57"/>
      <c r="E271" s="10"/>
      <c r="G271" s="10"/>
      <c r="H271" s="57"/>
      <c r="I271" s="57"/>
    </row>
    <row r="272" spans="1:9" x14ac:dyDescent="0.2">
      <c r="A272" s="57"/>
      <c r="B272" s="57"/>
      <c r="C272" s="57"/>
      <c r="D272" s="57"/>
      <c r="E272" s="10"/>
      <c r="G272" s="10"/>
      <c r="H272" s="57"/>
      <c r="I272" s="57"/>
    </row>
    <row r="273" spans="1:9" x14ac:dyDescent="0.2">
      <c r="A273" s="57"/>
      <c r="B273" s="57"/>
      <c r="C273" s="57"/>
      <c r="D273" s="57"/>
      <c r="E273" s="10"/>
      <c r="G273" s="10"/>
      <c r="H273" s="57"/>
      <c r="I273" s="57"/>
    </row>
    <row r="274" spans="1:9" x14ac:dyDescent="0.2">
      <c r="A274" s="57"/>
      <c r="B274" s="57"/>
      <c r="C274" s="57"/>
      <c r="D274" s="57"/>
      <c r="E274" s="10"/>
      <c r="G274" s="10"/>
      <c r="H274" s="57"/>
      <c r="I274" s="57"/>
    </row>
    <row r="275" spans="1:9" x14ac:dyDescent="0.2">
      <c r="A275" s="57"/>
      <c r="B275" s="57"/>
      <c r="C275" s="57"/>
      <c r="D275" s="57"/>
      <c r="E275" s="10"/>
      <c r="G275" s="10"/>
      <c r="H275" s="57"/>
      <c r="I275" s="57"/>
    </row>
    <row r="276" spans="1:9" x14ac:dyDescent="0.2">
      <c r="A276" s="57"/>
      <c r="B276" s="57"/>
      <c r="C276" s="57"/>
      <c r="D276" s="57"/>
      <c r="E276" s="10"/>
      <c r="G276" s="10"/>
      <c r="H276" s="57"/>
      <c r="I276" s="57"/>
    </row>
    <row r="277" spans="1:9" x14ac:dyDescent="0.2">
      <c r="A277" s="57"/>
      <c r="B277" s="57"/>
      <c r="C277" s="57"/>
      <c r="D277" s="57"/>
      <c r="E277" s="10"/>
      <c r="G277" s="10"/>
      <c r="H277" s="57"/>
      <c r="I277" s="57"/>
    </row>
    <row r="278" spans="1:9" x14ac:dyDescent="0.2">
      <c r="A278" s="57"/>
      <c r="B278" s="57"/>
      <c r="C278" s="57"/>
      <c r="D278" s="57"/>
      <c r="E278" s="10"/>
      <c r="G278" s="10"/>
      <c r="H278" s="57"/>
      <c r="I278" s="57"/>
    </row>
    <row r="279" spans="1:9" x14ac:dyDescent="0.2">
      <c r="A279" s="57"/>
      <c r="B279" s="57"/>
      <c r="C279" s="57"/>
      <c r="D279" s="57"/>
      <c r="E279" s="10"/>
      <c r="G279" s="10"/>
      <c r="H279" s="57"/>
      <c r="I279" s="57"/>
    </row>
    <row r="280" spans="1:9" x14ac:dyDescent="0.2">
      <c r="A280" s="57"/>
      <c r="B280" s="57"/>
      <c r="C280" s="57"/>
      <c r="D280" s="57"/>
      <c r="E280" s="10"/>
      <c r="G280" s="10"/>
      <c r="H280" s="57"/>
      <c r="I280" s="57"/>
    </row>
    <row r="281" spans="1:9" x14ac:dyDescent="0.2">
      <c r="A281" s="57"/>
      <c r="B281" s="57"/>
      <c r="C281" s="57"/>
      <c r="D281" s="57"/>
      <c r="E281" s="10"/>
      <c r="G281" s="10"/>
      <c r="H281" s="57"/>
      <c r="I281" s="57"/>
    </row>
    <row r="282" spans="1:9" x14ac:dyDescent="0.2">
      <c r="A282" s="57"/>
      <c r="B282" s="57"/>
      <c r="C282" s="57"/>
      <c r="D282" s="57"/>
      <c r="E282" s="10"/>
      <c r="G282" s="10"/>
      <c r="H282" s="57"/>
      <c r="I282" s="57"/>
    </row>
    <row r="283" spans="1:9" x14ac:dyDescent="0.2">
      <c r="A283" s="57"/>
      <c r="B283" s="57"/>
      <c r="C283" s="57"/>
      <c r="D283" s="57"/>
      <c r="E283" s="10"/>
      <c r="G283" s="10"/>
      <c r="H283" s="57"/>
      <c r="I283" s="57"/>
    </row>
    <row r="284" spans="1:9" x14ac:dyDescent="0.2">
      <c r="A284" s="57"/>
      <c r="B284" s="57"/>
      <c r="C284" s="57"/>
      <c r="D284" s="57"/>
      <c r="E284" s="10"/>
      <c r="G284" s="10"/>
      <c r="H284" s="57"/>
      <c r="I284" s="57"/>
    </row>
    <row r="285" spans="1:9" x14ac:dyDescent="0.2">
      <c r="A285" s="57"/>
      <c r="B285" s="57"/>
      <c r="C285" s="57"/>
      <c r="D285" s="57"/>
      <c r="E285" s="10"/>
      <c r="G285" s="10"/>
      <c r="H285" s="57"/>
      <c r="I285" s="57"/>
    </row>
    <row r="286" spans="1:9" x14ac:dyDescent="0.2">
      <c r="A286" s="57"/>
      <c r="B286" s="57"/>
      <c r="C286" s="57"/>
      <c r="D286" s="57"/>
      <c r="E286" s="10"/>
      <c r="G286" s="10"/>
      <c r="H286" s="57"/>
      <c r="I286" s="57"/>
    </row>
    <row r="287" spans="1:9" x14ac:dyDescent="0.2">
      <c r="A287" s="57"/>
      <c r="B287" s="57"/>
      <c r="C287" s="57"/>
      <c r="D287" s="57"/>
      <c r="E287" s="10"/>
      <c r="G287" s="10"/>
      <c r="H287" s="57"/>
      <c r="I287" s="57"/>
    </row>
    <row r="288" spans="1:9" x14ac:dyDescent="0.2">
      <c r="A288" s="57"/>
      <c r="B288" s="57"/>
      <c r="C288" s="57"/>
      <c r="D288" s="57"/>
      <c r="E288" s="10"/>
      <c r="G288" s="10"/>
      <c r="H288" s="57"/>
      <c r="I288" s="57"/>
    </row>
    <row r="289" spans="1:9" x14ac:dyDescent="0.2">
      <c r="A289" s="57"/>
      <c r="B289" s="57"/>
      <c r="C289" s="57"/>
      <c r="D289" s="57"/>
      <c r="E289" s="10"/>
      <c r="G289" s="10"/>
      <c r="H289" s="57"/>
      <c r="I289" s="57"/>
    </row>
    <row r="290" spans="1:9" x14ac:dyDescent="0.2">
      <c r="A290" s="57"/>
      <c r="B290" s="57"/>
      <c r="C290" s="57"/>
      <c r="D290" s="57"/>
      <c r="E290" s="10"/>
      <c r="G290" s="10"/>
      <c r="H290" s="57"/>
      <c r="I290" s="57"/>
    </row>
    <row r="291" spans="1:9" x14ac:dyDescent="0.2">
      <c r="A291" s="57"/>
      <c r="B291" s="57"/>
      <c r="C291" s="57"/>
      <c r="D291" s="57"/>
      <c r="E291" s="10"/>
      <c r="G291" s="10"/>
      <c r="H291" s="57"/>
      <c r="I291" s="57"/>
    </row>
    <row r="292" spans="1:9" x14ac:dyDescent="0.2">
      <c r="A292" s="57"/>
      <c r="B292" s="57"/>
      <c r="C292" s="57"/>
      <c r="D292" s="57"/>
      <c r="E292" s="10"/>
      <c r="G292" s="10"/>
      <c r="H292" s="57"/>
      <c r="I292" s="57"/>
    </row>
    <row r="293" spans="1:9" x14ac:dyDescent="0.2">
      <c r="A293" s="57"/>
      <c r="B293" s="57"/>
      <c r="C293" s="57"/>
      <c r="D293" s="57"/>
      <c r="E293" s="10"/>
      <c r="G293" s="10"/>
      <c r="H293" s="57"/>
      <c r="I293" s="57"/>
    </row>
    <row r="294" spans="1:9" x14ac:dyDescent="0.2">
      <c r="A294" s="57"/>
      <c r="B294" s="57"/>
      <c r="C294" s="57"/>
      <c r="D294" s="57"/>
      <c r="E294" s="10"/>
      <c r="G294" s="10"/>
      <c r="H294" s="57"/>
      <c r="I294" s="57"/>
    </row>
    <row r="295" spans="1:9" x14ac:dyDescent="0.2">
      <c r="A295" s="57"/>
      <c r="B295" s="57"/>
      <c r="C295" s="57"/>
      <c r="D295" s="57"/>
      <c r="E295" s="10"/>
      <c r="G295" s="10"/>
      <c r="H295" s="57"/>
      <c r="I295" s="57"/>
    </row>
    <row r="296" spans="1:9" x14ac:dyDescent="0.2">
      <c r="A296" s="57"/>
      <c r="B296" s="57"/>
      <c r="C296" s="57"/>
      <c r="D296" s="57"/>
      <c r="E296" s="10"/>
      <c r="G296" s="10"/>
      <c r="H296" s="57"/>
      <c r="I296" s="57"/>
    </row>
    <row r="297" spans="1:9" x14ac:dyDescent="0.2">
      <c r="A297" s="57"/>
      <c r="B297" s="57"/>
      <c r="C297" s="57"/>
      <c r="D297" s="57"/>
      <c r="E297" s="10"/>
      <c r="G297" s="10"/>
      <c r="H297" s="57"/>
      <c r="I297" s="57"/>
    </row>
    <row r="298" spans="1:9" x14ac:dyDescent="0.2">
      <c r="A298" s="57"/>
      <c r="B298" s="57"/>
      <c r="C298" s="57"/>
      <c r="D298" s="57"/>
      <c r="E298" s="10"/>
      <c r="G298" s="10"/>
      <c r="H298" s="57"/>
      <c r="I298" s="57"/>
    </row>
    <row r="299" spans="1:9" x14ac:dyDescent="0.2">
      <c r="A299" s="57"/>
      <c r="B299" s="57"/>
      <c r="C299" s="57"/>
      <c r="D299" s="57"/>
      <c r="E299" s="10"/>
      <c r="G299" s="10"/>
      <c r="H299" s="57"/>
      <c r="I299" s="57"/>
    </row>
    <row r="300" spans="1:9" x14ac:dyDescent="0.2">
      <c r="A300" s="57"/>
      <c r="B300" s="57"/>
      <c r="C300" s="57"/>
      <c r="D300" s="57"/>
      <c r="E300" s="10"/>
      <c r="G300" s="10"/>
      <c r="H300" s="57"/>
      <c r="I300" s="57"/>
    </row>
    <row r="301" spans="1:9" x14ac:dyDescent="0.2">
      <c r="A301" s="57"/>
      <c r="B301" s="57"/>
      <c r="C301" s="57"/>
      <c r="D301" s="57"/>
      <c r="E301" s="10"/>
      <c r="G301" s="10"/>
      <c r="H301" s="57"/>
      <c r="I301" s="57"/>
    </row>
    <row r="302" spans="1:9" x14ac:dyDescent="0.2">
      <c r="A302" s="57"/>
      <c r="B302" s="57"/>
      <c r="C302" s="57"/>
      <c r="D302" s="57"/>
      <c r="E302" s="10"/>
      <c r="G302" s="10"/>
      <c r="H302" s="57"/>
      <c r="I302" s="57"/>
    </row>
    <row r="303" spans="1:9" x14ac:dyDescent="0.2">
      <c r="A303" s="57"/>
      <c r="B303" s="57"/>
      <c r="C303" s="57"/>
      <c r="D303" s="57"/>
      <c r="E303" s="10"/>
      <c r="G303" s="10"/>
      <c r="H303" s="57"/>
      <c r="I303" s="57"/>
    </row>
    <row r="304" spans="1:9" x14ac:dyDescent="0.2">
      <c r="A304" s="57"/>
      <c r="B304" s="57"/>
      <c r="C304" s="57"/>
      <c r="D304" s="57"/>
      <c r="E304" s="10"/>
      <c r="G304" s="10"/>
      <c r="H304" s="57"/>
      <c r="I304" s="57"/>
    </row>
    <row r="305" spans="1:9" x14ac:dyDescent="0.2">
      <c r="A305" s="57"/>
      <c r="B305" s="57"/>
      <c r="C305" s="57"/>
      <c r="D305" s="57"/>
      <c r="E305" s="10"/>
      <c r="G305" s="10"/>
      <c r="H305" s="57"/>
      <c r="I305" s="57"/>
    </row>
    <row r="306" spans="1:9" x14ac:dyDescent="0.2">
      <c r="A306" s="57"/>
      <c r="B306" s="57"/>
      <c r="C306" s="57"/>
      <c r="D306" s="57"/>
      <c r="E306" s="10"/>
      <c r="G306" s="10"/>
      <c r="H306" s="57"/>
      <c r="I306" s="57"/>
    </row>
    <row r="307" spans="1:9" x14ac:dyDescent="0.2">
      <c r="A307" s="57"/>
      <c r="B307" s="57"/>
      <c r="C307" s="57"/>
      <c r="D307" s="57"/>
      <c r="E307" s="10"/>
      <c r="G307" s="10"/>
      <c r="H307" s="57"/>
      <c r="I307" s="57"/>
    </row>
    <row r="308" spans="1:9" x14ac:dyDescent="0.2">
      <c r="A308" s="57"/>
      <c r="B308" s="57"/>
      <c r="C308" s="57"/>
      <c r="D308" s="57"/>
      <c r="E308" s="10"/>
      <c r="G308" s="10"/>
      <c r="H308" s="57"/>
      <c r="I308" s="57"/>
    </row>
    <row r="309" spans="1:9" x14ac:dyDescent="0.2">
      <c r="A309" s="57"/>
      <c r="B309" s="57"/>
      <c r="C309" s="57"/>
      <c r="D309" s="57"/>
      <c r="E309" s="10"/>
      <c r="G309" s="10"/>
      <c r="H309" s="57"/>
      <c r="I309" s="57"/>
    </row>
    <row r="310" spans="1:9" x14ac:dyDescent="0.2">
      <c r="A310" s="57"/>
      <c r="B310" s="57"/>
      <c r="C310" s="57"/>
      <c r="D310" s="57"/>
      <c r="E310" s="10"/>
      <c r="G310" s="10"/>
      <c r="H310" s="57"/>
      <c r="I310" s="57"/>
    </row>
    <row r="311" spans="1:9" x14ac:dyDescent="0.2">
      <c r="A311" s="57"/>
      <c r="B311" s="57"/>
      <c r="C311" s="57"/>
      <c r="D311" s="57"/>
      <c r="E311" s="10"/>
      <c r="G311" s="10"/>
      <c r="H311" s="57"/>
      <c r="I311" s="57"/>
    </row>
    <row r="312" spans="1:9" x14ac:dyDescent="0.2">
      <c r="A312" s="57"/>
      <c r="B312" s="57"/>
      <c r="C312" s="57"/>
      <c r="D312" s="57"/>
      <c r="E312" s="10"/>
      <c r="G312" s="10"/>
      <c r="H312" s="57"/>
      <c r="I312" s="57"/>
    </row>
    <row r="313" spans="1:9" x14ac:dyDescent="0.2">
      <c r="A313" s="57"/>
      <c r="B313" s="57"/>
      <c r="C313" s="57"/>
      <c r="D313" s="57"/>
      <c r="E313" s="10"/>
      <c r="G313" s="10"/>
      <c r="H313" s="57"/>
      <c r="I313" s="57"/>
    </row>
    <row r="314" spans="1:9" x14ac:dyDescent="0.2">
      <c r="A314" s="57"/>
      <c r="B314" s="57"/>
      <c r="C314" s="57"/>
      <c r="D314" s="57"/>
      <c r="E314" s="10"/>
      <c r="G314" s="10"/>
      <c r="H314" s="57"/>
      <c r="I314" s="57"/>
    </row>
    <row r="315" spans="1:9" x14ac:dyDescent="0.2">
      <c r="A315" s="57"/>
      <c r="B315" s="57"/>
      <c r="C315" s="57"/>
      <c r="D315" s="57"/>
      <c r="E315" s="10"/>
      <c r="G315" s="10"/>
      <c r="H315" s="57"/>
      <c r="I315" s="57"/>
    </row>
    <row r="316" spans="1:9" x14ac:dyDescent="0.2">
      <c r="A316" s="57"/>
      <c r="B316" s="57"/>
      <c r="C316" s="57"/>
      <c r="D316" s="57"/>
      <c r="E316" s="10"/>
      <c r="G316" s="10"/>
      <c r="H316" s="57"/>
      <c r="I316" s="57"/>
    </row>
    <row r="317" spans="1:9" x14ac:dyDescent="0.2">
      <c r="A317" s="57"/>
      <c r="B317" s="57"/>
      <c r="C317" s="57"/>
      <c r="D317" s="57"/>
      <c r="E317" s="10"/>
      <c r="G317" s="10"/>
      <c r="H317" s="57"/>
      <c r="I317" s="57"/>
    </row>
    <row r="318" spans="1:9" x14ac:dyDescent="0.2">
      <c r="A318" s="57"/>
      <c r="B318" s="57"/>
      <c r="C318" s="57"/>
      <c r="D318" s="57"/>
      <c r="E318" s="10"/>
      <c r="G318" s="10"/>
      <c r="H318" s="57"/>
      <c r="I318" s="57"/>
    </row>
    <row r="319" spans="1:9" x14ac:dyDescent="0.2">
      <c r="A319" s="57"/>
      <c r="B319" s="57"/>
      <c r="C319" s="57"/>
      <c r="D319" s="57"/>
      <c r="E319" s="10"/>
      <c r="G319" s="10"/>
      <c r="H319" s="57"/>
      <c r="I319" s="57"/>
    </row>
    <row r="320" spans="1:9" x14ac:dyDescent="0.2">
      <c r="A320" s="57"/>
      <c r="B320" s="57"/>
      <c r="C320" s="57"/>
      <c r="D320" s="57"/>
      <c r="E320" s="10"/>
      <c r="G320" s="10"/>
      <c r="H320" s="57"/>
      <c r="I320" s="57"/>
    </row>
    <row r="321" spans="1:9" x14ac:dyDescent="0.2">
      <c r="A321" s="57"/>
      <c r="B321" s="57"/>
      <c r="C321" s="57"/>
      <c r="D321" s="57"/>
      <c r="E321" s="10"/>
      <c r="G321" s="10"/>
      <c r="H321" s="57"/>
      <c r="I321" s="57"/>
    </row>
    <row r="322" spans="1:9" x14ac:dyDescent="0.2">
      <c r="A322" s="57"/>
      <c r="B322" s="57"/>
      <c r="C322" s="57"/>
      <c r="D322" s="57"/>
      <c r="E322" s="10"/>
      <c r="G322" s="10"/>
      <c r="H322" s="57"/>
      <c r="I322" s="57"/>
    </row>
    <row r="323" spans="1:9" x14ac:dyDescent="0.2">
      <c r="A323" s="57"/>
      <c r="B323" s="57"/>
      <c r="C323" s="57"/>
      <c r="D323" s="57"/>
      <c r="E323" s="10"/>
      <c r="G323" s="10"/>
      <c r="H323" s="57"/>
      <c r="I323" s="57"/>
    </row>
    <row r="324" spans="1:9" x14ac:dyDescent="0.2">
      <c r="A324" s="57"/>
      <c r="B324" s="57"/>
      <c r="C324" s="57"/>
      <c r="D324" s="57"/>
      <c r="E324" s="10"/>
      <c r="G324" s="10"/>
      <c r="H324" s="57"/>
      <c r="I324" s="57"/>
    </row>
    <row r="325" spans="1:9" x14ac:dyDescent="0.2">
      <c r="A325" s="57"/>
      <c r="B325" s="57"/>
      <c r="C325" s="57"/>
      <c r="D325" s="57"/>
      <c r="E325" s="10"/>
      <c r="G325" s="10"/>
      <c r="H325" s="57"/>
      <c r="I325" s="57"/>
    </row>
    <row r="326" spans="1:9" x14ac:dyDescent="0.2">
      <c r="A326" s="57"/>
      <c r="B326" s="57"/>
      <c r="C326" s="57"/>
      <c r="D326" s="57"/>
      <c r="E326" s="10"/>
      <c r="G326" s="10"/>
      <c r="H326" s="57"/>
      <c r="I326" s="57"/>
    </row>
    <row r="327" spans="1:9" x14ac:dyDescent="0.2">
      <c r="A327" s="57"/>
      <c r="B327" s="57"/>
      <c r="C327" s="57"/>
      <c r="D327" s="57"/>
      <c r="E327" s="10"/>
      <c r="G327" s="10"/>
      <c r="H327" s="57"/>
      <c r="I327" s="57"/>
    </row>
    <row r="328" spans="1:9" x14ac:dyDescent="0.2">
      <c r="A328" s="57"/>
      <c r="B328" s="57"/>
      <c r="C328" s="57"/>
      <c r="D328" s="57"/>
      <c r="E328" s="10"/>
      <c r="G328" s="10"/>
      <c r="H328" s="57"/>
      <c r="I328" s="57"/>
    </row>
    <row r="329" spans="1:9" x14ac:dyDescent="0.2">
      <c r="A329" s="57"/>
      <c r="B329" s="57"/>
      <c r="C329" s="57"/>
      <c r="D329" s="57"/>
      <c r="E329" s="10"/>
      <c r="G329" s="10"/>
      <c r="H329" s="57"/>
      <c r="I329" s="57"/>
    </row>
    <row r="330" spans="1:9" x14ac:dyDescent="0.2">
      <c r="A330" s="57"/>
      <c r="B330" s="57"/>
      <c r="C330" s="57"/>
      <c r="D330" s="57"/>
      <c r="E330" s="10"/>
      <c r="G330" s="10"/>
      <c r="H330" s="57"/>
      <c r="I330" s="57"/>
    </row>
    <row r="331" spans="1:9" x14ac:dyDescent="0.2">
      <c r="A331" s="57"/>
      <c r="B331" s="57"/>
      <c r="C331" s="57"/>
      <c r="D331" s="57"/>
      <c r="E331" s="10"/>
      <c r="G331" s="10"/>
      <c r="H331" s="57"/>
      <c r="I331" s="57"/>
    </row>
    <row r="332" spans="1:9" x14ac:dyDescent="0.2">
      <c r="A332" s="57"/>
      <c r="B332" s="57"/>
      <c r="C332" s="57"/>
      <c r="D332" s="57"/>
      <c r="E332" s="10"/>
      <c r="G332" s="10"/>
      <c r="H332" s="57"/>
      <c r="I332" s="57"/>
    </row>
    <row r="333" spans="1:9" x14ac:dyDescent="0.2">
      <c r="A333" s="57"/>
      <c r="B333" s="57"/>
      <c r="C333" s="57"/>
      <c r="D333" s="57"/>
      <c r="E333" s="10"/>
      <c r="G333" s="10"/>
      <c r="H333" s="57"/>
      <c r="I333" s="57"/>
    </row>
    <row r="334" spans="1:9" x14ac:dyDescent="0.2">
      <c r="A334" s="57"/>
      <c r="B334" s="57"/>
      <c r="C334" s="57"/>
      <c r="D334" s="57"/>
      <c r="E334" s="10"/>
      <c r="G334" s="10"/>
      <c r="H334" s="57"/>
      <c r="I334" s="57"/>
    </row>
    <row r="335" spans="1:9" x14ac:dyDescent="0.2">
      <c r="A335" s="57"/>
      <c r="B335" s="57"/>
      <c r="C335" s="57"/>
      <c r="D335" s="57"/>
      <c r="E335" s="10"/>
      <c r="G335" s="10"/>
      <c r="H335" s="57"/>
      <c r="I335" s="57"/>
    </row>
    <row r="336" spans="1:9" x14ac:dyDescent="0.2">
      <c r="A336" s="57"/>
      <c r="B336" s="57"/>
      <c r="C336" s="57"/>
      <c r="D336" s="57"/>
      <c r="E336" s="10"/>
      <c r="G336" s="10"/>
      <c r="H336" s="57"/>
      <c r="I336" s="57"/>
    </row>
    <row r="337" spans="1:9" x14ac:dyDescent="0.2">
      <c r="A337" s="57"/>
      <c r="B337" s="57"/>
      <c r="C337" s="57"/>
      <c r="D337" s="57"/>
      <c r="E337" s="10"/>
      <c r="G337" s="10"/>
      <c r="H337" s="57"/>
      <c r="I337" s="57"/>
    </row>
    <row r="338" spans="1:9" x14ac:dyDescent="0.2">
      <c r="A338" s="57"/>
      <c r="B338" s="57"/>
      <c r="C338" s="57"/>
      <c r="D338" s="57"/>
      <c r="E338" s="10"/>
      <c r="G338" s="10"/>
      <c r="H338" s="57"/>
      <c r="I338" s="57"/>
    </row>
    <row r="339" spans="1:9" x14ac:dyDescent="0.2">
      <c r="A339" s="57"/>
      <c r="B339" s="57"/>
      <c r="C339" s="57"/>
      <c r="D339" s="57"/>
      <c r="E339" s="10"/>
      <c r="G339" s="10"/>
      <c r="H339" s="57"/>
      <c r="I339" s="57"/>
    </row>
    <row r="340" spans="1:9" x14ac:dyDescent="0.2">
      <c r="A340" s="57"/>
      <c r="B340" s="57"/>
      <c r="C340" s="57"/>
      <c r="D340" s="57"/>
      <c r="E340" s="10"/>
      <c r="G340" s="10"/>
      <c r="H340" s="57"/>
      <c r="I340" s="57"/>
    </row>
    <row r="341" spans="1:9" x14ac:dyDescent="0.2">
      <c r="A341" s="57"/>
      <c r="B341" s="57"/>
      <c r="C341" s="57"/>
      <c r="D341" s="57"/>
      <c r="E341" s="10"/>
      <c r="G341" s="10"/>
      <c r="H341" s="57"/>
      <c r="I341" s="57"/>
    </row>
    <row r="342" spans="1:9" x14ac:dyDescent="0.2">
      <c r="A342" s="57"/>
      <c r="B342" s="57"/>
      <c r="C342" s="57"/>
      <c r="D342" s="57"/>
      <c r="E342" s="10"/>
      <c r="G342" s="10"/>
      <c r="H342" s="57"/>
      <c r="I342" s="57"/>
    </row>
    <row r="343" spans="1:9" x14ac:dyDescent="0.2">
      <c r="A343" s="57"/>
      <c r="B343" s="57"/>
      <c r="C343" s="57"/>
      <c r="D343" s="57"/>
      <c r="E343" s="10"/>
      <c r="G343" s="10"/>
      <c r="H343" s="57"/>
      <c r="I343" s="57"/>
    </row>
    <row r="344" spans="1:9" x14ac:dyDescent="0.2">
      <c r="A344" s="57"/>
      <c r="B344" s="57"/>
      <c r="C344" s="57"/>
      <c r="D344" s="57"/>
      <c r="E344" s="10"/>
      <c r="G344" s="10"/>
      <c r="H344" s="57"/>
      <c r="I344" s="57"/>
    </row>
    <row r="345" spans="1:9" x14ac:dyDescent="0.2">
      <c r="A345" s="57"/>
      <c r="B345" s="57"/>
      <c r="C345" s="57"/>
      <c r="D345" s="57"/>
      <c r="E345" s="10"/>
      <c r="G345" s="10"/>
      <c r="H345" s="57"/>
      <c r="I345" s="57"/>
    </row>
  </sheetData>
  <mergeCells count="12">
    <mergeCell ref="A130:B130"/>
    <mergeCell ref="A111:D111"/>
    <mergeCell ref="A1:G1"/>
    <mergeCell ref="A126:B126"/>
    <mergeCell ref="A127:B127"/>
    <mergeCell ref="A128:B128"/>
    <mergeCell ref="A129:B129"/>
    <mergeCell ref="A185:A186"/>
    <mergeCell ref="B185:B186"/>
    <mergeCell ref="C185:C186"/>
    <mergeCell ref="D185:D186"/>
    <mergeCell ref="E185:E186"/>
  </mergeCells>
  <conditionalFormatting sqref="F2:F3">
    <cfRule type="cellIs" dxfId="85" priority="7" stopIfTrue="1" operator="between">
      <formula>0.009</formula>
      <formula>-0.009</formula>
    </cfRule>
  </conditionalFormatting>
  <conditionalFormatting sqref="F5:F134 F140 F190:F205">
    <cfRule type="cellIs" dxfId="84" priority="3" stopIfTrue="1" operator="between">
      <formula>0.009</formula>
      <formula>-0.009</formula>
    </cfRule>
  </conditionalFormatting>
  <conditionalFormatting sqref="F345:F65534">
    <cfRule type="cellIs" dxfId="83" priority="2"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37E4A-64F9-4758-B20B-789E8ADC6384}">
  <dimension ref="A1:AHV320"/>
  <sheetViews>
    <sheetView workbookViewId="0">
      <selection sqref="A1:G1"/>
    </sheetView>
  </sheetViews>
  <sheetFormatPr defaultColWidth="9.140625" defaultRowHeight="11.25" x14ac:dyDescent="0.2"/>
  <cols>
    <col min="1" max="1" width="38.7109375" style="6" bestFit="1" customWidth="1"/>
    <col min="2" max="2" width="49.42578125" style="6" bestFit="1" customWidth="1"/>
    <col min="3" max="3" width="35.42578125" style="6" bestFit="1" customWidth="1"/>
    <col min="4" max="4" width="15.5703125" style="6" bestFit="1" customWidth="1"/>
    <col min="5" max="5" width="28" style="9" customWidth="1"/>
    <col min="6" max="6" width="31.28515625" style="10" bestFit="1" customWidth="1"/>
    <col min="7" max="7" width="33.5703125" style="9" customWidth="1"/>
    <col min="8" max="8" width="28.140625" style="6" customWidth="1"/>
    <col min="9" max="9" width="6.7109375" style="6" customWidth="1"/>
    <col min="10" max="16384" width="9.140625" style="6"/>
  </cols>
  <sheetData>
    <row r="1" spans="1:10" s="1" customFormat="1" ht="15" x14ac:dyDescent="0.2">
      <c r="A1" s="173" t="s">
        <v>10</v>
      </c>
      <c r="B1" s="174"/>
      <c r="C1" s="174"/>
      <c r="D1" s="174"/>
      <c r="E1" s="174"/>
      <c r="F1" s="174"/>
      <c r="G1" s="174"/>
    </row>
    <row r="2" spans="1:10" s="1" customFormat="1" ht="12" x14ac:dyDescent="0.2">
      <c r="E2" s="5"/>
      <c r="F2" s="8"/>
      <c r="G2" s="9"/>
    </row>
    <row r="3" spans="1:10" s="1" customFormat="1" ht="12" x14ac:dyDescent="0.2">
      <c r="A3" s="7" t="s">
        <v>7</v>
      </c>
      <c r="B3" s="2"/>
      <c r="C3" s="3"/>
      <c r="D3" s="3"/>
      <c r="E3" s="4"/>
      <c r="F3" s="8"/>
      <c r="G3" s="9"/>
    </row>
    <row r="4" spans="1:10" s="1" customFormat="1" ht="24.75" customHeight="1" x14ac:dyDescent="0.2">
      <c r="A4" s="38" t="s">
        <v>2</v>
      </c>
      <c r="B4" s="38" t="s">
        <v>0</v>
      </c>
      <c r="C4" s="39" t="s">
        <v>4</v>
      </c>
      <c r="D4" s="39" t="s">
        <v>1</v>
      </c>
      <c r="E4" s="41" t="s">
        <v>6</v>
      </c>
      <c r="F4" s="40" t="s">
        <v>316</v>
      </c>
      <c r="G4" s="41" t="s">
        <v>317</v>
      </c>
      <c r="H4" s="42" t="s">
        <v>318</v>
      </c>
      <c r="I4" s="43" t="s">
        <v>5</v>
      </c>
      <c r="J4" s="37"/>
    </row>
    <row r="5" spans="1:10" x14ac:dyDescent="0.2">
      <c r="A5" s="44" t="s">
        <v>139</v>
      </c>
      <c r="B5" s="45"/>
      <c r="C5" s="45"/>
      <c r="D5" s="45"/>
      <c r="E5" s="46"/>
      <c r="F5" s="47"/>
      <c r="G5" s="46"/>
      <c r="H5" s="45"/>
      <c r="I5" s="45"/>
    </row>
    <row r="6" spans="1:10" x14ac:dyDescent="0.2">
      <c r="A6" s="44" t="s">
        <v>31</v>
      </c>
      <c r="B6" s="45"/>
      <c r="C6" s="45"/>
      <c r="D6" s="45"/>
      <c r="E6" s="46"/>
      <c r="F6" s="47"/>
      <c r="G6" s="46"/>
      <c r="H6" s="45"/>
      <c r="I6" s="45"/>
    </row>
    <row r="7" spans="1:10" x14ac:dyDescent="0.2">
      <c r="A7" s="45" t="s">
        <v>141</v>
      </c>
      <c r="B7" s="45" t="s">
        <v>1783</v>
      </c>
      <c r="C7" s="45" t="s">
        <v>142</v>
      </c>
      <c r="D7" s="48">
        <v>2130000</v>
      </c>
      <c r="E7" s="46">
        <v>15858.915000000001</v>
      </c>
      <c r="F7" s="47">
        <v>5.7258942256774299</v>
      </c>
      <c r="G7" s="46">
        <v>-4890.6000000000004</v>
      </c>
      <c r="H7" s="46">
        <v>-1.7657612957820901</v>
      </c>
      <c r="I7" s="49"/>
    </row>
    <row r="8" spans="1:10" x14ac:dyDescent="0.2">
      <c r="A8" s="45" t="s">
        <v>144</v>
      </c>
      <c r="B8" s="45" t="s">
        <v>1785</v>
      </c>
      <c r="C8" s="45" t="s">
        <v>142</v>
      </c>
      <c r="D8" s="48">
        <v>1070000</v>
      </c>
      <c r="E8" s="46">
        <v>13443.48</v>
      </c>
      <c r="F8" s="47">
        <v>4.8537963981148797</v>
      </c>
      <c r="G8" s="46">
        <v>-2222.5</v>
      </c>
      <c r="H8" s="46">
        <v>-0.80243824477072301</v>
      </c>
      <c r="I8" s="49"/>
    </row>
    <row r="9" spans="1:10" x14ac:dyDescent="0.2">
      <c r="A9" s="45" t="s">
        <v>156</v>
      </c>
      <c r="B9" s="45" t="s">
        <v>1787</v>
      </c>
      <c r="C9" s="45" t="s">
        <v>157</v>
      </c>
      <c r="D9" s="48">
        <v>649000</v>
      </c>
      <c r="E9" s="46">
        <v>11870.21</v>
      </c>
      <c r="F9" s="47">
        <v>4.2857639943576498</v>
      </c>
      <c r="G9" s="46">
        <v>-5433.5249999999996</v>
      </c>
      <c r="H9" s="46">
        <v>-1.9617854955760801</v>
      </c>
      <c r="I9" s="49"/>
    </row>
    <row r="10" spans="1:10" x14ac:dyDescent="0.2">
      <c r="A10" s="45" t="s">
        <v>148</v>
      </c>
      <c r="B10" s="45" t="s">
        <v>1781</v>
      </c>
      <c r="C10" s="45" t="s">
        <v>149</v>
      </c>
      <c r="D10" s="48">
        <v>790000</v>
      </c>
      <c r="E10" s="46">
        <v>10437.48</v>
      </c>
      <c r="F10" s="47">
        <v>3.7684738497320698</v>
      </c>
      <c r="G10" s="46">
        <v>-1861.86</v>
      </c>
      <c r="H10" s="46">
        <v>-0.672228423131077</v>
      </c>
      <c r="I10" s="49"/>
    </row>
    <row r="11" spans="1:10" x14ac:dyDescent="0.2">
      <c r="A11" s="45" t="s">
        <v>153</v>
      </c>
      <c r="B11" s="45" t="s">
        <v>152</v>
      </c>
      <c r="C11" s="45" t="s">
        <v>154</v>
      </c>
      <c r="D11" s="48">
        <v>219250</v>
      </c>
      <c r="E11" s="46">
        <v>8937.7262499999997</v>
      </c>
      <c r="F11" s="47">
        <v>3.2269846408509402</v>
      </c>
      <c r="G11" s="46">
        <v>-1942.8254999999999</v>
      </c>
      <c r="H11" s="46">
        <v>-0.70146118520395995</v>
      </c>
      <c r="I11" s="49"/>
    </row>
    <row r="12" spans="1:10" x14ac:dyDescent="0.2">
      <c r="A12" s="45" t="s">
        <v>151</v>
      </c>
      <c r="B12" s="45" t="s">
        <v>1786</v>
      </c>
      <c r="C12" s="45" t="s">
        <v>142</v>
      </c>
      <c r="D12" s="48">
        <v>670000</v>
      </c>
      <c r="E12" s="46">
        <v>8620.2199999999993</v>
      </c>
      <c r="F12" s="47">
        <v>3.1123483493082</v>
      </c>
      <c r="G12" s="46">
        <v>-406.3125</v>
      </c>
      <c r="H12" s="46">
        <v>-0.146699972701194</v>
      </c>
      <c r="I12" s="49"/>
    </row>
    <row r="13" spans="1:10" x14ac:dyDescent="0.2">
      <c r="A13" s="45" t="s">
        <v>146</v>
      </c>
      <c r="B13" s="45" t="s">
        <v>145</v>
      </c>
      <c r="C13" s="45" t="s">
        <v>142</v>
      </c>
      <c r="D13" s="48">
        <v>830000</v>
      </c>
      <c r="E13" s="46">
        <v>8004.52</v>
      </c>
      <c r="F13" s="47">
        <v>2.8900485844913999</v>
      </c>
      <c r="G13" s="46"/>
      <c r="H13" s="46"/>
      <c r="I13" s="49"/>
    </row>
    <row r="14" spans="1:10" x14ac:dyDescent="0.2">
      <c r="A14" s="45" t="s">
        <v>182</v>
      </c>
      <c r="B14" s="45" t="s">
        <v>181</v>
      </c>
      <c r="C14" s="45" t="s">
        <v>183</v>
      </c>
      <c r="D14" s="48">
        <v>2976500</v>
      </c>
      <c r="E14" s="46">
        <v>6191.7152999999998</v>
      </c>
      <c r="F14" s="47">
        <v>2.2355316793934898</v>
      </c>
      <c r="G14" s="46">
        <v>-2981.0549999999998</v>
      </c>
      <c r="H14" s="46">
        <v>-1.0763161042812099</v>
      </c>
      <c r="I14" s="49"/>
    </row>
    <row r="15" spans="1:10" x14ac:dyDescent="0.2">
      <c r="A15" s="45" t="s">
        <v>162</v>
      </c>
      <c r="B15" s="45" t="s">
        <v>161</v>
      </c>
      <c r="C15" s="45" t="s">
        <v>163</v>
      </c>
      <c r="D15" s="48">
        <v>1580000</v>
      </c>
      <c r="E15" s="46">
        <v>6113.02</v>
      </c>
      <c r="F15" s="47">
        <v>2.2071185777495299</v>
      </c>
      <c r="G15" s="46">
        <v>-1056.51</v>
      </c>
      <c r="H15" s="46">
        <v>-0.38145513160077199</v>
      </c>
      <c r="I15" s="49"/>
    </row>
    <row r="16" spans="1:10" x14ac:dyDescent="0.2">
      <c r="A16" s="45" t="s">
        <v>173</v>
      </c>
      <c r="B16" s="45" t="s">
        <v>172</v>
      </c>
      <c r="C16" s="45" t="s">
        <v>174</v>
      </c>
      <c r="D16" s="48">
        <v>50000</v>
      </c>
      <c r="E16" s="46">
        <v>5741</v>
      </c>
      <c r="F16" s="47">
        <v>2.0727999834549902</v>
      </c>
      <c r="G16" s="46">
        <v>-2224.2725</v>
      </c>
      <c r="H16" s="46">
        <v>-0.80307820958010701</v>
      </c>
      <c r="I16" s="49"/>
    </row>
    <row r="17" spans="1:9" x14ac:dyDescent="0.2">
      <c r="A17" s="45" t="s">
        <v>168</v>
      </c>
      <c r="B17" s="45" t="s">
        <v>167</v>
      </c>
      <c r="C17" s="45" t="s">
        <v>169</v>
      </c>
      <c r="D17" s="48">
        <v>65000</v>
      </c>
      <c r="E17" s="46">
        <v>5314.7250000000004</v>
      </c>
      <c r="F17" s="47">
        <v>1.9188925086340101</v>
      </c>
      <c r="G17" s="46">
        <v>-1292.578125</v>
      </c>
      <c r="H17" s="46">
        <v>-0.46668801883195998</v>
      </c>
      <c r="I17" s="49"/>
    </row>
    <row r="18" spans="1:9" x14ac:dyDescent="0.2">
      <c r="A18" s="45" t="s">
        <v>165</v>
      </c>
      <c r="B18" s="45" t="s">
        <v>164</v>
      </c>
      <c r="C18" s="45" t="s">
        <v>166</v>
      </c>
      <c r="D18" s="48">
        <v>1910000</v>
      </c>
      <c r="E18" s="46">
        <v>4786.0780000000004</v>
      </c>
      <c r="F18" s="47">
        <v>1.7280234104187899</v>
      </c>
      <c r="G18" s="46">
        <v>-860.29300000000001</v>
      </c>
      <c r="H18" s="46">
        <v>-0.31061057588685698</v>
      </c>
      <c r="I18" s="49"/>
    </row>
    <row r="19" spans="1:9" x14ac:dyDescent="0.2">
      <c r="A19" s="45" t="s">
        <v>159</v>
      </c>
      <c r="B19" s="45" t="s">
        <v>1782</v>
      </c>
      <c r="C19" s="45" t="s">
        <v>160</v>
      </c>
      <c r="D19" s="48">
        <v>410000</v>
      </c>
      <c r="E19" s="46">
        <v>4759.6899999999996</v>
      </c>
      <c r="F19" s="47">
        <v>1.7184959681677201</v>
      </c>
      <c r="G19" s="46"/>
      <c r="H19" s="46"/>
      <c r="I19" s="49"/>
    </row>
    <row r="20" spans="1:9" x14ac:dyDescent="0.2">
      <c r="A20" s="45" t="s">
        <v>179</v>
      </c>
      <c r="B20" s="45" t="s">
        <v>178</v>
      </c>
      <c r="C20" s="45" t="s">
        <v>180</v>
      </c>
      <c r="D20" s="48">
        <v>144500</v>
      </c>
      <c r="E20" s="46">
        <v>4400.8919999999998</v>
      </c>
      <c r="F20" s="47">
        <v>1.5889512044569301</v>
      </c>
      <c r="G20" s="46"/>
      <c r="H20" s="46"/>
      <c r="I20" s="49"/>
    </row>
    <row r="21" spans="1:9" x14ac:dyDescent="0.2">
      <c r="A21" s="45" t="s">
        <v>171</v>
      </c>
      <c r="B21" s="45" t="s">
        <v>1788</v>
      </c>
      <c r="C21" s="45" t="s">
        <v>160</v>
      </c>
      <c r="D21" s="48">
        <v>355000</v>
      </c>
      <c r="E21" s="46">
        <v>4202.49</v>
      </c>
      <c r="F21" s="47">
        <v>1.5173177499511901</v>
      </c>
      <c r="G21" s="46"/>
      <c r="H21" s="46"/>
      <c r="I21" s="49"/>
    </row>
    <row r="22" spans="1:9" x14ac:dyDescent="0.2">
      <c r="A22" s="45" t="s">
        <v>176</v>
      </c>
      <c r="B22" s="45" t="s">
        <v>175</v>
      </c>
      <c r="C22" s="45" t="s">
        <v>177</v>
      </c>
      <c r="D22" s="48">
        <v>215000</v>
      </c>
      <c r="E22" s="46">
        <v>4145.2</v>
      </c>
      <c r="F22" s="47">
        <v>1.49663307636607</v>
      </c>
      <c r="G22" s="46"/>
      <c r="H22" s="46"/>
      <c r="I22" s="49"/>
    </row>
    <row r="23" spans="1:9" x14ac:dyDescent="0.2">
      <c r="A23" s="45" t="s">
        <v>220</v>
      </c>
      <c r="B23" s="45" t="s">
        <v>219</v>
      </c>
      <c r="C23" s="45" t="s">
        <v>221</v>
      </c>
      <c r="D23" s="48">
        <v>237500</v>
      </c>
      <c r="E23" s="46">
        <v>3652.0374999999999</v>
      </c>
      <c r="F23" s="47">
        <v>1.3185757306352599</v>
      </c>
      <c r="G23" s="46"/>
      <c r="H23" s="46"/>
      <c r="I23" s="49"/>
    </row>
    <row r="24" spans="1:9" x14ac:dyDescent="0.2">
      <c r="A24" s="45" t="s">
        <v>188</v>
      </c>
      <c r="B24" s="45" t="s">
        <v>187</v>
      </c>
      <c r="C24" s="45" t="s">
        <v>189</v>
      </c>
      <c r="D24" s="48">
        <v>430000</v>
      </c>
      <c r="E24" s="46">
        <v>3533.31</v>
      </c>
      <c r="F24" s="47">
        <v>1.27570891996888</v>
      </c>
      <c r="G24" s="46"/>
      <c r="H24" s="46"/>
      <c r="I24" s="49"/>
    </row>
    <row r="25" spans="1:9" x14ac:dyDescent="0.2">
      <c r="A25" s="45" t="s">
        <v>204</v>
      </c>
      <c r="B25" s="45" t="s">
        <v>203</v>
      </c>
      <c r="C25" s="45" t="s">
        <v>205</v>
      </c>
      <c r="D25" s="48">
        <v>75000</v>
      </c>
      <c r="E25" s="46">
        <v>3303.75</v>
      </c>
      <c r="F25" s="47">
        <v>1.19282580479697</v>
      </c>
      <c r="G25" s="46">
        <v>-400.77</v>
      </c>
      <c r="H25" s="46">
        <v>-0.14469884155534901</v>
      </c>
      <c r="I25" s="49"/>
    </row>
    <row r="26" spans="1:9" x14ac:dyDescent="0.2">
      <c r="A26" s="45" t="s">
        <v>198</v>
      </c>
      <c r="B26" s="45" t="s">
        <v>197</v>
      </c>
      <c r="C26" s="45" t="s">
        <v>199</v>
      </c>
      <c r="D26" s="48">
        <v>780300</v>
      </c>
      <c r="E26" s="46">
        <v>3205.0822499999999</v>
      </c>
      <c r="F26" s="47">
        <v>1.1572016085650401</v>
      </c>
      <c r="G26" s="46">
        <v>-888.02437499999996</v>
      </c>
      <c r="H26" s="46">
        <v>-0.32062304647406897</v>
      </c>
      <c r="I26" s="49"/>
    </row>
    <row r="27" spans="1:9" x14ac:dyDescent="0.2">
      <c r="A27" s="45" t="s">
        <v>191</v>
      </c>
      <c r="B27" s="45" t="s">
        <v>190</v>
      </c>
      <c r="C27" s="45" t="s">
        <v>192</v>
      </c>
      <c r="D27" s="48">
        <v>180000</v>
      </c>
      <c r="E27" s="46">
        <v>3188.16</v>
      </c>
      <c r="F27" s="47">
        <v>1.1510917950273201</v>
      </c>
      <c r="G27" s="46"/>
      <c r="H27" s="46"/>
      <c r="I27" s="49"/>
    </row>
    <row r="28" spans="1:9" x14ac:dyDescent="0.2">
      <c r="A28" s="45" t="s">
        <v>194</v>
      </c>
      <c r="B28" s="45" t="s">
        <v>193</v>
      </c>
      <c r="C28" s="45" t="s">
        <v>169</v>
      </c>
      <c r="D28" s="48">
        <v>562500</v>
      </c>
      <c r="E28" s="46">
        <v>3123.84375</v>
      </c>
      <c r="F28" s="47">
        <v>1.12787027927469</v>
      </c>
      <c r="G28" s="46"/>
      <c r="H28" s="46"/>
      <c r="I28" s="49"/>
    </row>
    <row r="29" spans="1:9" x14ac:dyDescent="0.2">
      <c r="A29" s="45" t="s">
        <v>185</v>
      </c>
      <c r="B29" s="45" t="s">
        <v>184</v>
      </c>
      <c r="C29" s="45" t="s">
        <v>186</v>
      </c>
      <c r="D29" s="48">
        <v>60000</v>
      </c>
      <c r="E29" s="46">
        <v>3122.7</v>
      </c>
      <c r="F29" s="47">
        <v>1.12745732595975</v>
      </c>
      <c r="G29" s="46"/>
      <c r="H29" s="46"/>
      <c r="I29" s="49"/>
    </row>
    <row r="30" spans="1:9" x14ac:dyDescent="0.2">
      <c r="A30" s="45" t="s">
        <v>230</v>
      </c>
      <c r="B30" s="45" t="s">
        <v>229</v>
      </c>
      <c r="C30" s="45" t="s">
        <v>231</v>
      </c>
      <c r="D30" s="48">
        <v>1750000</v>
      </c>
      <c r="E30" s="46">
        <v>2720.2</v>
      </c>
      <c r="F30" s="47">
        <v>0.98213386430835603</v>
      </c>
      <c r="G30" s="46"/>
      <c r="H30" s="46"/>
      <c r="I30" s="49"/>
    </row>
    <row r="31" spans="1:9" x14ac:dyDescent="0.2">
      <c r="A31" s="45" t="s">
        <v>210</v>
      </c>
      <c r="B31" s="45" t="s">
        <v>209</v>
      </c>
      <c r="C31" s="45" t="s">
        <v>199</v>
      </c>
      <c r="D31" s="48">
        <v>60000</v>
      </c>
      <c r="E31" s="46">
        <v>2582.2800000000002</v>
      </c>
      <c r="F31" s="47">
        <v>0.93233756162274095</v>
      </c>
      <c r="G31" s="46"/>
      <c r="H31" s="46"/>
      <c r="I31" s="49"/>
    </row>
    <row r="32" spans="1:9" x14ac:dyDescent="0.2">
      <c r="A32" s="45" t="s">
        <v>196</v>
      </c>
      <c r="B32" s="45" t="s">
        <v>195</v>
      </c>
      <c r="C32" s="45" t="s">
        <v>163</v>
      </c>
      <c r="D32" s="48">
        <v>1400000</v>
      </c>
      <c r="E32" s="46">
        <v>2549.2600000000002</v>
      </c>
      <c r="F32" s="47">
        <v>0.92041562198614801</v>
      </c>
      <c r="G32" s="46"/>
      <c r="H32" s="46"/>
      <c r="I32" s="49"/>
    </row>
    <row r="33" spans="1:9" x14ac:dyDescent="0.2">
      <c r="A33" s="45" t="s">
        <v>201</v>
      </c>
      <c r="B33" s="45" t="s">
        <v>200</v>
      </c>
      <c r="C33" s="45" t="s">
        <v>202</v>
      </c>
      <c r="D33" s="48">
        <v>140000</v>
      </c>
      <c r="E33" s="46">
        <v>2509.08</v>
      </c>
      <c r="F33" s="47">
        <v>0.905908549466513</v>
      </c>
      <c r="G33" s="46"/>
      <c r="H33" s="46"/>
      <c r="I33" s="49"/>
    </row>
    <row r="34" spans="1:9" x14ac:dyDescent="0.2">
      <c r="A34" s="45" t="s">
        <v>362</v>
      </c>
      <c r="B34" s="45" t="s">
        <v>361</v>
      </c>
      <c r="C34" s="45" t="s">
        <v>213</v>
      </c>
      <c r="D34" s="48">
        <v>90000</v>
      </c>
      <c r="E34" s="46">
        <v>2404.44</v>
      </c>
      <c r="F34" s="47">
        <v>0.86812805995793796</v>
      </c>
      <c r="G34" s="46"/>
      <c r="H34" s="46"/>
      <c r="I34" s="49"/>
    </row>
    <row r="35" spans="1:9" x14ac:dyDescent="0.2">
      <c r="A35" s="45" t="s">
        <v>207</v>
      </c>
      <c r="B35" s="45" t="s">
        <v>206</v>
      </c>
      <c r="C35" s="45" t="s">
        <v>208</v>
      </c>
      <c r="D35" s="48">
        <v>150000</v>
      </c>
      <c r="E35" s="46">
        <v>2098.5</v>
      </c>
      <c r="F35" s="47">
        <v>0.75766778701973503</v>
      </c>
      <c r="G35" s="46"/>
      <c r="H35" s="46"/>
      <c r="I35" s="49"/>
    </row>
    <row r="36" spans="1:9" x14ac:dyDescent="0.2">
      <c r="A36" s="45" t="s">
        <v>233</v>
      </c>
      <c r="B36" s="45" t="s">
        <v>232</v>
      </c>
      <c r="C36" s="45" t="s">
        <v>221</v>
      </c>
      <c r="D36" s="48">
        <v>187351</v>
      </c>
      <c r="E36" s="46">
        <v>1930.652055</v>
      </c>
      <c r="F36" s="47">
        <v>0.69706593758253699</v>
      </c>
      <c r="G36" s="46"/>
      <c r="H36" s="46"/>
      <c r="I36" s="49"/>
    </row>
    <row r="37" spans="1:9" x14ac:dyDescent="0.2">
      <c r="A37" s="45" t="s">
        <v>251</v>
      </c>
      <c r="B37" s="45" t="s">
        <v>250</v>
      </c>
      <c r="C37" s="45" t="s">
        <v>252</v>
      </c>
      <c r="D37" s="48">
        <v>170000</v>
      </c>
      <c r="E37" s="46">
        <v>1915.39</v>
      </c>
      <c r="F37" s="47">
        <v>0.69155554090051496</v>
      </c>
      <c r="G37" s="46"/>
      <c r="H37" s="46"/>
      <c r="I37" s="49"/>
    </row>
    <row r="38" spans="1:9" x14ac:dyDescent="0.2">
      <c r="A38" s="45" t="s">
        <v>212</v>
      </c>
      <c r="B38" s="45" t="s">
        <v>211</v>
      </c>
      <c r="C38" s="45" t="s">
        <v>213</v>
      </c>
      <c r="D38" s="48">
        <v>25000</v>
      </c>
      <c r="E38" s="46">
        <v>1903.75</v>
      </c>
      <c r="F38" s="47">
        <v>0.68735289470518102</v>
      </c>
      <c r="G38" s="46"/>
      <c r="H38" s="46"/>
      <c r="I38" s="49"/>
    </row>
    <row r="39" spans="1:9" x14ac:dyDescent="0.2">
      <c r="A39" s="45" t="s">
        <v>226</v>
      </c>
      <c r="B39" s="45" t="s">
        <v>225</v>
      </c>
      <c r="C39" s="45" t="s">
        <v>202</v>
      </c>
      <c r="D39" s="48">
        <v>300000</v>
      </c>
      <c r="E39" s="46">
        <v>1784.4</v>
      </c>
      <c r="F39" s="47">
        <v>0.64426132911985501</v>
      </c>
      <c r="G39" s="46">
        <v>-263.47199999999998</v>
      </c>
      <c r="H39" s="46">
        <v>-9.5127113262646501E-2</v>
      </c>
      <c r="I39" s="49"/>
    </row>
    <row r="40" spans="1:9" x14ac:dyDescent="0.2">
      <c r="A40" s="45" t="s">
        <v>379</v>
      </c>
      <c r="B40" s="45" t="s">
        <v>378</v>
      </c>
      <c r="C40" s="45" t="s">
        <v>380</v>
      </c>
      <c r="D40" s="48">
        <v>101000</v>
      </c>
      <c r="E40" s="46">
        <v>1719.5250000000001</v>
      </c>
      <c r="F40" s="47">
        <v>0.62083807551827996</v>
      </c>
      <c r="G40" s="46">
        <v>-226.31280000000001</v>
      </c>
      <c r="H40" s="46">
        <v>-8.17107068621587E-2</v>
      </c>
      <c r="I40" s="49"/>
    </row>
    <row r="41" spans="1:9" x14ac:dyDescent="0.2">
      <c r="A41" s="45" t="s">
        <v>215</v>
      </c>
      <c r="B41" s="45" t="s">
        <v>214</v>
      </c>
      <c r="C41" s="45" t="s">
        <v>180</v>
      </c>
      <c r="D41" s="48">
        <v>13000</v>
      </c>
      <c r="E41" s="46">
        <v>1706.51</v>
      </c>
      <c r="F41" s="47">
        <v>0.61613898271481904</v>
      </c>
      <c r="G41" s="46"/>
      <c r="H41" s="46"/>
      <c r="I41" s="49"/>
    </row>
    <row r="42" spans="1:9" x14ac:dyDescent="0.2">
      <c r="A42" s="45" t="s">
        <v>223</v>
      </c>
      <c r="B42" s="45" t="s">
        <v>222</v>
      </c>
      <c r="C42" s="45" t="s">
        <v>224</v>
      </c>
      <c r="D42" s="48">
        <v>75000</v>
      </c>
      <c r="E42" s="46">
        <v>1615.125</v>
      </c>
      <c r="F42" s="47">
        <v>0.58314423850857799</v>
      </c>
      <c r="G42" s="46"/>
      <c r="H42" s="46"/>
      <c r="I42" s="49"/>
    </row>
    <row r="43" spans="1:9" x14ac:dyDescent="0.2">
      <c r="A43" s="45" t="s">
        <v>235</v>
      </c>
      <c r="B43" s="45" t="s">
        <v>234</v>
      </c>
      <c r="C43" s="45" t="s">
        <v>236</v>
      </c>
      <c r="D43" s="48">
        <v>1395690</v>
      </c>
      <c r="E43" s="46">
        <v>1590.3887549999999</v>
      </c>
      <c r="F43" s="47">
        <v>0.574213165833654</v>
      </c>
      <c r="G43" s="46"/>
      <c r="H43" s="46"/>
      <c r="I43" s="49"/>
    </row>
    <row r="44" spans="1:9" x14ac:dyDescent="0.2">
      <c r="A44" s="45" t="s">
        <v>217</v>
      </c>
      <c r="B44" s="45" t="s">
        <v>216</v>
      </c>
      <c r="C44" s="45" t="s">
        <v>218</v>
      </c>
      <c r="D44" s="48">
        <v>3962000</v>
      </c>
      <c r="E44" s="46">
        <v>1543.9914000000001</v>
      </c>
      <c r="F44" s="47">
        <v>0.55746130436764496</v>
      </c>
      <c r="G44" s="46"/>
      <c r="H44" s="46"/>
      <c r="I44" s="49"/>
    </row>
    <row r="45" spans="1:9" x14ac:dyDescent="0.2">
      <c r="A45" s="45" t="s">
        <v>382</v>
      </c>
      <c r="B45" s="45" t="s">
        <v>381</v>
      </c>
      <c r="C45" s="45" t="s">
        <v>380</v>
      </c>
      <c r="D45" s="48">
        <v>1000000</v>
      </c>
      <c r="E45" s="46">
        <v>1445.1</v>
      </c>
      <c r="F45" s="47">
        <v>0.52175635883832305</v>
      </c>
      <c r="G45" s="46"/>
      <c r="H45" s="46"/>
      <c r="I45" s="49"/>
    </row>
    <row r="46" spans="1:9" x14ac:dyDescent="0.2">
      <c r="A46" s="45" t="s">
        <v>242</v>
      </c>
      <c r="B46" s="45" t="s">
        <v>241</v>
      </c>
      <c r="C46" s="45" t="s">
        <v>243</v>
      </c>
      <c r="D46" s="48">
        <v>400000</v>
      </c>
      <c r="E46" s="46">
        <v>1349.2</v>
      </c>
      <c r="F46" s="47">
        <v>0.48713146449703498</v>
      </c>
      <c r="G46" s="46"/>
      <c r="H46" s="46"/>
      <c r="I46" s="49"/>
    </row>
    <row r="47" spans="1:9" x14ac:dyDescent="0.2">
      <c r="A47" s="45" t="s">
        <v>240</v>
      </c>
      <c r="B47" s="45" t="s">
        <v>239</v>
      </c>
      <c r="C47" s="45" t="s">
        <v>218</v>
      </c>
      <c r="D47" s="48">
        <v>9000</v>
      </c>
      <c r="E47" s="46">
        <v>1320.66</v>
      </c>
      <c r="F47" s="47">
        <v>0.47682703817273497</v>
      </c>
      <c r="G47" s="46"/>
      <c r="H47" s="46"/>
      <c r="I47" s="49"/>
    </row>
    <row r="48" spans="1:9" x14ac:dyDescent="0.2">
      <c r="A48" s="45" t="s">
        <v>228</v>
      </c>
      <c r="B48" s="45" t="s">
        <v>227</v>
      </c>
      <c r="C48" s="45" t="s">
        <v>218</v>
      </c>
      <c r="D48" s="48">
        <v>143204</v>
      </c>
      <c r="E48" s="46">
        <v>1268.930644</v>
      </c>
      <c r="F48" s="47">
        <v>0.45815004666238202</v>
      </c>
      <c r="G48" s="46"/>
      <c r="H48" s="46"/>
      <c r="I48" s="49"/>
    </row>
    <row r="49" spans="1:9" x14ac:dyDescent="0.2">
      <c r="A49" s="45" t="s">
        <v>245</v>
      </c>
      <c r="B49" s="45" t="s">
        <v>244</v>
      </c>
      <c r="C49" s="45" t="s">
        <v>202</v>
      </c>
      <c r="D49" s="48">
        <v>594373</v>
      </c>
      <c r="E49" s="46">
        <v>820.47248920000004</v>
      </c>
      <c r="F49" s="47">
        <v>0.29623329769013002</v>
      </c>
      <c r="G49" s="46"/>
      <c r="H49" s="46"/>
      <c r="I49" s="49"/>
    </row>
    <row r="50" spans="1:9" x14ac:dyDescent="0.2">
      <c r="A50" s="45" t="s">
        <v>238</v>
      </c>
      <c r="B50" s="45" t="s">
        <v>237</v>
      </c>
      <c r="C50" s="45" t="s">
        <v>166</v>
      </c>
      <c r="D50" s="48">
        <v>94017</v>
      </c>
      <c r="E50" s="46">
        <v>626.85834750000004</v>
      </c>
      <c r="F50" s="47">
        <v>0.22632850937582699</v>
      </c>
      <c r="G50" s="46"/>
      <c r="H50" s="46"/>
      <c r="I50" s="49"/>
    </row>
    <row r="51" spans="1:9" x14ac:dyDescent="0.2">
      <c r="A51" s="45" t="s">
        <v>356</v>
      </c>
      <c r="B51" s="45" t="s">
        <v>1784</v>
      </c>
      <c r="C51" s="45" t="s">
        <v>208</v>
      </c>
      <c r="D51" s="48">
        <v>17500</v>
      </c>
      <c r="E51" s="46">
        <v>314.86</v>
      </c>
      <c r="F51" s="47">
        <v>0.113680857479644</v>
      </c>
      <c r="G51" s="46">
        <v>-318.3775</v>
      </c>
      <c r="H51" s="46">
        <v>-0.11495085816625</v>
      </c>
      <c r="I51" s="49"/>
    </row>
    <row r="52" spans="1:9" x14ac:dyDescent="0.2">
      <c r="A52" s="44" t="s">
        <v>34</v>
      </c>
      <c r="B52" s="44"/>
      <c r="C52" s="44"/>
      <c r="D52" s="44"/>
      <c r="E52" s="50">
        <f>SUM(E7:E51)</f>
        <v>183675.81874070008</v>
      </c>
      <c r="F52" s="51">
        <f>SUM(F7:F51)</f>
        <v>66.316536151681774</v>
      </c>
      <c r="G52" s="50">
        <f>SUM(G7:G51)</f>
        <v>-27269.2883</v>
      </c>
      <c r="H52" s="50">
        <f>SUM(H7:H51)</f>
        <v>-9.8456332236665034</v>
      </c>
      <c r="I52" s="44"/>
    </row>
    <row r="53" spans="1:9" x14ac:dyDescent="0.2">
      <c r="A53" s="45"/>
      <c r="B53" s="45"/>
      <c r="C53" s="45"/>
      <c r="D53" s="45"/>
      <c r="E53" s="46"/>
      <c r="F53" s="47"/>
      <c r="G53" s="46"/>
      <c r="H53" s="45"/>
      <c r="I53" s="45"/>
    </row>
    <row r="54" spans="1:9" x14ac:dyDescent="0.2">
      <c r="A54" s="44" t="s">
        <v>30</v>
      </c>
      <c r="B54" s="45"/>
      <c r="C54" s="45"/>
      <c r="D54" s="45"/>
      <c r="E54" s="46"/>
      <c r="F54" s="47"/>
      <c r="G54" s="46"/>
      <c r="H54" s="45"/>
      <c r="I54" s="45"/>
    </row>
    <row r="55" spans="1:9" x14ac:dyDescent="0.2">
      <c r="A55" s="44" t="s">
        <v>31</v>
      </c>
      <c r="B55" s="45"/>
      <c r="C55" s="45"/>
      <c r="D55" s="45"/>
      <c r="E55" s="46"/>
      <c r="F55" s="47"/>
      <c r="G55" s="46"/>
      <c r="H55" s="45"/>
      <c r="I55" s="45"/>
    </row>
    <row r="56" spans="1:9" x14ac:dyDescent="0.2">
      <c r="A56" s="45" t="s">
        <v>72</v>
      </c>
      <c r="B56" s="45" t="s">
        <v>71</v>
      </c>
      <c r="C56" s="45" t="s">
        <v>73</v>
      </c>
      <c r="D56" s="48">
        <v>11897</v>
      </c>
      <c r="E56" s="46">
        <v>12947.44562</v>
      </c>
      <c r="F56" s="47">
        <v>4.6747021541404603</v>
      </c>
      <c r="G56" s="49"/>
      <c r="H56" s="49"/>
      <c r="I56" s="49">
        <v>9.2449999999999992</v>
      </c>
    </row>
    <row r="57" spans="1:9" x14ac:dyDescent="0.2">
      <c r="A57" s="45" t="s">
        <v>75</v>
      </c>
      <c r="B57" s="45" t="s">
        <v>74</v>
      </c>
      <c r="C57" s="45" t="s">
        <v>73</v>
      </c>
      <c r="D57" s="48">
        <v>7420</v>
      </c>
      <c r="E57" s="46">
        <v>8051.6052399999999</v>
      </c>
      <c r="F57" s="47">
        <v>2.9070488082665298</v>
      </c>
      <c r="G57" s="49"/>
      <c r="H57" s="49"/>
      <c r="I57" s="49">
        <v>9.18</v>
      </c>
    </row>
    <row r="58" spans="1:9" x14ac:dyDescent="0.2">
      <c r="A58" s="45" t="s">
        <v>90</v>
      </c>
      <c r="B58" s="45" t="s">
        <v>89</v>
      </c>
      <c r="C58" s="45" t="s">
        <v>32</v>
      </c>
      <c r="D58" s="48">
        <v>5367</v>
      </c>
      <c r="E58" s="46">
        <v>5423.6956645999999</v>
      </c>
      <c r="F58" s="47">
        <v>1.9582365935982899</v>
      </c>
      <c r="G58" s="49"/>
      <c r="H58" s="49"/>
      <c r="I58" s="49">
        <v>8.2824000000000009</v>
      </c>
    </row>
    <row r="59" spans="1:9" x14ac:dyDescent="0.2">
      <c r="A59" s="45" t="s">
        <v>92</v>
      </c>
      <c r="B59" s="45" t="s">
        <v>91</v>
      </c>
      <c r="C59" s="45" t="s">
        <v>32</v>
      </c>
      <c r="D59" s="48">
        <v>5000</v>
      </c>
      <c r="E59" s="46">
        <v>5062.5968493</v>
      </c>
      <c r="F59" s="47">
        <v>1.82786111574087</v>
      </c>
      <c r="G59" s="49"/>
      <c r="H59" s="49"/>
      <c r="I59" s="49">
        <v>8.11</v>
      </c>
    </row>
    <row r="60" spans="1:9" x14ac:dyDescent="0.2">
      <c r="A60" s="45" t="s">
        <v>100</v>
      </c>
      <c r="B60" s="45" t="s">
        <v>99</v>
      </c>
      <c r="C60" s="45" t="s">
        <v>32</v>
      </c>
      <c r="D60" s="48">
        <v>5000</v>
      </c>
      <c r="E60" s="46">
        <v>5003.539863</v>
      </c>
      <c r="F60" s="47">
        <v>1.80653846807922</v>
      </c>
      <c r="G60" s="49"/>
      <c r="H60" s="49"/>
      <c r="I60" s="49">
        <v>8.48</v>
      </c>
    </row>
    <row r="61" spans="1:9" x14ac:dyDescent="0.2">
      <c r="A61" s="45" t="s">
        <v>384</v>
      </c>
      <c r="B61" s="45" t="s">
        <v>383</v>
      </c>
      <c r="C61" s="45" t="s">
        <v>32</v>
      </c>
      <c r="D61" s="48">
        <v>3000</v>
      </c>
      <c r="E61" s="46">
        <v>3158.3855342000002</v>
      </c>
      <c r="F61" s="47">
        <v>1.1403416622599301</v>
      </c>
      <c r="G61" s="49"/>
      <c r="H61" s="49"/>
      <c r="I61" s="49">
        <v>8.2799999999999994</v>
      </c>
    </row>
    <row r="62" spans="1:9" x14ac:dyDescent="0.2">
      <c r="A62" s="45" t="s">
        <v>94</v>
      </c>
      <c r="B62" s="45" t="s">
        <v>93</v>
      </c>
      <c r="C62" s="45" t="s">
        <v>32</v>
      </c>
      <c r="D62" s="48">
        <v>3000</v>
      </c>
      <c r="E62" s="46">
        <v>3018.6303287999999</v>
      </c>
      <c r="F62" s="47">
        <v>1.0898827548499199</v>
      </c>
      <c r="G62" s="49"/>
      <c r="H62" s="49"/>
      <c r="I62" s="49">
        <v>7.3344522477657899</v>
      </c>
    </row>
    <row r="63" spans="1:9" x14ac:dyDescent="0.2">
      <c r="A63" s="45" t="s">
        <v>102</v>
      </c>
      <c r="B63" s="45" t="s">
        <v>101</v>
      </c>
      <c r="C63" s="45" t="s">
        <v>32</v>
      </c>
      <c r="D63" s="48">
        <v>300</v>
      </c>
      <c r="E63" s="46">
        <v>2972.0737396999998</v>
      </c>
      <c r="F63" s="47">
        <v>1.0730734015811101</v>
      </c>
      <c r="G63" s="49"/>
      <c r="H63" s="49"/>
      <c r="I63" s="49">
        <v>7.78</v>
      </c>
    </row>
    <row r="64" spans="1:9" x14ac:dyDescent="0.2">
      <c r="A64" s="45" t="s">
        <v>386</v>
      </c>
      <c r="B64" s="45" t="s">
        <v>385</v>
      </c>
      <c r="C64" s="45" t="s">
        <v>32</v>
      </c>
      <c r="D64" s="48">
        <v>2500</v>
      </c>
      <c r="E64" s="46">
        <v>2647.2264040999999</v>
      </c>
      <c r="F64" s="47">
        <v>0.95578659582304404</v>
      </c>
      <c r="G64" s="49"/>
      <c r="H64" s="49"/>
      <c r="I64" s="49">
        <v>8.39</v>
      </c>
    </row>
    <row r="65" spans="1:9" x14ac:dyDescent="0.2">
      <c r="A65" s="45" t="s">
        <v>388</v>
      </c>
      <c r="B65" s="45" t="s">
        <v>387</v>
      </c>
      <c r="C65" s="45" t="s">
        <v>32</v>
      </c>
      <c r="D65" s="48">
        <v>2500</v>
      </c>
      <c r="E65" s="46">
        <v>2607.5776369999999</v>
      </c>
      <c r="F65" s="47">
        <v>0.94147132604619499</v>
      </c>
      <c r="G65" s="49"/>
      <c r="H65" s="49"/>
      <c r="I65" s="49">
        <v>8.1300000000000008</v>
      </c>
    </row>
    <row r="66" spans="1:9" x14ac:dyDescent="0.2">
      <c r="A66" s="45" t="s">
        <v>96</v>
      </c>
      <c r="B66" s="45" t="s">
        <v>95</v>
      </c>
      <c r="C66" s="45" t="s">
        <v>32</v>
      </c>
      <c r="D66" s="48">
        <v>2500</v>
      </c>
      <c r="E66" s="46">
        <v>2499.1001369999999</v>
      </c>
      <c r="F66" s="47">
        <v>0.90230529918585101</v>
      </c>
      <c r="G66" s="49"/>
      <c r="H66" s="49"/>
      <c r="I66" s="49">
        <v>8.1835000000000004</v>
      </c>
    </row>
    <row r="67" spans="1:9" x14ac:dyDescent="0.2">
      <c r="A67" s="45" t="s">
        <v>98</v>
      </c>
      <c r="B67" s="45" t="s">
        <v>97</v>
      </c>
      <c r="C67" s="45" t="s">
        <v>32</v>
      </c>
      <c r="D67" s="48">
        <v>4148</v>
      </c>
      <c r="E67" s="46">
        <v>2335.1248959999998</v>
      </c>
      <c r="F67" s="47">
        <v>0.84310169757779796</v>
      </c>
      <c r="G67" s="49"/>
      <c r="H67" s="49"/>
      <c r="I67" s="49">
        <v>7.0532000000000004</v>
      </c>
    </row>
    <row r="68" spans="1:9" x14ac:dyDescent="0.2">
      <c r="A68" s="45" t="s">
        <v>390</v>
      </c>
      <c r="B68" s="45" t="s">
        <v>389</v>
      </c>
      <c r="C68" s="45" t="s">
        <v>33</v>
      </c>
      <c r="D68" s="48">
        <v>1000</v>
      </c>
      <c r="E68" s="46">
        <v>1034.5831370000001</v>
      </c>
      <c r="F68" s="47">
        <v>0.37353839213663398</v>
      </c>
      <c r="G68" s="49"/>
      <c r="H68" s="49"/>
      <c r="I68" s="49">
        <v>7.9649999999999999</v>
      </c>
    </row>
    <row r="69" spans="1:9" x14ac:dyDescent="0.2">
      <c r="A69" s="44" t="s">
        <v>34</v>
      </c>
      <c r="B69" s="44"/>
      <c r="C69" s="44"/>
      <c r="D69" s="44"/>
      <c r="E69" s="50">
        <f>SUM(E55:E68)</f>
        <v>56761.585050700007</v>
      </c>
      <c r="F69" s="51">
        <f>SUM(F55:F68)</f>
        <v>20.493888269285847</v>
      </c>
      <c r="G69" s="50"/>
      <c r="H69" s="44"/>
      <c r="I69" s="44"/>
    </row>
    <row r="70" spans="1:9" x14ac:dyDescent="0.2">
      <c r="A70" s="45"/>
      <c r="B70" s="45"/>
      <c r="C70" s="45"/>
      <c r="D70" s="45"/>
      <c r="E70" s="46"/>
      <c r="F70" s="47"/>
      <c r="G70" s="46"/>
      <c r="H70" s="45"/>
      <c r="I70" s="45"/>
    </row>
    <row r="71" spans="1:9" x14ac:dyDescent="0.2">
      <c r="A71" s="44" t="s">
        <v>35</v>
      </c>
      <c r="B71" s="45"/>
      <c r="C71" s="45"/>
      <c r="D71" s="45"/>
      <c r="E71" s="46"/>
      <c r="F71" s="47"/>
      <c r="G71" s="46"/>
      <c r="H71" s="45"/>
      <c r="I71" s="45"/>
    </row>
    <row r="72" spans="1:9" x14ac:dyDescent="0.2">
      <c r="A72" s="44" t="s">
        <v>36</v>
      </c>
      <c r="B72" s="45"/>
      <c r="C72" s="45"/>
      <c r="D72" s="45"/>
      <c r="E72" s="46"/>
      <c r="F72" s="47"/>
      <c r="G72" s="46"/>
      <c r="H72" s="45"/>
      <c r="I72" s="45"/>
    </row>
    <row r="73" spans="1:9" x14ac:dyDescent="0.2">
      <c r="A73" s="45" t="s">
        <v>126</v>
      </c>
      <c r="B73" s="45" t="s">
        <v>125</v>
      </c>
      <c r="C73" s="45" t="s">
        <v>38</v>
      </c>
      <c r="D73" s="48">
        <v>500</v>
      </c>
      <c r="E73" s="46">
        <v>2411.9724999999999</v>
      </c>
      <c r="F73" s="47">
        <v>0.87084768474027097</v>
      </c>
      <c r="G73" s="49"/>
      <c r="H73" s="49"/>
      <c r="I73" s="49">
        <v>7.7</v>
      </c>
    </row>
    <row r="74" spans="1:9" x14ac:dyDescent="0.2">
      <c r="A74" s="45" t="s">
        <v>392</v>
      </c>
      <c r="B74" s="45" t="s">
        <v>391</v>
      </c>
      <c r="C74" s="45" t="s">
        <v>37</v>
      </c>
      <c r="D74" s="48">
        <v>200</v>
      </c>
      <c r="E74" s="46">
        <v>941.86900000000003</v>
      </c>
      <c r="F74" s="47">
        <v>0.34006376025374802</v>
      </c>
      <c r="G74" s="49"/>
      <c r="H74" s="49"/>
      <c r="I74" s="49">
        <v>7.7949999999999999</v>
      </c>
    </row>
    <row r="75" spans="1:9" x14ac:dyDescent="0.2">
      <c r="A75" s="45" t="s">
        <v>124</v>
      </c>
      <c r="B75" s="45" t="s">
        <v>123</v>
      </c>
      <c r="C75" s="45" t="s">
        <v>40</v>
      </c>
      <c r="D75" s="48">
        <v>100</v>
      </c>
      <c r="E75" s="46">
        <v>471.30549999999999</v>
      </c>
      <c r="F75" s="47">
        <v>0.170165830448049</v>
      </c>
      <c r="G75" s="49"/>
      <c r="H75" s="49"/>
      <c r="I75" s="49">
        <v>7.77</v>
      </c>
    </row>
    <row r="76" spans="1:9" x14ac:dyDescent="0.2">
      <c r="A76" s="44" t="s">
        <v>34</v>
      </c>
      <c r="B76" s="44"/>
      <c r="C76" s="44"/>
      <c r="D76" s="44"/>
      <c r="E76" s="50">
        <f>SUM(E72:E75)</f>
        <v>3825.1469999999999</v>
      </c>
      <c r="F76" s="51">
        <f>SUM(F72:F75)</f>
        <v>1.3810772754420682</v>
      </c>
      <c r="G76" s="50"/>
      <c r="H76" s="44"/>
      <c r="I76" s="44"/>
    </row>
    <row r="77" spans="1:9" x14ac:dyDescent="0.2">
      <c r="A77" s="45"/>
      <c r="B77" s="45"/>
      <c r="C77" s="45"/>
      <c r="D77" s="45"/>
      <c r="E77" s="46"/>
      <c r="F77" s="47"/>
      <c r="G77" s="46"/>
      <c r="H77" s="45"/>
      <c r="I77" s="45"/>
    </row>
    <row r="78" spans="1:9" x14ac:dyDescent="0.2">
      <c r="A78" s="44" t="s">
        <v>41</v>
      </c>
      <c r="B78" s="45"/>
      <c r="C78" s="45"/>
      <c r="D78" s="45"/>
      <c r="E78" s="46"/>
      <c r="F78" s="47"/>
      <c r="G78" s="46"/>
      <c r="H78" s="45"/>
      <c r="I78" s="45"/>
    </row>
    <row r="79" spans="1:9" x14ac:dyDescent="0.2">
      <c r="A79" s="45" t="s">
        <v>66</v>
      </c>
      <c r="B79" s="45" t="s">
        <v>65</v>
      </c>
      <c r="C79" s="45" t="s">
        <v>39</v>
      </c>
      <c r="D79" s="48">
        <v>1000</v>
      </c>
      <c r="E79" s="46">
        <v>4895.1350000000002</v>
      </c>
      <c r="F79" s="47">
        <v>1.7673986669587101</v>
      </c>
      <c r="G79" s="49"/>
      <c r="H79" s="49"/>
      <c r="I79" s="49">
        <v>8.1450999999999993</v>
      </c>
    </row>
    <row r="80" spans="1:9" x14ac:dyDescent="0.2">
      <c r="A80" s="44" t="s">
        <v>34</v>
      </c>
      <c r="B80" s="44"/>
      <c r="C80" s="44"/>
      <c r="D80" s="44"/>
      <c r="E80" s="50">
        <f>SUM(E78:E79)</f>
        <v>4895.1350000000002</v>
      </c>
      <c r="F80" s="51">
        <f>SUM(F78:F79)</f>
        <v>1.7673986669587101</v>
      </c>
      <c r="G80" s="50"/>
      <c r="H80" s="44"/>
      <c r="I80" s="44"/>
    </row>
    <row r="81" spans="1:9" x14ac:dyDescent="0.2">
      <c r="A81" s="45"/>
      <c r="B81" s="45"/>
      <c r="C81" s="45"/>
      <c r="D81" s="45"/>
      <c r="E81" s="46"/>
      <c r="F81" s="47"/>
      <c r="G81" s="46"/>
      <c r="H81" s="45"/>
      <c r="I81" s="45"/>
    </row>
    <row r="82" spans="1:9" x14ac:dyDescent="0.2">
      <c r="A82" s="44" t="s">
        <v>69</v>
      </c>
      <c r="B82" s="45"/>
      <c r="C82" s="45"/>
      <c r="D82" s="45"/>
      <c r="E82" s="46"/>
      <c r="F82" s="47"/>
      <c r="G82" s="46"/>
      <c r="H82" s="45"/>
      <c r="I82" s="45"/>
    </row>
    <row r="83" spans="1:9" x14ac:dyDescent="0.2">
      <c r="A83" s="45" t="s">
        <v>371</v>
      </c>
      <c r="B83" s="45" t="s">
        <v>370</v>
      </c>
      <c r="C83" s="45" t="s">
        <v>43</v>
      </c>
      <c r="D83" s="48">
        <v>3500000</v>
      </c>
      <c r="E83" s="46">
        <v>3470.4876110999999</v>
      </c>
      <c r="F83" s="47">
        <v>1.2530267658715999</v>
      </c>
      <c r="G83" s="49"/>
      <c r="H83" s="49"/>
      <c r="I83" s="49">
        <v>7.8586161250000002</v>
      </c>
    </row>
    <row r="84" spans="1:9" x14ac:dyDescent="0.2">
      <c r="A84" s="45" t="s">
        <v>104</v>
      </c>
      <c r="B84" s="45" t="s">
        <v>103</v>
      </c>
      <c r="C84" s="45" t="s">
        <v>43</v>
      </c>
      <c r="D84" s="48">
        <v>3133000</v>
      </c>
      <c r="E84" s="46">
        <v>3141.0483288999999</v>
      </c>
      <c r="F84" s="47">
        <v>1.1340820282486099</v>
      </c>
      <c r="G84" s="49"/>
      <c r="H84" s="49"/>
      <c r="I84" s="49">
        <v>7.9651402400000002</v>
      </c>
    </row>
    <row r="85" spans="1:9" x14ac:dyDescent="0.2">
      <c r="A85" s="45" t="s">
        <v>106</v>
      </c>
      <c r="B85" s="45" t="s">
        <v>105</v>
      </c>
      <c r="C85" s="45" t="s">
        <v>43</v>
      </c>
      <c r="D85" s="48">
        <v>2500000</v>
      </c>
      <c r="E85" s="46">
        <v>2544.7408332999998</v>
      </c>
      <c r="F85" s="47">
        <v>0.91878396745540503</v>
      </c>
      <c r="G85" s="49"/>
      <c r="H85" s="49"/>
      <c r="I85" s="49">
        <v>7.9225782999999996</v>
      </c>
    </row>
    <row r="86" spans="1:9" x14ac:dyDescent="0.2">
      <c r="A86" s="45" t="s">
        <v>110</v>
      </c>
      <c r="B86" s="45" t="s">
        <v>109</v>
      </c>
      <c r="C86" s="45" t="s">
        <v>43</v>
      </c>
      <c r="D86" s="48">
        <v>2343370</v>
      </c>
      <c r="E86" s="46">
        <v>2412.4400495</v>
      </c>
      <c r="F86" s="47">
        <v>0.871016494459112</v>
      </c>
      <c r="G86" s="49"/>
      <c r="H86" s="49"/>
      <c r="I86" s="49">
        <v>7.8586161250000002</v>
      </c>
    </row>
    <row r="87" spans="1:9" x14ac:dyDescent="0.2">
      <c r="A87" s="45" t="s">
        <v>373</v>
      </c>
      <c r="B87" s="45" t="s">
        <v>372</v>
      </c>
      <c r="C87" s="45" t="s">
        <v>43</v>
      </c>
      <c r="D87" s="48">
        <v>2000000</v>
      </c>
      <c r="E87" s="46">
        <v>2048.9595555999999</v>
      </c>
      <c r="F87" s="47">
        <v>0.73978110659251495</v>
      </c>
      <c r="G87" s="49"/>
      <c r="H87" s="49"/>
      <c r="I87" s="49">
        <v>7.7184830199999999</v>
      </c>
    </row>
    <row r="88" spans="1:9" x14ac:dyDescent="0.2">
      <c r="A88" s="45" t="s">
        <v>374</v>
      </c>
      <c r="B88" s="45" t="s">
        <v>1780</v>
      </c>
      <c r="C88" s="45" t="s">
        <v>43</v>
      </c>
      <c r="D88" s="48">
        <v>2000000</v>
      </c>
      <c r="E88" s="46">
        <v>2046.0491110999999</v>
      </c>
      <c r="F88" s="47">
        <v>0.73873028455603196</v>
      </c>
      <c r="G88" s="49"/>
      <c r="H88" s="49"/>
      <c r="I88" s="49">
        <v>6.3888035525124902</v>
      </c>
    </row>
    <row r="89" spans="1:9" x14ac:dyDescent="0.2">
      <c r="A89" s="45" t="s">
        <v>108</v>
      </c>
      <c r="B89" s="45" t="s">
        <v>107</v>
      </c>
      <c r="C89" s="45" t="s">
        <v>43</v>
      </c>
      <c r="D89" s="48">
        <v>1562190</v>
      </c>
      <c r="E89" s="46">
        <v>1607.1873204999999</v>
      </c>
      <c r="F89" s="47">
        <v>0.58027832282554803</v>
      </c>
      <c r="G89" s="49"/>
      <c r="H89" s="49"/>
      <c r="I89" s="49">
        <v>7.874644355</v>
      </c>
    </row>
    <row r="90" spans="1:9" x14ac:dyDescent="0.2">
      <c r="A90" s="45" t="s">
        <v>394</v>
      </c>
      <c r="B90" s="45" t="s">
        <v>1745</v>
      </c>
      <c r="C90" s="45" t="s">
        <v>43</v>
      </c>
      <c r="D90" s="48">
        <v>480000</v>
      </c>
      <c r="E90" s="46">
        <v>502.11935999999997</v>
      </c>
      <c r="F90" s="47">
        <v>0.18129123865187799</v>
      </c>
      <c r="G90" s="49"/>
      <c r="H90" s="49"/>
      <c r="I90" s="49">
        <v>6.14840451861249</v>
      </c>
    </row>
    <row r="91" spans="1:9" x14ac:dyDescent="0.2">
      <c r="A91" s="45" t="s">
        <v>112</v>
      </c>
      <c r="B91" s="45" t="s">
        <v>111</v>
      </c>
      <c r="C91" s="45" t="s">
        <v>43</v>
      </c>
      <c r="D91" s="48">
        <v>52560</v>
      </c>
      <c r="E91" s="46">
        <v>51.761368300000001</v>
      </c>
      <c r="F91" s="47">
        <v>1.86885496178101E-2</v>
      </c>
      <c r="G91" s="49"/>
      <c r="H91" s="49"/>
      <c r="I91" s="49">
        <v>7.9191963300000001</v>
      </c>
    </row>
    <row r="92" spans="1:9" x14ac:dyDescent="0.2">
      <c r="A92" s="45" t="s">
        <v>114</v>
      </c>
      <c r="B92" s="45" t="s">
        <v>113</v>
      </c>
      <c r="C92" s="45" t="s">
        <v>43</v>
      </c>
      <c r="D92" s="48">
        <v>50000</v>
      </c>
      <c r="E92" s="46">
        <v>48.9631167</v>
      </c>
      <c r="F92" s="47">
        <v>1.7678235061080801E-2</v>
      </c>
      <c r="G92" s="49"/>
      <c r="H92" s="49"/>
      <c r="I92" s="49">
        <v>7.9706564599999998</v>
      </c>
    </row>
    <row r="93" spans="1:9" x14ac:dyDescent="0.2">
      <c r="A93" s="45" t="s">
        <v>116</v>
      </c>
      <c r="B93" s="45" t="s">
        <v>115</v>
      </c>
      <c r="C93" s="45" t="s">
        <v>43</v>
      </c>
      <c r="D93" s="48">
        <v>21400</v>
      </c>
      <c r="E93" s="46">
        <v>19.482239</v>
      </c>
      <c r="F93" s="47">
        <v>7.0341028874527402E-3</v>
      </c>
      <c r="G93" s="49"/>
      <c r="H93" s="49"/>
      <c r="I93" s="49">
        <v>7.8457163072000098</v>
      </c>
    </row>
    <row r="94" spans="1:9" x14ac:dyDescent="0.2">
      <c r="A94" s="45" t="s">
        <v>396</v>
      </c>
      <c r="B94" s="45" t="s">
        <v>395</v>
      </c>
      <c r="C94" s="45" t="s">
        <v>43</v>
      </c>
      <c r="D94" s="48">
        <v>14900</v>
      </c>
      <c r="E94" s="46">
        <v>14.1565148</v>
      </c>
      <c r="F94" s="47">
        <v>5.1112390947953903E-3</v>
      </c>
      <c r="G94" s="49"/>
      <c r="H94" s="49"/>
      <c r="I94" s="49">
        <v>7.9790733200000004</v>
      </c>
    </row>
    <row r="95" spans="1:9" x14ac:dyDescent="0.2">
      <c r="A95" s="44" t="s">
        <v>34</v>
      </c>
      <c r="B95" s="44"/>
      <c r="C95" s="44"/>
      <c r="D95" s="44"/>
      <c r="E95" s="50">
        <f>SUM(E83:E94)</f>
        <v>17907.395408800006</v>
      </c>
      <c r="F95" s="51">
        <f>SUM(F83:F94)</f>
        <v>6.4655023353218386</v>
      </c>
      <c r="G95" s="50"/>
      <c r="H95" s="44"/>
      <c r="I95" s="44"/>
    </row>
    <row r="96" spans="1:9" x14ac:dyDescent="0.2">
      <c r="A96" s="45"/>
      <c r="B96" s="45"/>
      <c r="C96" s="45"/>
      <c r="D96" s="45"/>
      <c r="E96" s="46"/>
      <c r="F96" s="47"/>
      <c r="G96" s="46"/>
      <c r="H96" s="45"/>
      <c r="I96" s="45"/>
    </row>
    <row r="97" spans="1:9" x14ac:dyDescent="0.2">
      <c r="A97" s="44" t="s">
        <v>44</v>
      </c>
      <c r="B97" s="44"/>
      <c r="C97" s="44"/>
      <c r="D97" s="44"/>
      <c r="E97" s="50">
        <f>E52+E69+E76+E80+E95</f>
        <v>267065.08120020007</v>
      </c>
      <c r="F97" s="51">
        <f>F52+F69+F76+F80+F95</f>
        <v>96.424402698690244</v>
      </c>
      <c r="G97" s="50"/>
      <c r="H97" s="44"/>
      <c r="I97" s="44"/>
    </row>
    <row r="98" spans="1:9" x14ac:dyDescent="0.2">
      <c r="A98" s="44"/>
      <c r="B98" s="44"/>
      <c r="C98" s="44"/>
      <c r="D98" s="44"/>
      <c r="E98" s="50"/>
      <c r="F98" s="51"/>
      <c r="G98" s="50"/>
      <c r="H98" s="44"/>
      <c r="I98" s="44"/>
    </row>
    <row r="99" spans="1:9" x14ac:dyDescent="0.2">
      <c r="A99" s="44" t="s">
        <v>375</v>
      </c>
      <c r="B99" s="44"/>
      <c r="C99" s="44"/>
      <c r="D99" s="44"/>
      <c r="E99" s="62">
        <v>2451.4885379000002</v>
      </c>
      <c r="F99" s="62">
        <f>E99/E103*100</f>
        <v>0.88511503236356459</v>
      </c>
      <c r="G99" s="50"/>
      <c r="H99" s="44"/>
      <c r="I99" s="44"/>
    </row>
    <row r="100" spans="1:9" x14ac:dyDescent="0.2">
      <c r="A100" s="44"/>
      <c r="B100" s="44"/>
      <c r="C100" s="44"/>
      <c r="D100" s="44"/>
      <c r="E100" s="50"/>
      <c r="F100" s="51"/>
      <c r="G100" s="50"/>
      <c r="H100" s="44"/>
      <c r="I100" s="44"/>
    </row>
    <row r="101" spans="1:9" x14ac:dyDescent="0.2">
      <c r="A101" s="44" t="s">
        <v>46</v>
      </c>
      <c r="B101" s="44"/>
      <c r="C101" s="44"/>
      <c r="D101" s="44"/>
      <c r="E101" s="50">
        <f>E103-(E52+E69+E76+E80+E95+E99)</f>
        <v>7451.7844602999394</v>
      </c>
      <c r="F101" s="51">
        <f>F103-(F52+F69+F76+F80+F95+F99)</f>
        <v>2.690482268946198</v>
      </c>
      <c r="G101" s="50"/>
      <c r="H101" s="44"/>
      <c r="I101" s="44"/>
    </row>
    <row r="102" spans="1:9" x14ac:dyDescent="0.2">
      <c r="A102" s="45"/>
      <c r="B102" s="45"/>
      <c r="C102" s="45"/>
      <c r="D102" s="45"/>
      <c r="E102" s="46"/>
      <c r="F102" s="47"/>
      <c r="G102" s="46"/>
      <c r="H102" s="45"/>
      <c r="I102" s="45"/>
    </row>
    <row r="103" spans="1:9" x14ac:dyDescent="0.2">
      <c r="A103" s="52" t="s">
        <v>45</v>
      </c>
      <c r="B103" s="52"/>
      <c r="C103" s="52"/>
      <c r="D103" s="52"/>
      <c r="E103" s="53">
        <v>276968.35419839999</v>
      </c>
      <c r="F103" s="54">
        <v>100</v>
      </c>
      <c r="G103" s="53"/>
      <c r="H103" s="52"/>
      <c r="I103" s="52"/>
    </row>
    <row r="104" spans="1:9" x14ac:dyDescent="0.2">
      <c r="A104" s="6" t="s">
        <v>1746</v>
      </c>
      <c r="B104" s="11"/>
      <c r="C104" s="11"/>
      <c r="D104" s="11"/>
      <c r="E104" s="12"/>
      <c r="F104" s="163" t="s">
        <v>976</v>
      </c>
      <c r="G104" s="12"/>
      <c r="H104" s="11"/>
      <c r="I104" s="11"/>
    </row>
    <row r="105" spans="1:9" x14ac:dyDescent="0.2">
      <c r="A105" s="57" t="s">
        <v>1771</v>
      </c>
      <c r="B105" s="11"/>
      <c r="C105" s="11"/>
      <c r="D105" s="11"/>
      <c r="E105" s="12"/>
      <c r="F105" s="13"/>
      <c r="G105" s="12"/>
      <c r="H105" s="11"/>
      <c r="I105" s="11"/>
    </row>
    <row r="106" spans="1:9" x14ac:dyDescent="0.2">
      <c r="A106" s="57" t="s">
        <v>1772</v>
      </c>
      <c r="B106" s="11"/>
      <c r="C106" s="11"/>
      <c r="D106" s="11"/>
      <c r="E106" s="12"/>
      <c r="F106" s="13"/>
      <c r="G106" s="12"/>
      <c r="H106" s="11"/>
      <c r="I106" s="11"/>
    </row>
    <row r="107" spans="1:9" x14ac:dyDescent="0.2">
      <c r="A107" s="57" t="s">
        <v>1773</v>
      </c>
      <c r="B107" s="11"/>
      <c r="C107" s="11"/>
      <c r="D107" s="11"/>
      <c r="E107" s="12"/>
      <c r="F107" s="13"/>
      <c r="G107" s="12"/>
      <c r="H107" s="11"/>
      <c r="I107" s="11"/>
    </row>
    <row r="108" spans="1:9" x14ac:dyDescent="0.2">
      <c r="A108" s="57" t="s">
        <v>1774</v>
      </c>
      <c r="B108" s="11"/>
      <c r="C108" s="11"/>
      <c r="D108" s="11"/>
      <c r="E108" s="12"/>
      <c r="F108" s="13"/>
      <c r="G108" s="12"/>
      <c r="H108" s="11"/>
      <c r="I108" s="11"/>
    </row>
    <row r="109" spans="1:9" x14ac:dyDescent="0.2">
      <c r="A109" s="57" t="s">
        <v>1779</v>
      </c>
      <c r="B109" s="11"/>
      <c r="C109" s="11"/>
      <c r="D109" s="11"/>
      <c r="E109" s="12"/>
      <c r="F109" s="13"/>
      <c r="G109" s="12"/>
      <c r="H109" s="11"/>
      <c r="I109" s="11"/>
    </row>
    <row r="110" spans="1:9" x14ac:dyDescent="0.2">
      <c r="A110" s="57" t="s">
        <v>1775</v>
      </c>
      <c r="B110" s="11"/>
      <c r="C110" s="11"/>
      <c r="D110" s="11"/>
      <c r="E110" s="12"/>
      <c r="F110" s="13"/>
      <c r="G110" s="12"/>
      <c r="H110" s="11"/>
      <c r="I110" s="11"/>
    </row>
    <row r="111" spans="1:9" x14ac:dyDescent="0.2">
      <c r="A111" s="57" t="s">
        <v>1776</v>
      </c>
      <c r="B111" s="11"/>
      <c r="C111" s="11"/>
      <c r="D111" s="11"/>
      <c r="E111" s="12"/>
      <c r="F111" s="13"/>
      <c r="G111" s="12"/>
      <c r="H111" s="11"/>
      <c r="I111" s="11"/>
    </row>
    <row r="112" spans="1:9" x14ac:dyDescent="0.2">
      <c r="A112" s="57" t="s">
        <v>1777</v>
      </c>
      <c r="B112" s="11"/>
      <c r="C112" s="11"/>
      <c r="D112" s="11"/>
      <c r="E112" s="12"/>
      <c r="F112" s="13"/>
      <c r="G112" s="12"/>
      <c r="H112" s="11"/>
      <c r="I112" s="11"/>
    </row>
    <row r="113" spans="1:9" x14ac:dyDescent="0.2">
      <c r="A113" s="57" t="s">
        <v>1778</v>
      </c>
      <c r="B113" s="11"/>
      <c r="C113" s="11"/>
      <c r="D113" s="11"/>
      <c r="E113" s="12"/>
      <c r="F113" s="13"/>
      <c r="G113" s="12"/>
      <c r="H113" s="11"/>
      <c r="I113" s="11"/>
    </row>
    <row r="115" spans="1:9" x14ac:dyDescent="0.2">
      <c r="A115" s="11" t="s">
        <v>47</v>
      </c>
    </row>
    <row r="116" spans="1:9" x14ac:dyDescent="0.2">
      <c r="A116" s="11" t="s">
        <v>48</v>
      </c>
    </row>
    <row r="118" spans="1:9" ht="23.25" customHeight="1" x14ac:dyDescent="0.2">
      <c r="A118" s="175" t="s">
        <v>983</v>
      </c>
      <c r="B118" s="175"/>
      <c r="C118" s="175"/>
      <c r="D118" s="175"/>
    </row>
    <row r="120" spans="1:9" x14ac:dyDescent="0.2">
      <c r="A120" s="11" t="s">
        <v>49</v>
      </c>
    </row>
    <row r="121" spans="1:9" x14ac:dyDescent="0.2">
      <c r="A121" s="11" t="s">
        <v>995</v>
      </c>
    </row>
    <row r="122" spans="1:9" x14ac:dyDescent="0.2">
      <c r="A122" s="11" t="s">
        <v>50</v>
      </c>
      <c r="B122" s="11"/>
      <c r="C122" s="31" t="s">
        <v>52</v>
      </c>
      <c r="D122" s="11" t="s">
        <v>51</v>
      </c>
    </row>
    <row r="123" spans="1:9" x14ac:dyDescent="0.2">
      <c r="A123" s="6" t="s">
        <v>59</v>
      </c>
      <c r="C123" s="32">
        <v>14.151999999999999</v>
      </c>
      <c r="D123" s="32">
        <v>14.071099999999999</v>
      </c>
    </row>
    <row r="124" spans="1:9" x14ac:dyDescent="0.2">
      <c r="A124" s="6" t="s">
        <v>127</v>
      </c>
      <c r="C124" s="32">
        <v>13.162000000000001</v>
      </c>
      <c r="D124" s="32">
        <v>13.0867</v>
      </c>
    </row>
    <row r="125" spans="1:9" x14ac:dyDescent="0.2">
      <c r="A125" s="6" t="s">
        <v>60</v>
      </c>
      <c r="C125" s="32">
        <v>15.0152</v>
      </c>
      <c r="D125" s="32">
        <v>14.946199999999999</v>
      </c>
    </row>
    <row r="126" spans="1:9" x14ac:dyDescent="0.2">
      <c r="A126" s="6" t="s">
        <v>128</v>
      </c>
      <c r="C126" s="32">
        <v>13.4034</v>
      </c>
      <c r="D126" s="32">
        <v>13.341699999999999</v>
      </c>
    </row>
    <row r="128" spans="1:9" x14ac:dyDescent="0.2">
      <c r="A128" s="6" t="s">
        <v>56</v>
      </c>
    </row>
    <row r="130" spans="1:906" x14ac:dyDescent="0.2">
      <c r="A130" s="11" t="s">
        <v>996</v>
      </c>
      <c r="D130" s="31" t="s">
        <v>58</v>
      </c>
    </row>
    <row r="132" spans="1:906" x14ac:dyDescent="0.2">
      <c r="A132" s="11" t="s">
        <v>998</v>
      </c>
      <c r="B132" s="11"/>
      <c r="C132" s="11"/>
      <c r="D132" s="31" t="s">
        <v>58</v>
      </c>
    </row>
    <row r="134" spans="1:906" s="105" customFormat="1" x14ac:dyDescent="0.2">
      <c r="A134" s="9" t="s">
        <v>999</v>
      </c>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c r="LI134" s="9"/>
      <c r="LJ134" s="9"/>
      <c r="LK134" s="9"/>
      <c r="LL134" s="9"/>
      <c r="LM134" s="9"/>
      <c r="LN134" s="9"/>
      <c r="LO134" s="9"/>
      <c r="LP134" s="9"/>
      <c r="LQ134" s="9"/>
      <c r="LR134" s="9"/>
      <c r="LS134" s="9"/>
      <c r="LT134" s="9"/>
      <c r="LU134" s="9"/>
      <c r="LV134" s="9"/>
      <c r="LW134" s="9"/>
      <c r="LX134" s="9"/>
      <c r="LY134" s="9"/>
      <c r="LZ134" s="9"/>
      <c r="MA134" s="9"/>
      <c r="MB134" s="9"/>
      <c r="MC134" s="9"/>
      <c r="MD134" s="9"/>
      <c r="ME134" s="9"/>
      <c r="MF134" s="9"/>
      <c r="MG134" s="9"/>
      <c r="MH134" s="9"/>
      <c r="MI134" s="9"/>
      <c r="MJ134" s="9"/>
      <c r="MK134" s="9"/>
      <c r="ML134" s="9"/>
      <c r="MM134" s="9"/>
      <c r="MN134" s="9"/>
      <c r="MO134" s="9"/>
      <c r="MP134" s="9"/>
      <c r="MQ134" s="9"/>
      <c r="MR134" s="9"/>
      <c r="MS134" s="9"/>
      <c r="MT134" s="9"/>
      <c r="MU134" s="9"/>
      <c r="MV134" s="9"/>
      <c r="MW134" s="9"/>
      <c r="MX134" s="9"/>
      <c r="MY134" s="9"/>
      <c r="MZ134" s="9"/>
      <c r="NA134" s="9"/>
      <c r="NB134" s="9"/>
      <c r="NC134" s="9"/>
      <c r="ND134" s="9"/>
      <c r="NE134" s="9"/>
      <c r="NF134" s="9"/>
      <c r="NG134" s="9"/>
      <c r="NH134" s="9"/>
      <c r="NI134" s="9"/>
      <c r="NJ134" s="9"/>
      <c r="NK134" s="9"/>
      <c r="NL134" s="9"/>
      <c r="NM134" s="9"/>
      <c r="NN134" s="9"/>
      <c r="NO134" s="9"/>
      <c r="NP134" s="9"/>
      <c r="NQ134" s="9"/>
      <c r="NR134" s="9"/>
      <c r="NS134" s="9"/>
      <c r="NT134" s="9"/>
      <c r="NU134" s="9"/>
      <c r="NV134" s="9"/>
      <c r="NW134" s="9"/>
      <c r="NX134" s="9"/>
      <c r="NY134" s="9"/>
      <c r="NZ134" s="9"/>
      <c r="OA134" s="9"/>
      <c r="OB134" s="9"/>
      <c r="OC134" s="9"/>
      <c r="OD134" s="9"/>
      <c r="OE134" s="9"/>
      <c r="OF134" s="9"/>
      <c r="OG134" s="9"/>
      <c r="OH134" s="9"/>
      <c r="OI134" s="9"/>
      <c r="OJ134" s="9"/>
      <c r="OK134" s="9"/>
      <c r="OL134" s="9"/>
      <c r="OM134" s="9"/>
      <c r="ON134" s="9"/>
      <c r="OO134" s="9"/>
      <c r="OP134" s="9"/>
      <c r="OQ134" s="9"/>
      <c r="OR134" s="9"/>
      <c r="OS134" s="9"/>
      <c r="OT134" s="9"/>
      <c r="OU134" s="9"/>
      <c r="OV134" s="9"/>
      <c r="OW134" s="9"/>
      <c r="OX134" s="9"/>
      <c r="OY134" s="9"/>
      <c r="OZ134" s="9"/>
      <c r="PA134" s="9"/>
      <c r="PB134" s="9"/>
      <c r="PC134" s="9"/>
      <c r="PD134" s="9"/>
      <c r="PE134" s="9"/>
      <c r="PF134" s="9"/>
      <c r="PG134" s="9"/>
      <c r="PH134" s="9"/>
      <c r="PI134" s="9"/>
      <c r="PJ134" s="9"/>
      <c r="PK134" s="9"/>
      <c r="PL134" s="9"/>
      <c r="PM134" s="9"/>
      <c r="PN134" s="9"/>
      <c r="PO134" s="9"/>
      <c r="PP134" s="9"/>
      <c r="PQ134" s="9"/>
      <c r="PR134" s="9"/>
      <c r="PS134" s="9"/>
      <c r="PT134" s="9"/>
      <c r="PU134" s="9"/>
      <c r="PV134" s="9"/>
      <c r="PW134" s="9"/>
      <c r="PX134" s="9"/>
      <c r="PY134" s="9"/>
      <c r="PZ134" s="9"/>
      <c r="QA134" s="9"/>
      <c r="QB134" s="9"/>
      <c r="QC134" s="9"/>
      <c r="QD134" s="9"/>
      <c r="QE134" s="9"/>
      <c r="QF134" s="9"/>
      <c r="QG134" s="9"/>
      <c r="QH134" s="9"/>
      <c r="QI134" s="9"/>
      <c r="QJ134" s="9"/>
      <c r="QK134" s="9"/>
      <c r="QL134" s="9"/>
      <c r="QM134" s="9"/>
      <c r="QN134" s="9"/>
      <c r="QO134" s="9"/>
      <c r="QP134" s="9"/>
      <c r="QQ134" s="9"/>
      <c r="QR134" s="9"/>
      <c r="QS134" s="9"/>
      <c r="QT134" s="9"/>
      <c r="QU134" s="9"/>
      <c r="QV134" s="9"/>
      <c r="QW134" s="9"/>
      <c r="QX134" s="9"/>
      <c r="QY134" s="9"/>
      <c r="QZ134" s="9"/>
      <c r="RA134" s="9"/>
      <c r="RB134" s="9"/>
      <c r="RC134" s="9"/>
      <c r="RD134" s="9"/>
      <c r="RE134" s="9"/>
      <c r="RF134" s="9"/>
      <c r="RG134" s="9"/>
      <c r="RH134" s="9"/>
      <c r="RI134" s="9"/>
      <c r="RJ134" s="9"/>
      <c r="RK134" s="9"/>
      <c r="RL134" s="9"/>
      <c r="RM134" s="9"/>
      <c r="RN134" s="9"/>
      <c r="RO134" s="9"/>
      <c r="RP134" s="9"/>
      <c r="RQ134" s="9"/>
      <c r="RR134" s="9"/>
      <c r="RS134" s="9"/>
      <c r="RT134" s="9"/>
      <c r="RU134" s="9"/>
      <c r="RV134" s="9"/>
      <c r="RW134" s="9"/>
      <c r="RX134" s="9"/>
      <c r="RY134" s="9"/>
      <c r="RZ134" s="9"/>
      <c r="SA134" s="9"/>
      <c r="SB134" s="9"/>
      <c r="SC134" s="9"/>
      <c r="SD134" s="9"/>
      <c r="SE134" s="9"/>
      <c r="SF134" s="9"/>
      <c r="SG134" s="9"/>
      <c r="SH134" s="9"/>
      <c r="SI134" s="9"/>
      <c r="SJ134" s="9"/>
      <c r="SK134" s="9"/>
      <c r="SL134" s="9"/>
      <c r="SM134" s="9"/>
      <c r="SN134" s="9"/>
    </row>
    <row r="135" spans="1:906" s="105" customForma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c r="LI135" s="9"/>
      <c r="LJ135" s="9"/>
      <c r="LK135" s="9"/>
      <c r="LL135" s="9"/>
      <c r="LM135" s="9"/>
      <c r="LN135" s="9"/>
      <c r="LO135" s="9"/>
      <c r="LP135" s="9"/>
      <c r="LQ135" s="9"/>
      <c r="LR135" s="9"/>
      <c r="LS135" s="9"/>
      <c r="LT135" s="9"/>
      <c r="LU135" s="9"/>
      <c r="LV135" s="9"/>
      <c r="LW135" s="9"/>
      <c r="LX135" s="9"/>
      <c r="LY135" s="9"/>
      <c r="LZ135" s="9"/>
      <c r="MA135" s="9"/>
      <c r="MB135" s="9"/>
      <c r="MC135" s="9"/>
      <c r="MD135" s="9"/>
      <c r="ME135" s="9"/>
      <c r="MF135" s="9"/>
      <c r="MG135" s="9"/>
      <c r="MH135" s="9"/>
      <c r="MI135" s="9"/>
      <c r="MJ135" s="9"/>
      <c r="MK135" s="9"/>
      <c r="ML135" s="9"/>
      <c r="MM135" s="9"/>
      <c r="MN135" s="9"/>
      <c r="MO135" s="9"/>
      <c r="MP135" s="9"/>
      <c r="MQ135" s="9"/>
      <c r="MR135" s="9"/>
      <c r="MS135" s="9"/>
      <c r="MT135" s="9"/>
      <c r="MU135" s="9"/>
      <c r="MV135" s="9"/>
      <c r="MW135" s="9"/>
      <c r="MX135" s="9"/>
      <c r="MY135" s="9"/>
      <c r="MZ135" s="9"/>
      <c r="NA135" s="9"/>
      <c r="NB135" s="9"/>
      <c r="NC135" s="9"/>
      <c r="ND135" s="9"/>
      <c r="NE135" s="9"/>
      <c r="NF135" s="9"/>
      <c r="NG135" s="9"/>
      <c r="NH135" s="9"/>
      <c r="NI135" s="9"/>
      <c r="NJ135" s="9"/>
      <c r="NK135" s="9"/>
      <c r="NL135" s="9"/>
      <c r="NM135" s="9"/>
      <c r="NN135" s="9"/>
      <c r="NO135" s="9"/>
      <c r="NP135" s="9"/>
      <c r="NQ135" s="9"/>
      <c r="NR135" s="9"/>
      <c r="NS135" s="9"/>
      <c r="NT135" s="9"/>
      <c r="NU135" s="9"/>
      <c r="NV135" s="9"/>
      <c r="NW135" s="9"/>
      <c r="NX135" s="9"/>
      <c r="NY135" s="9"/>
      <c r="NZ135" s="9"/>
      <c r="OA135" s="9"/>
      <c r="OB135" s="9"/>
      <c r="OC135" s="9"/>
      <c r="OD135" s="9"/>
      <c r="OE135" s="9"/>
      <c r="OF135" s="9"/>
      <c r="OG135" s="9"/>
      <c r="OH135" s="9"/>
      <c r="OI135" s="9"/>
      <c r="OJ135" s="9"/>
      <c r="OK135" s="9"/>
      <c r="OL135" s="9"/>
      <c r="OM135" s="9"/>
      <c r="ON135" s="9"/>
      <c r="OO135" s="9"/>
      <c r="OP135" s="9"/>
      <c r="OQ135" s="9"/>
      <c r="OR135" s="9"/>
      <c r="OS135" s="9"/>
      <c r="OT135" s="9"/>
      <c r="OU135" s="9"/>
      <c r="OV135" s="9"/>
      <c r="OW135" s="9"/>
      <c r="OX135" s="9"/>
      <c r="OY135" s="9"/>
      <c r="OZ135" s="9"/>
      <c r="PA135" s="9"/>
      <c r="PB135" s="9"/>
      <c r="PC135" s="9"/>
      <c r="PD135" s="9"/>
      <c r="PE135" s="9"/>
      <c r="PF135" s="9"/>
      <c r="PG135" s="9"/>
      <c r="PH135" s="9"/>
      <c r="PI135" s="9"/>
      <c r="PJ135" s="9"/>
      <c r="PK135" s="9"/>
      <c r="PL135" s="9"/>
      <c r="PM135" s="9"/>
      <c r="PN135" s="9"/>
      <c r="PO135" s="9"/>
      <c r="PP135" s="9"/>
      <c r="PQ135" s="9"/>
      <c r="PR135" s="9"/>
      <c r="PS135" s="9"/>
      <c r="PT135" s="9"/>
      <c r="PU135" s="9"/>
      <c r="PV135" s="9"/>
      <c r="PW135" s="9"/>
      <c r="PX135" s="9"/>
      <c r="PY135" s="9"/>
      <c r="PZ135" s="9"/>
      <c r="QA135" s="9"/>
      <c r="QB135" s="9"/>
      <c r="QC135" s="9"/>
      <c r="QD135" s="9"/>
      <c r="QE135" s="9"/>
      <c r="QF135" s="9"/>
      <c r="QG135" s="9"/>
      <c r="QH135" s="9"/>
      <c r="QI135" s="9"/>
      <c r="QJ135" s="9"/>
      <c r="QK135" s="9"/>
      <c r="QL135" s="9"/>
      <c r="QM135" s="9"/>
      <c r="QN135" s="9"/>
      <c r="QO135" s="9"/>
      <c r="QP135" s="9"/>
      <c r="QQ135" s="9"/>
      <c r="QR135" s="9"/>
      <c r="QS135" s="9"/>
      <c r="QT135" s="9"/>
      <c r="QU135" s="9"/>
      <c r="QV135" s="9"/>
      <c r="QW135" s="9"/>
      <c r="QX135" s="9"/>
      <c r="QY135" s="9"/>
      <c r="QZ135" s="9"/>
      <c r="RA135" s="9"/>
      <c r="RB135" s="9"/>
      <c r="RC135" s="9"/>
      <c r="RD135" s="9"/>
      <c r="RE135" s="9"/>
      <c r="RF135" s="9"/>
      <c r="RG135" s="9"/>
      <c r="RH135" s="9"/>
      <c r="RI135" s="9"/>
      <c r="RJ135" s="9"/>
      <c r="RK135" s="9"/>
      <c r="RL135" s="9"/>
      <c r="RM135" s="9"/>
      <c r="RN135" s="9"/>
      <c r="RO135" s="9"/>
      <c r="RP135" s="9"/>
      <c r="RQ135" s="9"/>
      <c r="RR135" s="9"/>
      <c r="RS135" s="9"/>
      <c r="RT135" s="9"/>
      <c r="RU135" s="9"/>
      <c r="RV135" s="9"/>
      <c r="RW135" s="9"/>
      <c r="RX135" s="9"/>
      <c r="RY135" s="9"/>
      <c r="RZ135" s="9"/>
      <c r="SA135" s="9"/>
      <c r="SB135" s="9"/>
      <c r="SC135" s="9"/>
      <c r="SD135" s="9"/>
      <c r="SE135" s="9"/>
      <c r="SF135" s="9"/>
      <c r="SG135" s="9"/>
      <c r="SH135" s="9"/>
      <c r="SI135" s="9"/>
      <c r="SJ135" s="9"/>
      <c r="SK135" s="9"/>
      <c r="SL135" s="9"/>
      <c r="SM135" s="9"/>
      <c r="SN135" s="9"/>
    </row>
    <row r="136" spans="1:906" s="105" customFormat="1" x14ac:dyDescent="0.2">
      <c r="A136" s="9" t="s">
        <v>1656</v>
      </c>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c r="MK136" s="9"/>
      <c r="ML136" s="9"/>
      <c r="MM136" s="9"/>
      <c r="MN136" s="9"/>
      <c r="MO136" s="9"/>
      <c r="MP136" s="9"/>
      <c r="MQ136" s="9"/>
      <c r="MR136" s="9"/>
      <c r="MS136" s="9"/>
      <c r="MT136" s="9"/>
      <c r="MU136" s="9"/>
      <c r="MV136" s="9"/>
      <c r="MW136" s="9"/>
      <c r="MX136" s="9"/>
      <c r="MY136" s="9"/>
      <c r="MZ136" s="9"/>
      <c r="NA136" s="9"/>
      <c r="NB136" s="9"/>
      <c r="NC136" s="9"/>
      <c r="ND136" s="9"/>
      <c r="NE136" s="9"/>
      <c r="NF136" s="9"/>
      <c r="NG136" s="9"/>
      <c r="NH136" s="9"/>
      <c r="NI136" s="9"/>
      <c r="NJ136" s="9"/>
      <c r="NK136" s="9"/>
      <c r="NL136" s="9"/>
      <c r="NM136" s="9"/>
      <c r="NN136" s="9"/>
      <c r="NO136" s="9"/>
      <c r="NP136" s="9"/>
      <c r="NQ136" s="9"/>
      <c r="NR136" s="9"/>
      <c r="NS136" s="9"/>
      <c r="NT136" s="9"/>
      <c r="NU136" s="9"/>
      <c r="NV136" s="9"/>
      <c r="NW136" s="9"/>
      <c r="NX136" s="9"/>
      <c r="NY136" s="9"/>
      <c r="NZ136" s="9"/>
      <c r="OA136" s="9"/>
      <c r="OB136" s="9"/>
      <c r="OC136" s="9"/>
      <c r="OD136" s="9"/>
      <c r="OE136" s="9"/>
      <c r="OF136" s="9"/>
      <c r="OG136" s="9"/>
      <c r="OH136" s="9"/>
      <c r="OI136" s="9"/>
      <c r="OJ136" s="9"/>
      <c r="OK136" s="9"/>
      <c r="OL136" s="9"/>
      <c r="OM136" s="9"/>
      <c r="ON136" s="9"/>
      <c r="OO136" s="9"/>
      <c r="OP136" s="9"/>
      <c r="OQ136" s="9"/>
      <c r="OR136" s="9"/>
      <c r="OS136" s="9"/>
      <c r="OT136" s="9"/>
      <c r="OU136" s="9"/>
      <c r="OV136" s="9"/>
      <c r="OW136" s="9"/>
      <c r="OX136" s="9"/>
      <c r="OY136" s="9"/>
      <c r="OZ136" s="9"/>
      <c r="PA136" s="9"/>
      <c r="PB136" s="9"/>
      <c r="PC136" s="9"/>
      <c r="PD136" s="9"/>
      <c r="PE136" s="9"/>
      <c r="PF136" s="9"/>
      <c r="PG136" s="9"/>
      <c r="PH136" s="9"/>
      <c r="PI136" s="9"/>
      <c r="PJ136" s="9"/>
      <c r="PK136" s="9"/>
      <c r="PL136" s="9"/>
      <c r="PM136" s="9"/>
      <c r="PN136" s="9"/>
      <c r="PO136" s="9"/>
      <c r="PP136" s="9"/>
      <c r="PQ136" s="9"/>
      <c r="PR136" s="9"/>
      <c r="PS136" s="9"/>
      <c r="PT136" s="9"/>
      <c r="PU136" s="9"/>
      <c r="PV136" s="9"/>
      <c r="PW136" s="9"/>
      <c r="PX136" s="9"/>
      <c r="PY136" s="9"/>
      <c r="PZ136" s="9"/>
      <c r="QA136" s="9"/>
      <c r="QB136" s="9"/>
      <c r="QC136" s="9"/>
      <c r="QD136" s="9"/>
      <c r="QE136" s="9"/>
      <c r="QF136" s="9"/>
      <c r="QG136" s="9"/>
      <c r="QH136" s="9"/>
      <c r="QI136" s="9"/>
      <c r="QJ136" s="9"/>
      <c r="QK136" s="9"/>
      <c r="QL136" s="9"/>
      <c r="QM136" s="9"/>
      <c r="QN136" s="9"/>
      <c r="QO136" s="9"/>
      <c r="QP136" s="9"/>
      <c r="QQ136" s="9"/>
      <c r="QR136" s="9"/>
      <c r="QS136" s="9"/>
      <c r="QT136" s="9"/>
      <c r="QU136" s="9"/>
      <c r="QV136" s="9"/>
      <c r="QW136" s="9"/>
      <c r="QX136" s="9"/>
      <c r="QY136" s="9"/>
      <c r="QZ136" s="9"/>
      <c r="RA136" s="9"/>
      <c r="RB136" s="9"/>
      <c r="RC136" s="9"/>
      <c r="RD136" s="9"/>
      <c r="RE136" s="9"/>
      <c r="RF136" s="9"/>
      <c r="RG136" s="9"/>
      <c r="RH136" s="9"/>
      <c r="RI136" s="9"/>
      <c r="RJ136" s="9"/>
      <c r="RK136" s="9"/>
      <c r="RL136" s="9"/>
      <c r="RM136" s="9"/>
      <c r="RN136" s="9"/>
      <c r="RO136" s="9"/>
      <c r="RP136" s="9"/>
      <c r="RQ136" s="9"/>
      <c r="RR136" s="9"/>
      <c r="RS136" s="9"/>
      <c r="RT136" s="9"/>
      <c r="RU136" s="9"/>
      <c r="RV136" s="9"/>
      <c r="RW136" s="9"/>
      <c r="RX136" s="9"/>
      <c r="RY136" s="9"/>
      <c r="RZ136" s="9"/>
      <c r="SA136" s="9"/>
      <c r="SB136" s="9"/>
      <c r="SC136" s="9"/>
      <c r="SD136" s="9"/>
      <c r="SE136" s="9"/>
      <c r="SF136" s="9"/>
      <c r="SG136" s="9"/>
      <c r="SH136" s="9"/>
      <c r="SI136" s="9"/>
      <c r="SJ136" s="9"/>
      <c r="SK136" s="9"/>
      <c r="SL136" s="9"/>
      <c r="SM136" s="9"/>
      <c r="SN136" s="9"/>
    </row>
    <row r="137" spans="1:906" s="105" customForma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c r="JX137" s="9"/>
      <c r="JY137" s="9"/>
      <c r="JZ137" s="9"/>
      <c r="KA137" s="9"/>
      <c r="KB137" s="9"/>
      <c r="KC137" s="9"/>
      <c r="KD137" s="9"/>
      <c r="KE137" s="9"/>
      <c r="KF137" s="9"/>
      <c r="KG137" s="9"/>
      <c r="KH137" s="9"/>
      <c r="KI137" s="9"/>
      <c r="KJ137" s="9"/>
      <c r="KK137" s="9"/>
      <c r="KL137" s="9"/>
      <c r="KM137" s="9"/>
      <c r="KN137" s="9"/>
      <c r="KO137" s="9"/>
      <c r="KP137" s="9"/>
      <c r="KQ137" s="9"/>
      <c r="KR137" s="9"/>
      <c r="KS137" s="9"/>
      <c r="KT137" s="9"/>
      <c r="KU137" s="9"/>
      <c r="KV137" s="9"/>
      <c r="KW137" s="9"/>
      <c r="KX137" s="9"/>
      <c r="KY137" s="9"/>
      <c r="KZ137" s="9"/>
      <c r="LA137" s="9"/>
      <c r="LB137" s="9"/>
      <c r="LC137" s="9"/>
      <c r="LD137" s="9"/>
      <c r="LE137" s="9"/>
      <c r="LF137" s="9"/>
      <c r="LG137" s="9"/>
      <c r="LH137" s="9"/>
      <c r="LI137" s="9"/>
      <c r="LJ137" s="9"/>
      <c r="LK137" s="9"/>
      <c r="LL137" s="9"/>
      <c r="LM137" s="9"/>
      <c r="LN137" s="9"/>
      <c r="LO137" s="9"/>
      <c r="LP137" s="9"/>
      <c r="LQ137" s="9"/>
      <c r="LR137" s="9"/>
      <c r="LS137" s="9"/>
      <c r="LT137" s="9"/>
      <c r="LU137" s="9"/>
      <c r="LV137" s="9"/>
      <c r="LW137" s="9"/>
      <c r="LX137" s="9"/>
      <c r="LY137" s="9"/>
      <c r="LZ137" s="9"/>
      <c r="MA137" s="9"/>
      <c r="MB137" s="9"/>
      <c r="MC137" s="9"/>
      <c r="MD137" s="9"/>
      <c r="ME137" s="9"/>
      <c r="MF137" s="9"/>
      <c r="MG137" s="9"/>
      <c r="MH137" s="9"/>
      <c r="MI137" s="9"/>
      <c r="MJ137" s="9"/>
      <c r="MK137" s="9"/>
      <c r="ML137" s="9"/>
      <c r="MM137" s="9"/>
      <c r="MN137" s="9"/>
      <c r="MO137" s="9"/>
      <c r="MP137" s="9"/>
      <c r="MQ137" s="9"/>
      <c r="MR137" s="9"/>
      <c r="MS137" s="9"/>
      <c r="MT137" s="9"/>
      <c r="MU137" s="9"/>
      <c r="MV137" s="9"/>
      <c r="MW137" s="9"/>
      <c r="MX137" s="9"/>
      <c r="MY137" s="9"/>
      <c r="MZ137" s="9"/>
      <c r="NA137" s="9"/>
      <c r="NB137" s="9"/>
      <c r="NC137" s="9"/>
      <c r="ND137" s="9"/>
      <c r="NE137" s="9"/>
      <c r="NF137" s="9"/>
      <c r="NG137" s="9"/>
      <c r="NH137" s="9"/>
      <c r="NI137" s="9"/>
      <c r="NJ137" s="9"/>
      <c r="NK137" s="9"/>
      <c r="NL137" s="9"/>
      <c r="NM137" s="9"/>
      <c r="NN137" s="9"/>
      <c r="NO137" s="9"/>
      <c r="NP137" s="9"/>
      <c r="NQ137" s="9"/>
      <c r="NR137" s="9"/>
      <c r="NS137" s="9"/>
      <c r="NT137" s="9"/>
      <c r="NU137" s="9"/>
      <c r="NV137" s="9"/>
      <c r="NW137" s="9"/>
      <c r="NX137" s="9"/>
      <c r="NY137" s="9"/>
      <c r="NZ137" s="9"/>
      <c r="OA137" s="9"/>
      <c r="OB137" s="9"/>
      <c r="OC137" s="9"/>
      <c r="OD137" s="9"/>
      <c r="OE137" s="9"/>
      <c r="OF137" s="9"/>
      <c r="OG137" s="9"/>
      <c r="OH137" s="9"/>
      <c r="OI137" s="9"/>
      <c r="OJ137" s="9"/>
      <c r="OK137" s="9"/>
      <c r="OL137" s="9"/>
      <c r="OM137" s="9"/>
      <c r="ON137" s="9"/>
      <c r="OO137" s="9"/>
      <c r="OP137" s="9"/>
      <c r="OQ137" s="9"/>
      <c r="OR137" s="9"/>
      <c r="OS137" s="9"/>
      <c r="OT137" s="9"/>
      <c r="OU137" s="9"/>
      <c r="OV137" s="9"/>
      <c r="OW137" s="9"/>
      <c r="OX137" s="9"/>
      <c r="OY137" s="9"/>
      <c r="OZ137" s="9"/>
      <c r="PA137" s="9"/>
      <c r="PB137" s="9"/>
      <c r="PC137" s="9"/>
      <c r="PD137" s="9"/>
      <c r="PE137" s="9"/>
      <c r="PF137" s="9"/>
      <c r="PG137" s="9"/>
      <c r="PH137" s="9"/>
      <c r="PI137" s="9"/>
      <c r="PJ137" s="9"/>
      <c r="PK137" s="9"/>
      <c r="PL137" s="9"/>
      <c r="PM137" s="9"/>
      <c r="PN137" s="9"/>
      <c r="PO137" s="9"/>
      <c r="PP137" s="9"/>
      <c r="PQ137" s="9"/>
      <c r="PR137" s="9"/>
      <c r="PS137" s="9"/>
      <c r="PT137" s="9"/>
      <c r="PU137" s="9"/>
      <c r="PV137" s="9"/>
      <c r="PW137" s="9"/>
      <c r="PX137" s="9"/>
      <c r="PY137" s="9"/>
      <c r="PZ137" s="9"/>
      <c r="QA137" s="9"/>
      <c r="QB137" s="9"/>
      <c r="QC137" s="9"/>
      <c r="QD137" s="9"/>
      <c r="QE137" s="9"/>
      <c r="QF137" s="9"/>
      <c r="QG137" s="9"/>
      <c r="QH137" s="9"/>
      <c r="QI137" s="9"/>
      <c r="QJ137" s="9"/>
      <c r="QK137" s="9"/>
      <c r="QL137" s="9"/>
      <c r="QM137" s="9"/>
      <c r="QN137" s="9"/>
      <c r="QO137" s="9"/>
      <c r="QP137" s="9"/>
      <c r="QQ137" s="9"/>
      <c r="QR137" s="9"/>
      <c r="QS137" s="9"/>
      <c r="QT137" s="9"/>
      <c r="QU137" s="9"/>
      <c r="QV137" s="9"/>
      <c r="QW137" s="9"/>
      <c r="QX137" s="9"/>
      <c r="QY137" s="9"/>
      <c r="QZ137" s="9"/>
      <c r="RA137" s="9"/>
      <c r="RB137" s="9"/>
      <c r="RC137" s="9"/>
      <c r="RD137" s="9"/>
      <c r="RE137" s="9"/>
      <c r="RF137" s="9"/>
      <c r="RG137" s="9"/>
      <c r="RH137" s="9"/>
      <c r="RI137" s="9"/>
      <c r="RJ137" s="9"/>
      <c r="RK137" s="9"/>
      <c r="RL137" s="9"/>
      <c r="RM137" s="9"/>
      <c r="RN137" s="9"/>
      <c r="RO137" s="9"/>
      <c r="RP137" s="9"/>
      <c r="RQ137" s="9"/>
      <c r="RR137" s="9"/>
      <c r="RS137" s="9"/>
      <c r="RT137" s="9"/>
      <c r="RU137" s="9"/>
      <c r="RV137" s="9"/>
      <c r="RW137" s="9"/>
      <c r="RX137" s="9"/>
      <c r="RY137" s="9"/>
      <c r="RZ137" s="9"/>
      <c r="SA137" s="9"/>
      <c r="SB137" s="9"/>
      <c r="SC137" s="9"/>
      <c r="SD137" s="9"/>
      <c r="SE137" s="9"/>
      <c r="SF137" s="9"/>
      <c r="SG137" s="9"/>
      <c r="SH137" s="9"/>
      <c r="SI137" s="9"/>
      <c r="SJ137" s="9"/>
      <c r="SK137" s="9"/>
      <c r="SL137" s="9"/>
      <c r="SM137" s="9"/>
      <c r="SN137" s="9"/>
      <c r="SO137" s="9"/>
      <c r="SP137" s="9"/>
      <c r="SQ137" s="9"/>
      <c r="SR137" s="9"/>
      <c r="SS137" s="9"/>
      <c r="ST137" s="9"/>
      <c r="SU137" s="9"/>
      <c r="SV137" s="9"/>
      <c r="SW137" s="9"/>
      <c r="SX137" s="9"/>
      <c r="SY137" s="9"/>
      <c r="SZ137" s="9"/>
      <c r="TA137" s="9"/>
      <c r="TB137" s="9"/>
      <c r="TC137" s="9"/>
      <c r="TD137" s="9"/>
      <c r="TE137" s="9"/>
      <c r="TF137" s="9"/>
      <c r="TG137" s="9"/>
      <c r="TH137" s="9"/>
      <c r="TI137" s="9"/>
      <c r="TJ137" s="9"/>
      <c r="TK137" s="9"/>
      <c r="TL137" s="9"/>
      <c r="TM137" s="9"/>
      <c r="TN137" s="9"/>
      <c r="TO137" s="9"/>
      <c r="TP137" s="9"/>
      <c r="TQ137" s="9"/>
      <c r="TR137" s="9"/>
      <c r="TS137" s="9"/>
      <c r="TT137" s="9"/>
      <c r="TU137" s="9"/>
      <c r="TV137" s="9"/>
      <c r="TW137" s="9"/>
      <c r="TX137" s="9"/>
      <c r="TY137" s="9"/>
      <c r="TZ137" s="9"/>
      <c r="UA137" s="9"/>
      <c r="UB137" s="9"/>
      <c r="UC137" s="9"/>
      <c r="UD137" s="9"/>
      <c r="UE137" s="9"/>
      <c r="UF137" s="9"/>
      <c r="UG137" s="9"/>
      <c r="UH137" s="9"/>
      <c r="UI137" s="9"/>
      <c r="UJ137" s="9"/>
      <c r="UK137" s="9"/>
      <c r="UL137" s="9"/>
      <c r="UM137" s="9"/>
      <c r="UN137" s="9"/>
      <c r="UO137" s="9"/>
      <c r="UP137" s="9"/>
      <c r="UQ137" s="9"/>
      <c r="UR137" s="9"/>
      <c r="US137" s="9"/>
      <c r="UT137" s="9"/>
      <c r="UU137" s="9"/>
      <c r="UV137" s="9"/>
      <c r="UW137" s="9"/>
      <c r="UX137" s="9"/>
      <c r="UY137" s="9"/>
      <c r="UZ137" s="9"/>
      <c r="VA137" s="9"/>
      <c r="VB137" s="9"/>
      <c r="VC137" s="9"/>
      <c r="VD137" s="9"/>
      <c r="VE137" s="9"/>
      <c r="VF137" s="9"/>
      <c r="VG137" s="9"/>
      <c r="VH137" s="9"/>
      <c r="VI137" s="9"/>
      <c r="VJ137" s="9"/>
      <c r="VK137" s="9"/>
      <c r="VL137" s="9"/>
      <c r="VM137" s="9"/>
      <c r="VN137" s="9"/>
      <c r="VO137" s="9"/>
      <c r="VP137" s="9"/>
      <c r="VQ137" s="9"/>
      <c r="VR137" s="9"/>
      <c r="VS137" s="9"/>
      <c r="VT137" s="9"/>
      <c r="VU137" s="9"/>
      <c r="VV137" s="9"/>
      <c r="VW137" s="9"/>
      <c r="VX137" s="9"/>
      <c r="VY137" s="9"/>
      <c r="VZ137" s="9"/>
    </row>
    <row r="138" spans="1:906" s="105" customFormat="1" ht="22.5" x14ac:dyDescent="0.2">
      <c r="A138" s="106" t="s">
        <v>1000</v>
      </c>
      <c r="B138" s="107" t="s">
        <v>1001</v>
      </c>
      <c r="C138" s="107" t="s">
        <v>1002</v>
      </c>
      <c r="D138" s="108" t="s">
        <v>1003</v>
      </c>
      <c r="E138" s="109" t="s">
        <v>1004</v>
      </c>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c r="JX138" s="9"/>
      <c r="JY138" s="9"/>
      <c r="JZ138" s="9"/>
      <c r="KA138" s="9"/>
      <c r="KB138" s="9"/>
      <c r="KC138" s="9"/>
      <c r="KD138" s="9"/>
      <c r="KE138" s="9"/>
      <c r="KF138" s="9"/>
      <c r="KG138" s="9"/>
      <c r="KH138" s="9"/>
      <c r="KI138" s="9"/>
      <c r="KJ138" s="9"/>
      <c r="KK138" s="9"/>
      <c r="KL138" s="9"/>
      <c r="KM138" s="9"/>
      <c r="KN138" s="9"/>
      <c r="KO138" s="9"/>
      <c r="KP138" s="9"/>
      <c r="KQ138" s="9"/>
      <c r="KR138" s="9"/>
      <c r="KS138" s="9"/>
      <c r="KT138" s="9"/>
      <c r="KU138" s="9"/>
      <c r="KV138" s="9"/>
      <c r="KW138" s="9"/>
      <c r="KX138" s="9"/>
      <c r="KY138" s="9"/>
      <c r="KZ138" s="9"/>
      <c r="LA138" s="9"/>
      <c r="LB138" s="9"/>
      <c r="LC138" s="9"/>
      <c r="LD138" s="9"/>
      <c r="LE138" s="9"/>
      <c r="LF138" s="9"/>
      <c r="LG138" s="9"/>
      <c r="LH138" s="9"/>
      <c r="LI138" s="9"/>
      <c r="LJ138" s="9"/>
      <c r="LK138" s="9"/>
      <c r="LL138" s="9"/>
      <c r="LM138" s="9"/>
      <c r="LN138" s="9"/>
      <c r="LO138" s="9"/>
      <c r="LP138" s="9"/>
      <c r="LQ138" s="9"/>
      <c r="LR138" s="9"/>
      <c r="LS138" s="9"/>
      <c r="LT138" s="9"/>
      <c r="LU138" s="9"/>
      <c r="LV138" s="9"/>
      <c r="LW138" s="9"/>
      <c r="LX138" s="9"/>
      <c r="LY138" s="9"/>
      <c r="LZ138" s="9"/>
      <c r="MA138" s="9"/>
      <c r="MB138" s="9"/>
      <c r="MC138" s="9"/>
      <c r="MD138" s="9"/>
      <c r="ME138" s="9"/>
      <c r="MF138" s="9"/>
      <c r="MG138" s="9"/>
      <c r="MH138" s="9"/>
      <c r="MI138" s="9"/>
      <c r="MJ138" s="9"/>
      <c r="MK138" s="9"/>
      <c r="ML138" s="9"/>
      <c r="MM138" s="9"/>
      <c r="MN138" s="9"/>
      <c r="MO138" s="9"/>
      <c r="MP138" s="9"/>
      <c r="MQ138" s="9"/>
      <c r="MR138" s="9"/>
      <c r="MS138" s="9"/>
      <c r="MT138" s="9"/>
      <c r="MU138" s="9"/>
      <c r="MV138" s="9"/>
      <c r="MW138" s="9"/>
      <c r="MX138" s="9"/>
      <c r="MY138" s="9"/>
      <c r="MZ138" s="9"/>
      <c r="NA138" s="9"/>
      <c r="NB138" s="9"/>
      <c r="NC138" s="9"/>
      <c r="ND138" s="9"/>
      <c r="NE138" s="9"/>
      <c r="NF138" s="9"/>
      <c r="NG138" s="9"/>
      <c r="NH138" s="9"/>
      <c r="NI138" s="9"/>
      <c r="NJ138" s="9"/>
      <c r="NK138" s="9"/>
      <c r="NL138" s="9"/>
      <c r="NM138" s="9"/>
      <c r="NN138" s="9"/>
      <c r="NO138" s="9"/>
      <c r="NP138" s="9"/>
      <c r="NQ138" s="9"/>
      <c r="NR138" s="9"/>
      <c r="NS138" s="9"/>
      <c r="NT138" s="9"/>
      <c r="NU138" s="9"/>
      <c r="NV138" s="9"/>
      <c r="NW138" s="9"/>
      <c r="NX138" s="9"/>
      <c r="NY138" s="9"/>
      <c r="NZ138" s="9"/>
      <c r="OA138" s="9"/>
      <c r="OB138" s="9"/>
      <c r="OC138" s="9"/>
      <c r="OD138" s="9"/>
      <c r="OE138" s="9"/>
      <c r="OF138" s="9"/>
      <c r="OG138" s="9"/>
      <c r="OH138" s="9"/>
      <c r="OI138" s="9"/>
      <c r="OJ138" s="9"/>
      <c r="OK138" s="9"/>
      <c r="OL138" s="9"/>
      <c r="OM138" s="9"/>
      <c r="ON138" s="9"/>
      <c r="OO138" s="9"/>
      <c r="OP138" s="9"/>
      <c r="OQ138" s="9"/>
      <c r="OR138" s="9"/>
      <c r="OS138" s="9"/>
      <c r="OT138" s="9"/>
      <c r="OU138" s="9"/>
      <c r="OV138" s="9"/>
      <c r="OW138" s="9"/>
      <c r="OX138" s="9"/>
      <c r="OY138" s="9"/>
      <c r="OZ138" s="9"/>
      <c r="PA138" s="9"/>
      <c r="PB138" s="9"/>
      <c r="PC138" s="9"/>
      <c r="PD138" s="9"/>
      <c r="PE138" s="9"/>
      <c r="PF138" s="9"/>
      <c r="PG138" s="9"/>
      <c r="PH138" s="9"/>
      <c r="PI138" s="9"/>
      <c r="PJ138" s="9"/>
      <c r="PK138" s="9"/>
      <c r="PL138" s="9"/>
      <c r="PM138" s="9"/>
      <c r="PN138" s="9"/>
      <c r="PO138" s="9"/>
      <c r="PP138" s="9"/>
      <c r="PQ138" s="9"/>
      <c r="PR138" s="9"/>
      <c r="PS138" s="9"/>
      <c r="PT138" s="9"/>
      <c r="PU138" s="9"/>
      <c r="PV138" s="9"/>
      <c r="PW138" s="9"/>
      <c r="PX138" s="9"/>
      <c r="PY138" s="9"/>
      <c r="PZ138" s="9"/>
      <c r="QA138" s="9"/>
      <c r="QB138" s="9"/>
      <c r="QC138" s="9"/>
      <c r="QD138" s="9"/>
      <c r="QE138" s="9"/>
      <c r="QF138" s="9"/>
      <c r="QG138" s="9"/>
      <c r="QH138" s="9"/>
      <c r="QI138" s="9"/>
      <c r="QJ138" s="9"/>
      <c r="QK138" s="9"/>
      <c r="QL138" s="9"/>
      <c r="QM138" s="9"/>
      <c r="QN138" s="9"/>
      <c r="QO138" s="9"/>
      <c r="QP138" s="9"/>
      <c r="QQ138" s="9"/>
      <c r="QR138" s="9"/>
      <c r="QS138" s="9"/>
      <c r="QT138" s="9"/>
      <c r="QU138" s="9"/>
      <c r="QV138" s="9"/>
      <c r="QW138" s="9"/>
      <c r="QX138" s="9"/>
      <c r="QY138" s="9"/>
      <c r="QZ138" s="9"/>
      <c r="RA138" s="9"/>
      <c r="RB138" s="9"/>
      <c r="RC138" s="9"/>
      <c r="RD138" s="9"/>
      <c r="RE138" s="9"/>
      <c r="RF138" s="9"/>
      <c r="RG138" s="9"/>
      <c r="RH138" s="9"/>
      <c r="RI138" s="9"/>
      <c r="RJ138" s="9"/>
      <c r="RK138" s="9"/>
      <c r="RL138" s="9"/>
      <c r="RM138" s="9"/>
      <c r="RN138" s="9"/>
      <c r="RO138" s="9"/>
      <c r="RP138" s="9"/>
      <c r="RQ138" s="9"/>
      <c r="RR138" s="9"/>
      <c r="RS138" s="9"/>
      <c r="RT138" s="9"/>
      <c r="RU138" s="9"/>
      <c r="RV138" s="9"/>
      <c r="RW138" s="9"/>
      <c r="RX138" s="9"/>
      <c r="RY138" s="9"/>
      <c r="RZ138" s="9"/>
      <c r="SA138" s="9"/>
      <c r="SB138" s="9"/>
      <c r="SC138" s="9"/>
      <c r="SD138" s="9"/>
      <c r="SE138" s="9"/>
      <c r="SF138" s="9"/>
      <c r="SG138" s="9"/>
      <c r="SH138" s="9"/>
      <c r="SI138" s="9"/>
      <c r="SJ138" s="9"/>
      <c r="SK138" s="9"/>
      <c r="SL138" s="9"/>
      <c r="SM138" s="9"/>
      <c r="SN138" s="9"/>
      <c r="SO138" s="9"/>
      <c r="SP138" s="9"/>
      <c r="SQ138" s="9"/>
      <c r="SR138" s="9"/>
      <c r="SS138" s="9"/>
      <c r="ST138" s="9"/>
      <c r="SU138" s="9"/>
      <c r="SV138" s="9"/>
      <c r="SW138" s="9"/>
      <c r="SX138" s="9"/>
      <c r="SY138" s="9"/>
      <c r="SZ138" s="9"/>
      <c r="TA138" s="9"/>
      <c r="TB138" s="9"/>
      <c r="TC138" s="9"/>
      <c r="TD138" s="9"/>
      <c r="TE138" s="9"/>
      <c r="TF138" s="9"/>
      <c r="TG138" s="9"/>
      <c r="TH138" s="9"/>
      <c r="TI138" s="9"/>
      <c r="TJ138" s="9"/>
      <c r="TK138" s="9"/>
      <c r="TL138" s="9"/>
      <c r="TM138" s="9"/>
      <c r="TN138" s="9"/>
      <c r="TO138" s="9"/>
      <c r="TP138" s="9"/>
      <c r="TQ138" s="9"/>
      <c r="TR138" s="9"/>
      <c r="TS138" s="9"/>
      <c r="TT138" s="9"/>
      <c r="TU138" s="9"/>
      <c r="TV138" s="9"/>
      <c r="TW138" s="9"/>
      <c r="TX138" s="9"/>
      <c r="TY138" s="9"/>
      <c r="TZ138" s="9"/>
      <c r="UA138" s="9"/>
      <c r="UB138" s="9"/>
      <c r="UC138" s="9"/>
      <c r="UD138" s="9"/>
      <c r="UE138" s="9"/>
      <c r="UF138" s="9"/>
      <c r="UG138" s="9"/>
      <c r="UH138" s="9"/>
      <c r="UI138" s="9"/>
      <c r="UJ138" s="9"/>
      <c r="UK138" s="9"/>
      <c r="UL138" s="9"/>
      <c r="UM138" s="9"/>
      <c r="UN138" s="9"/>
      <c r="UO138" s="9"/>
      <c r="UP138" s="9"/>
      <c r="UQ138" s="9"/>
      <c r="UR138" s="9"/>
      <c r="US138" s="9"/>
      <c r="UT138" s="9"/>
      <c r="UU138" s="9"/>
      <c r="UV138" s="9"/>
      <c r="UW138" s="9"/>
      <c r="UX138" s="9"/>
      <c r="UY138" s="9"/>
      <c r="UZ138" s="9"/>
      <c r="VA138" s="9"/>
      <c r="VB138" s="9"/>
      <c r="VC138" s="9"/>
      <c r="VD138" s="9"/>
      <c r="VE138" s="9"/>
      <c r="VF138" s="9"/>
      <c r="VG138" s="9"/>
      <c r="VH138" s="9"/>
      <c r="VI138" s="9"/>
      <c r="VJ138" s="9"/>
      <c r="VK138" s="9"/>
      <c r="VL138" s="9"/>
      <c r="VM138" s="9"/>
      <c r="VN138" s="9"/>
      <c r="VO138" s="9"/>
      <c r="VP138" s="9"/>
      <c r="VQ138" s="9"/>
      <c r="VR138" s="9"/>
      <c r="VS138" s="9"/>
      <c r="VT138" s="9"/>
      <c r="VU138" s="9"/>
      <c r="VV138" s="9"/>
      <c r="VW138" s="9"/>
      <c r="VX138" s="9"/>
      <c r="VY138" s="9"/>
      <c r="VZ138" s="9"/>
    </row>
    <row r="139" spans="1:906" s="105" customFormat="1" x14ac:dyDescent="0.2">
      <c r="A139" s="115" t="s">
        <v>1637</v>
      </c>
      <c r="B139" s="116" t="s">
        <v>1005</v>
      </c>
      <c r="C139" s="117">
        <v>8231.8839869999993</v>
      </c>
      <c r="D139" s="118">
        <v>8272.5</v>
      </c>
      <c r="E139" s="126">
        <v>227.194924375</v>
      </c>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c r="MK139" s="9"/>
      <c r="ML139" s="9"/>
      <c r="MM139" s="9"/>
      <c r="MN139" s="9"/>
      <c r="MO139" s="9"/>
      <c r="MP139" s="9"/>
      <c r="MQ139" s="9"/>
      <c r="MR139" s="9"/>
      <c r="MS139" s="9"/>
      <c r="MT139" s="9"/>
      <c r="MU139" s="9"/>
      <c r="MV139" s="9"/>
      <c r="MW139" s="9"/>
      <c r="MX139" s="9"/>
      <c r="MY139" s="9"/>
      <c r="MZ139" s="9"/>
      <c r="NA139" s="9"/>
      <c r="NB139" s="9"/>
      <c r="NC139" s="9"/>
      <c r="ND139" s="9"/>
      <c r="NE139" s="9"/>
      <c r="NF139" s="9"/>
      <c r="NG139" s="9"/>
      <c r="NH139" s="9"/>
      <c r="NI139" s="9"/>
      <c r="NJ139" s="9"/>
      <c r="NK139" s="9"/>
      <c r="NL139" s="9"/>
      <c r="NM139" s="9"/>
      <c r="NN139" s="9"/>
      <c r="NO139" s="9"/>
      <c r="NP139" s="9"/>
      <c r="NQ139" s="9"/>
      <c r="NR139" s="9"/>
      <c r="NS139" s="9"/>
      <c r="NT139" s="9"/>
      <c r="NU139" s="9"/>
      <c r="NV139" s="9"/>
      <c r="NW139" s="9"/>
      <c r="NX139" s="9"/>
      <c r="NY139" s="9"/>
      <c r="NZ139" s="9"/>
      <c r="OA139" s="9"/>
      <c r="OB139" s="9"/>
      <c r="OC139" s="9"/>
      <c r="OD139" s="9"/>
      <c r="OE139" s="9"/>
      <c r="OF139" s="9"/>
      <c r="OG139" s="9"/>
      <c r="OH139" s="9"/>
      <c r="OI139" s="9"/>
      <c r="OJ139" s="9"/>
      <c r="OK139" s="9"/>
      <c r="OL139" s="9"/>
      <c r="OM139" s="9"/>
      <c r="ON139" s="9"/>
      <c r="OO139" s="9"/>
      <c r="OP139" s="9"/>
      <c r="OQ139" s="9"/>
      <c r="OR139" s="9"/>
      <c r="OS139" s="9"/>
      <c r="OT139" s="9"/>
      <c r="OU139" s="9"/>
      <c r="OV139" s="9"/>
      <c r="OW139" s="9"/>
      <c r="OX139" s="9"/>
      <c r="OY139" s="9"/>
      <c r="OZ139" s="9"/>
      <c r="PA139" s="9"/>
      <c r="PB139" s="9"/>
      <c r="PC139" s="9"/>
      <c r="PD139" s="9"/>
      <c r="PE139" s="9"/>
      <c r="PF139" s="9"/>
      <c r="PG139" s="9"/>
      <c r="PH139" s="9"/>
      <c r="PI139" s="9"/>
      <c r="PJ139" s="9"/>
      <c r="PK139" s="9"/>
      <c r="PL139" s="9"/>
      <c r="PM139" s="9"/>
      <c r="PN139" s="9"/>
      <c r="PO139" s="9"/>
      <c r="PP139" s="9"/>
      <c r="PQ139" s="9"/>
      <c r="PR139" s="9"/>
      <c r="PS139" s="9"/>
      <c r="PT139" s="9"/>
      <c r="PU139" s="9"/>
      <c r="PV139" s="9"/>
      <c r="PW139" s="9"/>
      <c r="PX139" s="9"/>
      <c r="PY139" s="9"/>
      <c r="PZ139" s="9"/>
      <c r="QA139" s="9"/>
      <c r="QB139" s="9"/>
      <c r="QC139" s="9"/>
      <c r="QD139" s="9"/>
      <c r="QE139" s="9"/>
      <c r="QF139" s="9"/>
      <c r="QG139" s="9"/>
      <c r="QH139" s="9"/>
      <c r="QI139" s="9"/>
      <c r="QJ139" s="9"/>
      <c r="QK139" s="9"/>
      <c r="QL139" s="9"/>
      <c r="QM139" s="9"/>
      <c r="QN139" s="9"/>
      <c r="QO139" s="9"/>
      <c r="QP139" s="9"/>
      <c r="QQ139" s="9"/>
      <c r="QR139" s="9"/>
      <c r="QS139" s="9"/>
      <c r="QT139" s="9"/>
      <c r="QU139" s="9"/>
      <c r="QV139" s="9"/>
      <c r="QW139" s="9"/>
      <c r="QX139" s="9"/>
      <c r="QY139" s="9"/>
      <c r="QZ139" s="9"/>
      <c r="RA139" s="9"/>
      <c r="RB139" s="9"/>
      <c r="RC139" s="9"/>
      <c r="RD139" s="9"/>
      <c r="RE139" s="9"/>
      <c r="RF139" s="9"/>
      <c r="RG139" s="9"/>
      <c r="RH139" s="9"/>
      <c r="RI139" s="9"/>
      <c r="RJ139" s="9"/>
      <c r="RK139" s="9"/>
      <c r="RL139" s="9"/>
      <c r="RM139" s="9"/>
      <c r="RN139" s="9"/>
      <c r="RO139" s="9"/>
      <c r="RP139" s="9"/>
      <c r="RQ139" s="9"/>
      <c r="RR139" s="9"/>
      <c r="RS139" s="9"/>
      <c r="RT139" s="9"/>
      <c r="RU139" s="9"/>
      <c r="RV139" s="9"/>
      <c r="RW139" s="9"/>
      <c r="RX139" s="9"/>
      <c r="RY139" s="9"/>
      <c r="RZ139" s="9"/>
      <c r="SA139" s="9"/>
      <c r="SB139" s="9"/>
      <c r="SC139" s="9"/>
      <c r="SD139" s="9"/>
      <c r="SE139" s="9"/>
      <c r="SF139" s="9"/>
      <c r="SG139" s="9"/>
      <c r="SH139" s="9"/>
      <c r="SI139" s="9"/>
      <c r="SJ139" s="9"/>
      <c r="SK139" s="9"/>
      <c r="SL139" s="9"/>
      <c r="SM139" s="9"/>
      <c r="SN139" s="9"/>
      <c r="SO139" s="9"/>
      <c r="SP139" s="9"/>
      <c r="SQ139" s="9"/>
      <c r="SR139" s="9"/>
      <c r="SS139" s="9"/>
      <c r="ST139" s="9"/>
      <c r="SU139" s="9"/>
      <c r="SV139" s="9"/>
      <c r="SW139" s="9"/>
      <c r="SX139" s="9"/>
      <c r="SY139" s="9"/>
      <c r="SZ139" s="9"/>
      <c r="TA139" s="9"/>
      <c r="TB139" s="9"/>
      <c r="TC139" s="9"/>
      <c r="TD139" s="9"/>
      <c r="TE139" s="9"/>
      <c r="TF139" s="9"/>
      <c r="TG139" s="9"/>
      <c r="TH139" s="9"/>
      <c r="TI139" s="9"/>
      <c r="TJ139" s="9"/>
      <c r="TK139" s="9"/>
      <c r="TL139" s="9"/>
      <c r="TM139" s="9"/>
      <c r="TN139" s="9"/>
      <c r="TO139" s="9"/>
      <c r="TP139" s="9"/>
      <c r="TQ139" s="9"/>
      <c r="TR139" s="9"/>
      <c r="TS139" s="9"/>
      <c r="TT139" s="9"/>
      <c r="TU139" s="9"/>
      <c r="TV139" s="9"/>
      <c r="TW139" s="9"/>
      <c r="TX139" s="9"/>
      <c r="TY139" s="9"/>
      <c r="TZ139" s="9"/>
      <c r="UA139" s="9"/>
      <c r="UB139" s="9"/>
      <c r="UC139" s="9"/>
      <c r="UD139" s="9"/>
      <c r="UE139" s="9"/>
      <c r="UF139" s="9"/>
      <c r="UG139" s="9"/>
      <c r="UH139" s="9"/>
      <c r="UI139" s="9"/>
      <c r="UJ139" s="9"/>
      <c r="UK139" s="9"/>
      <c r="UL139" s="9"/>
      <c r="UM139" s="9"/>
      <c r="UN139" s="9"/>
      <c r="UO139" s="9"/>
      <c r="UP139" s="9"/>
      <c r="UQ139" s="9"/>
      <c r="UR139" s="9"/>
      <c r="US139" s="9"/>
      <c r="UT139" s="9"/>
      <c r="UU139" s="9"/>
      <c r="UV139" s="9"/>
      <c r="UW139" s="9"/>
      <c r="UX139" s="9"/>
      <c r="UY139" s="9"/>
      <c r="UZ139" s="9"/>
      <c r="VA139" s="9"/>
      <c r="VB139" s="9"/>
      <c r="VC139" s="9"/>
      <c r="VD139" s="9"/>
      <c r="VE139" s="9"/>
      <c r="VF139" s="9"/>
      <c r="VG139" s="9"/>
      <c r="VH139" s="9"/>
      <c r="VI139" s="9"/>
      <c r="VJ139" s="9"/>
      <c r="VK139" s="9"/>
      <c r="VL139" s="9"/>
      <c r="VM139" s="9"/>
      <c r="VN139" s="9"/>
      <c r="VO139" s="9"/>
      <c r="VP139" s="9"/>
      <c r="VQ139" s="9"/>
      <c r="VR139" s="9"/>
      <c r="VS139" s="9"/>
      <c r="VT139" s="9"/>
      <c r="VU139" s="9"/>
      <c r="VV139" s="9"/>
      <c r="VW139" s="9"/>
      <c r="VX139" s="9"/>
      <c r="VY139" s="9"/>
      <c r="VZ139" s="9"/>
      <c r="WA139" s="9"/>
      <c r="WB139" s="9"/>
      <c r="WC139" s="9"/>
      <c r="WD139" s="9"/>
      <c r="WE139" s="9"/>
      <c r="WF139" s="9"/>
      <c r="WG139" s="9"/>
      <c r="WH139" s="9"/>
      <c r="WI139" s="9"/>
      <c r="WJ139" s="9"/>
      <c r="WK139" s="9"/>
      <c r="WL139" s="9"/>
      <c r="WM139" s="9"/>
      <c r="WN139" s="9"/>
      <c r="WO139" s="9"/>
      <c r="WP139" s="9"/>
      <c r="WQ139" s="9"/>
      <c r="WR139" s="9"/>
      <c r="WS139" s="9"/>
      <c r="WT139" s="9"/>
      <c r="WU139" s="9"/>
      <c r="WV139" s="9"/>
      <c r="WW139" s="9"/>
      <c r="WX139" s="9"/>
      <c r="WY139" s="9"/>
      <c r="WZ139" s="9"/>
      <c r="XA139" s="9"/>
      <c r="XB139" s="9"/>
      <c r="XC139" s="9"/>
      <c r="XD139" s="9"/>
      <c r="XE139" s="9"/>
      <c r="XF139" s="9"/>
      <c r="XG139" s="9"/>
      <c r="XH139" s="9"/>
      <c r="XI139" s="9"/>
      <c r="XJ139" s="9"/>
      <c r="XK139" s="9"/>
      <c r="XL139" s="9"/>
      <c r="XM139" s="9"/>
      <c r="XN139" s="9"/>
      <c r="XO139" s="9"/>
      <c r="XP139" s="9"/>
      <c r="XQ139" s="9"/>
      <c r="XR139" s="9"/>
      <c r="XS139" s="9"/>
      <c r="XT139" s="9"/>
      <c r="XU139" s="9"/>
      <c r="XV139" s="9"/>
      <c r="XW139" s="9"/>
      <c r="XX139" s="9"/>
      <c r="XY139" s="9"/>
      <c r="XZ139" s="9"/>
      <c r="YA139" s="9"/>
      <c r="YB139" s="9"/>
      <c r="YC139" s="9"/>
      <c r="YD139" s="9"/>
      <c r="YE139" s="9"/>
      <c r="YF139" s="9"/>
      <c r="YG139" s="9"/>
      <c r="YH139" s="9"/>
      <c r="YI139" s="9"/>
      <c r="YJ139" s="9"/>
      <c r="YK139" s="9"/>
      <c r="YL139" s="9"/>
      <c r="YM139" s="9"/>
      <c r="YN139" s="9"/>
      <c r="YO139" s="9"/>
      <c r="YP139" s="9"/>
      <c r="YQ139" s="9"/>
      <c r="YR139" s="9"/>
      <c r="YS139" s="9"/>
      <c r="YT139" s="9"/>
      <c r="YU139" s="9"/>
      <c r="YV139" s="9"/>
      <c r="YW139" s="9"/>
      <c r="YX139" s="9"/>
      <c r="YY139" s="9"/>
      <c r="YZ139" s="9"/>
      <c r="ZA139" s="9"/>
      <c r="ZB139" s="9"/>
      <c r="ZC139" s="9"/>
      <c r="ZD139" s="9"/>
      <c r="ZE139" s="9"/>
      <c r="ZF139" s="9"/>
      <c r="ZG139" s="9"/>
      <c r="ZH139" s="9"/>
      <c r="ZI139" s="9"/>
      <c r="ZJ139" s="9"/>
      <c r="ZK139" s="9"/>
      <c r="ZL139" s="9"/>
      <c r="ZM139" s="9"/>
      <c r="ZN139" s="9"/>
      <c r="ZO139" s="9"/>
      <c r="ZP139" s="9"/>
      <c r="ZQ139" s="9"/>
      <c r="ZR139" s="9"/>
      <c r="ZS139" s="9"/>
      <c r="ZT139" s="9"/>
      <c r="ZU139" s="9"/>
      <c r="ZV139" s="9"/>
      <c r="ZW139" s="9"/>
      <c r="ZX139" s="9"/>
      <c r="ZY139" s="9"/>
      <c r="ZZ139" s="9"/>
      <c r="AAA139" s="9"/>
      <c r="AAB139" s="9"/>
      <c r="AAC139" s="9"/>
      <c r="AAD139" s="9"/>
      <c r="AAE139" s="9"/>
      <c r="AAF139" s="9"/>
      <c r="AAG139" s="9"/>
      <c r="AAH139" s="9"/>
      <c r="AAI139" s="9"/>
      <c r="AAJ139" s="9"/>
      <c r="AAK139" s="9"/>
      <c r="AAL139" s="9"/>
      <c r="AAM139" s="9"/>
      <c r="AAN139" s="9"/>
      <c r="AAO139" s="9"/>
      <c r="AAP139" s="9"/>
      <c r="AAQ139" s="9"/>
      <c r="AAR139" s="9"/>
      <c r="AAS139" s="9"/>
      <c r="AAT139" s="9"/>
      <c r="AAU139" s="9"/>
      <c r="AAV139" s="9"/>
      <c r="AAW139" s="9"/>
      <c r="AAX139" s="9"/>
      <c r="AAY139" s="9"/>
      <c r="AAZ139" s="9"/>
      <c r="ABA139" s="9"/>
      <c r="ABB139" s="9"/>
      <c r="ABC139" s="9"/>
      <c r="ABD139" s="9"/>
      <c r="ABE139" s="9"/>
      <c r="ABF139" s="9"/>
      <c r="ABG139" s="9"/>
      <c r="ABH139" s="9"/>
      <c r="ABI139" s="9"/>
      <c r="ABJ139" s="9"/>
      <c r="ABK139" s="9"/>
      <c r="ABL139" s="9"/>
      <c r="ABM139" s="9"/>
      <c r="ABN139" s="9"/>
      <c r="ABO139" s="9"/>
      <c r="ABP139" s="9"/>
      <c r="ABQ139" s="9"/>
      <c r="ABR139" s="9"/>
      <c r="ABS139" s="9"/>
      <c r="ABT139" s="9"/>
      <c r="ABU139" s="9"/>
      <c r="ABV139" s="9"/>
      <c r="ABW139" s="9"/>
      <c r="ABX139" s="9"/>
      <c r="ABY139" s="9"/>
      <c r="ABZ139" s="9"/>
      <c r="ACA139" s="9"/>
      <c r="ACB139" s="9"/>
      <c r="ACC139" s="9"/>
      <c r="ACD139" s="9"/>
      <c r="ACE139" s="9"/>
      <c r="ACF139" s="9"/>
      <c r="ACG139" s="9"/>
      <c r="ACH139" s="9"/>
      <c r="ACI139" s="9"/>
      <c r="ACJ139" s="9"/>
      <c r="ACK139" s="9"/>
      <c r="ACL139" s="9"/>
      <c r="ACM139" s="9"/>
      <c r="ACN139" s="9"/>
      <c r="ACO139" s="9"/>
      <c r="ACP139" s="9"/>
      <c r="ACQ139" s="9"/>
      <c r="ACR139" s="9"/>
      <c r="ACS139" s="9"/>
      <c r="ACT139" s="9"/>
      <c r="ACU139" s="9"/>
      <c r="ACV139" s="9"/>
      <c r="ACW139" s="9"/>
      <c r="ACX139" s="9"/>
      <c r="ACY139" s="9"/>
      <c r="ACZ139" s="9"/>
      <c r="ADA139" s="9"/>
      <c r="ADB139" s="9"/>
      <c r="ADC139" s="9"/>
      <c r="ADD139" s="9"/>
      <c r="ADE139" s="9"/>
      <c r="ADF139" s="9"/>
      <c r="ADG139" s="9"/>
      <c r="ADH139" s="9"/>
      <c r="ADI139" s="9"/>
      <c r="ADJ139" s="9"/>
      <c r="ADK139" s="9"/>
      <c r="ADL139" s="9"/>
      <c r="ADM139" s="9"/>
      <c r="ADN139" s="9"/>
      <c r="ADO139" s="9"/>
      <c r="ADP139" s="9"/>
      <c r="ADQ139" s="9"/>
      <c r="ADR139" s="9"/>
      <c r="ADS139" s="9"/>
      <c r="ADT139" s="9"/>
      <c r="ADU139" s="9"/>
      <c r="ADV139" s="9"/>
      <c r="ADW139" s="9"/>
      <c r="ADX139" s="9"/>
      <c r="ADY139" s="9"/>
      <c r="ADZ139" s="9"/>
      <c r="AEA139" s="9"/>
      <c r="AEB139" s="9"/>
      <c r="AEC139" s="9"/>
      <c r="AED139" s="9"/>
      <c r="AEE139" s="9"/>
      <c r="AEF139" s="9"/>
      <c r="AEG139" s="9"/>
      <c r="AEH139" s="9"/>
      <c r="AEI139" s="9"/>
      <c r="AEJ139" s="9"/>
      <c r="AEK139" s="9"/>
      <c r="AEL139" s="9"/>
      <c r="AEM139" s="9"/>
      <c r="AEN139" s="9"/>
      <c r="AEO139" s="9"/>
      <c r="AEP139" s="9"/>
      <c r="AEQ139" s="9"/>
      <c r="AER139" s="9"/>
      <c r="AES139" s="9"/>
      <c r="AET139" s="9"/>
      <c r="AEU139" s="9"/>
      <c r="AEV139" s="9"/>
      <c r="AEW139" s="9"/>
      <c r="AEX139" s="9"/>
      <c r="AEY139" s="9"/>
      <c r="AEZ139" s="9"/>
      <c r="AFA139" s="9"/>
      <c r="AFB139" s="9"/>
      <c r="AFC139" s="9"/>
      <c r="AFD139" s="9"/>
      <c r="AFE139" s="9"/>
      <c r="AFF139" s="9"/>
      <c r="AFG139" s="9"/>
      <c r="AFH139" s="9"/>
      <c r="AFI139" s="9"/>
      <c r="AFJ139" s="9"/>
      <c r="AFK139" s="9"/>
      <c r="AFL139" s="9"/>
      <c r="AFM139" s="9"/>
      <c r="AFN139" s="9"/>
      <c r="AFO139" s="9"/>
      <c r="AFP139" s="9"/>
      <c r="AFQ139" s="9"/>
      <c r="AFR139" s="9"/>
      <c r="AFS139" s="9"/>
      <c r="AFT139" s="9"/>
      <c r="AFU139" s="9"/>
      <c r="AFV139" s="9"/>
      <c r="AFW139" s="9"/>
      <c r="AFX139" s="9"/>
      <c r="AFY139" s="9"/>
      <c r="AFZ139" s="9"/>
      <c r="AGA139" s="9"/>
      <c r="AGB139" s="9"/>
      <c r="AGC139" s="9"/>
      <c r="AGD139" s="9"/>
      <c r="AGE139" s="9"/>
      <c r="AGF139" s="9"/>
      <c r="AGG139" s="9"/>
      <c r="AGH139" s="9"/>
      <c r="AGI139" s="9"/>
      <c r="AGJ139" s="9"/>
      <c r="AGK139" s="9"/>
      <c r="AGL139" s="9"/>
      <c r="AGM139" s="9"/>
      <c r="AGN139" s="9"/>
      <c r="AGO139" s="9"/>
      <c r="AGP139" s="9"/>
      <c r="AGQ139" s="9"/>
      <c r="AGR139" s="9"/>
      <c r="AGS139" s="9"/>
      <c r="AGT139" s="9"/>
      <c r="AGU139" s="9"/>
      <c r="AGV139" s="9"/>
      <c r="AGW139" s="9"/>
      <c r="AGX139" s="9"/>
      <c r="AGY139" s="9"/>
      <c r="AGZ139" s="9"/>
      <c r="AHA139" s="9"/>
      <c r="AHB139" s="9"/>
      <c r="AHC139" s="9"/>
      <c r="AHD139" s="9"/>
      <c r="AHE139" s="9"/>
      <c r="AHF139" s="9"/>
      <c r="AHG139" s="9"/>
      <c r="AHH139" s="9"/>
      <c r="AHI139" s="9"/>
      <c r="AHJ139" s="9"/>
      <c r="AHK139" s="9"/>
      <c r="AHL139" s="9"/>
      <c r="AHM139" s="9"/>
      <c r="AHN139" s="9"/>
      <c r="AHO139" s="9"/>
      <c r="AHP139" s="9"/>
      <c r="AHQ139" s="9"/>
      <c r="AHR139" s="9"/>
      <c r="AHS139" s="9"/>
      <c r="AHT139" s="9"/>
      <c r="AHU139" s="9"/>
      <c r="AHV139" s="9"/>
    </row>
    <row r="140" spans="1:906" s="105" customFormat="1" x14ac:dyDescent="0.2">
      <c r="A140" s="115" t="s">
        <v>1023</v>
      </c>
      <c r="B140" s="116" t="s">
        <v>1005</v>
      </c>
      <c r="C140" s="117">
        <v>1249.51998</v>
      </c>
      <c r="D140" s="118">
        <v>1300.2</v>
      </c>
      <c r="E140" s="126">
        <v>71.483437499999994</v>
      </c>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c r="ML140" s="9"/>
      <c r="MM140" s="9"/>
      <c r="MN140" s="9"/>
      <c r="MO140" s="9"/>
      <c r="MP140" s="9"/>
      <c r="MQ140" s="9"/>
      <c r="MR140" s="9"/>
      <c r="MS140" s="9"/>
      <c r="MT140" s="9"/>
      <c r="MU140" s="9"/>
      <c r="MV140" s="9"/>
      <c r="MW140" s="9"/>
      <c r="MX140" s="9"/>
      <c r="MY140" s="9"/>
      <c r="MZ140" s="9"/>
      <c r="NA140" s="9"/>
      <c r="NB140" s="9"/>
      <c r="NC140" s="9"/>
      <c r="ND140" s="9"/>
      <c r="NE140" s="9"/>
      <c r="NF140" s="9"/>
      <c r="NG140" s="9"/>
      <c r="NH140" s="9"/>
      <c r="NI140" s="9"/>
      <c r="NJ140" s="9"/>
      <c r="NK140" s="9"/>
      <c r="NL140" s="9"/>
      <c r="NM140" s="9"/>
      <c r="NN140" s="9"/>
      <c r="NO140" s="9"/>
      <c r="NP140" s="9"/>
      <c r="NQ140" s="9"/>
      <c r="NR140" s="9"/>
      <c r="NS140" s="9"/>
      <c r="NT140" s="9"/>
      <c r="NU140" s="9"/>
      <c r="NV140" s="9"/>
      <c r="NW140" s="9"/>
      <c r="NX140" s="9"/>
      <c r="NY140" s="9"/>
      <c r="NZ140" s="9"/>
      <c r="OA140" s="9"/>
      <c r="OB140" s="9"/>
      <c r="OC140" s="9"/>
      <c r="OD140" s="9"/>
      <c r="OE140" s="9"/>
      <c r="OF140" s="9"/>
      <c r="OG140" s="9"/>
      <c r="OH140" s="9"/>
      <c r="OI140" s="9"/>
      <c r="OJ140" s="9"/>
      <c r="OK140" s="9"/>
      <c r="OL140" s="9"/>
      <c r="OM140" s="9"/>
      <c r="ON140" s="9"/>
      <c r="OO140" s="9"/>
      <c r="OP140" s="9"/>
      <c r="OQ140" s="9"/>
      <c r="OR140" s="9"/>
      <c r="OS140" s="9"/>
      <c r="OT140" s="9"/>
      <c r="OU140" s="9"/>
      <c r="OV140" s="9"/>
      <c r="OW140" s="9"/>
      <c r="OX140" s="9"/>
      <c r="OY140" s="9"/>
      <c r="OZ140" s="9"/>
      <c r="PA140" s="9"/>
      <c r="PB140" s="9"/>
      <c r="PC140" s="9"/>
      <c r="PD140" s="9"/>
      <c r="PE140" s="9"/>
      <c r="PF140" s="9"/>
      <c r="PG140" s="9"/>
      <c r="PH140" s="9"/>
      <c r="PI140" s="9"/>
      <c r="PJ140" s="9"/>
      <c r="PK140" s="9"/>
      <c r="PL140" s="9"/>
      <c r="PM140" s="9"/>
      <c r="PN140" s="9"/>
      <c r="PO140" s="9"/>
      <c r="PP140" s="9"/>
      <c r="PQ140" s="9"/>
      <c r="PR140" s="9"/>
      <c r="PS140" s="9"/>
      <c r="PT140" s="9"/>
      <c r="PU140" s="9"/>
      <c r="PV140" s="9"/>
      <c r="PW140" s="9"/>
      <c r="PX140" s="9"/>
      <c r="PY140" s="9"/>
      <c r="PZ140" s="9"/>
      <c r="QA140" s="9"/>
      <c r="QB140" s="9"/>
      <c r="QC140" s="9"/>
      <c r="QD140" s="9"/>
      <c r="QE140" s="9"/>
      <c r="QF140" s="9"/>
      <c r="QG140" s="9"/>
      <c r="QH140" s="9"/>
      <c r="QI140" s="9"/>
      <c r="QJ140" s="9"/>
      <c r="QK140" s="9"/>
      <c r="QL140" s="9"/>
      <c r="QM140" s="9"/>
      <c r="QN140" s="9"/>
      <c r="QO140" s="9"/>
      <c r="QP140" s="9"/>
      <c r="QQ140" s="9"/>
      <c r="QR140" s="9"/>
      <c r="QS140" s="9"/>
      <c r="QT140" s="9"/>
      <c r="QU140" s="9"/>
      <c r="QV140" s="9"/>
      <c r="QW140" s="9"/>
      <c r="QX140" s="9"/>
      <c r="QY140" s="9"/>
      <c r="QZ140" s="9"/>
      <c r="RA140" s="9"/>
      <c r="RB140" s="9"/>
      <c r="RC140" s="9"/>
      <c r="RD140" s="9"/>
      <c r="RE140" s="9"/>
      <c r="RF140" s="9"/>
      <c r="RG140" s="9"/>
      <c r="RH140" s="9"/>
      <c r="RI140" s="9"/>
      <c r="RJ140" s="9"/>
      <c r="RK140" s="9"/>
      <c r="RL140" s="9"/>
      <c r="RM140" s="9"/>
      <c r="RN140" s="9"/>
      <c r="RO140" s="9"/>
      <c r="RP140" s="9"/>
      <c r="RQ140" s="9"/>
      <c r="RR140" s="9"/>
      <c r="RS140" s="9"/>
      <c r="RT140" s="9"/>
      <c r="RU140" s="9"/>
      <c r="RV140" s="9"/>
      <c r="RW140" s="9"/>
      <c r="RX140" s="9"/>
      <c r="RY140" s="9"/>
      <c r="RZ140" s="9"/>
      <c r="SA140" s="9"/>
      <c r="SB140" s="9"/>
      <c r="SC140" s="9"/>
      <c r="SD140" s="9"/>
      <c r="SE140" s="9"/>
      <c r="SF140" s="9"/>
      <c r="SG140" s="9"/>
      <c r="SH140" s="9"/>
      <c r="SI140" s="9"/>
      <c r="SJ140" s="9"/>
      <c r="SK140" s="9"/>
      <c r="SL140" s="9"/>
      <c r="SM140" s="9"/>
      <c r="SN140" s="9"/>
      <c r="SO140" s="9"/>
      <c r="SP140" s="9"/>
      <c r="SQ140" s="9"/>
      <c r="SR140" s="9"/>
      <c r="SS140" s="9"/>
      <c r="ST140" s="9"/>
      <c r="SU140" s="9"/>
      <c r="SV140" s="9"/>
      <c r="SW140" s="9"/>
      <c r="SX140" s="9"/>
      <c r="SY140" s="9"/>
      <c r="SZ140" s="9"/>
      <c r="TA140" s="9"/>
      <c r="TB140" s="9"/>
      <c r="TC140" s="9"/>
      <c r="TD140" s="9"/>
      <c r="TE140" s="9"/>
      <c r="TF140" s="9"/>
      <c r="TG140" s="9"/>
      <c r="TH140" s="9"/>
      <c r="TI140" s="9"/>
      <c r="TJ140" s="9"/>
      <c r="TK140" s="9"/>
      <c r="TL140" s="9"/>
      <c r="TM140" s="9"/>
      <c r="TN140" s="9"/>
      <c r="TO140" s="9"/>
      <c r="TP140" s="9"/>
      <c r="TQ140" s="9"/>
      <c r="TR140" s="9"/>
      <c r="TS140" s="9"/>
      <c r="TT140" s="9"/>
      <c r="TU140" s="9"/>
      <c r="TV140" s="9"/>
      <c r="TW140" s="9"/>
      <c r="TX140" s="9"/>
      <c r="TY140" s="9"/>
      <c r="TZ140" s="9"/>
      <c r="UA140" s="9"/>
      <c r="UB140" s="9"/>
      <c r="UC140" s="9"/>
      <c r="UD140" s="9"/>
      <c r="UE140" s="9"/>
      <c r="UF140" s="9"/>
      <c r="UG140" s="9"/>
      <c r="UH140" s="9"/>
      <c r="UI140" s="9"/>
      <c r="UJ140" s="9"/>
      <c r="UK140" s="9"/>
      <c r="UL140" s="9"/>
      <c r="UM140" s="9"/>
      <c r="UN140" s="9"/>
      <c r="UO140" s="9"/>
      <c r="UP140" s="9"/>
      <c r="UQ140" s="9"/>
      <c r="UR140" s="9"/>
      <c r="US140" s="9"/>
      <c r="UT140" s="9"/>
      <c r="UU140" s="9"/>
      <c r="UV140" s="9"/>
      <c r="UW140" s="9"/>
      <c r="UX140" s="9"/>
      <c r="UY140" s="9"/>
      <c r="UZ140" s="9"/>
      <c r="VA140" s="9"/>
      <c r="VB140" s="9"/>
      <c r="VC140" s="9"/>
      <c r="VD140" s="9"/>
      <c r="VE140" s="9"/>
      <c r="VF140" s="9"/>
      <c r="VG140" s="9"/>
      <c r="VH140" s="9"/>
      <c r="VI140" s="9"/>
      <c r="VJ140" s="9"/>
      <c r="VK140" s="9"/>
      <c r="VL140" s="9"/>
      <c r="VM140" s="9"/>
      <c r="VN140" s="9"/>
      <c r="VO140" s="9"/>
      <c r="VP140" s="9"/>
      <c r="VQ140" s="9"/>
      <c r="VR140" s="9"/>
      <c r="VS140" s="9"/>
      <c r="VT140" s="9"/>
      <c r="VU140" s="9"/>
      <c r="VV140" s="9"/>
      <c r="VW140" s="9"/>
      <c r="VX140" s="9"/>
      <c r="VY140" s="9"/>
      <c r="VZ140" s="9"/>
      <c r="WA140" s="9"/>
      <c r="WB140" s="9"/>
      <c r="WC140" s="9"/>
      <c r="WD140" s="9"/>
      <c r="WE140" s="9"/>
      <c r="WF140" s="9"/>
      <c r="WG140" s="9"/>
      <c r="WH140" s="9"/>
      <c r="WI140" s="9"/>
      <c r="WJ140" s="9"/>
      <c r="WK140" s="9"/>
      <c r="WL140" s="9"/>
      <c r="WM140" s="9"/>
      <c r="WN140" s="9"/>
      <c r="WO140" s="9"/>
      <c r="WP140" s="9"/>
      <c r="WQ140" s="9"/>
      <c r="WR140" s="9"/>
      <c r="WS140" s="9"/>
      <c r="WT140" s="9"/>
      <c r="WU140" s="9"/>
      <c r="WV140" s="9"/>
      <c r="WW140" s="9"/>
      <c r="WX140" s="9"/>
      <c r="WY140" s="9"/>
      <c r="WZ140" s="9"/>
      <c r="XA140" s="9"/>
      <c r="XB140" s="9"/>
      <c r="XC140" s="9"/>
      <c r="XD140" s="9"/>
      <c r="XE140" s="9"/>
      <c r="XF140" s="9"/>
      <c r="XG140" s="9"/>
      <c r="XH140" s="9"/>
      <c r="XI140" s="9"/>
      <c r="XJ140" s="9"/>
      <c r="XK140" s="9"/>
      <c r="XL140" s="9"/>
      <c r="XM140" s="9"/>
      <c r="XN140" s="9"/>
      <c r="XO140" s="9"/>
      <c r="XP140" s="9"/>
      <c r="XQ140" s="9"/>
      <c r="XR140" s="9"/>
      <c r="XS140" s="9"/>
      <c r="XT140" s="9"/>
      <c r="XU140" s="9"/>
      <c r="XV140" s="9"/>
      <c r="XW140" s="9"/>
      <c r="XX140" s="9"/>
      <c r="XY140" s="9"/>
      <c r="XZ140" s="9"/>
      <c r="YA140" s="9"/>
      <c r="YB140" s="9"/>
      <c r="YC140" s="9"/>
      <c r="YD140" s="9"/>
      <c r="YE140" s="9"/>
      <c r="YF140" s="9"/>
      <c r="YG140" s="9"/>
      <c r="YH140" s="9"/>
      <c r="YI140" s="9"/>
      <c r="YJ140" s="9"/>
      <c r="YK140" s="9"/>
      <c r="YL140" s="9"/>
      <c r="YM140" s="9"/>
      <c r="YN140" s="9"/>
      <c r="YO140" s="9"/>
      <c r="YP140" s="9"/>
      <c r="YQ140" s="9"/>
      <c r="YR140" s="9"/>
      <c r="YS140" s="9"/>
      <c r="YT140" s="9"/>
      <c r="YU140" s="9"/>
      <c r="YV140" s="9"/>
      <c r="YW140" s="9"/>
      <c r="YX140" s="9"/>
      <c r="YY140" s="9"/>
      <c r="YZ140" s="9"/>
      <c r="ZA140" s="9"/>
      <c r="ZB140" s="9"/>
      <c r="ZC140" s="9"/>
      <c r="ZD140" s="9"/>
      <c r="ZE140" s="9"/>
      <c r="ZF140" s="9"/>
      <c r="ZG140" s="9"/>
      <c r="ZH140" s="9"/>
      <c r="ZI140" s="9"/>
      <c r="ZJ140" s="9"/>
      <c r="ZK140" s="9"/>
      <c r="ZL140" s="9"/>
      <c r="ZM140" s="9"/>
      <c r="ZN140" s="9"/>
      <c r="ZO140" s="9"/>
      <c r="ZP140" s="9"/>
      <c r="ZQ140" s="9"/>
      <c r="ZR140" s="9"/>
      <c r="ZS140" s="9"/>
      <c r="ZT140" s="9"/>
      <c r="ZU140" s="9"/>
      <c r="ZV140" s="9"/>
      <c r="ZW140" s="9"/>
      <c r="ZX140" s="9"/>
      <c r="ZY140" s="9"/>
      <c r="ZZ140" s="9"/>
      <c r="AAA140" s="9"/>
      <c r="AAB140" s="9"/>
      <c r="AAC140" s="9"/>
      <c r="AAD140" s="9"/>
      <c r="AAE140" s="9"/>
      <c r="AAF140" s="9"/>
      <c r="AAG140" s="9"/>
      <c r="AAH140" s="9"/>
      <c r="AAI140" s="9"/>
      <c r="AAJ140" s="9"/>
      <c r="AAK140" s="9"/>
      <c r="AAL140" s="9"/>
      <c r="AAM140" s="9"/>
      <c r="AAN140" s="9"/>
      <c r="AAO140" s="9"/>
      <c r="AAP140" s="9"/>
      <c r="AAQ140" s="9"/>
      <c r="AAR140" s="9"/>
      <c r="AAS140" s="9"/>
      <c r="AAT140" s="9"/>
      <c r="AAU140" s="9"/>
      <c r="AAV140" s="9"/>
      <c r="AAW140" s="9"/>
      <c r="AAX140" s="9"/>
      <c r="AAY140" s="9"/>
      <c r="AAZ140" s="9"/>
      <c r="ABA140" s="9"/>
      <c r="ABB140" s="9"/>
      <c r="ABC140" s="9"/>
      <c r="ABD140" s="9"/>
      <c r="ABE140" s="9"/>
      <c r="ABF140" s="9"/>
      <c r="ABG140" s="9"/>
      <c r="ABH140" s="9"/>
      <c r="ABI140" s="9"/>
      <c r="ABJ140" s="9"/>
      <c r="ABK140" s="9"/>
      <c r="ABL140" s="9"/>
      <c r="ABM140" s="9"/>
      <c r="ABN140" s="9"/>
      <c r="ABO140" s="9"/>
      <c r="ABP140" s="9"/>
      <c r="ABQ140" s="9"/>
      <c r="ABR140" s="9"/>
      <c r="ABS140" s="9"/>
      <c r="ABT140" s="9"/>
      <c r="ABU140" s="9"/>
      <c r="ABV140" s="9"/>
      <c r="ABW140" s="9"/>
      <c r="ABX140" s="9"/>
      <c r="ABY140" s="9"/>
      <c r="ABZ140" s="9"/>
      <c r="ACA140" s="9"/>
      <c r="ACB140" s="9"/>
      <c r="ACC140" s="9"/>
      <c r="ACD140" s="9"/>
      <c r="ACE140" s="9"/>
      <c r="ACF140" s="9"/>
      <c r="ACG140" s="9"/>
      <c r="ACH140" s="9"/>
      <c r="ACI140" s="9"/>
      <c r="ACJ140" s="9"/>
      <c r="ACK140" s="9"/>
      <c r="ACL140" s="9"/>
      <c r="ACM140" s="9"/>
      <c r="ACN140" s="9"/>
      <c r="ACO140" s="9"/>
      <c r="ACP140" s="9"/>
      <c r="ACQ140" s="9"/>
      <c r="ACR140" s="9"/>
      <c r="ACS140" s="9"/>
      <c r="ACT140" s="9"/>
      <c r="ACU140" s="9"/>
      <c r="ACV140" s="9"/>
      <c r="ACW140" s="9"/>
      <c r="ACX140" s="9"/>
      <c r="ACY140" s="9"/>
      <c r="ACZ140" s="9"/>
      <c r="ADA140" s="9"/>
      <c r="ADB140" s="9"/>
      <c r="ADC140" s="9"/>
      <c r="ADD140" s="9"/>
      <c r="ADE140" s="9"/>
      <c r="ADF140" s="9"/>
      <c r="ADG140" s="9"/>
      <c r="ADH140" s="9"/>
      <c r="ADI140" s="9"/>
      <c r="ADJ140" s="9"/>
      <c r="ADK140" s="9"/>
      <c r="ADL140" s="9"/>
      <c r="ADM140" s="9"/>
      <c r="ADN140" s="9"/>
      <c r="ADO140" s="9"/>
      <c r="ADP140" s="9"/>
      <c r="ADQ140" s="9"/>
      <c r="ADR140" s="9"/>
      <c r="ADS140" s="9"/>
      <c r="ADT140" s="9"/>
      <c r="ADU140" s="9"/>
      <c r="ADV140" s="9"/>
      <c r="ADW140" s="9"/>
      <c r="ADX140" s="9"/>
      <c r="ADY140" s="9"/>
      <c r="ADZ140" s="9"/>
      <c r="AEA140" s="9"/>
      <c r="AEB140" s="9"/>
      <c r="AEC140" s="9"/>
      <c r="AED140" s="9"/>
      <c r="AEE140" s="9"/>
      <c r="AEF140" s="9"/>
      <c r="AEG140" s="9"/>
      <c r="AEH140" s="9"/>
      <c r="AEI140" s="9"/>
      <c r="AEJ140" s="9"/>
      <c r="AEK140" s="9"/>
      <c r="AEL140" s="9"/>
      <c r="AEM140" s="9"/>
      <c r="AEN140" s="9"/>
      <c r="AEO140" s="9"/>
      <c r="AEP140" s="9"/>
      <c r="AEQ140" s="9"/>
      <c r="AER140" s="9"/>
      <c r="AES140" s="9"/>
      <c r="AET140" s="9"/>
      <c r="AEU140" s="9"/>
      <c r="AEV140" s="9"/>
      <c r="AEW140" s="9"/>
      <c r="AEX140" s="9"/>
      <c r="AEY140" s="9"/>
      <c r="AEZ140" s="9"/>
      <c r="AFA140" s="9"/>
      <c r="AFB140" s="9"/>
      <c r="AFC140" s="9"/>
      <c r="AFD140" s="9"/>
      <c r="AFE140" s="9"/>
      <c r="AFF140" s="9"/>
      <c r="AFG140" s="9"/>
      <c r="AFH140" s="9"/>
      <c r="AFI140" s="9"/>
      <c r="AFJ140" s="9"/>
      <c r="AFK140" s="9"/>
      <c r="AFL140" s="9"/>
      <c r="AFM140" s="9"/>
      <c r="AFN140" s="9"/>
      <c r="AFO140" s="9"/>
      <c r="AFP140" s="9"/>
      <c r="AFQ140" s="9"/>
      <c r="AFR140" s="9"/>
      <c r="AFS140" s="9"/>
      <c r="AFT140" s="9"/>
      <c r="AFU140" s="9"/>
      <c r="AFV140" s="9"/>
      <c r="AFW140" s="9"/>
      <c r="AFX140" s="9"/>
      <c r="AFY140" s="9"/>
      <c r="AFZ140" s="9"/>
      <c r="AGA140" s="9"/>
      <c r="AGB140" s="9"/>
      <c r="AGC140" s="9"/>
      <c r="AGD140" s="9"/>
      <c r="AGE140" s="9"/>
      <c r="AGF140" s="9"/>
      <c r="AGG140" s="9"/>
      <c r="AGH140" s="9"/>
      <c r="AGI140" s="9"/>
      <c r="AGJ140" s="9"/>
      <c r="AGK140" s="9"/>
      <c r="AGL140" s="9"/>
      <c r="AGM140" s="9"/>
      <c r="AGN140" s="9"/>
      <c r="AGO140" s="9"/>
      <c r="AGP140" s="9"/>
      <c r="AGQ140" s="9"/>
      <c r="AGR140" s="9"/>
      <c r="AGS140" s="9"/>
      <c r="AGT140" s="9"/>
      <c r="AGU140" s="9"/>
      <c r="AGV140" s="9"/>
      <c r="AGW140" s="9"/>
      <c r="AGX140" s="9"/>
      <c r="AGY140" s="9"/>
      <c r="AGZ140" s="9"/>
      <c r="AHA140" s="9"/>
      <c r="AHB140" s="9"/>
      <c r="AHC140" s="9"/>
      <c r="AHD140" s="9"/>
      <c r="AHE140" s="9"/>
      <c r="AHF140" s="9"/>
      <c r="AHG140" s="9"/>
      <c r="AHH140" s="9"/>
      <c r="AHI140" s="9"/>
      <c r="AHJ140" s="9"/>
      <c r="AHK140" s="9"/>
      <c r="AHL140" s="9"/>
      <c r="AHM140" s="9"/>
      <c r="AHN140" s="9"/>
      <c r="AHO140" s="9"/>
      <c r="AHP140" s="9"/>
      <c r="AHQ140" s="9"/>
      <c r="AHR140" s="9"/>
      <c r="AHS140" s="9"/>
      <c r="AHT140" s="9"/>
      <c r="AHU140" s="9"/>
      <c r="AHV140" s="9"/>
    </row>
    <row r="141" spans="1:906" s="105" customFormat="1" x14ac:dyDescent="0.2">
      <c r="A141" s="115" t="s">
        <v>1030</v>
      </c>
      <c r="B141" s="116" t="s">
        <v>1005</v>
      </c>
      <c r="C141" s="117">
        <v>419.01233999999999</v>
      </c>
      <c r="D141" s="118">
        <v>415.45</v>
      </c>
      <c r="E141" s="126">
        <v>171.74973312500001</v>
      </c>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c r="ML141" s="9"/>
      <c r="MM141" s="9"/>
      <c r="MN141" s="9"/>
      <c r="MO141" s="9"/>
      <c r="MP141" s="9"/>
      <c r="MQ141" s="9"/>
      <c r="MR141" s="9"/>
      <c r="MS141" s="9"/>
      <c r="MT141" s="9"/>
      <c r="MU141" s="9"/>
      <c r="MV141" s="9"/>
      <c r="MW141" s="9"/>
      <c r="MX141" s="9"/>
      <c r="MY141" s="9"/>
      <c r="MZ141" s="9"/>
      <c r="NA141" s="9"/>
      <c r="NB141" s="9"/>
      <c r="NC141" s="9"/>
      <c r="ND141" s="9"/>
      <c r="NE141" s="9"/>
      <c r="NF141" s="9"/>
      <c r="NG141" s="9"/>
      <c r="NH141" s="9"/>
      <c r="NI141" s="9"/>
      <c r="NJ141" s="9"/>
      <c r="NK141" s="9"/>
      <c r="NL141" s="9"/>
      <c r="NM141" s="9"/>
      <c r="NN141" s="9"/>
      <c r="NO141" s="9"/>
      <c r="NP141" s="9"/>
      <c r="NQ141" s="9"/>
      <c r="NR141" s="9"/>
      <c r="NS141" s="9"/>
      <c r="NT141" s="9"/>
      <c r="NU141" s="9"/>
      <c r="NV141" s="9"/>
      <c r="NW141" s="9"/>
      <c r="NX141" s="9"/>
      <c r="NY141" s="9"/>
      <c r="NZ141" s="9"/>
      <c r="OA141" s="9"/>
      <c r="OB141" s="9"/>
      <c r="OC141" s="9"/>
      <c r="OD141" s="9"/>
      <c r="OE141" s="9"/>
      <c r="OF141" s="9"/>
      <c r="OG141" s="9"/>
      <c r="OH141" s="9"/>
      <c r="OI141" s="9"/>
      <c r="OJ141" s="9"/>
      <c r="OK141" s="9"/>
      <c r="OL141" s="9"/>
      <c r="OM141" s="9"/>
      <c r="ON141" s="9"/>
      <c r="OO141" s="9"/>
      <c r="OP141" s="9"/>
      <c r="OQ141" s="9"/>
      <c r="OR141" s="9"/>
      <c r="OS141" s="9"/>
      <c r="OT141" s="9"/>
      <c r="OU141" s="9"/>
      <c r="OV141" s="9"/>
      <c r="OW141" s="9"/>
      <c r="OX141" s="9"/>
      <c r="OY141" s="9"/>
      <c r="OZ141" s="9"/>
      <c r="PA141" s="9"/>
      <c r="PB141" s="9"/>
      <c r="PC141" s="9"/>
      <c r="PD141" s="9"/>
      <c r="PE141" s="9"/>
      <c r="PF141" s="9"/>
      <c r="PG141" s="9"/>
      <c r="PH141" s="9"/>
      <c r="PI141" s="9"/>
      <c r="PJ141" s="9"/>
      <c r="PK141" s="9"/>
      <c r="PL141" s="9"/>
      <c r="PM141" s="9"/>
      <c r="PN141" s="9"/>
      <c r="PO141" s="9"/>
      <c r="PP141" s="9"/>
      <c r="PQ141" s="9"/>
      <c r="PR141" s="9"/>
      <c r="PS141" s="9"/>
      <c r="PT141" s="9"/>
      <c r="PU141" s="9"/>
      <c r="PV141" s="9"/>
      <c r="PW141" s="9"/>
      <c r="PX141" s="9"/>
      <c r="PY141" s="9"/>
      <c r="PZ141" s="9"/>
      <c r="QA141" s="9"/>
      <c r="QB141" s="9"/>
      <c r="QC141" s="9"/>
      <c r="QD141" s="9"/>
      <c r="QE141" s="9"/>
      <c r="QF141" s="9"/>
      <c r="QG141" s="9"/>
      <c r="QH141" s="9"/>
      <c r="QI141" s="9"/>
      <c r="QJ141" s="9"/>
      <c r="QK141" s="9"/>
      <c r="QL141" s="9"/>
      <c r="QM141" s="9"/>
      <c r="QN141" s="9"/>
      <c r="QO141" s="9"/>
      <c r="QP141" s="9"/>
      <c r="QQ141" s="9"/>
      <c r="QR141" s="9"/>
      <c r="QS141" s="9"/>
      <c r="QT141" s="9"/>
      <c r="QU141" s="9"/>
      <c r="QV141" s="9"/>
      <c r="QW141" s="9"/>
      <c r="QX141" s="9"/>
      <c r="QY141" s="9"/>
      <c r="QZ141" s="9"/>
      <c r="RA141" s="9"/>
      <c r="RB141" s="9"/>
      <c r="RC141" s="9"/>
      <c r="RD141" s="9"/>
      <c r="RE141" s="9"/>
      <c r="RF141" s="9"/>
      <c r="RG141" s="9"/>
      <c r="RH141" s="9"/>
      <c r="RI141" s="9"/>
      <c r="RJ141" s="9"/>
      <c r="RK141" s="9"/>
      <c r="RL141" s="9"/>
      <c r="RM141" s="9"/>
      <c r="RN141" s="9"/>
      <c r="RO141" s="9"/>
      <c r="RP141" s="9"/>
      <c r="RQ141" s="9"/>
      <c r="RR141" s="9"/>
      <c r="RS141" s="9"/>
      <c r="RT141" s="9"/>
      <c r="RU141" s="9"/>
      <c r="RV141" s="9"/>
      <c r="RW141" s="9"/>
      <c r="RX141" s="9"/>
      <c r="RY141" s="9"/>
      <c r="RZ141" s="9"/>
      <c r="SA141" s="9"/>
      <c r="SB141" s="9"/>
      <c r="SC141" s="9"/>
      <c r="SD141" s="9"/>
      <c r="SE141" s="9"/>
      <c r="SF141" s="9"/>
      <c r="SG141" s="9"/>
      <c r="SH141" s="9"/>
      <c r="SI141" s="9"/>
      <c r="SJ141" s="9"/>
      <c r="SK141" s="9"/>
      <c r="SL141" s="9"/>
      <c r="SM141" s="9"/>
      <c r="SN141" s="9"/>
      <c r="SO141" s="9"/>
      <c r="SP141" s="9"/>
      <c r="SQ141" s="9"/>
      <c r="SR141" s="9"/>
      <c r="SS141" s="9"/>
      <c r="ST141" s="9"/>
      <c r="SU141" s="9"/>
      <c r="SV141" s="9"/>
      <c r="SW141" s="9"/>
      <c r="SX141" s="9"/>
      <c r="SY141" s="9"/>
      <c r="SZ141" s="9"/>
      <c r="TA141" s="9"/>
      <c r="TB141" s="9"/>
      <c r="TC141" s="9"/>
      <c r="TD141" s="9"/>
      <c r="TE141" s="9"/>
      <c r="TF141" s="9"/>
      <c r="TG141" s="9"/>
      <c r="TH141" s="9"/>
      <c r="TI141" s="9"/>
      <c r="TJ141" s="9"/>
      <c r="TK141" s="9"/>
      <c r="TL141" s="9"/>
      <c r="TM141" s="9"/>
      <c r="TN141" s="9"/>
      <c r="TO141" s="9"/>
      <c r="TP141" s="9"/>
      <c r="TQ141" s="9"/>
      <c r="TR141" s="9"/>
      <c r="TS141" s="9"/>
      <c r="TT141" s="9"/>
      <c r="TU141" s="9"/>
      <c r="TV141" s="9"/>
      <c r="TW141" s="9"/>
      <c r="TX141" s="9"/>
      <c r="TY141" s="9"/>
      <c r="TZ141" s="9"/>
      <c r="UA141" s="9"/>
      <c r="UB141" s="9"/>
      <c r="UC141" s="9"/>
      <c r="UD141" s="9"/>
      <c r="UE141" s="9"/>
      <c r="UF141" s="9"/>
      <c r="UG141" s="9"/>
      <c r="UH141" s="9"/>
      <c r="UI141" s="9"/>
      <c r="UJ141" s="9"/>
      <c r="UK141" s="9"/>
      <c r="UL141" s="9"/>
      <c r="UM141" s="9"/>
      <c r="UN141" s="9"/>
      <c r="UO141" s="9"/>
      <c r="UP141" s="9"/>
      <c r="UQ141" s="9"/>
      <c r="UR141" s="9"/>
      <c r="US141" s="9"/>
      <c r="UT141" s="9"/>
      <c r="UU141" s="9"/>
      <c r="UV141" s="9"/>
      <c r="UW141" s="9"/>
      <c r="UX141" s="9"/>
      <c r="UY141" s="9"/>
      <c r="UZ141" s="9"/>
      <c r="VA141" s="9"/>
      <c r="VB141" s="9"/>
      <c r="VC141" s="9"/>
      <c r="VD141" s="9"/>
      <c r="VE141" s="9"/>
      <c r="VF141" s="9"/>
      <c r="VG141" s="9"/>
      <c r="VH141" s="9"/>
      <c r="VI141" s="9"/>
      <c r="VJ141" s="9"/>
      <c r="VK141" s="9"/>
      <c r="VL141" s="9"/>
      <c r="VM141" s="9"/>
      <c r="VN141" s="9"/>
      <c r="VO141" s="9"/>
      <c r="VP141" s="9"/>
      <c r="VQ141" s="9"/>
      <c r="VR141" s="9"/>
      <c r="VS141" s="9"/>
      <c r="VT141" s="9"/>
      <c r="VU141" s="9"/>
      <c r="VV141" s="9"/>
      <c r="VW141" s="9"/>
      <c r="VX141" s="9"/>
      <c r="VY141" s="9"/>
      <c r="VZ141" s="9"/>
      <c r="WA141" s="9"/>
      <c r="WB141" s="9"/>
      <c r="WC141" s="9"/>
      <c r="WD141" s="9"/>
      <c r="WE141" s="9"/>
      <c r="WF141" s="9"/>
      <c r="WG141" s="9"/>
      <c r="WH141" s="9"/>
      <c r="WI141" s="9"/>
      <c r="WJ141" s="9"/>
      <c r="WK141" s="9"/>
      <c r="WL141" s="9"/>
      <c r="WM141" s="9"/>
      <c r="WN141" s="9"/>
      <c r="WO141" s="9"/>
      <c r="WP141" s="9"/>
      <c r="WQ141" s="9"/>
      <c r="WR141" s="9"/>
      <c r="WS141" s="9"/>
      <c r="WT141" s="9"/>
      <c r="WU141" s="9"/>
      <c r="WV141" s="9"/>
      <c r="WW141" s="9"/>
      <c r="WX141" s="9"/>
      <c r="WY141" s="9"/>
      <c r="WZ141" s="9"/>
      <c r="XA141" s="9"/>
      <c r="XB141" s="9"/>
      <c r="XC141" s="9"/>
      <c r="XD141" s="9"/>
      <c r="XE141" s="9"/>
      <c r="XF141" s="9"/>
      <c r="XG141" s="9"/>
      <c r="XH141" s="9"/>
      <c r="XI141" s="9"/>
      <c r="XJ141" s="9"/>
      <c r="XK141" s="9"/>
      <c r="XL141" s="9"/>
      <c r="XM141" s="9"/>
      <c r="XN141" s="9"/>
      <c r="XO141" s="9"/>
      <c r="XP141" s="9"/>
      <c r="XQ141" s="9"/>
      <c r="XR141" s="9"/>
      <c r="XS141" s="9"/>
      <c r="XT141" s="9"/>
      <c r="XU141" s="9"/>
      <c r="XV141" s="9"/>
      <c r="XW141" s="9"/>
      <c r="XX141" s="9"/>
      <c r="XY141" s="9"/>
      <c r="XZ141" s="9"/>
      <c r="YA141" s="9"/>
      <c r="YB141" s="9"/>
      <c r="YC141" s="9"/>
      <c r="YD141" s="9"/>
      <c r="YE141" s="9"/>
      <c r="YF141" s="9"/>
      <c r="YG141" s="9"/>
      <c r="YH141" s="9"/>
      <c r="YI141" s="9"/>
      <c r="YJ141" s="9"/>
      <c r="YK141" s="9"/>
      <c r="YL141" s="9"/>
      <c r="YM141" s="9"/>
      <c r="YN141" s="9"/>
      <c r="YO141" s="9"/>
      <c r="YP141" s="9"/>
      <c r="YQ141" s="9"/>
      <c r="YR141" s="9"/>
      <c r="YS141" s="9"/>
      <c r="YT141" s="9"/>
      <c r="YU141" s="9"/>
      <c r="YV141" s="9"/>
      <c r="YW141" s="9"/>
      <c r="YX141" s="9"/>
      <c r="YY141" s="9"/>
      <c r="YZ141" s="9"/>
      <c r="ZA141" s="9"/>
      <c r="ZB141" s="9"/>
      <c r="ZC141" s="9"/>
      <c r="ZD141" s="9"/>
      <c r="ZE141" s="9"/>
      <c r="ZF141" s="9"/>
      <c r="ZG141" s="9"/>
      <c r="ZH141" s="9"/>
      <c r="ZI141" s="9"/>
      <c r="ZJ141" s="9"/>
      <c r="ZK141" s="9"/>
      <c r="ZL141" s="9"/>
      <c r="ZM141" s="9"/>
      <c r="ZN141" s="9"/>
      <c r="ZO141" s="9"/>
      <c r="ZP141" s="9"/>
      <c r="ZQ141" s="9"/>
      <c r="ZR141" s="9"/>
      <c r="ZS141" s="9"/>
      <c r="ZT141" s="9"/>
      <c r="ZU141" s="9"/>
      <c r="ZV141" s="9"/>
      <c r="ZW141" s="9"/>
      <c r="ZX141" s="9"/>
      <c r="ZY141" s="9"/>
      <c r="ZZ141" s="9"/>
      <c r="AAA141" s="9"/>
      <c r="AAB141" s="9"/>
      <c r="AAC141" s="9"/>
      <c r="AAD141" s="9"/>
      <c r="AAE141" s="9"/>
      <c r="AAF141" s="9"/>
      <c r="AAG141" s="9"/>
      <c r="AAH141" s="9"/>
      <c r="AAI141" s="9"/>
      <c r="AAJ141" s="9"/>
      <c r="AAK141" s="9"/>
      <c r="AAL141" s="9"/>
      <c r="AAM141" s="9"/>
      <c r="AAN141" s="9"/>
      <c r="AAO141" s="9"/>
      <c r="AAP141" s="9"/>
      <c r="AAQ141" s="9"/>
      <c r="AAR141" s="9"/>
      <c r="AAS141" s="9"/>
      <c r="AAT141" s="9"/>
      <c r="AAU141" s="9"/>
      <c r="AAV141" s="9"/>
      <c r="AAW141" s="9"/>
      <c r="AAX141" s="9"/>
      <c r="AAY141" s="9"/>
      <c r="AAZ141" s="9"/>
      <c r="ABA141" s="9"/>
      <c r="ABB141" s="9"/>
      <c r="ABC141" s="9"/>
      <c r="ABD141" s="9"/>
      <c r="ABE141" s="9"/>
      <c r="ABF141" s="9"/>
      <c r="ABG141" s="9"/>
      <c r="ABH141" s="9"/>
      <c r="ABI141" s="9"/>
      <c r="ABJ141" s="9"/>
      <c r="ABK141" s="9"/>
      <c r="ABL141" s="9"/>
      <c r="ABM141" s="9"/>
      <c r="ABN141" s="9"/>
      <c r="ABO141" s="9"/>
      <c r="ABP141" s="9"/>
      <c r="ABQ141" s="9"/>
      <c r="ABR141" s="9"/>
      <c r="ABS141" s="9"/>
      <c r="ABT141" s="9"/>
      <c r="ABU141" s="9"/>
      <c r="ABV141" s="9"/>
      <c r="ABW141" s="9"/>
      <c r="ABX141" s="9"/>
      <c r="ABY141" s="9"/>
      <c r="ABZ141" s="9"/>
      <c r="ACA141" s="9"/>
      <c r="ACB141" s="9"/>
      <c r="ACC141" s="9"/>
      <c r="ACD141" s="9"/>
      <c r="ACE141" s="9"/>
      <c r="ACF141" s="9"/>
      <c r="ACG141" s="9"/>
      <c r="ACH141" s="9"/>
      <c r="ACI141" s="9"/>
      <c r="ACJ141" s="9"/>
      <c r="ACK141" s="9"/>
      <c r="ACL141" s="9"/>
      <c r="ACM141" s="9"/>
      <c r="ACN141" s="9"/>
      <c r="ACO141" s="9"/>
      <c r="ACP141" s="9"/>
      <c r="ACQ141" s="9"/>
      <c r="ACR141" s="9"/>
      <c r="ACS141" s="9"/>
      <c r="ACT141" s="9"/>
      <c r="ACU141" s="9"/>
      <c r="ACV141" s="9"/>
      <c r="ACW141" s="9"/>
      <c r="ACX141" s="9"/>
      <c r="ACY141" s="9"/>
      <c r="ACZ141" s="9"/>
      <c r="ADA141" s="9"/>
      <c r="ADB141" s="9"/>
      <c r="ADC141" s="9"/>
      <c r="ADD141" s="9"/>
      <c r="ADE141" s="9"/>
      <c r="ADF141" s="9"/>
      <c r="ADG141" s="9"/>
      <c r="ADH141" s="9"/>
      <c r="ADI141" s="9"/>
      <c r="ADJ141" s="9"/>
      <c r="ADK141" s="9"/>
      <c r="ADL141" s="9"/>
      <c r="ADM141" s="9"/>
      <c r="ADN141" s="9"/>
      <c r="ADO141" s="9"/>
      <c r="ADP141" s="9"/>
      <c r="ADQ141" s="9"/>
      <c r="ADR141" s="9"/>
      <c r="ADS141" s="9"/>
      <c r="ADT141" s="9"/>
      <c r="ADU141" s="9"/>
      <c r="ADV141" s="9"/>
      <c r="ADW141" s="9"/>
      <c r="ADX141" s="9"/>
      <c r="ADY141" s="9"/>
      <c r="ADZ141" s="9"/>
      <c r="AEA141" s="9"/>
      <c r="AEB141" s="9"/>
      <c r="AEC141" s="9"/>
      <c r="AED141" s="9"/>
      <c r="AEE141" s="9"/>
      <c r="AEF141" s="9"/>
      <c r="AEG141" s="9"/>
      <c r="AEH141" s="9"/>
      <c r="AEI141" s="9"/>
      <c r="AEJ141" s="9"/>
      <c r="AEK141" s="9"/>
      <c r="AEL141" s="9"/>
      <c r="AEM141" s="9"/>
      <c r="AEN141" s="9"/>
      <c r="AEO141" s="9"/>
      <c r="AEP141" s="9"/>
      <c r="AEQ141" s="9"/>
      <c r="AER141" s="9"/>
      <c r="AES141" s="9"/>
      <c r="AET141" s="9"/>
      <c r="AEU141" s="9"/>
      <c r="AEV141" s="9"/>
      <c r="AEW141" s="9"/>
      <c r="AEX141" s="9"/>
      <c r="AEY141" s="9"/>
      <c r="AEZ141" s="9"/>
      <c r="AFA141" s="9"/>
      <c r="AFB141" s="9"/>
      <c r="AFC141" s="9"/>
      <c r="AFD141" s="9"/>
      <c r="AFE141" s="9"/>
      <c r="AFF141" s="9"/>
      <c r="AFG141" s="9"/>
      <c r="AFH141" s="9"/>
      <c r="AFI141" s="9"/>
      <c r="AFJ141" s="9"/>
      <c r="AFK141" s="9"/>
      <c r="AFL141" s="9"/>
      <c r="AFM141" s="9"/>
      <c r="AFN141" s="9"/>
      <c r="AFO141" s="9"/>
      <c r="AFP141" s="9"/>
      <c r="AFQ141" s="9"/>
      <c r="AFR141" s="9"/>
      <c r="AFS141" s="9"/>
      <c r="AFT141" s="9"/>
      <c r="AFU141" s="9"/>
      <c r="AFV141" s="9"/>
      <c r="AFW141" s="9"/>
      <c r="AFX141" s="9"/>
      <c r="AFY141" s="9"/>
      <c r="AFZ141" s="9"/>
      <c r="AGA141" s="9"/>
      <c r="AGB141" s="9"/>
      <c r="AGC141" s="9"/>
      <c r="AGD141" s="9"/>
      <c r="AGE141" s="9"/>
      <c r="AGF141" s="9"/>
      <c r="AGG141" s="9"/>
      <c r="AGH141" s="9"/>
      <c r="AGI141" s="9"/>
      <c r="AGJ141" s="9"/>
      <c r="AGK141" s="9"/>
      <c r="AGL141" s="9"/>
      <c r="AGM141" s="9"/>
      <c r="AGN141" s="9"/>
      <c r="AGO141" s="9"/>
      <c r="AGP141" s="9"/>
      <c r="AGQ141" s="9"/>
      <c r="AGR141" s="9"/>
      <c r="AGS141" s="9"/>
      <c r="AGT141" s="9"/>
      <c r="AGU141" s="9"/>
      <c r="AGV141" s="9"/>
      <c r="AGW141" s="9"/>
      <c r="AGX141" s="9"/>
      <c r="AGY141" s="9"/>
      <c r="AGZ141" s="9"/>
      <c r="AHA141" s="9"/>
      <c r="AHB141" s="9"/>
      <c r="AHC141" s="9"/>
      <c r="AHD141" s="9"/>
      <c r="AHE141" s="9"/>
      <c r="AHF141" s="9"/>
      <c r="AHG141" s="9"/>
      <c r="AHH141" s="9"/>
      <c r="AHI141" s="9"/>
      <c r="AHJ141" s="9"/>
      <c r="AHK141" s="9"/>
      <c r="AHL141" s="9"/>
      <c r="AHM141" s="9"/>
      <c r="AHN141" s="9"/>
      <c r="AHO141" s="9"/>
      <c r="AHP141" s="9"/>
      <c r="AHQ141" s="9"/>
      <c r="AHR141" s="9"/>
      <c r="AHS141" s="9"/>
      <c r="AHT141" s="9"/>
      <c r="AHU141" s="9"/>
      <c r="AHV141" s="9"/>
    </row>
    <row r="142" spans="1:906" s="105" customFormat="1" x14ac:dyDescent="0.2">
      <c r="A142" s="115" t="s">
        <v>1032</v>
      </c>
      <c r="B142" s="116" t="s">
        <v>1005</v>
      </c>
      <c r="C142" s="117">
        <v>1913.550348</v>
      </c>
      <c r="D142" s="118">
        <v>1845</v>
      </c>
      <c r="E142" s="126">
        <v>957.31642499999998</v>
      </c>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c r="ML142" s="9"/>
      <c r="MM142" s="9"/>
      <c r="MN142" s="9"/>
      <c r="MO142" s="9"/>
      <c r="MP142" s="9"/>
      <c r="MQ142" s="9"/>
      <c r="MR142" s="9"/>
      <c r="MS142" s="9"/>
      <c r="MT142" s="9"/>
      <c r="MU142" s="9"/>
      <c r="MV142" s="9"/>
      <c r="MW142" s="9"/>
      <c r="MX142" s="9"/>
      <c r="MY142" s="9"/>
      <c r="MZ142" s="9"/>
      <c r="NA142" s="9"/>
      <c r="NB142" s="9"/>
      <c r="NC142" s="9"/>
      <c r="ND142" s="9"/>
      <c r="NE142" s="9"/>
      <c r="NF142" s="9"/>
      <c r="NG142" s="9"/>
      <c r="NH142" s="9"/>
      <c r="NI142" s="9"/>
      <c r="NJ142" s="9"/>
      <c r="NK142" s="9"/>
      <c r="NL142" s="9"/>
      <c r="NM142" s="9"/>
      <c r="NN142" s="9"/>
      <c r="NO142" s="9"/>
      <c r="NP142" s="9"/>
      <c r="NQ142" s="9"/>
      <c r="NR142" s="9"/>
      <c r="NS142" s="9"/>
      <c r="NT142" s="9"/>
      <c r="NU142" s="9"/>
      <c r="NV142" s="9"/>
      <c r="NW142" s="9"/>
      <c r="NX142" s="9"/>
      <c r="NY142" s="9"/>
      <c r="NZ142" s="9"/>
      <c r="OA142" s="9"/>
      <c r="OB142" s="9"/>
      <c r="OC142" s="9"/>
      <c r="OD142" s="9"/>
      <c r="OE142" s="9"/>
      <c r="OF142" s="9"/>
      <c r="OG142" s="9"/>
      <c r="OH142" s="9"/>
      <c r="OI142" s="9"/>
      <c r="OJ142" s="9"/>
      <c r="OK142" s="9"/>
      <c r="OL142" s="9"/>
      <c r="OM142" s="9"/>
      <c r="ON142" s="9"/>
      <c r="OO142" s="9"/>
      <c r="OP142" s="9"/>
      <c r="OQ142" s="9"/>
      <c r="OR142" s="9"/>
      <c r="OS142" s="9"/>
      <c r="OT142" s="9"/>
      <c r="OU142" s="9"/>
      <c r="OV142" s="9"/>
      <c r="OW142" s="9"/>
      <c r="OX142" s="9"/>
      <c r="OY142" s="9"/>
      <c r="OZ142" s="9"/>
      <c r="PA142" s="9"/>
      <c r="PB142" s="9"/>
      <c r="PC142" s="9"/>
      <c r="PD142" s="9"/>
      <c r="PE142" s="9"/>
      <c r="PF142" s="9"/>
      <c r="PG142" s="9"/>
      <c r="PH142" s="9"/>
      <c r="PI142" s="9"/>
      <c r="PJ142" s="9"/>
      <c r="PK142" s="9"/>
      <c r="PL142" s="9"/>
      <c r="PM142" s="9"/>
      <c r="PN142" s="9"/>
      <c r="PO142" s="9"/>
      <c r="PP142" s="9"/>
      <c r="PQ142" s="9"/>
      <c r="PR142" s="9"/>
      <c r="PS142" s="9"/>
      <c r="PT142" s="9"/>
      <c r="PU142" s="9"/>
      <c r="PV142" s="9"/>
      <c r="PW142" s="9"/>
      <c r="PX142" s="9"/>
      <c r="PY142" s="9"/>
      <c r="PZ142" s="9"/>
      <c r="QA142" s="9"/>
      <c r="QB142" s="9"/>
      <c r="QC142" s="9"/>
      <c r="QD142" s="9"/>
      <c r="QE142" s="9"/>
      <c r="QF142" s="9"/>
      <c r="QG142" s="9"/>
      <c r="QH142" s="9"/>
      <c r="QI142" s="9"/>
      <c r="QJ142" s="9"/>
      <c r="QK142" s="9"/>
      <c r="QL142" s="9"/>
      <c r="QM142" s="9"/>
      <c r="QN142" s="9"/>
      <c r="QO142" s="9"/>
      <c r="QP142" s="9"/>
      <c r="QQ142" s="9"/>
      <c r="QR142" s="9"/>
      <c r="QS142" s="9"/>
      <c r="QT142" s="9"/>
      <c r="QU142" s="9"/>
      <c r="QV142" s="9"/>
      <c r="QW142" s="9"/>
      <c r="QX142" s="9"/>
      <c r="QY142" s="9"/>
      <c r="QZ142" s="9"/>
      <c r="RA142" s="9"/>
      <c r="RB142" s="9"/>
      <c r="RC142" s="9"/>
      <c r="RD142" s="9"/>
      <c r="RE142" s="9"/>
      <c r="RF142" s="9"/>
      <c r="RG142" s="9"/>
      <c r="RH142" s="9"/>
      <c r="RI142" s="9"/>
      <c r="RJ142" s="9"/>
      <c r="RK142" s="9"/>
      <c r="RL142" s="9"/>
      <c r="RM142" s="9"/>
      <c r="RN142" s="9"/>
      <c r="RO142" s="9"/>
      <c r="RP142" s="9"/>
      <c r="RQ142" s="9"/>
      <c r="RR142" s="9"/>
      <c r="RS142" s="9"/>
      <c r="RT142" s="9"/>
      <c r="RU142" s="9"/>
      <c r="RV142" s="9"/>
      <c r="RW142" s="9"/>
      <c r="RX142" s="9"/>
      <c r="RY142" s="9"/>
      <c r="RZ142" s="9"/>
      <c r="SA142" s="9"/>
      <c r="SB142" s="9"/>
      <c r="SC142" s="9"/>
      <c r="SD142" s="9"/>
      <c r="SE142" s="9"/>
      <c r="SF142" s="9"/>
      <c r="SG142" s="9"/>
      <c r="SH142" s="9"/>
      <c r="SI142" s="9"/>
      <c r="SJ142" s="9"/>
      <c r="SK142" s="9"/>
      <c r="SL142" s="9"/>
      <c r="SM142" s="9"/>
      <c r="SN142" s="9"/>
      <c r="SO142" s="9"/>
      <c r="SP142" s="9"/>
      <c r="SQ142" s="9"/>
      <c r="SR142" s="9"/>
      <c r="SS142" s="9"/>
      <c r="ST142" s="9"/>
      <c r="SU142" s="9"/>
      <c r="SV142" s="9"/>
      <c r="SW142" s="9"/>
      <c r="SX142" s="9"/>
      <c r="SY142" s="9"/>
      <c r="SZ142" s="9"/>
      <c r="TA142" s="9"/>
      <c r="TB142" s="9"/>
      <c r="TC142" s="9"/>
      <c r="TD142" s="9"/>
      <c r="TE142" s="9"/>
      <c r="TF142" s="9"/>
      <c r="TG142" s="9"/>
      <c r="TH142" s="9"/>
      <c r="TI142" s="9"/>
      <c r="TJ142" s="9"/>
      <c r="TK142" s="9"/>
      <c r="TL142" s="9"/>
      <c r="TM142" s="9"/>
      <c r="TN142" s="9"/>
      <c r="TO142" s="9"/>
      <c r="TP142" s="9"/>
      <c r="TQ142" s="9"/>
      <c r="TR142" s="9"/>
      <c r="TS142" s="9"/>
      <c r="TT142" s="9"/>
      <c r="TU142" s="9"/>
      <c r="TV142" s="9"/>
      <c r="TW142" s="9"/>
      <c r="TX142" s="9"/>
      <c r="TY142" s="9"/>
      <c r="TZ142" s="9"/>
      <c r="UA142" s="9"/>
      <c r="UB142" s="9"/>
      <c r="UC142" s="9"/>
      <c r="UD142" s="9"/>
      <c r="UE142" s="9"/>
      <c r="UF142" s="9"/>
      <c r="UG142" s="9"/>
      <c r="UH142" s="9"/>
      <c r="UI142" s="9"/>
      <c r="UJ142" s="9"/>
      <c r="UK142" s="9"/>
      <c r="UL142" s="9"/>
      <c r="UM142" s="9"/>
      <c r="UN142" s="9"/>
      <c r="UO142" s="9"/>
      <c r="UP142" s="9"/>
      <c r="UQ142" s="9"/>
      <c r="UR142" s="9"/>
      <c r="US142" s="9"/>
      <c r="UT142" s="9"/>
      <c r="UU142" s="9"/>
      <c r="UV142" s="9"/>
      <c r="UW142" s="9"/>
      <c r="UX142" s="9"/>
      <c r="UY142" s="9"/>
      <c r="UZ142" s="9"/>
      <c r="VA142" s="9"/>
      <c r="VB142" s="9"/>
      <c r="VC142" s="9"/>
      <c r="VD142" s="9"/>
      <c r="VE142" s="9"/>
      <c r="VF142" s="9"/>
      <c r="VG142" s="9"/>
      <c r="VH142" s="9"/>
      <c r="VI142" s="9"/>
      <c r="VJ142" s="9"/>
      <c r="VK142" s="9"/>
      <c r="VL142" s="9"/>
      <c r="VM142" s="9"/>
      <c r="VN142" s="9"/>
      <c r="VO142" s="9"/>
      <c r="VP142" s="9"/>
      <c r="VQ142" s="9"/>
      <c r="VR142" s="9"/>
      <c r="VS142" s="9"/>
      <c r="VT142" s="9"/>
      <c r="VU142" s="9"/>
      <c r="VV142" s="9"/>
      <c r="VW142" s="9"/>
      <c r="VX142" s="9"/>
      <c r="VY142" s="9"/>
      <c r="VZ142" s="9"/>
      <c r="WA142" s="9"/>
      <c r="WB142" s="9"/>
      <c r="WC142" s="9"/>
      <c r="WD142" s="9"/>
      <c r="WE142" s="9"/>
      <c r="WF142" s="9"/>
      <c r="WG142" s="9"/>
      <c r="WH142" s="9"/>
      <c r="WI142" s="9"/>
      <c r="WJ142" s="9"/>
      <c r="WK142" s="9"/>
      <c r="WL142" s="9"/>
      <c r="WM142" s="9"/>
      <c r="WN142" s="9"/>
      <c r="WO142" s="9"/>
      <c r="WP142" s="9"/>
      <c r="WQ142" s="9"/>
      <c r="WR142" s="9"/>
      <c r="WS142" s="9"/>
      <c r="WT142" s="9"/>
      <c r="WU142" s="9"/>
      <c r="WV142" s="9"/>
      <c r="WW142" s="9"/>
      <c r="WX142" s="9"/>
      <c r="WY142" s="9"/>
      <c r="WZ142" s="9"/>
      <c r="XA142" s="9"/>
      <c r="XB142" s="9"/>
      <c r="XC142" s="9"/>
      <c r="XD142" s="9"/>
      <c r="XE142" s="9"/>
      <c r="XF142" s="9"/>
      <c r="XG142" s="9"/>
      <c r="XH142" s="9"/>
      <c r="XI142" s="9"/>
      <c r="XJ142" s="9"/>
      <c r="XK142" s="9"/>
      <c r="XL142" s="9"/>
      <c r="XM142" s="9"/>
      <c r="XN142" s="9"/>
      <c r="XO142" s="9"/>
      <c r="XP142" s="9"/>
      <c r="XQ142" s="9"/>
      <c r="XR142" s="9"/>
      <c r="XS142" s="9"/>
      <c r="XT142" s="9"/>
      <c r="XU142" s="9"/>
      <c r="XV142" s="9"/>
      <c r="XW142" s="9"/>
      <c r="XX142" s="9"/>
      <c r="XY142" s="9"/>
      <c r="XZ142" s="9"/>
      <c r="YA142" s="9"/>
      <c r="YB142" s="9"/>
      <c r="YC142" s="9"/>
      <c r="YD142" s="9"/>
      <c r="YE142" s="9"/>
      <c r="YF142" s="9"/>
      <c r="YG142" s="9"/>
      <c r="YH142" s="9"/>
      <c r="YI142" s="9"/>
      <c r="YJ142" s="9"/>
      <c r="YK142" s="9"/>
      <c r="YL142" s="9"/>
      <c r="YM142" s="9"/>
      <c r="YN142" s="9"/>
      <c r="YO142" s="9"/>
      <c r="YP142" s="9"/>
      <c r="YQ142" s="9"/>
      <c r="YR142" s="9"/>
      <c r="YS142" s="9"/>
      <c r="YT142" s="9"/>
      <c r="YU142" s="9"/>
      <c r="YV142" s="9"/>
      <c r="YW142" s="9"/>
      <c r="YX142" s="9"/>
      <c r="YY142" s="9"/>
      <c r="YZ142" s="9"/>
      <c r="ZA142" s="9"/>
      <c r="ZB142" s="9"/>
      <c r="ZC142" s="9"/>
      <c r="ZD142" s="9"/>
      <c r="ZE142" s="9"/>
      <c r="ZF142" s="9"/>
      <c r="ZG142" s="9"/>
      <c r="ZH142" s="9"/>
      <c r="ZI142" s="9"/>
      <c r="ZJ142" s="9"/>
      <c r="ZK142" s="9"/>
      <c r="ZL142" s="9"/>
      <c r="ZM142" s="9"/>
      <c r="ZN142" s="9"/>
      <c r="ZO142" s="9"/>
      <c r="ZP142" s="9"/>
      <c r="ZQ142" s="9"/>
      <c r="ZR142" s="9"/>
      <c r="ZS142" s="9"/>
      <c r="ZT142" s="9"/>
      <c r="ZU142" s="9"/>
      <c r="ZV142" s="9"/>
      <c r="ZW142" s="9"/>
      <c r="ZX142" s="9"/>
      <c r="ZY142" s="9"/>
      <c r="ZZ142" s="9"/>
      <c r="AAA142" s="9"/>
      <c r="AAB142" s="9"/>
      <c r="AAC142" s="9"/>
      <c r="AAD142" s="9"/>
      <c r="AAE142" s="9"/>
      <c r="AAF142" s="9"/>
      <c r="AAG142" s="9"/>
      <c r="AAH142" s="9"/>
      <c r="AAI142" s="9"/>
      <c r="AAJ142" s="9"/>
      <c r="AAK142" s="9"/>
      <c r="AAL142" s="9"/>
      <c r="AAM142" s="9"/>
      <c r="AAN142" s="9"/>
      <c r="AAO142" s="9"/>
      <c r="AAP142" s="9"/>
      <c r="AAQ142" s="9"/>
      <c r="AAR142" s="9"/>
      <c r="AAS142" s="9"/>
      <c r="AAT142" s="9"/>
      <c r="AAU142" s="9"/>
      <c r="AAV142" s="9"/>
      <c r="AAW142" s="9"/>
      <c r="AAX142" s="9"/>
      <c r="AAY142" s="9"/>
      <c r="AAZ142" s="9"/>
      <c r="ABA142" s="9"/>
      <c r="ABB142" s="9"/>
      <c r="ABC142" s="9"/>
      <c r="ABD142" s="9"/>
      <c r="ABE142" s="9"/>
      <c r="ABF142" s="9"/>
      <c r="ABG142" s="9"/>
      <c r="ABH142" s="9"/>
      <c r="ABI142" s="9"/>
      <c r="ABJ142" s="9"/>
      <c r="ABK142" s="9"/>
      <c r="ABL142" s="9"/>
      <c r="ABM142" s="9"/>
      <c r="ABN142" s="9"/>
      <c r="ABO142" s="9"/>
      <c r="ABP142" s="9"/>
      <c r="ABQ142" s="9"/>
      <c r="ABR142" s="9"/>
      <c r="ABS142" s="9"/>
      <c r="ABT142" s="9"/>
      <c r="ABU142" s="9"/>
      <c r="ABV142" s="9"/>
      <c r="ABW142" s="9"/>
      <c r="ABX142" s="9"/>
      <c r="ABY142" s="9"/>
      <c r="ABZ142" s="9"/>
      <c r="ACA142" s="9"/>
      <c r="ACB142" s="9"/>
      <c r="ACC142" s="9"/>
      <c r="ACD142" s="9"/>
      <c r="ACE142" s="9"/>
      <c r="ACF142" s="9"/>
      <c r="ACG142" s="9"/>
      <c r="ACH142" s="9"/>
      <c r="ACI142" s="9"/>
      <c r="ACJ142" s="9"/>
      <c r="ACK142" s="9"/>
      <c r="ACL142" s="9"/>
      <c r="ACM142" s="9"/>
      <c r="ACN142" s="9"/>
      <c r="ACO142" s="9"/>
      <c r="ACP142" s="9"/>
      <c r="ACQ142" s="9"/>
      <c r="ACR142" s="9"/>
      <c r="ACS142" s="9"/>
      <c r="ACT142" s="9"/>
      <c r="ACU142" s="9"/>
      <c r="ACV142" s="9"/>
      <c r="ACW142" s="9"/>
      <c r="ACX142" s="9"/>
      <c r="ACY142" s="9"/>
      <c r="ACZ142" s="9"/>
      <c r="ADA142" s="9"/>
      <c r="ADB142" s="9"/>
      <c r="ADC142" s="9"/>
      <c r="ADD142" s="9"/>
      <c r="ADE142" s="9"/>
      <c r="ADF142" s="9"/>
      <c r="ADG142" s="9"/>
      <c r="ADH142" s="9"/>
      <c r="ADI142" s="9"/>
      <c r="ADJ142" s="9"/>
      <c r="ADK142" s="9"/>
      <c r="ADL142" s="9"/>
      <c r="ADM142" s="9"/>
      <c r="ADN142" s="9"/>
      <c r="ADO142" s="9"/>
      <c r="ADP142" s="9"/>
      <c r="ADQ142" s="9"/>
      <c r="ADR142" s="9"/>
      <c r="ADS142" s="9"/>
      <c r="ADT142" s="9"/>
      <c r="ADU142" s="9"/>
      <c r="ADV142" s="9"/>
      <c r="ADW142" s="9"/>
      <c r="ADX142" s="9"/>
      <c r="ADY142" s="9"/>
      <c r="ADZ142" s="9"/>
      <c r="AEA142" s="9"/>
      <c r="AEB142" s="9"/>
      <c r="AEC142" s="9"/>
      <c r="AED142" s="9"/>
      <c r="AEE142" s="9"/>
      <c r="AEF142" s="9"/>
      <c r="AEG142" s="9"/>
      <c r="AEH142" s="9"/>
      <c r="AEI142" s="9"/>
      <c r="AEJ142" s="9"/>
      <c r="AEK142" s="9"/>
      <c r="AEL142" s="9"/>
      <c r="AEM142" s="9"/>
      <c r="AEN142" s="9"/>
      <c r="AEO142" s="9"/>
      <c r="AEP142" s="9"/>
      <c r="AEQ142" s="9"/>
      <c r="AER142" s="9"/>
      <c r="AES142" s="9"/>
      <c r="AET142" s="9"/>
      <c r="AEU142" s="9"/>
      <c r="AEV142" s="9"/>
      <c r="AEW142" s="9"/>
      <c r="AEX142" s="9"/>
      <c r="AEY142" s="9"/>
      <c r="AEZ142" s="9"/>
      <c r="AFA142" s="9"/>
      <c r="AFB142" s="9"/>
      <c r="AFC142" s="9"/>
      <c r="AFD142" s="9"/>
      <c r="AFE142" s="9"/>
      <c r="AFF142" s="9"/>
      <c r="AFG142" s="9"/>
      <c r="AFH142" s="9"/>
      <c r="AFI142" s="9"/>
      <c r="AFJ142" s="9"/>
      <c r="AFK142" s="9"/>
      <c r="AFL142" s="9"/>
      <c r="AFM142" s="9"/>
      <c r="AFN142" s="9"/>
      <c r="AFO142" s="9"/>
      <c r="AFP142" s="9"/>
      <c r="AFQ142" s="9"/>
      <c r="AFR142" s="9"/>
      <c r="AFS142" s="9"/>
      <c r="AFT142" s="9"/>
      <c r="AFU142" s="9"/>
      <c r="AFV142" s="9"/>
      <c r="AFW142" s="9"/>
      <c r="AFX142" s="9"/>
      <c r="AFY142" s="9"/>
      <c r="AFZ142" s="9"/>
      <c r="AGA142" s="9"/>
      <c r="AGB142" s="9"/>
      <c r="AGC142" s="9"/>
      <c r="AGD142" s="9"/>
      <c r="AGE142" s="9"/>
      <c r="AGF142" s="9"/>
      <c r="AGG142" s="9"/>
      <c r="AGH142" s="9"/>
      <c r="AGI142" s="9"/>
      <c r="AGJ142" s="9"/>
      <c r="AGK142" s="9"/>
      <c r="AGL142" s="9"/>
      <c r="AGM142" s="9"/>
      <c r="AGN142" s="9"/>
      <c r="AGO142" s="9"/>
      <c r="AGP142" s="9"/>
      <c r="AGQ142" s="9"/>
      <c r="AGR142" s="9"/>
      <c r="AGS142" s="9"/>
      <c r="AGT142" s="9"/>
      <c r="AGU142" s="9"/>
      <c r="AGV142" s="9"/>
      <c r="AGW142" s="9"/>
      <c r="AGX142" s="9"/>
      <c r="AGY142" s="9"/>
      <c r="AGZ142" s="9"/>
      <c r="AHA142" s="9"/>
      <c r="AHB142" s="9"/>
      <c r="AHC142" s="9"/>
      <c r="AHD142" s="9"/>
      <c r="AHE142" s="9"/>
      <c r="AHF142" s="9"/>
      <c r="AHG142" s="9"/>
      <c r="AHH142" s="9"/>
      <c r="AHI142" s="9"/>
      <c r="AHJ142" s="9"/>
      <c r="AHK142" s="9"/>
      <c r="AHL142" s="9"/>
      <c r="AHM142" s="9"/>
      <c r="AHN142" s="9"/>
      <c r="AHO142" s="9"/>
      <c r="AHP142" s="9"/>
      <c r="AHQ142" s="9"/>
      <c r="AHR142" s="9"/>
      <c r="AHS142" s="9"/>
      <c r="AHT142" s="9"/>
      <c r="AHU142" s="9"/>
      <c r="AHV142" s="9"/>
    </row>
    <row r="143" spans="1:906" s="105" customFormat="1" x14ac:dyDescent="0.2">
      <c r="A143" s="115" t="s">
        <v>1041</v>
      </c>
      <c r="B143" s="116" t="s">
        <v>1005</v>
      </c>
      <c r="C143" s="117">
        <v>245.78799699999999</v>
      </c>
      <c r="D143" s="118">
        <v>253.4</v>
      </c>
      <c r="E143" s="126">
        <v>201.18430499999999</v>
      </c>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c r="KE143" s="9"/>
      <c r="KF143" s="9"/>
      <c r="KG143" s="9"/>
      <c r="KH143" s="9"/>
      <c r="KI143" s="9"/>
      <c r="KJ143" s="9"/>
      <c r="KK143" s="9"/>
      <c r="KL143" s="9"/>
      <c r="KM143" s="9"/>
      <c r="KN143" s="9"/>
      <c r="KO143" s="9"/>
      <c r="KP143" s="9"/>
      <c r="KQ143" s="9"/>
      <c r="KR143" s="9"/>
      <c r="KS143" s="9"/>
      <c r="KT143" s="9"/>
      <c r="KU143" s="9"/>
      <c r="KV143" s="9"/>
      <c r="KW143" s="9"/>
      <c r="KX143" s="9"/>
      <c r="KY143" s="9"/>
      <c r="KZ143" s="9"/>
      <c r="LA143" s="9"/>
      <c r="LB143" s="9"/>
      <c r="LC143" s="9"/>
      <c r="LD143" s="9"/>
      <c r="LE143" s="9"/>
      <c r="LF143" s="9"/>
      <c r="LG143" s="9"/>
      <c r="LH143" s="9"/>
      <c r="LI143" s="9"/>
      <c r="LJ143" s="9"/>
      <c r="LK143" s="9"/>
      <c r="LL143" s="9"/>
      <c r="LM143" s="9"/>
      <c r="LN143" s="9"/>
      <c r="LO143" s="9"/>
      <c r="LP143" s="9"/>
      <c r="LQ143" s="9"/>
      <c r="LR143" s="9"/>
      <c r="LS143" s="9"/>
      <c r="LT143" s="9"/>
      <c r="LU143" s="9"/>
      <c r="LV143" s="9"/>
      <c r="LW143" s="9"/>
      <c r="LX143" s="9"/>
      <c r="LY143" s="9"/>
      <c r="LZ143" s="9"/>
      <c r="MA143" s="9"/>
      <c r="MB143" s="9"/>
      <c r="MC143" s="9"/>
      <c r="MD143" s="9"/>
      <c r="ME143" s="9"/>
      <c r="MF143" s="9"/>
      <c r="MG143" s="9"/>
      <c r="MH143" s="9"/>
      <c r="MI143" s="9"/>
      <c r="MJ143" s="9"/>
      <c r="MK143" s="9"/>
      <c r="ML143" s="9"/>
      <c r="MM143" s="9"/>
      <c r="MN143" s="9"/>
      <c r="MO143" s="9"/>
      <c r="MP143" s="9"/>
      <c r="MQ143" s="9"/>
      <c r="MR143" s="9"/>
      <c r="MS143" s="9"/>
      <c r="MT143" s="9"/>
      <c r="MU143" s="9"/>
      <c r="MV143" s="9"/>
      <c r="MW143" s="9"/>
      <c r="MX143" s="9"/>
      <c r="MY143" s="9"/>
      <c r="MZ143" s="9"/>
      <c r="NA143" s="9"/>
      <c r="NB143" s="9"/>
      <c r="NC143" s="9"/>
      <c r="ND143" s="9"/>
      <c r="NE143" s="9"/>
      <c r="NF143" s="9"/>
      <c r="NG143" s="9"/>
      <c r="NH143" s="9"/>
      <c r="NI143" s="9"/>
      <c r="NJ143" s="9"/>
      <c r="NK143" s="9"/>
      <c r="NL143" s="9"/>
      <c r="NM143" s="9"/>
      <c r="NN143" s="9"/>
      <c r="NO143" s="9"/>
      <c r="NP143" s="9"/>
      <c r="NQ143" s="9"/>
      <c r="NR143" s="9"/>
      <c r="NS143" s="9"/>
      <c r="NT143" s="9"/>
      <c r="NU143" s="9"/>
      <c r="NV143" s="9"/>
      <c r="NW143" s="9"/>
      <c r="NX143" s="9"/>
      <c r="NY143" s="9"/>
      <c r="NZ143" s="9"/>
      <c r="OA143" s="9"/>
      <c r="OB143" s="9"/>
      <c r="OC143" s="9"/>
      <c r="OD143" s="9"/>
      <c r="OE143" s="9"/>
      <c r="OF143" s="9"/>
      <c r="OG143" s="9"/>
      <c r="OH143" s="9"/>
      <c r="OI143" s="9"/>
      <c r="OJ143" s="9"/>
      <c r="OK143" s="9"/>
      <c r="OL143" s="9"/>
      <c r="OM143" s="9"/>
      <c r="ON143" s="9"/>
      <c r="OO143" s="9"/>
      <c r="OP143" s="9"/>
      <c r="OQ143" s="9"/>
      <c r="OR143" s="9"/>
      <c r="OS143" s="9"/>
      <c r="OT143" s="9"/>
      <c r="OU143" s="9"/>
      <c r="OV143" s="9"/>
      <c r="OW143" s="9"/>
      <c r="OX143" s="9"/>
      <c r="OY143" s="9"/>
      <c r="OZ143" s="9"/>
      <c r="PA143" s="9"/>
      <c r="PB143" s="9"/>
      <c r="PC143" s="9"/>
      <c r="PD143" s="9"/>
      <c r="PE143" s="9"/>
      <c r="PF143" s="9"/>
      <c r="PG143" s="9"/>
      <c r="PH143" s="9"/>
      <c r="PI143" s="9"/>
      <c r="PJ143" s="9"/>
      <c r="PK143" s="9"/>
      <c r="PL143" s="9"/>
      <c r="PM143" s="9"/>
      <c r="PN143" s="9"/>
      <c r="PO143" s="9"/>
      <c r="PP143" s="9"/>
      <c r="PQ143" s="9"/>
      <c r="PR143" s="9"/>
      <c r="PS143" s="9"/>
      <c r="PT143" s="9"/>
      <c r="PU143" s="9"/>
      <c r="PV143" s="9"/>
      <c r="PW143" s="9"/>
      <c r="PX143" s="9"/>
      <c r="PY143" s="9"/>
      <c r="PZ143" s="9"/>
      <c r="QA143" s="9"/>
      <c r="QB143" s="9"/>
      <c r="QC143" s="9"/>
      <c r="QD143" s="9"/>
      <c r="QE143" s="9"/>
      <c r="QF143" s="9"/>
      <c r="QG143" s="9"/>
      <c r="QH143" s="9"/>
      <c r="QI143" s="9"/>
      <c r="QJ143" s="9"/>
      <c r="QK143" s="9"/>
      <c r="QL143" s="9"/>
      <c r="QM143" s="9"/>
      <c r="QN143" s="9"/>
      <c r="QO143" s="9"/>
      <c r="QP143" s="9"/>
      <c r="QQ143" s="9"/>
      <c r="QR143" s="9"/>
      <c r="QS143" s="9"/>
      <c r="QT143" s="9"/>
      <c r="QU143" s="9"/>
      <c r="QV143" s="9"/>
      <c r="QW143" s="9"/>
      <c r="QX143" s="9"/>
      <c r="QY143" s="9"/>
      <c r="QZ143" s="9"/>
      <c r="RA143" s="9"/>
      <c r="RB143" s="9"/>
      <c r="RC143" s="9"/>
      <c r="RD143" s="9"/>
      <c r="RE143" s="9"/>
      <c r="RF143" s="9"/>
      <c r="RG143" s="9"/>
      <c r="RH143" s="9"/>
      <c r="RI143" s="9"/>
      <c r="RJ143" s="9"/>
      <c r="RK143" s="9"/>
      <c r="RL143" s="9"/>
      <c r="RM143" s="9"/>
      <c r="RN143" s="9"/>
      <c r="RO143" s="9"/>
      <c r="RP143" s="9"/>
      <c r="RQ143" s="9"/>
      <c r="RR143" s="9"/>
      <c r="RS143" s="9"/>
      <c r="RT143" s="9"/>
      <c r="RU143" s="9"/>
      <c r="RV143" s="9"/>
      <c r="RW143" s="9"/>
      <c r="RX143" s="9"/>
      <c r="RY143" s="9"/>
      <c r="RZ143" s="9"/>
      <c r="SA143" s="9"/>
      <c r="SB143" s="9"/>
      <c r="SC143" s="9"/>
      <c r="SD143" s="9"/>
      <c r="SE143" s="9"/>
      <c r="SF143" s="9"/>
      <c r="SG143" s="9"/>
      <c r="SH143" s="9"/>
      <c r="SI143" s="9"/>
      <c r="SJ143" s="9"/>
      <c r="SK143" s="9"/>
      <c r="SL143" s="9"/>
      <c r="SM143" s="9"/>
      <c r="SN143" s="9"/>
      <c r="SO143" s="9"/>
      <c r="SP143" s="9"/>
      <c r="SQ143" s="9"/>
      <c r="SR143" s="9"/>
      <c r="SS143" s="9"/>
      <c r="ST143" s="9"/>
      <c r="SU143" s="9"/>
      <c r="SV143" s="9"/>
      <c r="SW143" s="9"/>
      <c r="SX143" s="9"/>
      <c r="SY143" s="9"/>
      <c r="SZ143" s="9"/>
      <c r="TA143" s="9"/>
      <c r="TB143" s="9"/>
      <c r="TC143" s="9"/>
      <c r="TD143" s="9"/>
      <c r="TE143" s="9"/>
      <c r="TF143" s="9"/>
      <c r="TG143" s="9"/>
      <c r="TH143" s="9"/>
      <c r="TI143" s="9"/>
      <c r="TJ143" s="9"/>
      <c r="TK143" s="9"/>
      <c r="TL143" s="9"/>
      <c r="TM143" s="9"/>
      <c r="TN143" s="9"/>
      <c r="TO143" s="9"/>
      <c r="TP143" s="9"/>
      <c r="TQ143" s="9"/>
      <c r="TR143" s="9"/>
      <c r="TS143" s="9"/>
      <c r="TT143" s="9"/>
      <c r="TU143" s="9"/>
      <c r="TV143" s="9"/>
      <c r="TW143" s="9"/>
      <c r="TX143" s="9"/>
      <c r="TY143" s="9"/>
      <c r="TZ143" s="9"/>
      <c r="UA143" s="9"/>
      <c r="UB143" s="9"/>
      <c r="UC143" s="9"/>
      <c r="UD143" s="9"/>
      <c r="UE143" s="9"/>
      <c r="UF143" s="9"/>
      <c r="UG143" s="9"/>
      <c r="UH143" s="9"/>
      <c r="UI143" s="9"/>
      <c r="UJ143" s="9"/>
      <c r="UK143" s="9"/>
      <c r="UL143" s="9"/>
      <c r="UM143" s="9"/>
      <c r="UN143" s="9"/>
      <c r="UO143" s="9"/>
      <c r="UP143" s="9"/>
      <c r="UQ143" s="9"/>
      <c r="UR143" s="9"/>
      <c r="US143" s="9"/>
      <c r="UT143" s="9"/>
      <c r="UU143" s="9"/>
      <c r="UV143" s="9"/>
      <c r="UW143" s="9"/>
      <c r="UX143" s="9"/>
      <c r="UY143" s="9"/>
      <c r="UZ143" s="9"/>
      <c r="VA143" s="9"/>
      <c r="VB143" s="9"/>
      <c r="VC143" s="9"/>
      <c r="VD143" s="9"/>
      <c r="VE143" s="9"/>
      <c r="VF143" s="9"/>
      <c r="VG143" s="9"/>
      <c r="VH143" s="9"/>
      <c r="VI143" s="9"/>
      <c r="VJ143" s="9"/>
      <c r="VK143" s="9"/>
      <c r="VL143" s="9"/>
      <c r="VM143" s="9"/>
      <c r="VN143" s="9"/>
      <c r="VO143" s="9"/>
      <c r="VP143" s="9"/>
      <c r="VQ143" s="9"/>
      <c r="VR143" s="9"/>
      <c r="VS143" s="9"/>
      <c r="VT143" s="9"/>
      <c r="VU143" s="9"/>
      <c r="VV143" s="9"/>
      <c r="VW143" s="9"/>
      <c r="VX143" s="9"/>
      <c r="VY143" s="9"/>
      <c r="VZ143" s="9"/>
      <c r="WA143" s="9"/>
      <c r="WB143" s="9"/>
      <c r="WC143" s="9"/>
      <c r="WD143" s="9"/>
      <c r="WE143" s="9"/>
      <c r="WF143" s="9"/>
      <c r="WG143" s="9"/>
      <c r="WH143" s="9"/>
      <c r="WI143" s="9"/>
      <c r="WJ143" s="9"/>
      <c r="WK143" s="9"/>
      <c r="WL143" s="9"/>
      <c r="WM143" s="9"/>
      <c r="WN143" s="9"/>
      <c r="WO143" s="9"/>
      <c r="WP143" s="9"/>
      <c r="WQ143" s="9"/>
      <c r="WR143" s="9"/>
      <c r="WS143" s="9"/>
      <c r="WT143" s="9"/>
      <c r="WU143" s="9"/>
      <c r="WV143" s="9"/>
      <c r="WW143" s="9"/>
      <c r="WX143" s="9"/>
      <c r="WY143" s="9"/>
      <c r="WZ143" s="9"/>
      <c r="XA143" s="9"/>
      <c r="XB143" s="9"/>
      <c r="XC143" s="9"/>
      <c r="XD143" s="9"/>
      <c r="XE143" s="9"/>
      <c r="XF143" s="9"/>
      <c r="XG143" s="9"/>
      <c r="XH143" s="9"/>
      <c r="XI143" s="9"/>
      <c r="XJ143" s="9"/>
      <c r="XK143" s="9"/>
      <c r="XL143" s="9"/>
      <c r="XM143" s="9"/>
      <c r="XN143" s="9"/>
      <c r="XO143" s="9"/>
      <c r="XP143" s="9"/>
      <c r="XQ143" s="9"/>
      <c r="XR143" s="9"/>
      <c r="XS143" s="9"/>
      <c r="XT143" s="9"/>
      <c r="XU143" s="9"/>
      <c r="XV143" s="9"/>
      <c r="XW143" s="9"/>
      <c r="XX143" s="9"/>
      <c r="XY143" s="9"/>
      <c r="XZ143" s="9"/>
      <c r="YA143" s="9"/>
      <c r="YB143" s="9"/>
      <c r="YC143" s="9"/>
      <c r="YD143" s="9"/>
      <c r="YE143" s="9"/>
      <c r="YF143" s="9"/>
      <c r="YG143" s="9"/>
      <c r="YH143" s="9"/>
      <c r="YI143" s="9"/>
      <c r="YJ143" s="9"/>
      <c r="YK143" s="9"/>
      <c r="YL143" s="9"/>
      <c r="YM143" s="9"/>
      <c r="YN143" s="9"/>
      <c r="YO143" s="9"/>
      <c r="YP143" s="9"/>
      <c r="YQ143" s="9"/>
      <c r="YR143" s="9"/>
      <c r="YS143" s="9"/>
      <c r="YT143" s="9"/>
      <c r="YU143" s="9"/>
      <c r="YV143" s="9"/>
      <c r="YW143" s="9"/>
      <c r="YX143" s="9"/>
      <c r="YY143" s="9"/>
      <c r="YZ143" s="9"/>
      <c r="ZA143" s="9"/>
      <c r="ZB143" s="9"/>
      <c r="ZC143" s="9"/>
      <c r="ZD143" s="9"/>
      <c r="ZE143" s="9"/>
      <c r="ZF143" s="9"/>
      <c r="ZG143" s="9"/>
      <c r="ZH143" s="9"/>
      <c r="ZI143" s="9"/>
      <c r="ZJ143" s="9"/>
      <c r="ZK143" s="9"/>
      <c r="ZL143" s="9"/>
      <c r="ZM143" s="9"/>
      <c r="ZN143" s="9"/>
      <c r="ZO143" s="9"/>
      <c r="ZP143" s="9"/>
      <c r="ZQ143" s="9"/>
      <c r="ZR143" s="9"/>
      <c r="ZS143" s="9"/>
      <c r="ZT143" s="9"/>
      <c r="ZU143" s="9"/>
      <c r="ZV143" s="9"/>
      <c r="ZW143" s="9"/>
      <c r="ZX143" s="9"/>
      <c r="ZY143" s="9"/>
      <c r="ZZ143" s="9"/>
      <c r="AAA143" s="9"/>
      <c r="AAB143" s="9"/>
      <c r="AAC143" s="9"/>
      <c r="AAD143" s="9"/>
      <c r="AAE143" s="9"/>
      <c r="AAF143" s="9"/>
      <c r="AAG143" s="9"/>
      <c r="AAH143" s="9"/>
      <c r="AAI143" s="9"/>
      <c r="AAJ143" s="9"/>
      <c r="AAK143" s="9"/>
      <c r="AAL143" s="9"/>
      <c r="AAM143" s="9"/>
      <c r="AAN143" s="9"/>
      <c r="AAO143" s="9"/>
      <c r="AAP143" s="9"/>
      <c r="AAQ143" s="9"/>
      <c r="AAR143" s="9"/>
      <c r="AAS143" s="9"/>
      <c r="AAT143" s="9"/>
      <c r="AAU143" s="9"/>
      <c r="AAV143" s="9"/>
      <c r="AAW143" s="9"/>
      <c r="AAX143" s="9"/>
      <c r="AAY143" s="9"/>
      <c r="AAZ143" s="9"/>
      <c r="ABA143" s="9"/>
      <c r="ABB143" s="9"/>
      <c r="ABC143" s="9"/>
      <c r="ABD143" s="9"/>
      <c r="ABE143" s="9"/>
      <c r="ABF143" s="9"/>
      <c r="ABG143" s="9"/>
      <c r="ABH143" s="9"/>
      <c r="ABI143" s="9"/>
      <c r="ABJ143" s="9"/>
      <c r="ABK143" s="9"/>
      <c r="ABL143" s="9"/>
      <c r="ABM143" s="9"/>
      <c r="ABN143" s="9"/>
      <c r="ABO143" s="9"/>
      <c r="ABP143" s="9"/>
      <c r="ABQ143" s="9"/>
      <c r="ABR143" s="9"/>
      <c r="ABS143" s="9"/>
      <c r="ABT143" s="9"/>
      <c r="ABU143" s="9"/>
      <c r="ABV143" s="9"/>
      <c r="ABW143" s="9"/>
      <c r="ABX143" s="9"/>
      <c r="ABY143" s="9"/>
      <c r="ABZ143" s="9"/>
      <c r="ACA143" s="9"/>
      <c r="ACB143" s="9"/>
      <c r="ACC143" s="9"/>
      <c r="ACD143" s="9"/>
      <c r="ACE143" s="9"/>
      <c r="ACF143" s="9"/>
      <c r="ACG143" s="9"/>
      <c r="ACH143" s="9"/>
      <c r="ACI143" s="9"/>
      <c r="ACJ143" s="9"/>
      <c r="ACK143" s="9"/>
      <c r="ACL143" s="9"/>
      <c r="ACM143" s="9"/>
      <c r="ACN143" s="9"/>
      <c r="ACO143" s="9"/>
      <c r="ACP143" s="9"/>
      <c r="ACQ143" s="9"/>
      <c r="ACR143" s="9"/>
      <c r="ACS143" s="9"/>
      <c r="ACT143" s="9"/>
      <c r="ACU143" s="9"/>
      <c r="ACV143" s="9"/>
      <c r="ACW143" s="9"/>
      <c r="ACX143" s="9"/>
      <c r="ACY143" s="9"/>
      <c r="ACZ143" s="9"/>
      <c r="ADA143" s="9"/>
      <c r="ADB143" s="9"/>
      <c r="ADC143" s="9"/>
      <c r="ADD143" s="9"/>
      <c r="ADE143" s="9"/>
      <c r="ADF143" s="9"/>
      <c r="ADG143" s="9"/>
      <c r="ADH143" s="9"/>
      <c r="ADI143" s="9"/>
      <c r="ADJ143" s="9"/>
      <c r="ADK143" s="9"/>
      <c r="ADL143" s="9"/>
      <c r="ADM143" s="9"/>
      <c r="ADN143" s="9"/>
      <c r="ADO143" s="9"/>
      <c r="ADP143" s="9"/>
      <c r="ADQ143" s="9"/>
      <c r="ADR143" s="9"/>
      <c r="ADS143" s="9"/>
      <c r="ADT143" s="9"/>
      <c r="ADU143" s="9"/>
      <c r="ADV143" s="9"/>
      <c r="ADW143" s="9"/>
      <c r="ADX143" s="9"/>
      <c r="ADY143" s="9"/>
      <c r="ADZ143" s="9"/>
      <c r="AEA143" s="9"/>
      <c r="AEB143" s="9"/>
      <c r="AEC143" s="9"/>
      <c r="AED143" s="9"/>
      <c r="AEE143" s="9"/>
      <c r="AEF143" s="9"/>
      <c r="AEG143" s="9"/>
      <c r="AEH143" s="9"/>
      <c r="AEI143" s="9"/>
      <c r="AEJ143" s="9"/>
      <c r="AEK143" s="9"/>
      <c r="AEL143" s="9"/>
      <c r="AEM143" s="9"/>
      <c r="AEN143" s="9"/>
      <c r="AEO143" s="9"/>
      <c r="AEP143" s="9"/>
      <c r="AEQ143" s="9"/>
      <c r="AER143" s="9"/>
      <c r="AES143" s="9"/>
      <c r="AET143" s="9"/>
      <c r="AEU143" s="9"/>
      <c r="AEV143" s="9"/>
      <c r="AEW143" s="9"/>
      <c r="AEX143" s="9"/>
      <c r="AEY143" s="9"/>
      <c r="AEZ143" s="9"/>
      <c r="AFA143" s="9"/>
      <c r="AFB143" s="9"/>
      <c r="AFC143" s="9"/>
      <c r="AFD143" s="9"/>
      <c r="AFE143" s="9"/>
      <c r="AFF143" s="9"/>
      <c r="AFG143" s="9"/>
      <c r="AFH143" s="9"/>
      <c r="AFI143" s="9"/>
      <c r="AFJ143" s="9"/>
      <c r="AFK143" s="9"/>
      <c r="AFL143" s="9"/>
      <c r="AFM143" s="9"/>
      <c r="AFN143" s="9"/>
      <c r="AFO143" s="9"/>
      <c r="AFP143" s="9"/>
      <c r="AFQ143" s="9"/>
      <c r="AFR143" s="9"/>
      <c r="AFS143" s="9"/>
      <c r="AFT143" s="9"/>
      <c r="AFU143" s="9"/>
      <c r="AFV143" s="9"/>
      <c r="AFW143" s="9"/>
      <c r="AFX143" s="9"/>
      <c r="AFY143" s="9"/>
      <c r="AFZ143" s="9"/>
      <c r="AGA143" s="9"/>
      <c r="AGB143" s="9"/>
      <c r="AGC143" s="9"/>
      <c r="AGD143" s="9"/>
      <c r="AGE143" s="9"/>
      <c r="AGF143" s="9"/>
      <c r="AGG143" s="9"/>
      <c r="AGH143" s="9"/>
      <c r="AGI143" s="9"/>
      <c r="AGJ143" s="9"/>
      <c r="AGK143" s="9"/>
      <c r="AGL143" s="9"/>
      <c r="AGM143" s="9"/>
      <c r="AGN143" s="9"/>
      <c r="AGO143" s="9"/>
      <c r="AGP143" s="9"/>
      <c r="AGQ143" s="9"/>
      <c r="AGR143" s="9"/>
      <c r="AGS143" s="9"/>
      <c r="AGT143" s="9"/>
      <c r="AGU143" s="9"/>
      <c r="AGV143" s="9"/>
      <c r="AGW143" s="9"/>
      <c r="AGX143" s="9"/>
      <c r="AGY143" s="9"/>
      <c r="AGZ143" s="9"/>
      <c r="AHA143" s="9"/>
      <c r="AHB143" s="9"/>
      <c r="AHC143" s="9"/>
      <c r="AHD143" s="9"/>
      <c r="AHE143" s="9"/>
      <c r="AHF143" s="9"/>
      <c r="AHG143" s="9"/>
      <c r="AHH143" s="9"/>
      <c r="AHI143" s="9"/>
      <c r="AHJ143" s="9"/>
      <c r="AHK143" s="9"/>
      <c r="AHL143" s="9"/>
      <c r="AHM143" s="9"/>
      <c r="AHN143" s="9"/>
      <c r="AHO143" s="9"/>
      <c r="AHP143" s="9"/>
      <c r="AHQ143" s="9"/>
      <c r="AHR143" s="9"/>
      <c r="AHS143" s="9"/>
      <c r="AHT143" s="9"/>
      <c r="AHU143" s="9"/>
      <c r="AHV143" s="9"/>
    </row>
    <row r="144" spans="1:906" s="105" customFormat="1" x14ac:dyDescent="0.2">
      <c r="A144" s="115" t="s">
        <v>1048</v>
      </c>
      <c r="B144" s="116" t="s">
        <v>1005</v>
      </c>
      <c r="C144" s="117">
        <v>754.89390000000003</v>
      </c>
      <c r="D144" s="118">
        <v>741</v>
      </c>
      <c r="E144" s="126">
        <v>871.03499999999997</v>
      </c>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c r="LI144" s="9"/>
      <c r="LJ144" s="9"/>
      <c r="LK144" s="9"/>
      <c r="LL144" s="9"/>
      <c r="LM144" s="9"/>
      <c r="LN144" s="9"/>
      <c r="LO144" s="9"/>
      <c r="LP144" s="9"/>
      <c r="LQ144" s="9"/>
      <c r="LR144" s="9"/>
      <c r="LS144" s="9"/>
      <c r="LT144" s="9"/>
      <c r="LU144" s="9"/>
      <c r="LV144" s="9"/>
      <c r="LW144" s="9"/>
      <c r="LX144" s="9"/>
      <c r="LY144" s="9"/>
      <c r="LZ144" s="9"/>
      <c r="MA144" s="9"/>
      <c r="MB144" s="9"/>
      <c r="MC144" s="9"/>
      <c r="MD144" s="9"/>
      <c r="ME144" s="9"/>
      <c r="MF144" s="9"/>
      <c r="MG144" s="9"/>
      <c r="MH144" s="9"/>
      <c r="MI144" s="9"/>
      <c r="MJ144" s="9"/>
      <c r="MK144" s="9"/>
      <c r="ML144" s="9"/>
      <c r="MM144" s="9"/>
      <c r="MN144" s="9"/>
      <c r="MO144" s="9"/>
      <c r="MP144" s="9"/>
      <c r="MQ144" s="9"/>
      <c r="MR144" s="9"/>
      <c r="MS144" s="9"/>
      <c r="MT144" s="9"/>
      <c r="MU144" s="9"/>
      <c r="MV144" s="9"/>
      <c r="MW144" s="9"/>
      <c r="MX144" s="9"/>
      <c r="MY144" s="9"/>
      <c r="MZ144" s="9"/>
      <c r="NA144" s="9"/>
      <c r="NB144" s="9"/>
      <c r="NC144" s="9"/>
      <c r="ND144" s="9"/>
      <c r="NE144" s="9"/>
      <c r="NF144" s="9"/>
      <c r="NG144" s="9"/>
      <c r="NH144" s="9"/>
      <c r="NI144" s="9"/>
      <c r="NJ144" s="9"/>
      <c r="NK144" s="9"/>
      <c r="NL144" s="9"/>
      <c r="NM144" s="9"/>
      <c r="NN144" s="9"/>
      <c r="NO144" s="9"/>
      <c r="NP144" s="9"/>
      <c r="NQ144" s="9"/>
      <c r="NR144" s="9"/>
      <c r="NS144" s="9"/>
      <c r="NT144" s="9"/>
      <c r="NU144" s="9"/>
      <c r="NV144" s="9"/>
      <c r="NW144" s="9"/>
      <c r="NX144" s="9"/>
      <c r="NY144" s="9"/>
      <c r="NZ144" s="9"/>
      <c r="OA144" s="9"/>
      <c r="OB144" s="9"/>
      <c r="OC144" s="9"/>
      <c r="OD144" s="9"/>
      <c r="OE144" s="9"/>
      <c r="OF144" s="9"/>
      <c r="OG144" s="9"/>
      <c r="OH144" s="9"/>
      <c r="OI144" s="9"/>
      <c r="OJ144" s="9"/>
      <c r="OK144" s="9"/>
      <c r="OL144" s="9"/>
      <c r="OM144" s="9"/>
      <c r="ON144" s="9"/>
      <c r="OO144" s="9"/>
      <c r="OP144" s="9"/>
      <c r="OQ144" s="9"/>
      <c r="OR144" s="9"/>
      <c r="OS144" s="9"/>
      <c r="OT144" s="9"/>
      <c r="OU144" s="9"/>
      <c r="OV144" s="9"/>
      <c r="OW144" s="9"/>
      <c r="OX144" s="9"/>
      <c r="OY144" s="9"/>
      <c r="OZ144" s="9"/>
      <c r="PA144" s="9"/>
      <c r="PB144" s="9"/>
      <c r="PC144" s="9"/>
      <c r="PD144" s="9"/>
      <c r="PE144" s="9"/>
      <c r="PF144" s="9"/>
      <c r="PG144" s="9"/>
      <c r="PH144" s="9"/>
      <c r="PI144" s="9"/>
      <c r="PJ144" s="9"/>
      <c r="PK144" s="9"/>
      <c r="PL144" s="9"/>
      <c r="PM144" s="9"/>
      <c r="PN144" s="9"/>
      <c r="PO144" s="9"/>
      <c r="PP144" s="9"/>
      <c r="PQ144" s="9"/>
      <c r="PR144" s="9"/>
      <c r="PS144" s="9"/>
      <c r="PT144" s="9"/>
      <c r="PU144" s="9"/>
      <c r="PV144" s="9"/>
      <c r="PW144" s="9"/>
      <c r="PX144" s="9"/>
      <c r="PY144" s="9"/>
      <c r="PZ144" s="9"/>
      <c r="QA144" s="9"/>
      <c r="QB144" s="9"/>
      <c r="QC144" s="9"/>
      <c r="QD144" s="9"/>
      <c r="QE144" s="9"/>
      <c r="QF144" s="9"/>
      <c r="QG144" s="9"/>
      <c r="QH144" s="9"/>
      <c r="QI144" s="9"/>
      <c r="QJ144" s="9"/>
      <c r="QK144" s="9"/>
      <c r="QL144" s="9"/>
      <c r="QM144" s="9"/>
      <c r="QN144" s="9"/>
      <c r="QO144" s="9"/>
      <c r="QP144" s="9"/>
      <c r="QQ144" s="9"/>
      <c r="QR144" s="9"/>
      <c r="QS144" s="9"/>
      <c r="QT144" s="9"/>
      <c r="QU144" s="9"/>
      <c r="QV144" s="9"/>
      <c r="QW144" s="9"/>
      <c r="QX144" s="9"/>
      <c r="QY144" s="9"/>
      <c r="QZ144" s="9"/>
      <c r="RA144" s="9"/>
      <c r="RB144" s="9"/>
      <c r="RC144" s="9"/>
      <c r="RD144" s="9"/>
      <c r="RE144" s="9"/>
      <c r="RF144" s="9"/>
      <c r="RG144" s="9"/>
      <c r="RH144" s="9"/>
      <c r="RI144" s="9"/>
      <c r="RJ144" s="9"/>
      <c r="RK144" s="9"/>
      <c r="RL144" s="9"/>
      <c r="RM144" s="9"/>
      <c r="RN144" s="9"/>
      <c r="RO144" s="9"/>
      <c r="RP144" s="9"/>
      <c r="RQ144" s="9"/>
      <c r="RR144" s="9"/>
      <c r="RS144" s="9"/>
      <c r="RT144" s="9"/>
      <c r="RU144" s="9"/>
      <c r="RV144" s="9"/>
      <c r="RW144" s="9"/>
      <c r="RX144" s="9"/>
      <c r="RY144" s="9"/>
      <c r="RZ144" s="9"/>
      <c r="SA144" s="9"/>
      <c r="SB144" s="9"/>
      <c r="SC144" s="9"/>
      <c r="SD144" s="9"/>
      <c r="SE144" s="9"/>
      <c r="SF144" s="9"/>
      <c r="SG144" s="9"/>
      <c r="SH144" s="9"/>
      <c r="SI144" s="9"/>
      <c r="SJ144" s="9"/>
      <c r="SK144" s="9"/>
      <c r="SL144" s="9"/>
      <c r="SM144" s="9"/>
      <c r="SN144" s="9"/>
      <c r="SO144" s="9"/>
      <c r="SP144" s="9"/>
      <c r="SQ144" s="9"/>
      <c r="SR144" s="9"/>
      <c r="SS144" s="9"/>
      <c r="ST144" s="9"/>
      <c r="SU144" s="9"/>
      <c r="SV144" s="9"/>
      <c r="SW144" s="9"/>
      <c r="SX144" s="9"/>
      <c r="SY144" s="9"/>
      <c r="SZ144" s="9"/>
      <c r="TA144" s="9"/>
      <c r="TB144" s="9"/>
      <c r="TC144" s="9"/>
      <c r="TD144" s="9"/>
      <c r="TE144" s="9"/>
      <c r="TF144" s="9"/>
      <c r="TG144" s="9"/>
      <c r="TH144" s="9"/>
      <c r="TI144" s="9"/>
      <c r="TJ144" s="9"/>
      <c r="TK144" s="9"/>
      <c r="TL144" s="9"/>
      <c r="TM144" s="9"/>
      <c r="TN144" s="9"/>
      <c r="TO144" s="9"/>
      <c r="TP144" s="9"/>
      <c r="TQ144" s="9"/>
      <c r="TR144" s="9"/>
      <c r="TS144" s="9"/>
      <c r="TT144" s="9"/>
      <c r="TU144" s="9"/>
      <c r="TV144" s="9"/>
      <c r="TW144" s="9"/>
      <c r="TX144" s="9"/>
      <c r="TY144" s="9"/>
      <c r="TZ144" s="9"/>
      <c r="UA144" s="9"/>
      <c r="UB144" s="9"/>
      <c r="UC144" s="9"/>
      <c r="UD144" s="9"/>
      <c r="UE144" s="9"/>
      <c r="UF144" s="9"/>
      <c r="UG144" s="9"/>
      <c r="UH144" s="9"/>
      <c r="UI144" s="9"/>
      <c r="UJ144" s="9"/>
      <c r="UK144" s="9"/>
      <c r="UL144" s="9"/>
      <c r="UM144" s="9"/>
      <c r="UN144" s="9"/>
      <c r="UO144" s="9"/>
      <c r="UP144" s="9"/>
      <c r="UQ144" s="9"/>
      <c r="UR144" s="9"/>
      <c r="US144" s="9"/>
      <c r="UT144" s="9"/>
      <c r="UU144" s="9"/>
      <c r="UV144" s="9"/>
      <c r="UW144" s="9"/>
      <c r="UX144" s="9"/>
      <c r="UY144" s="9"/>
      <c r="UZ144" s="9"/>
      <c r="VA144" s="9"/>
      <c r="VB144" s="9"/>
      <c r="VC144" s="9"/>
      <c r="VD144" s="9"/>
      <c r="VE144" s="9"/>
      <c r="VF144" s="9"/>
      <c r="VG144" s="9"/>
      <c r="VH144" s="9"/>
      <c r="VI144" s="9"/>
      <c r="VJ144" s="9"/>
      <c r="VK144" s="9"/>
      <c r="VL144" s="9"/>
      <c r="VM144" s="9"/>
      <c r="VN144" s="9"/>
      <c r="VO144" s="9"/>
      <c r="VP144" s="9"/>
      <c r="VQ144" s="9"/>
      <c r="VR144" s="9"/>
      <c r="VS144" s="9"/>
      <c r="VT144" s="9"/>
      <c r="VU144" s="9"/>
      <c r="VV144" s="9"/>
      <c r="VW144" s="9"/>
      <c r="VX144" s="9"/>
      <c r="VY144" s="9"/>
      <c r="VZ144" s="9"/>
      <c r="WA144" s="9"/>
      <c r="WB144" s="9"/>
      <c r="WC144" s="9"/>
      <c r="WD144" s="9"/>
      <c r="WE144" s="9"/>
      <c r="WF144" s="9"/>
      <c r="WG144" s="9"/>
      <c r="WH144" s="9"/>
      <c r="WI144" s="9"/>
      <c r="WJ144" s="9"/>
      <c r="WK144" s="9"/>
      <c r="WL144" s="9"/>
      <c r="WM144" s="9"/>
      <c r="WN144" s="9"/>
      <c r="WO144" s="9"/>
      <c r="WP144" s="9"/>
      <c r="WQ144" s="9"/>
      <c r="WR144" s="9"/>
      <c r="WS144" s="9"/>
      <c r="WT144" s="9"/>
      <c r="WU144" s="9"/>
      <c r="WV144" s="9"/>
      <c r="WW144" s="9"/>
      <c r="WX144" s="9"/>
      <c r="WY144" s="9"/>
      <c r="WZ144" s="9"/>
      <c r="XA144" s="9"/>
      <c r="XB144" s="9"/>
      <c r="XC144" s="9"/>
      <c r="XD144" s="9"/>
      <c r="XE144" s="9"/>
      <c r="XF144" s="9"/>
      <c r="XG144" s="9"/>
      <c r="XH144" s="9"/>
      <c r="XI144" s="9"/>
      <c r="XJ144" s="9"/>
      <c r="XK144" s="9"/>
      <c r="XL144" s="9"/>
      <c r="XM144" s="9"/>
      <c r="XN144" s="9"/>
      <c r="XO144" s="9"/>
      <c r="XP144" s="9"/>
      <c r="XQ144" s="9"/>
      <c r="XR144" s="9"/>
      <c r="XS144" s="9"/>
      <c r="XT144" s="9"/>
      <c r="XU144" s="9"/>
      <c r="XV144" s="9"/>
      <c r="XW144" s="9"/>
      <c r="XX144" s="9"/>
      <c r="XY144" s="9"/>
      <c r="XZ144" s="9"/>
      <c r="YA144" s="9"/>
      <c r="YB144" s="9"/>
      <c r="YC144" s="9"/>
      <c r="YD144" s="9"/>
      <c r="YE144" s="9"/>
      <c r="YF144" s="9"/>
      <c r="YG144" s="9"/>
      <c r="YH144" s="9"/>
      <c r="YI144" s="9"/>
      <c r="YJ144" s="9"/>
      <c r="YK144" s="9"/>
      <c r="YL144" s="9"/>
      <c r="YM144" s="9"/>
      <c r="YN144" s="9"/>
      <c r="YO144" s="9"/>
      <c r="YP144" s="9"/>
      <c r="YQ144" s="9"/>
      <c r="YR144" s="9"/>
      <c r="YS144" s="9"/>
      <c r="YT144" s="9"/>
      <c r="YU144" s="9"/>
      <c r="YV144" s="9"/>
      <c r="YW144" s="9"/>
      <c r="YX144" s="9"/>
      <c r="YY144" s="9"/>
      <c r="YZ144" s="9"/>
      <c r="ZA144" s="9"/>
      <c r="ZB144" s="9"/>
      <c r="ZC144" s="9"/>
      <c r="ZD144" s="9"/>
      <c r="ZE144" s="9"/>
      <c r="ZF144" s="9"/>
      <c r="ZG144" s="9"/>
      <c r="ZH144" s="9"/>
      <c r="ZI144" s="9"/>
      <c r="ZJ144" s="9"/>
      <c r="ZK144" s="9"/>
      <c r="ZL144" s="9"/>
      <c r="ZM144" s="9"/>
      <c r="ZN144" s="9"/>
      <c r="ZO144" s="9"/>
      <c r="ZP144" s="9"/>
      <c r="ZQ144" s="9"/>
      <c r="ZR144" s="9"/>
      <c r="ZS144" s="9"/>
      <c r="ZT144" s="9"/>
      <c r="ZU144" s="9"/>
      <c r="ZV144" s="9"/>
      <c r="ZW144" s="9"/>
      <c r="ZX144" s="9"/>
      <c r="ZY144" s="9"/>
      <c r="ZZ144" s="9"/>
      <c r="AAA144" s="9"/>
      <c r="AAB144" s="9"/>
      <c r="AAC144" s="9"/>
      <c r="AAD144" s="9"/>
      <c r="AAE144" s="9"/>
      <c r="AAF144" s="9"/>
      <c r="AAG144" s="9"/>
      <c r="AAH144" s="9"/>
      <c r="AAI144" s="9"/>
      <c r="AAJ144" s="9"/>
      <c r="AAK144" s="9"/>
      <c r="AAL144" s="9"/>
      <c r="AAM144" s="9"/>
      <c r="AAN144" s="9"/>
      <c r="AAO144" s="9"/>
      <c r="AAP144" s="9"/>
      <c r="AAQ144" s="9"/>
      <c r="AAR144" s="9"/>
      <c r="AAS144" s="9"/>
      <c r="AAT144" s="9"/>
      <c r="AAU144" s="9"/>
      <c r="AAV144" s="9"/>
      <c r="AAW144" s="9"/>
      <c r="AAX144" s="9"/>
      <c r="AAY144" s="9"/>
      <c r="AAZ144" s="9"/>
      <c r="ABA144" s="9"/>
      <c r="ABB144" s="9"/>
      <c r="ABC144" s="9"/>
      <c r="ABD144" s="9"/>
      <c r="ABE144" s="9"/>
      <c r="ABF144" s="9"/>
      <c r="ABG144" s="9"/>
      <c r="ABH144" s="9"/>
      <c r="ABI144" s="9"/>
      <c r="ABJ144" s="9"/>
      <c r="ABK144" s="9"/>
      <c r="ABL144" s="9"/>
      <c r="ABM144" s="9"/>
      <c r="ABN144" s="9"/>
      <c r="ABO144" s="9"/>
      <c r="ABP144" s="9"/>
      <c r="ABQ144" s="9"/>
      <c r="ABR144" s="9"/>
      <c r="ABS144" s="9"/>
      <c r="ABT144" s="9"/>
      <c r="ABU144" s="9"/>
      <c r="ABV144" s="9"/>
      <c r="ABW144" s="9"/>
      <c r="ABX144" s="9"/>
      <c r="ABY144" s="9"/>
      <c r="ABZ144" s="9"/>
      <c r="ACA144" s="9"/>
      <c r="ACB144" s="9"/>
      <c r="ACC144" s="9"/>
      <c r="ACD144" s="9"/>
      <c r="ACE144" s="9"/>
      <c r="ACF144" s="9"/>
      <c r="ACG144" s="9"/>
      <c r="ACH144" s="9"/>
      <c r="ACI144" s="9"/>
      <c r="ACJ144" s="9"/>
      <c r="ACK144" s="9"/>
      <c r="ACL144" s="9"/>
      <c r="ACM144" s="9"/>
      <c r="ACN144" s="9"/>
      <c r="ACO144" s="9"/>
      <c r="ACP144" s="9"/>
      <c r="ACQ144" s="9"/>
      <c r="ACR144" s="9"/>
      <c r="ACS144" s="9"/>
      <c r="ACT144" s="9"/>
      <c r="ACU144" s="9"/>
      <c r="ACV144" s="9"/>
      <c r="ACW144" s="9"/>
      <c r="ACX144" s="9"/>
      <c r="ACY144" s="9"/>
      <c r="ACZ144" s="9"/>
      <c r="ADA144" s="9"/>
      <c r="ADB144" s="9"/>
      <c r="ADC144" s="9"/>
      <c r="ADD144" s="9"/>
      <c r="ADE144" s="9"/>
      <c r="ADF144" s="9"/>
      <c r="ADG144" s="9"/>
      <c r="ADH144" s="9"/>
      <c r="ADI144" s="9"/>
      <c r="ADJ144" s="9"/>
      <c r="ADK144" s="9"/>
      <c r="ADL144" s="9"/>
      <c r="ADM144" s="9"/>
      <c r="ADN144" s="9"/>
      <c r="ADO144" s="9"/>
      <c r="ADP144" s="9"/>
      <c r="ADQ144" s="9"/>
      <c r="ADR144" s="9"/>
      <c r="ADS144" s="9"/>
      <c r="ADT144" s="9"/>
      <c r="ADU144" s="9"/>
      <c r="ADV144" s="9"/>
      <c r="ADW144" s="9"/>
      <c r="ADX144" s="9"/>
      <c r="ADY144" s="9"/>
      <c r="ADZ144" s="9"/>
      <c r="AEA144" s="9"/>
      <c r="AEB144" s="9"/>
      <c r="AEC144" s="9"/>
      <c r="AED144" s="9"/>
      <c r="AEE144" s="9"/>
      <c r="AEF144" s="9"/>
      <c r="AEG144" s="9"/>
      <c r="AEH144" s="9"/>
      <c r="AEI144" s="9"/>
      <c r="AEJ144" s="9"/>
      <c r="AEK144" s="9"/>
      <c r="AEL144" s="9"/>
      <c r="AEM144" s="9"/>
      <c r="AEN144" s="9"/>
      <c r="AEO144" s="9"/>
      <c r="AEP144" s="9"/>
      <c r="AEQ144" s="9"/>
      <c r="AER144" s="9"/>
      <c r="AES144" s="9"/>
      <c r="AET144" s="9"/>
      <c r="AEU144" s="9"/>
      <c r="AEV144" s="9"/>
      <c r="AEW144" s="9"/>
      <c r="AEX144" s="9"/>
      <c r="AEY144" s="9"/>
      <c r="AEZ144" s="9"/>
      <c r="AFA144" s="9"/>
      <c r="AFB144" s="9"/>
      <c r="AFC144" s="9"/>
      <c r="AFD144" s="9"/>
      <c r="AFE144" s="9"/>
      <c r="AFF144" s="9"/>
      <c r="AFG144" s="9"/>
      <c r="AFH144" s="9"/>
      <c r="AFI144" s="9"/>
      <c r="AFJ144" s="9"/>
      <c r="AFK144" s="9"/>
      <c r="AFL144" s="9"/>
      <c r="AFM144" s="9"/>
      <c r="AFN144" s="9"/>
      <c r="AFO144" s="9"/>
      <c r="AFP144" s="9"/>
      <c r="AFQ144" s="9"/>
      <c r="AFR144" s="9"/>
      <c r="AFS144" s="9"/>
      <c r="AFT144" s="9"/>
      <c r="AFU144" s="9"/>
      <c r="AFV144" s="9"/>
      <c r="AFW144" s="9"/>
      <c r="AFX144" s="9"/>
      <c r="AFY144" s="9"/>
      <c r="AFZ144" s="9"/>
      <c r="AGA144" s="9"/>
      <c r="AGB144" s="9"/>
      <c r="AGC144" s="9"/>
      <c r="AGD144" s="9"/>
      <c r="AGE144" s="9"/>
      <c r="AGF144" s="9"/>
      <c r="AGG144" s="9"/>
      <c r="AGH144" s="9"/>
      <c r="AGI144" s="9"/>
      <c r="AGJ144" s="9"/>
      <c r="AGK144" s="9"/>
      <c r="AGL144" s="9"/>
      <c r="AGM144" s="9"/>
      <c r="AGN144" s="9"/>
      <c r="AGO144" s="9"/>
      <c r="AGP144" s="9"/>
      <c r="AGQ144" s="9"/>
      <c r="AGR144" s="9"/>
      <c r="AGS144" s="9"/>
      <c r="AGT144" s="9"/>
      <c r="AGU144" s="9"/>
      <c r="AGV144" s="9"/>
      <c r="AGW144" s="9"/>
      <c r="AGX144" s="9"/>
      <c r="AGY144" s="9"/>
      <c r="AGZ144" s="9"/>
      <c r="AHA144" s="9"/>
      <c r="AHB144" s="9"/>
      <c r="AHC144" s="9"/>
      <c r="AHD144" s="9"/>
      <c r="AHE144" s="9"/>
      <c r="AHF144" s="9"/>
      <c r="AHG144" s="9"/>
      <c r="AHH144" s="9"/>
      <c r="AHI144" s="9"/>
      <c r="AHJ144" s="9"/>
      <c r="AHK144" s="9"/>
      <c r="AHL144" s="9"/>
      <c r="AHM144" s="9"/>
      <c r="AHN144" s="9"/>
      <c r="AHO144" s="9"/>
      <c r="AHP144" s="9"/>
      <c r="AHQ144" s="9"/>
      <c r="AHR144" s="9"/>
      <c r="AHS144" s="9"/>
      <c r="AHT144" s="9"/>
      <c r="AHU144" s="9"/>
      <c r="AHV144" s="9"/>
    </row>
    <row r="145" spans="1:906" s="105" customFormat="1" x14ac:dyDescent="0.2">
      <c r="A145" s="115" t="s">
        <v>1643</v>
      </c>
      <c r="B145" s="116" t="s">
        <v>1005</v>
      </c>
      <c r="C145" s="117">
        <v>612.69500000000005</v>
      </c>
      <c r="D145" s="118">
        <v>598.79999999999995</v>
      </c>
      <c r="E145" s="126">
        <v>46.493920000000003</v>
      </c>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c r="ML145" s="9"/>
      <c r="MM145" s="9"/>
      <c r="MN145" s="9"/>
      <c r="MO145" s="9"/>
      <c r="MP145" s="9"/>
      <c r="MQ145" s="9"/>
      <c r="MR145" s="9"/>
      <c r="MS145" s="9"/>
      <c r="MT145" s="9"/>
      <c r="MU145" s="9"/>
      <c r="MV145" s="9"/>
      <c r="MW145" s="9"/>
      <c r="MX145" s="9"/>
      <c r="MY145" s="9"/>
      <c r="MZ145" s="9"/>
      <c r="NA145" s="9"/>
      <c r="NB145" s="9"/>
      <c r="NC145" s="9"/>
      <c r="ND145" s="9"/>
      <c r="NE145" s="9"/>
      <c r="NF145" s="9"/>
      <c r="NG145" s="9"/>
      <c r="NH145" s="9"/>
      <c r="NI145" s="9"/>
      <c r="NJ145" s="9"/>
      <c r="NK145" s="9"/>
      <c r="NL145" s="9"/>
      <c r="NM145" s="9"/>
      <c r="NN145" s="9"/>
      <c r="NO145" s="9"/>
      <c r="NP145" s="9"/>
      <c r="NQ145" s="9"/>
      <c r="NR145" s="9"/>
      <c r="NS145" s="9"/>
      <c r="NT145" s="9"/>
      <c r="NU145" s="9"/>
      <c r="NV145" s="9"/>
      <c r="NW145" s="9"/>
      <c r="NX145" s="9"/>
      <c r="NY145" s="9"/>
      <c r="NZ145" s="9"/>
      <c r="OA145" s="9"/>
      <c r="OB145" s="9"/>
      <c r="OC145" s="9"/>
      <c r="OD145" s="9"/>
      <c r="OE145" s="9"/>
      <c r="OF145" s="9"/>
      <c r="OG145" s="9"/>
      <c r="OH145" s="9"/>
      <c r="OI145" s="9"/>
      <c r="OJ145" s="9"/>
      <c r="OK145" s="9"/>
      <c r="OL145" s="9"/>
      <c r="OM145" s="9"/>
      <c r="ON145" s="9"/>
      <c r="OO145" s="9"/>
      <c r="OP145" s="9"/>
      <c r="OQ145" s="9"/>
      <c r="OR145" s="9"/>
      <c r="OS145" s="9"/>
      <c r="OT145" s="9"/>
      <c r="OU145" s="9"/>
      <c r="OV145" s="9"/>
      <c r="OW145" s="9"/>
      <c r="OX145" s="9"/>
      <c r="OY145" s="9"/>
      <c r="OZ145" s="9"/>
      <c r="PA145" s="9"/>
      <c r="PB145" s="9"/>
      <c r="PC145" s="9"/>
      <c r="PD145" s="9"/>
      <c r="PE145" s="9"/>
      <c r="PF145" s="9"/>
      <c r="PG145" s="9"/>
      <c r="PH145" s="9"/>
      <c r="PI145" s="9"/>
      <c r="PJ145" s="9"/>
      <c r="PK145" s="9"/>
      <c r="PL145" s="9"/>
      <c r="PM145" s="9"/>
      <c r="PN145" s="9"/>
      <c r="PO145" s="9"/>
      <c r="PP145" s="9"/>
      <c r="PQ145" s="9"/>
      <c r="PR145" s="9"/>
      <c r="PS145" s="9"/>
      <c r="PT145" s="9"/>
      <c r="PU145" s="9"/>
      <c r="PV145" s="9"/>
      <c r="PW145" s="9"/>
      <c r="PX145" s="9"/>
      <c r="PY145" s="9"/>
      <c r="PZ145" s="9"/>
      <c r="QA145" s="9"/>
      <c r="QB145" s="9"/>
      <c r="QC145" s="9"/>
      <c r="QD145" s="9"/>
      <c r="QE145" s="9"/>
      <c r="QF145" s="9"/>
      <c r="QG145" s="9"/>
      <c r="QH145" s="9"/>
      <c r="QI145" s="9"/>
      <c r="QJ145" s="9"/>
      <c r="QK145" s="9"/>
      <c r="QL145" s="9"/>
      <c r="QM145" s="9"/>
      <c r="QN145" s="9"/>
      <c r="QO145" s="9"/>
      <c r="QP145" s="9"/>
      <c r="QQ145" s="9"/>
      <c r="QR145" s="9"/>
      <c r="QS145" s="9"/>
      <c r="QT145" s="9"/>
      <c r="QU145" s="9"/>
      <c r="QV145" s="9"/>
      <c r="QW145" s="9"/>
      <c r="QX145" s="9"/>
      <c r="QY145" s="9"/>
      <c r="QZ145" s="9"/>
      <c r="RA145" s="9"/>
      <c r="RB145" s="9"/>
      <c r="RC145" s="9"/>
      <c r="RD145" s="9"/>
      <c r="RE145" s="9"/>
      <c r="RF145" s="9"/>
      <c r="RG145" s="9"/>
      <c r="RH145" s="9"/>
      <c r="RI145" s="9"/>
      <c r="RJ145" s="9"/>
      <c r="RK145" s="9"/>
      <c r="RL145" s="9"/>
      <c r="RM145" s="9"/>
      <c r="RN145" s="9"/>
      <c r="RO145" s="9"/>
      <c r="RP145" s="9"/>
      <c r="RQ145" s="9"/>
      <c r="RR145" s="9"/>
      <c r="RS145" s="9"/>
      <c r="RT145" s="9"/>
      <c r="RU145" s="9"/>
      <c r="RV145" s="9"/>
      <c r="RW145" s="9"/>
      <c r="RX145" s="9"/>
      <c r="RY145" s="9"/>
      <c r="RZ145" s="9"/>
      <c r="SA145" s="9"/>
      <c r="SB145" s="9"/>
      <c r="SC145" s="9"/>
      <c r="SD145" s="9"/>
      <c r="SE145" s="9"/>
      <c r="SF145" s="9"/>
      <c r="SG145" s="9"/>
      <c r="SH145" s="9"/>
      <c r="SI145" s="9"/>
      <c r="SJ145" s="9"/>
      <c r="SK145" s="9"/>
      <c r="SL145" s="9"/>
      <c r="SM145" s="9"/>
      <c r="SN145" s="9"/>
      <c r="SO145" s="9"/>
      <c r="SP145" s="9"/>
      <c r="SQ145" s="9"/>
      <c r="SR145" s="9"/>
      <c r="SS145" s="9"/>
      <c r="ST145" s="9"/>
      <c r="SU145" s="9"/>
      <c r="SV145" s="9"/>
      <c r="SW145" s="9"/>
      <c r="SX145" s="9"/>
      <c r="SY145" s="9"/>
      <c r="SZ145" s="9"/>
      <c r="TA145" s="9"/>
      <c r="TB145" s="9"/>
      <c r="TC145" s="9"/>
      <c r="TD145" s="9"/>
      <c r="TE145" s="9"/>
      <c r="TF145" s="9"/>
      <c r="TG145" s="9"/>
      <c r="TH145" s="9"/>
      <c r="TI145" s="9"/>
      <c r="TJ145" s="9"/>
      <c r="TK145" s="9"/>
      <c r="TL145" s="9"/>
      <c r="TM145" s="9"/>
      <c r="TN145" s="9"/>
      <c r="TO145" s="9"/>
      <c r="TP145" s="9"/>
      <c r="TQ145" s="9"/>
      <c r="TR145" s="9"/>
      <c r="TS145" s="9"/>
      <c r="TT145" s="9"/>
      <c r="TU145" s="9"/>
      <c r="TV145" s="9"/>
      <c r="TW145" s="9"/>
      <c r="TX145" s="9"/>
      <c r="TY145" s="9"/>
      <c r="TZ145" s="9"/>
      <c r="UA145" s="9"/>
      <c r="UB145" s="9"/>
      <c r="UC145" s="9"/>
      <c r="UD145" s="9"/>
      <c r="UE145" s="9"/>
      <c r="UF145" s="9"/>
      <c r="UG145" s="9"/>
      <c r="UH145" s="9"/>
      <c r="UI145" s="9"/>
      <c r="UJ145" s="9"/>
      <c r="UK145" s="9"/>
      <c r="UL145" s="9"/>
      <c r="UM145" s="9"/>
      <c r="UN145" s="9"/>
      <c r="UO145" s="9"/>
      <c r="UP145" s="9"/>
      <c r="UQ145" s="9"/>
      <c r="UR145" s="9"/>
      <c r="US145" s="9"/>
      <c r="UT145" s="9"/>
      <c r="UU145" s="9"/>
      <c r="UV145" s="9"/>
      <c r="UW145" s="9"/>
      <c r="UX145" s="9"/>
      <c r="UY145" s="9"/>
      <c r="UZ145" s="9"/>
      <c r="VA145" s="9"/>
      <c r="VB145" s="9"/>
      <c r="VC145" s="9"/>
      <c r="VD145" s="9"/>
      <c r="VE145" s="9"/>
      <c r="VF145" s="9"/>
      <c r="VG145" s="9"/>
      <c r="VH145" s="9"/>
      <c r="VI145" s="9"/>
      <c r="VJ145" s="9"/>
      <c r="VK145" s="9"/>
      <c r="VL145" s="9"/>
      <c r="VM145" s="9"/>
      <c r="VN145" s="9"/>
      <c r="VO145" s="9"/>
      <c r="VP145" s="9"/>
      <c r="VQ145" s="9"/>
      <c r="VR145" s="9"/>
      <c r="VS145" s="9"/>
      <c r="VT145" s="9"/>
      <c r="VU145" s="9"/>
      <c r="VV145" s="9"/>
      <c r="VW145" s="9"/>
      <c r="VX145" s="9"/>
      <c r="VY145" s="9"/>
      <c r="VZ145" s="9"/>
      <c r="WA145" s="9"/>
      <c r="WB145" s="9"/>
      <c r="WC145" s="9"/>
      <c r="WD145" s="9"/>
      <c r="WE145" s="9"/>
      <c r="WF145" s="9"/>
      <c r="WG145" s="9"/>
      <c r="WH145" s="9"/>
      <c r="WI145" s="9"/>
      <c r="WJ145" s="9"/>
      <c r="WK145" s="9"/>
      <c r="WL145" s="9"/>
      <c r="WM145" s="9"/>
      <c r="WN145" s="9"/>
      <c r="WO145" s="9"/>
      <c r="WP145" s="9"/>
      <c r="WQ145" s="9"/>
      <c r="WR145" s="9"/>
      <c r="WS145" s="9"/>
      <c r="WT145" s="9"/>
      <c r="WU145" s="9"/>
      <c r="WV145" s="9"/>
      <c r="WW145" s="9"/>
      <c r="WX145" s="9"/>
      <c r="WY145" s="9"/>
      <c r="WZ145" s="9"/>
      <c r="XA145" s="9"/>
      <c r="XB145" s="9"/>
      <c r="XC145" s="9"/>
      <c r="XD145" s="9"/>
      <c r="XE145" s="9"/>
      <c r="XF145" s="9"/>
      <c r="XG145" s="9"/>
      <c r="XH145" s="9"/>
      <c r="XI145" s="9"/>
      <c r="XJ145" s="9"/>
      <c r="XK145" s="9"/>
      <c r="XL145" s="9"/>
      <c r="XM145" s="9"/>
      <c r="XN145" s="9"/>
      <c r="XO145" s="9"/>
      <c r="XP145" s="9"/>
      <c r="XQ145" s="9"/>
      <c r="XR145" s="9"/>
      <c r="XS145" s="9"/>
      <c r="XT145" s="9"/>
      <c r="XU145" s="9"/>
      <c r="XV145" s="9"/>
      <c r="XW145" s="9"/>
      <c r="XX145" s="9"/>
      <c r="XY145" s="9"/>
      <c r="XZ145" s="9"/>
      <c r="YA145" s="9"/>
      <c r="YB145" s="9"/>
      <c r="YC145" s="9"/>
      <c r="YD145" s="9"/>
      <c r="YE145" s="9"/>
      <c r="YF145" s="9"/>
      <c r="YG145" s="9"/>
      <c r="YH145" s="9"/>
      <c r="YI145" s="9"/>
      <c r="YJ145" s="9"/>
      <c r="YK145" s="9"/>
      <c r="YL145" s="9"/>
      <c r="YM145" s="9"/>
      <c r="YN145" s="9"/>
      <c r="YO145" s="9"/>
      <c r="YP145" s="9"/>
      <c r="YQ145" s="9"/>
      <c r="YR145" s="9"/>
      <c r="YS145" s="9"/>
      <c r="YT145" s="9"/>
      <c r="YU145" s="9"/>
      <c r="YV145" s="9"/>
      <c r="YW145" s="9"/>
      <c r="YX145" s="9"/>
      <c r="YY145" s="9"/>
      <c r="YZ145" s="9"/>
      <c r="ZA145" s="9"/>
      <c r="ZB145" s="9"/>
      <c r="ZC145" s="9"/>
      <c r="ZD145" s="9"/>
      <c r="ZE145" s="9"/>
      <c r="ZF145" s="9"/>
      <c r="ZG145" s="9"/>
      <c r="ZH145" s="9"/>
      <c r="ZI145" s="9"/>
      <c r="ZJ145" s="9"/>
      <c r="ZK145" s="9"/>
      <c r="ZL145" s="9"/>
      <c r="ZM145" s="9"/>
      <c r="ZN145" s="9"/>
      <c r="ZO145" s="9"/>
      <c r="ZP145" s="9"/>
      <c r="ZQ145" s="9"/>
      <c r="ZR145" s="9"/>
      <c r="ZS145" s="9"/>
      <c r="ZT145" s="9"/>
      <c r="ZU145" s="9"/>
      <c r="ZV145" s="9"/>
      <c r="ZW145" s="9"/>
      <c r="ZX145" s="9"/>
      <c r="ZY145" s="9"/>
      <c r="ZZ145" s="9"/>
      <c r="AAA145" s="9"/>
      <c r="AAB145" s="9"/>
      <c r="AAC145" s="9"/>
      <c r="AAD145" s="9"/>
      <c r="AAE145" s="9"/>
      <c r="AAF145" s="9"/>
      <c r="AAG145" s="9"/>
      <c r="AAH145" s="9"/>
      <c r="AAI145" s="9"/>
      <c r="AAJ145" s="9"/>
      <c r="AAK145" s="9"/>
      <c r="AAL145" s="9"/>
      <c r="AAM145" s="9"/>
      <c r="AAN145" s="9"/>
      <c r="AAO145" s="9"/>
      <c r="AAP145" s="9"/>
      <c r="AAQ145" s="9"/>
      <c r="AAR145" s="9"/>
      <c r="AAS145" s="9"/>
      <c r="AAT145" s="9"/>
      <c r="AAU145" s="9"/>
      <c r="AAV145" s="9"/>
      <c r="AAW145" s="9"/>
      <c r="AAX145" s="9"/>
      <c r="AAY145" s="9"/>
      <c r="AAZ145" s="9"/>
      <c r="ABA145" s="9"/>
      <c r="ABB145" s="9"/>
      <c r="ABC145" s="9"/>
      <c r="ABD145" s="9"/>
      <c r="ABE145" s="9"/>
      <c r="ABF145" s="9"/>
      <c r="ABG145" s="9"/>
      <c r="ABH145" s="9"/>
      <c r="ABI145" s="9"/>
      <c r="ABJ145" s="9"/>
      <c r="ABK145" s="9"/>
      <c r="ABL145" s="9"/>
      <c r="ABM145" s="9"/>
      <c r="ABN145" s="9"/>
      <c r="ABO145" s="9"/>
      <c r="ABP145" s="9"/>
      <c r="ABQ145" s="9"/>
      <c r="ABR145" s="9"/>
      <c r="ABS145" s="9"/>
      <c r="ABT145" s="9"/>
      <c r="ABU145" s="9"/>
      <c r="ABV145" s="9"/>
      <c r="ABW145" s="9"/>
      <c r="ABX145" s="9"/>
      <c r="ABY145" s="9"/>
      <c r="ABZ145" s="9"/>
      <c r="ACA145" s="9"/>
      <c r="ACB145" s="9"/>
      <c r="ACC145" s="9"/>
      <c r="ACD145" s="9"/>
      <c r="ACE145" s="9"/>
      <c r="ACF145" s="9"/>
      <c r="ACG145" s="9"/>
      <c r="ACH145" s="9"/>
      <c r="ACI145" s="9"/>
      <c r="ACJ145" s="9"/>
      <c r="ACK145" s="9"/>
      <c r="ACL145" s="9"/>
      <c r="ACM145" s="9"/>
      <c r="ACN145" s="9"/>
      <c r="ACO145" s="9"/>
      <c r="ACP145" s="9"/>
      <c r="ACQ145" s="9"/>
      <c r="ACR145" s="9"/>
      <c r="ACS145" s="9"/>
      <c r="ACT145" s="9"/>
      <c r="ACU145" s="9"/>
      <c r="ACV145" s="9"/>
      <c r="ACW145" s="9"/>
      <c r="ACX145" s="9"/>
      <c r="ACY145" s="9"/>
      <c r="ACZ145" s="9"/>
      <c r="ADA145" s="9"/>
      <c r="ADB145" s="9"/>
      <c r="ADC145" s="9"/>
      <c r="ADD145" s="9"/>
      <c r="ADE145" s="9"/>
      <c r="ADF145" s="9"/>
      <c r="ADG145" s="9"/>
      <c r="ADH145" s="9"/>
      <c r="ADI145" s="9"/>
      <c r="ADJ145" s="9"/>
      <c r="ADK145" s="9"/>
      <c r="ADL145" s="9"/>
      <c r="ADM145" s="9"/>
      <c r="ADN145" s="9"/>
      <c r="ADO145" s="9"/>
      <c r="ADP145" s="9"/>
      <c r="ADQ145" s="9"/>
      <c r="ADR145" s="9"/>
      <c r="ADS145" s="9"/>
      <c r="ADT145" s="9"/>
      <c r="ADU145" s="9"/>
      <c r="ADV145" s="9"/>
      <c r="ADW145" s="9"/>
      <c r="ADX145" s="9"/>
      <c r="ADY145" s="9"/>
      <c r="ADZ145" s="9"/>
      <c r="AEA145" s="9"/>
      <c r="AEB145" s="9"/>
      <c r="AEC145" s="9"/>
      <c r="AED145" s="9"/>
      <c r="AEE145" s="9"/>
      <c r="AEF145" s="9"/>
      <c r="AEG145" s="9"/>
      <c r="AEH145" s="9"/>
      <c r="AEI145" s="9"/>
      <c r="AEJ145" s="9"/>
      <c r="AEK145" s="9"/>
      <c r="AEL145" s="9"/>
      <c r="AEM145" s="9"/>
      <c r="AEN145" s="9"/>
      <c r="AEO145" s="9"/>
      <c r="AEP145" s="9"/>
      <c r="AEQ145" s="9"/>
      <c r="AER145" s="9"/>
      <c r="AES145" s="9"/>
      <c r="AET145" s="9"/>
      <c r="AEU145" s="9"/>
      <c r="AEV145" s="9"/>
      <c r="AEW145" s="9"/>
      <c r="AEX145" s="9"/>
      <c r="AEY145" s="9"/>
      <c r="AEZ145" s="9"/>
      <c r="AFA145" s="9"/>
      <c r="AFB145" s="9"/>
      <c r="AFC145" s="9"/>
      <c r="AFD145" s="9"/>
      <c r="AFE145" s="9"/>
      <c r="AFF145" s="9"/>
      <c r="AFG145" s="9"/>
      <c r="AFH145" s="9"/>
      <c r="AFI145" s="9"/>
      <c r="AFJ145" s="9"/>
      <c r="AFK145" s="9"/>
      <c r="AFL145" s="9"/>
      <c r="AFM145" s="9"/>
      <c r="AFN145" s="9"/>
      <c r="AFO145" s="9"/>
      <c r="AFP145" s="9"/>
      <c r="AFQ145" s="9"/>
      <c r="AFR145" s="9"/>
      <c r="AFS145" s="9"/>
      <c r="AFT145" s="9"/>
      <c r="AFU145" s="9"/>
      <c r="AFV145" s="9"/>
      <c r="AFW145" s="9"/>
      <c r="AFX145" s="9"/>
      <c r="AFY145" s="9"/>
      <c r="AFZ145" s="9"/>
      <c r="AGA145" s="9"/>
      <c r="AGB145" s="9"/>
      <c r="AGC145" s="9"/>
      <c r="AGD145" s="9"/>
      <c r="AGE145" s="9"/>
      <c r="AGF145" s="9"/>
      <c r="AGG145" s="9"/>
      <c r="AGH145" s="9"/>
      <c r="AGI145" s="9"/>
      <c r="AGJ145" s="9"/>
      <c r="AGK145" s="9"/>
      <c r="AGL145" s="9"/>
      <c r="AGM145" s="9"/>
      <c r="AGN145" s="9"/>
      <c r="AGO145" s="9"/>
      <c r="AGP145" s="9"/>
      <c r="AGQ145" s="9"/>
      <c r="AGR145" s="9"/>
      <c r="AGS145" s="9"/>
      <c r="AGT145" s="9"/>
      <c r="AGU145" s="9"/>
      <c r="AGV145" s="9"/>
      <c r="AGW145" s="9"/>
      <c r="AGX145" s="9"/>
      <c r="AGY145" s="9"/>
      <c r="AGZ145" s="9"/>
      <c r="AHA145" s="9"/>
      <c r="AHB145" s="9"/>
      <c r="AHC145" s="9"/>
      <c r="AHD145" s="9"/>
      <c r="AHE145" s="9"/>
      <c r="AHF145" s="9"/>
      <c r="AHG145" s="9"/>
      <c r="AHH145" s="9"/>
      <c r="AHI145" s="9"/>
      <c r="AHJ145" s="9"/>
      <c r="AHK145" s="9"/>
      <c r="AHL145" s="9"/>
      <c r="AHM145" s="9"/>
      <c r="AHN145" s="9"/>
      <c r="AHO145" s="9"/>
      <c r="AHP145" s="9"/>
      <c r="AHQ145" s="9"/>
      <c r="AHR145" s="9"/>
      <c r="AHS145" s="9"/>
      <c r="AHT145" s="9"/>
      <c r="AHU145" s="9"/>
      <c r="AHV145" s="9"/>
    </row>
    <row r="146" spans="1:906" s="105" customFormat="1" x14ac:dyDescent="0.2">
      <c r="A146" s="115" t="s">
        <v>1053</v>
      </c>
      <c r="B146" s="116" t="s">
        <v>1005</v>
      </c>
      <c r="C146" s="117">
        <v>1247.1776</v>
      </c>
      <c r="D146" s="118">
        <v>1270</v>
      </c>
      <c r="E146" s="126">
        <v>390.9325</v>
      </c>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c r="ML146" s="9"/>
      <c r="MM146" s="9"/>
      <c r="MN146" s="9"/>
      <c r="MO146" s="9"/>
      <c r="MP146" s="9"/>
      <c r="MQ146" s="9"/>
      <c r="MR146" s="9"/>
      <c r="MS146" s="9"/>
      <c r="MT146" s="9"/>
      <c r="MU146" s="9"/>
      <c r="MV146" s="9"/>
      <c r="MW146" s="9"/>
      <c r="MX146" s="9"/>
      <c r="MY146" s="9"/>
      <c r="MZ146" s="9"/>
      <c r="NA146" s="9"/>
      <c r="NB146" s="9"/>
      <c r="NC146" s="9"/>
      <c r="ND146" s="9"/>
      <c r="NE146" s="9"/>
      <c r="NF146" s="9"/>
      <c r="NG146" s="9"/>
      <c r="NH146" s="9"/>
      <c r="NI146" s="9"/>
      <c r="NJ146" s="9"/>
      <c r="NK146" s="9"/>
      <c r="NL146" s="9"/>
      <c r="NM146" s="9"/>
      <c r="NN146" s="9"/>
      <c r="NO146" s="9"/>
      <c r="NP146" s="9"/>
      <c r="NQ146" s="9"/>
      <c r="NR146" s="9"/>
      <c r="NS146" s="9"/>
      <c r="NT146" s="9"/>
      <c r="NU146" s="9"/>
      <c r="NV146" s="9"/>
      <c r="NW146" s="9"/>
      <c r="NX146" s="9"/>
      <c r="NY146" s="9"/>
      <c r="NZ146" s="9"/>
      <c r="OA146" s="9"/>
      <c r="OB146" s="9"/>
      <c r="OC146" s="9"/>
      <c r="OD146" s="9"/>
      <c r="OE146" s="9"/>
      <c r="OF146" s="9"/>
      <c r="OG146" s="9"/>
      <c r="OH146" s="9"/>
      <c r="OI146" s="9"/>
      <c r="OJ146" s="9"/>
      <c r="OK146" s="9"/>
      <c r="OL146" s="9"/>
      <c r="OM146" s="9"/>
      <c r="ON146" s="9"/>
      <c r="OO146" s="9"/>
      <c r="OP146" s="9"/>
      <c r="OQ146" s="9"/>
      <c r="OR146" s="9"/>
      <c r="OS146" s="9"/>
      <c r="OT146" s="9"/>
      <c r="OU146" s="9"/>
      <c r="OV146" s="9"/>
      <c r="OW146" s="9"/>
      <c r="OX146" s="9"/>
      <c r="OY146" s="9"/>
      <c r="OZ146" s="9"/>
      <c r="PA146" s="9"/>
      <c r="PB146" s="9"/>
      <c r="PC146" s="9"/>
      <c r="PD146" s="9"/>
      <c r="PE146" s="9"/>
      <c r="PF146" s="9"/>
      <c r="PG146" s="9"/>
      <c r="PH146" s="9"/>
      <c r="PI146" s="9"/>
      <c r="PJ146" s="9"/>
      <c r="PK146" s="9"/>
      <c r="PL146" s="9"/>
      <c r="PM146" s="9"/>
      <c r="PN146" s="9"/>
      <c r="PO146" s="9"/>
      <c r="PP146" s="9"/>
      <c r="PQ146" s="9"/>
      <c r="PR146" s="9"/>
      <c r="PS146" s="9"/>
      <c r="PT146" s="9"/>
      <c r="PU146" s="9"/>
      <c r="PV146" s="9"/>
      <c r="PW146" s="9"/>
      <c r="PX146" s="9"/>
      <c r="PY146" s="9"/>
      <c r="PZ146" s="9"/>
      <c r="QA146" s="9"/>
      <c r="QB146" s="9"/>
      <c r="QC146" s="9"/>
      <c r="QD146" s="9"/>
      <c r="QE146" s="9"/>
      <c r="QF146" s="9"/>
      <c r="QG146" s="9"/>
      <c r="QH146" s="9"/>
      <c r="QI146" s="9"/>
      <c r="QJ146" s="9"/>
      <c r="QK146" s="9"/>
      <c r="QL146" s="9"/>
      <c r="QM146" s="9"/>
      <c r="QN146" s="9"/>
      <c r="QO146" s="9"/>
      <c r="QP146" s="9"/>
      <c r="QQ146" s="9"/>
      <c r="QR146" s="9"/>
      <c r="QS146" s="9"/>
      <c r="QT146" s="9"/>
      <c r="QU146" s="9"/>
      <c r="QV146" s="9"/>
      <c r="QW146" s="9"/>
      <c r="QX146" s="9"/>
      <c r="QY146" s="9"/>
      <c r="QZ146" s="9"/>
      <c r="RA146" s="9"/>
      <c r="RB146" s="9"/>
      <c r="RC146" s="9"/>
      <c r="RD146" s="9"/>
      <c r="RE146" s="9"/>
      <c r="RF146" s="9"/>
      <c r="RG146" s="9"/>
      <c r="RH146" s="9"/>
      <c r="RI146" s="9"/>
      <c r="RJ146" s="9"/>
      <c r="RK146" s="9"/>
      <c r="RL146" s="9"/>
      <c r="RM146" s="9"/>
      <c r="RN146" s="9"/>
      <c r="RO146" s="9"/>
      <c r="RP146" s="9"/>
      <c r="RQ146" s="9"/>
      <c r="RR146" s="9"/>
      <c r="RS146" s="9"/>
      <c r="RT146" s="9"/>
      <c r="RU146" s="9"/>
      <c r="RV146" s="9"/>
      <c r="RW146" s="9"/>
      <c r="RX146" s="9"/>
      <c r="RY146" s="9"/>
      <c r="RZ146" s="9"/>
      <c r="SA146" s="9"/>
      <c r="SB146" s="9"/>
      <c r="SC146" s="9"/>
      <c r="SD146" s="9"/>
      <c r="SE146" s="9"/>
      <c r="SF146" s="9"/>
      <c r="SG146" s="9"/>
      <c r="SH146" s="9"/>
      <c r="SI146" s="9"/>
      <c r="SJ146" s="9"/>
      <c r="SK146" s="9"/>
      <c r="SL146" s="9"/>
      <c r="SM146" s="9"/>
      <c r="SN146" s="9"/>
      <c r="SO146" s="9"/>
      <c r="SP146" s="9"/>
      <c r="SQ146" s="9"/>
      <c r="SR146" s="9"/>
      <c r="SS146" s="9"/>
      <c r="ST146" s="9"/>
      <c r="SU146" s="9"/>
      <c r="SV146" s="9"/>
      <c r="SW146" s="9"/>
      <c r="SX146" s="9"/>
      <c r="SY146" s="9"/>
      <c r="SZ146" s="9"/>
      <c r="TA146" s="9"/>
      <c r="TB146" s="9"/>
      <c r="TC146" s="9"/>
      <c r="TD146" s="9"/>
      <c r="TE146" s="9"/>
      <c r="TF146" s="9"/>
      <c r="TG146" s="9"/>
      <c r="TH146" s="9"/>
      <c r="TI146" s="9"/>
      <c r="TJ146" s="9"/>
      <c r="TK146" s="9"/>
      <c r="TL146" s="9"/>
      <c r="TM146" s="9"/>
      <c r="TN146" s="9"/>
      <c r="TO146" s="9"/>
      <c r="TP146" s="9"/>
      <c r="TQ146" s="9"/>
      <c r="TR146" s="9"/>
      <c r="TS146" s="9"/>
      <c r="TT146" s="9"/>
      <c r="TU146" s="9"/>
      <c r="TV146" s="9"/>
      <c r="TW146" s="9"/>
      <c r="TX146" s="9"/>
      <c r="TY146" s="9"/>
      <c r="TZ146" s="9"/>
      <c r="UA146" s="9"/>
      <c r="UB146" s="9"/>
      <c r="UC146" s="9"/>
      <c r="UD146" s="9"/>
      <c r="UE146" s="9"/>
      <c r="UF146" s="9"/>
      <c r="UG146" s="9"/>
      <c r="UH146" s="9"/>
      <c r="UI146" s="9"/>
      <c r="UJ146" s="9"/>
      <c r="UK146" s="9"/>
      <c r="UL146" s="9"/>
      <c r="UM146" s="9"/>
      <c r="UN146" s="9"/>
      <c r="UO146" s="9"/>
      <c r="UP146" s="9"/>
      <c r="UQ146" s="9"/>
      <c r="UR146" s="9"/>
      <c r="US146" s="9"/>
      <c r="UT146" s="9"/>
      <c r="UU146" s="9"/>
      <c r="UV146" s="9"/>
      <c r="UW146" s="9"/>
      <c r="UX146" s="9"/>
      <c r="UY146" s="9"/>
      <c r="UZ146" s="9"/>
      <c r="VA146" s="9"/>
      <c r="VB146" s="9"/>
      <c r="VC146" s="9"/>
      <c r="VD146" s="9"/>
      <c r="VE146" s="9"/>
      <c r="VF146" s="9"/>
      <c r="VG146" s="9"/>
      <c r="VH146" s="9"/>
      <c r="VI146" s="9"/>
      <c r="VJ146" s="9"/>
      <c r="VK146" s="9"/>
      <c r="VL146" s="9"/>
      <c r="VM146" s="9"/>
      <c r="VN146" s="9"/>
      <c r="VO146" s="9"/>
      <c r="VP146" s="9"/>
      <c r="VQ146" s="9"/>
      <c r="VR146" s="9"/>
      <c r="VS146" s="9"/>
      <c r="VT146" s="9"/>
      <c r="VU146" s="9"/>
      <c r="VV146" s="9"/>
      <c r="VW146" s="9"/>
      <c r="VX146" s="9"/>
      <c r="VY146" s="9"/>
      <c r="VZ146" s="9"/>
      <c r="WA146" s="9"/>
      <c r="WB146" s="9"/>
      <c r="WC146" s="9"/>
      <c r="WD146" s="9"/>
      <c r="WE146" s="9"/>
      <c r="WF146" s="9"/>
      <c r="WG146" s="9"/>
      <c r="WH146" s="9"/>
      <c r="WI146" s="9"/>
      <c r="WJ146" s="9"/>
      <c r="WK146" s="9"/>
      <c r="WL146" s="9"/>
      <c r="WM146" s="9"/>
      <c r="WN146" s="9"/>
      <c r="WO146" s="9"/>
      <c r="WP146" s="9"/>
      <c r="WQ146" s="9"/>
      <c r="WR146" s="9"/>
      <c r="WS146" s="9"/>
      <c r="WT146" s="9"/>
      <c r="WU146" s="9"/>
      <c r="WV146" s="9"/>
      <c r="WW146" s="9"/>
      <c r="WX146" s="9"/>
      <c r="WY146" s="9"/>
      <c r="WZ146" s="9"/>
      <c r="XA146" s="9"/>
      <c r="XB146" s="9"/>
      <c r="XC146" s="9"/>
      <c r="XD146" s="9"/>
      <c r="XE146" s="9"/>
      <c r="XF146" s="9"/>
      <c r="XG146" s="9"/>
      <c r="XH146" s="9"/>
      <c r="XI146" s="9"/>
      <c r="XJ146" s="9"/>
      <c r="XK146" s="9"/>
      <c r="XL146" s="9"/>
      <c r="XM146" s="9"/>
      <c r="XN146" s="9"/>
      <c r="XO146" s="9"/>
      <c r="XP146" s="9"/>
      <c r="XQ146" s="9"/>
      <c r="XR146" s="9"/>
      <c r="XS146" s="9"/>
      <c r="XT146" s="9"/>
      <c r="XU146" s="9"/>
      <c r="XV146" s="9"/>
      <c r="XW146" s="9"/>
      <c r="XX146" s="9"/>
      <c r="XY146" s="9"/>
      <c r="XZ146" s="9"/>
      <c r="YA146" s="9"/>
      <c r="YB146" s="9"/>
      <c r="YC146" s="9"/>
      <c r="YD146" s="9"/>
      <c r="YE146" s="9"/>
      <c r="YF146" s="9"/>
      <c r="YG146" s="9"/>
      <c r="YH146" s="9"/>
      <c r="YI146" s="9"/>
      <c r="YJ146" s="9"/>
      <c r="YK146" s="9"/>
      <c r="YL146" s="9"/>
      <c r="YM146" s="9"/>
      <c r="YN146" s="9"/>
      <c r="YO146" s="9"/>
      <c r="YP146" s="9"/>
      <c r="YQ146" s="9"/>
      <c r="YR146" s="9"/>
      <c r="YS146" s="9"/>
      <c r="YT146" s="9"/>
      <c r="YU146" s="9"/>
      <c r="YV146" s="9"/>
      <c r="YW146" s="9"/>
      <c r="YX146" s="9"/>
      <c r="YY146" s="9"/>
      <c r="YZ146" s="9"/>
      <c r="ZA146" s="9"/>
      <c r="ZB146" s="9"/>
      <c r="ZC146" s="9"/>
      <c r="ZD146" s="9"/>
      <c r="ZE146" s="9"/>
      <c r="ZF146" s="9"/>
      <c r="ZG146" s="9"/>
      <c r="ZH146" s="9"/>
      <c r="ZI146" s="9"/>
      <c r="ZJ146" s="9"/>
      <c r="ZK146" s="9"/>
      <c r="ZL146" s="9"/>
      <c r="ZM146" s="9"/>
      <c r="ZN146" s="9"/>
      <c r="ZO146" s="9"/>
      <c r="ZP146" s="9"/>
      <c r="ZQ146" s="9"/>
      <c r="ZR146" s="9"/>
      <c r="ZS146" s="9"/>
      <c r="ZT146" s="9"/>
      <c r="ZU146" s="9"/>
      <c r="ZV146" s="9"/>
      <c r="ZW146" s="9"/>
      <c r="ZX146" s="9"/>
      <c r="ZY146" s="9"/>
      <c r="ZZ146" s="9"/>
      <c r="AAA146" s="9"/>
      <c r="AAB146" s="9"/>
      <c r="AAC146" s="9"/>
      <c r="AAD146" s="9"/>
      <c r="AAE146" s="9"/>
      <c r="AAF146" s="9"/>
      <c r="AAG146" s="9"/>
      <c r="AAH146" s="9"/>
      <c r="AAI146" s="9"/>
      <c r="AAJ146" s="9"/>
      <c r="AAK146" s="9"/>
      <c r="AAL146" s="9"/>
      <c r="AAM146" s="9"/>
      <c r="AAN146" s="9"/>
      <c r="AAO146" s="9"/>
      <c r="AAP146" s="9"/>
      <c r="AAQ146" s="9"/>
      <c r="AAR146" s="9"/>
      <c r="AAS146" s="9"/>
      <c r="AAT146" s="9"/>
      <c r="AAU146" s="9"/>
      <c r="AAV146" s="9"/>
      <c r="AAW146" s="9"/>
      <c r="AAX146" s="9"/>
      <c r="AAY146" s="9"/>
      <c r="AAZ146" s="9"/>
      <c r="ABA146" s="9"/>
      <c r="ABB146" s="9"/>
      <c r="ABC146" s="9"/>
      <c r="ABD146" s="9"/>
      <c r="ABE146" s="9"/>
      <c r="ABF146" s="9"/>
      <c r="ABG146" s="9"/>
      <c r="ABH146" s="9"/>
      <c r="ABI146" s="9"/>
      <c r="ABJ146" s="9"/>
      <c r="ABK146" s="9"/>
      <c r="ABL146" s="9"/>
      <c r="ABM146" s="9"/>
      <c r="ABN146" s="9"/>
      <c r="ABO146" s="9"/>
      <c r="ABP146" s="9"/>
      <c r="ABQ146" s="9"/>
      <c r="ABR146" s="9"/>
      <c r="ABS146" s="9"/>
      <c r="ABT146" s="9"/>
      <c r="ABU146" s="9"/>
      <c r="ABV146" s="9"/>
      <c r="ABW146" s="9"/>
      <c r="ABX146" s="9"/>
      <c r="ABY146" s="9"/>
      <c r="ABZ146" s="9"/>
      <c r="ACA146" s="9"/>
      <c r="ACB146" s="9"/>
      <c r="ACC146" s="9"/>
      <c r="ACD146" s="9"/>
      <c r="ACE146" s="9"/>
      <c r="ACF146" s="9"/>
      <c r="ACG146" s="9"/>
      <c r="ACH146" s="9"/>
      <c r="ACI146" s="9"/>
      <c r="ACJ146" s="9"/>
      <c r="ACK146" s="9"/>
      <c r="ACL146" s="9"/>
      <c r="ACM146" s="9"/>
      <c r="ACN146" s="9"/>
      <c r="ACO146" s="9"/>
      <c r="ACP146" s="9"/>
      <c r="ACQ146" s="9"/>
      <c r="ACR146" s="9"/>
      <c r="ACS146" s="9"/>
      <c r="ACT146" s="9"/>
      <c r="ACU146" s="9"/>
      <c r="ACV146" s="9"/>
      <c r="ACW146" s="9"/>
      <c r="ACX146" s="9"/>
      <c r="ACY146" s="9"/>
      <c r="ACZ146" s="9"/>
      <c r="ADA146" s="9"/>
      <c r="ADB146" s="9"/>
      <c r="ADC146" s="9"/>
      <c r="ADD146" s="9"/>
      <c r="ADE146" s="9"/>
      <c r="ADF146" s="9"/>
      <c r="ADG146" s="9"/>
      <c r="ADH146" s="9"/>
      <c r="ADI146" s="9"/>
      <c r="ADJ146" s="9"/>
      <c r="ADK146" s="9"/>
      <c r="ADL146" s="9"/>
      <c r="ADM146" s="9"/>
      <c r="ADN146" s="9"/>
      <c r="ADO146" s="9"/>
      <c r="ADP146" s="9"/>
      <c r="ADQ146" s="9"/>
      <c r="ADR146" s="9"/>
      <c r="ADS146" s="9"/>
      <c r="ADT146" s="9"/>
      <c r="ADU146" s="9"/>
      <c r="ADV146" s="9"/>
      <c r="ADW146" s="9"/>
      <c r="ADX146" s="9"/>
      <c r="ADY146" s="9"/>
      <c r="ADZ146" s="9"/>
      <c r="AEA146" s="9"/>
      <c r="AEB146" s="9"/>
      <c r="AEC146" s="9"/>
      <c r="AED146" s="9"/>
      <c r="AEE146" s="9"/>
      <c r="AEF146" s="9"/>
      <c r="AEG146" s="9"/>
      <c r="AEH146" s="9"/>
      <c r="AEI146" s="9"/>
      <c r="AEJ146" s="9"/>
      <c r="AEK146" s="9"/>
      <c r="AEL146" s="9"/>
      <c r="AEM146" s="9"/>
      <c r="AEN146" s="9"/>
      <c r="AEO146" s="9"/>
      <c r="AEP146" s="9"/>
      <c r="AEQ146" s="9"/>
      <c r="AER146" s="9"/>
      <c r="AES146" s="9"/>
      <c r="AET146" s="9"/>
      <c r="AEU146" s="9"/>
      <c r="AEV146" s="9"/>
      <c r="AEW146" s="9"/>
      <c r="AEX146" s="9"/>
      <c r="AEY146" s="9"/>
      <c r="AEZ146" s="9"/>
      <c r="AFA146" s="9"/>
      <c r="AFB146" s="9"/>
      <c r="AFC146" s="9"/>
      <c r="AFD146" s="9"/>
      <c r="AFE146" s="9"/>
      <c r="AFF146" s="9"/>
      <c r="AFG146" s="9"/>
      <c r="AFH146" s="9"/>
      <c r="AFI146" s="9"/>
      <c r="AFJ146" s="9"/>
      <c r="AFK146" s="9"/>
      <c r="AFL146" s="9"/>
      <c r="AFM146" s="9"/>
      <c r="AFN146" s="9"/>
      <c r="AFO146" s="9"/>
      <c r="AFP146" s="9"/>
      <c r="AFQ146" s="9"/>
      <c r="AFR146" s="9"/>
      <c r="AFS146" s="9"/>
      <c r="AFT146" s="9"/>
      <c r="AFU146" s="9"/>
      <c r="AFV146" s="9"/>
      <c r="AFW146" s="9"/>
      <c r="AFX146" s="9"/>
      <c r="AFY146" s="9"/>
      <c r="AFZ146" s="9"/>
      <c r="AGA146" s="9"/>
      <c r="AGB146" s="9"/>
      <c r="AGC146" s="9"/>
      <c r="AGD146" s="9"/>
      <c r="AGE146" s="9"/>
      <c r="AGF146" s="9"/>
      <c r="AGG146" s="9"/>
      <c r="AGH146" s="9"/>
      <c r="AGI146" s="9"/>
      <c r="AGJ146" s="9"/>
      <c r="AGK146" s="9"/>
      <c r="AGL146" s="9"/>
      <c r="AGM146" s="9"/>
      <c r="AGN146" s="9"/>
      <c r="AGO146" s="9"/>
      <c r="AGP146" s="9"/>
      <c r="AGQ146" s="9"/>
      <c r="AGR146" s="9"/>
      <c r="AGS146" s="9"/>
      <c r="AGT146" s="9"/>
      <c r="AGU146" s="9"/>
      <c r="AGV146" s="9"/>
      <c r="AGW146" s="9"/>
      <c r="AGX146" s="9"/>
      <c r="AGY146" s="9"/>
      <c r="AGZ146" s="9"/>
      <c r="AHA146" s="9"/>
      <c r="AHB146" s="9"/>
      <c r="AHC146" s="9"/>
      <c r="AHD146" s="9"/>
      <c r="AHE146" s="9"/>
      <c r="AHF146" s="9"/>
      <c r="AHG146" s="9"/>
      <c r="AHH146" s="9"/>
      <c r="AHI146" s="9"/>
      <c r="AHJ146" s="9"/>
      <c r="AHK146" s="9"/>
      <c r="AHL146" s="9"/>
      <c r="AHM146" s="9"/>
      <c r="AHN146" s="9"/>
      <c r="AHO146" s="9"/>
      <c r="AHP146" s="9"/>
      <c r="AHQ146" s="9"/>
      <c r="AHR146" s="9"/>
      <c r="AHS146" s="9"/>
      <c r="AHT146" s="9"/>
      <c r="AHU146" s="9"/>
      <c r="AHV146" s="9"/>
    </row>
    <row r="147" spans="1:906" s="105" customFormat="1" x14ac:dyDescent="0.2">
      <c r="A147" s="115" t="s">
        <v>1657</v>
      </c>
      <c r="B147" s="116" t="s">
        <v>1005</v>
      </c>
      <c r="C147" s="117">
        <v>4303.92</v>
      </c>
      <c r="D147" s="118">
        <v>4453</v>
      </c>
      <c r="E147" s="126">
        <v>85.350149999999999</v>
      </c>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c r="ML147" s="9"/>
      <c r="MM147" s="9"/>
      <c r="MN147" s="9"/>
      <c r="MO147" s="9"/>
      <c r="MP147" s="9"/>
      <c r="MQ147" s="9"/>
      <c r="MR147" s="9"/>
      <c r="MS147" s="9"/>
      <c r="MT147" s="9"/>
      <c r="MU147" s="9"/>
      <c r="MV147" s="9"/>
      <c r="MW147" s="9"/>
      <c r="MX147" s="9"/>
      <c r="MY147" s="9"/>
      <c r="MZ147" s="9"/>
      <c r="NA147" s="9"/>
      <c r="NB147" s="9"/>
      <c r="NC147" s="9"/>
      <c r="ND147" s="9"/>
      <c r="NE147" s="9"/>
      <c r="NF147" s="9"/>
      <c r="NG147" s="9"/>
      <c r="NH147" s="9"/>
      <c r="NI147" s="9"/>
      <c r="NJ147" s="9"/>
      <c r="NK147" s="9"/>
      <c r="NL147" s="9"/>
      <c r="NM147" s="9"/>
      <c r="NN147" s="9"/>
      <c r="NO147" s="9"/>
      <c r="NP147" s="9"/>
      <c r="NQ147" s="9"/>
      <c r="NR147" s="9"/>
      <c r="NS147" s="9"/>
      <c r="NT147" s="9"/>
      <c r="NU147" s="9"/>
      <c r="NV147" s="9"/>
      <c r="NW147" s="9"/>
      <c r="NX147" s="9"/>
      <c r="NY147" s="9"/>
      <c r="NZ147" s="9"/>
      <c r="OA147" s="9"/>
      <c r="OB147" s="9"/>
      <c r="OC147" s="9"/>
      <c r="OD147" s="9"/>
      <c r="OE147" s="9"/>
      <c r="OF147" s="9"/>
      <c r="OG147" s="9"/>
      <c r="OH147" s="9"/>
      <c r="OI147" s="9"/>
      <c r="OJ147" s="9"/>
      <c r="OK147" s="9"/>
      <c r="OL147" s="9"/>
      <c r="OM147" s="9"/>
      <c r="ON147" s="9"/>
      <c r="OO147" s="9"/>
      <c r="OP147" s="9"/>
      <c r="OQ147" s="9"/>
      <c r="OR147" s="9"/>
      <c r="OS147" s="9"/>
      <c r="OT147" s="9"/>
      <c r="OU147" s="9"/>
      <c r="OV147" s="9"/>
      <c r="OW147" s="9"/>
      <c r="OX147" s="9"/>
      <c r="OY147" s="9"/>
      <c r="OZ147" s="9"/>
      <c r="PA147" s="9"/>
      <c r="PB147" s="9"/>
      <c r="PC147" s="9"/>
      <c r="PD147" s="9"/>
      <c r="PE147" s="9"/>
      <c r="PF147" s="9"/>
      <c r="PG147" s="9"/>
      <c r="PH147" s="9"/>
      <c r="PI147" s="9"/>
      <c r="PJ147" s="9"/>
      <c r="PK147" s="9"/>
      <c r="PL147" s="9"/>
      <c r="PM147" s="9"/>
      <c r="PN147" s="9"/>
      <c r="PO147" s="9"/>
      <c r="PP147" s="9"/>
      <c r="PQ147" s="9"/>
      <c r="PR147" s="9"/>
      <c r="PS147" s="9"/>
      <c r="PT147" s="9"/>
      <c r="PU147" s="9"/>
      <c r="PV147" s="9"/>
      <c r="PW147" s="9"/>
      <c r="PX147" s="9"/>
      <c r="PY147" s="9"/>
      <c r="PZ147" s="9"/>
      <c r="QA147" s="9"/>
      <c r="QB147" s="9"/>
      <c r="QC147" s="9"/>
      <c r="QD147" s="9"/>
      <c r="QE147" s="9"/>
      <c r="QF147" s="9"/>
      <c r="QG147" s="9"/>
      <c r="QH147" s="9"/>
      <c r="QI147" s="9"/>
      <c r="QJ147" s="9"/>
      <c r="QK147" s="9"/>
      <c r="QL147" s="9"/>
      <c r="QM147" s="9"/>
      <c r="QN147" s="9"/>
      <c r="QO147" s="9"/>
      <c r="QP147" s="9"/>
      <c r="QQ147" s="9"/>
      <c r="QR147" s="9"/>
      <c r="QS147" s="9"/>
      <c r="QT147" s="9"/>
      <c r="QU147" s="9"/>
      <c r="QV147" s="9"/>
      <c r="QW147" s="9"/>
      <c r="QX147" s="9"/>
      <c r="QY147" s="9"/>
      <c r="QZ147" s="9"/>
      <c r="RA147" s="9"/>
      <c r="RB147" s="9"/>
      <c r="RC147" s="9"/>
      <c r="RD147" s="9"/>
      <c r="RE147" s="9"/>
      <c r="RF147" s="9"/>
      <c r="RG147" s="9"/>
      <c r="RH147" s="9"/>
      <c r="RI147" s="9"/>
      <c r="RJ147" s="9"/>
      <c r="RK147" s="9"/>
      <c r="RL147" s="9"/>
      <c r="RM147" s="9"/>
      <c r="RN147" s="9"/>
      <c r="RO147" s="9"/>
      <c r="RP147" s="9"/>
      <c r="RQ147" s="9"/>
      <c r="RR147" s="9"/>
      <c r="RS147" s="9"/>
      <c r="RT147" s="9"/>
      <c r="RU147" s="9"/>
      <c r="RV147" s="9"/>
      <c r="RW147" s="9"/>
      <c r="RX147" s="9"/>
      <c r="RY147" s="9"/>
      <c r="RZ147" s="9"/>
      <c r="SA147" s="9"/>
      <c r="SB147" s="9"/>
      <c r="SC147" s="9"/>
      <c r="SD147" s="9"/>
      <c r="SE147" s="9"/>
      <c r="SF147" s="9"/>
      <c r="SG147" s="9"/>
      <c r="SH147" s="9"/>
      <c r="SI147" s="9"/>
      <c r="SJ147" s="9"/>
      <c r="SK147" s="9"/>
      <c r="SL147" s="9"/>
      <c r="SM147" s="9"/>
      <c r="SN147" s="9"/>
      <c r="SO147" s="9"/>
      <c r="SP147" s="9"/>
      <c r="SQ147" s="9"/>
      <c r="SR147" s="9"/>
      <c r="SS147" s="9"/>
      <c r="ST147" s="9"/>
      <c r="SU147" s="9"/>
      <c r="SV147" s="9"/>
      <c r="SW147" s="9"/>
      <c r="SX147" s="9"/>
      <c r="SY147" s="9"/>
      <c r="SZ147" s="9"/>
      <c r="TA147" s="9"/>
      <c r="TB147" s="9"/>
      <c r="TC147" s="9"/>
      <c r="TD147" s="9"/>
      <c r="TE147" s="9"/>
      <c r="TF147" s="9"/>
      <c r="TG147" s="9"/>
      <c r="TH147" s="9"/>
      <c r="TI147" s="9"/>
      <c r="TJ147" s="9"/>
      <c r="TK147" s="9"/>
      <c r="TL147" s="9"/>
      <c r="TM147" s="9"/>
      <c r="TN147" s="9"/>
      <c r="TO147" s="9"/>
      <c r="TP147" s="9"/>
      <c r="TQ147" s="9"/>
      <c r="TR147" s="9"/>
      <c r="TS147" s="9"/>
      <c r="TT147" s="9"/>
      <c r="TU147" s="9"/>
      <c r="TV147" s="9"/>
      <c r="TW147" s="9"/>
      <c r="TX147" s="9"/>
      <c r="TY147" s="9"/>
      <c r="TZ147" s="9"/>
      <c r="UA147" s="9"/>
      <c r="UB147" s="9"/>
      <c r="UC147" s="9"/>
      <c r="UD147" s="9"/>
      <c r="UE147" s="9"/>
      <c r="UF147" s="9"/>
      <c r="UG147" s="9"/>
      <c r="UH147" s="9"/>
      <c r="UI147" s="9"/>
      <c r="UJ147" s="9"/>
      <c r="UK147" s="9"/>
      <c r="UL147" s="9"/>
      <c r="UM147" s="9"/>
      <c r="UN147" s="9"/>
      <c r="UO147" s="9"/>
      <c r="UP147" s="9"/>
      <c r="UQ147" s="9"/>
      <c r="UR147" s="9"/>
      <c r="US147" s="9"/>
      <c r="UT147" s="9"/>
      <c r="UU147" s="9"/>
      <c r="UV147" s="9"/>
      <c r="UW147" s="9"/>
      <c r="UX147" s="9"/>
      <c r="UY147" s="9"/>
      <c r="UZ147" s="9"/>
      <c r="VA147" s="9"/>
      <c r="VB147" s="9"/>
      <c r="VC147" s="9"/>
      <c r="VD147" s="9"/>
      <c r="VE147" s="9"/>
      <c r="VF147" s="9"/>
      <c r="VG147" s="9"/>
      <c r="VH147" s="9"/>
      <c r="VI147" s="9"/>
      <c r="VJ147" s="9"/>
      <c r="VK147" s="9"/>
      <c r="VL147" s="9"/>
      <c r="VM147" s="9"/>
      <c r="VN147" s="9"/>
      <c r="VO147" s="9"/>
      <c r="VP147" s="9"/>
      <c r="VQ147" s="9"/>
      <c r="VR147" s="9"/>
      <c r="VS147" s="9"/>
      <c r="VT147" s="9"/>
      <c r="VU147" s="9"/>
      <c r="VV147" s="9"/>
      <c r="VW147" s="9"/>
      <c r="VX147" s="9"/>
      <c r="VY147" s="9"/>
      <c r="VZ147" s="9"/>
      <c r="WA147" s="9"/>
      <c r="WB147" s="9"/>
      <c r="WC147" s="9"/>
      <c r="WD147" s="9"/>
      <c r="WE147" s="9"/>
      <c r="WF147" s="9"/>
      <c r="WG147" s="9"/>
      <c r="WH147" s="9"/>
      <c r="WI147" s="9"/>
      <c r="WJ147" s="9"/>
      <c r="WK147" s="9"/>
      <c r="WL147" s="9"/>
      <c r="WM147" s="9"/>
      <c r="WN147" s="9"/>
      <c r="WO147" s="9"/>
      <c r="WP147" s="9"/>
      <c r="WQ147" s="9"/>
      <c r="WR147" s="9"/>
      <c r="WS147" s="9"/>
      <c r="WT147" s="9"/>
      <c r="WU147" s="9"/>
      <c r="WV147" s="9"/>
      <c r="WW147" s="9"/>
      <c r="WX147" s="9"/>
      <c r="WY147" s="9"/>
      <c r="WZ147" s="9"/>
      <c r="XA147" s="9"/>
      <c r="XB147" s="9"/>
      <c r="XC147" s="9"/>
      <c r="XD147" s="9"/>
      <c r="XE147" s="9"/>
      <c r="XF147" s="9"/>
      <c r="XG147" s="9"/>
      <c r="XH147" s="9"/>
      <c r="XI147" s="9"/>
      <c r="XJ147" s="9"/>
      <c r="XK147" s="9"/>
      <c r="XL147" s="9"/>
      <c r="XM147" s="9"/>
      <c r="XN147" s="9"/>
      <c r="XO147" s="9"/>
      <c r="XP147" s="9"/>
      <c r="XQ147" s="9"/>
      <c r="XR147" s="9"/>
      <c r="XS147" s="9"/>
      <c r="XT147" s="9"/>
      <c r="XU147" s="9"/>
      <c r="XV147" s="9"/>
      <c r="XW147" s="9"/>
      <c r="XX147" s="9"/>
      <c r="XY147" s="9"/>
      <c r="XZ147" s="9"/>
      <c r="YA147" s="9"/>
      <c r="YB147" s="9"/>
      <c r="YC147" s="9"/>
      <c r="YD147" s="9"/>
      <c r="YE147" s="9"/>
      <c r="YF147" s="9"/>
      <c r="YG147" s="9"/>
      <c r="YH147" s="9"/>
      <c r="YI147" s="9"/>
      <c r="YJ147" s="9"/>
      <c r="YK147" s="9"/>
      <c r="YL147" s="9"/>
      <c r="YM147" s="9"/>
      <c r="YN147" s="9"/>
      <c r="YO147" s="9"/>
      <c r="YP147" s="9"/>
      <c r="YQ147" s="9"/>
      <c r="YR147" s="9"/>
      <c r="YS147" s="9"/>
      <c r="YT147" s="9"/>
      <c r="YU147" s="9"/>
      <c r="YV147" s="9"/>
      <c r="YW147" s="9"/>
      <c r="YX147" s="9"/>
      <c r="YY147" s="9"/>
      <c r="YZ147" s="9"/>
      <c r="ZA147" s="9"/>
      <c r="ZB147" s="9"/>
      <c r="ZC147" s="9"/>
      <c r="ZD147" s="9"/>
      <c r="ZE147" s="9"/>
      <c r="ZF147" s="9"/>
      <c r="ZG147" s="9"/>
      <c r="ZH147" s="9"/>
      <c r="ZI147" s="9"/>
      <c r="ZJ147" s="9"/>
      <c r="ZK147" s="9"/>
      <c r="ZL147" s="9"/>
      <c r="ZM147" s="9"/>
      <c r="ZN147" s="9"/>
      <c r="ZO147" s="9"/>
      <c r="ZP147" s="9"/>
      <c r="ZQ147" s="9"/>
      <c r="ZR147" s="9"/>
      <c r="ZS147" s="9"/>
      <c r="ZT147" s="9"/>
      <c r="ZU147" s="9"/>
      <c r="ZV147" s="9"/>
      <c r="ZW147" s="9"/>
      <c r="ZX147" s="9"/>
      <c r="ZY147" s="9"/>
      <c r="ZZ147" s="9"/>
      <c r="AAA147" s="9"/>
      <c r="AAB147" s="9"/>
      <c r="AAC147" s="9"/>
      <c r="AAD147" s="9"/>
      <c r="AAE147" s="9"/>
      <c r="AAF147" s="9"/>
      <c r="AAG147" s="9"/>
      <c r="AAH147" s="9"/>
      <c r="AAI147" s="9"/>
      <c r="AAJ147" s="9"/>
      <c r="AAK147" s="9"/>
      <c r="AAL147" s="9"/>
      <c r="AAM147" s="9"/>
      <c r="AAN147" s="9"/>
      <c r="AAO147" s="9"/>
      <c r="AAP147" s="9"/>
      <c r="AAQ147" s="9"/>
      <c r="AAR147" s="9"/>
      <c r="AAS147" s="9"/>
      <c r="AAT147" s="9"/>
      <c r="AAU147" s="9"/>
      <c r="AAV147" s="9"/>
      <c r="AAW147" s="9"/>
      <c r="AAX147" s="9"/>
      <c r="AAY147" s="9"/>
      <c r="AAZ147" s="9"/>
      <c r="ABA147" s="9"/>
      <c r="ABB147" s="9"/>
      <c r="ABC147" s="9"/>
      <c r="ABD147" s="9"/>
      <c r="ABE147" s="9"/>
      <c r="ABF147" s="9"/>
      <c r="ABG147" s="9"/>
      <c r="ABH147" s="9"/>
      <c r="ABI147" s="9"/>
      <c r="ABJ147" s="9"/>
      <c r="ABK147" s="9"/>
      <c r="ABL147" s="9"/>
      <c r="ABM147" s="9"/>
      <c r="ABN147" s="9"/>
      <c r="ABO147" s="9"/>
      <c r="ABP147" s="9"/>
      <c r="ABQ147" s="9"/>
      <c r="ABR147" s="9"/>
      <c r="ABS147" s="9"/>
      <c r="ABT147" s="9"/>
      <c r="ABU147" s="9"/>
      <c r="ABV147" s="9"/>
      <c r="ABW147" s="9"/>
      <c r="ABX147" s="9"/>
      <c r="ABY147" s="9"/>
      <c r="ABZ147" s="9"/>
      <c r="ACA147" s="9"/>
      <c r="ACB147" s="9"/>
      <c r="ACC147" s="9"/>
      <c r="ACD147" s="9"/>
      <c r="ACE147" s="9"/>
      <c r="ACF147" s="9"/>
      <c r="ACG147" s="9"/>
      <c r="ACH147" s="9"/>
      <c r="ACI147" s="9"/>
      <c r="ACJ147" s="9"/>
      <c r="ACK147" s="9"/>
      <c r="ACL147" s="9"/>
      <c r="ACM147" s="9"/>
      <c r="ACN147" s="9"/>
      <c r="ACO147" s="9"/>
      <c r="ACP147" s="9"/>
      <c r="ACQ147" s="9"/>
      <c r="ACR147" s="9"/>
      <c r="ACS147" s="9"/>
      <c r="ACT147" s="9"/>
      <c r="ACU147" s="9"/>
      <c r="ACV147" s="9"/>
      <c r="ACW147" s="9"/>
      <c r="ACX147" s="9"/>
      <c r="ACY147" s="9"/>
      <c r="ACZ147" s="9"/>
      <c r="ADA147" s="9"/>
      <c r="ADB147" s="9"/>
      <c r="ADC147" s="9"/>
      <c r="ADD147" s="9"/>
      <c r="ADE147" s="9"/>
      <c r="ADF147" s="9"/>
      <c r="ADG147" s="9"/>
      <c r="ADH147" s="9"/>
      <c r="ADI147" s="9"/>
      <c r="ADJ147" s="9"/>
      <c r="ADK147" s="9"/>
      <c r="ADL147" s="9"/>
      <c r="ADM147" s="9"/>
      <c r="ADN147" s="9"/>
      <c r="ADO147" s="9"/>
      <c r="ADP147" s="9"/>
      <c r="ADQ147" s="9"/>
      <c r="ADR147" s="9"/>
      <c r="ADS147" s="9"/>
      <c r="ADT147" s="9"/>
      <c r="ADU147" s="9"/>
      <c r="ADV147" s="9"/>
      <c r="ADW147" s="9"/>
      <c r="ADX147" s="9"/>
      <c r="ADY147" s="9"/>
      <c r="ADZ147" s="9"/>
      <c r="AEA147" s="9"/>
      <c r="AEB147" s="9"/>
      <c r="AEC147" s="9"/>
      <c r="AED147" s="9"/>
      <c r="AEE147" s="9"/>
      <c r="AEF147" s="9"/>
      <c r="AEG147" s="9"/>
      <c r="AEH147" s="9"/>
      <c r="AEI147" s="9"/>
      <c r="AEJ147" s="9"/>
      <c r="AEK147" s="9"/>
      <c r="AEL147" s="9"/>
      <c r="AEM147" s="9"/>
      <c r="AEN147" s="9"/>
      <c r="AEO147" s="9"/>
      <c r="AEP147" s="9"/>
      <c r="AEQ147" s="9"/>
      <c r="AER147" s="9"/>
      <c r="AES147" s="9"/>
      <c r="AET147" s="9"/>
      <c r="AEU147" s="9"/>
      <c r="AEV147" s="9"/>
      <c r="AEW147" s="9"/>
      <c r="AEX147" s="9"/>
      <c r="AEY147" s="9"/>
      <c r="AEZ147" s="9"/>
      <c r="AFA147" s="9"/>
      <c r="AFB147" s="9"/>
      <c r="AFC147" s="9"/>
      <c r="AFD147" s="9"/>
      <c r="AFE147" s="9"/>
      <c r="AFF147" s="9"/>
      <c r="AFG147" s="9"/>
      <c r="AFH147" s="9"/>
      <c r="AFI147" s="9"/>
      <c r="AFJ147" s="9"/>
      <c r="AFK147" s="9"/>
      <c r="AFL147" s="9"/>
      <c r="AFM147" s="9"/>
      <c r="AFN147" s="9"/>
      <c r="AFO147" s="9"/>
      <c r="AFP147" s="9"/>
      <c r="AFQ147" s="9"/>
      <c r="AFR147" s="9"/>
      <c r="AFS147" s="9"/>
      <c r="AFT147" s="9"/>
      <c r="AFU147" s="9"/>
      <c r="AFV147" s="9"/>
      <c r="AFW147" s="9"/>
      <c r="AFX147" s="9"/>
      <c r="AFY147" s="9"/>
      <c r="AFZ147" s="9"/>
      <c r="AGA147" s="9"/>
      <c r="AGB147" s="9"/>
      <c r="AGC147" s="9"/>
      <c r="AGD147" s="9"/>
      <c r="AGE147" s="9"/>
      <c r="AGF147" s="9"/>
      <c r="AGG147" s="9"/>
      <c r="AGH147" s="9"/>
      <c r="AGI147" s="9"/>
      <c r="AGJ147" s="9"/>
      <c r="AGK147" s="9"/>
      <c r="AGL147" s="9"/>
      <c r="AGM147" s="9"/>
      <c r="AGN147" s="9"/>
      <c r="AGO147" s="9"/>
      <c r="AGP147" s="9"/>
      <c r="AGQ147" s="9"/>
      <c r="AGR147" s="9"/>
      <c r="AGS147" s="9"/>
      <c r="AGT147" s="9"/>
      <c r="AGU147" s="9"/>
      <c r="AGV147" s="9"/>
      <c r="AGW147" s="9"/>
      <c r="AGX147" s="9"/>
      <c r="AGY147" s="9"/>
      <c r="AGZ147" s="9"/>
      <c r="AHA147" s="9"/>
      <c r="AHB147" s="9"/>
      <c r="AHC147" s="9"/>
      <c r="AHD147" s="9"/>
      <c r="AHE147" s="9"/>
      <c r="AHF147" s="9"/>
      <c r="AHG147" s="9"/>
      <c r="AHH147" s="9"/>
      <c r="AHI147" s="9"/>
      <c r="AHJ147" s="9"/>
      <c r="AHK147" s="9"/>
      <c r="AHL147" s="9"/>
      <c r="AHM147" s="9"/>
      <c r="AHN147" s="9"/>
      <c r="AHO147" s="9"/>
      <c r="AHP147" s="9"/>
      <c r="AHQ147" s="9"/>
      <c r="AHR147" s="9"/>
      <c r="AHS147" s="9"/>
      <c r="AHT147" s="9"/>
      <c r="AHU147" s="9"/>
      <c r="AHV147" s="9"/>
    </row>
    <row r="148" spans="1:906" s="105" customFormat="1" x14ac:dyDescent="0.2">
      <c r="A148" s="115" t="s">
        <v>1646</v>
      </c>
      <c r="B148" s="116" t="s">
        <v>1005</v>
      </c>
      <c r="C148" s="117">
        <v>3909.923299</v>
      </c>
      <c r="D148" s="118">
        <v>4111.8</v>
      </c>
      <c r="E148" s="126">
        <v>348.94739249999998</v>
      </c>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c r="MK148" s="9"/>
      <c r="ML148" s="9"/>
      <c r="MM148" s="9"/>
      <c r="MN148" s="9"/>
      <c r="MO148" s="9"/>
      <c r="MP148" s="9"/>
      <c r="MQ148" s="9"/>
      <c r="MR148" s="9"/>
      <c r="MS148" s="9"/>
      <c r="MT148" s="9"/>
      <c r="MU148" s="9"/>
      <c r="MV148" s="9"/>
      <c r="MW148" s="9"/>
      <c r="MX148" s="9"/>
      <c r="MY148" s="9"/>
      <c r="MZ148" s="9"/>
      <c r="NA148" s="9"/>
      <c r="NB148" s="9"/>
      <c r="NC148" s="9"/>
      <c r="ND148" s="9"/>
      <c r="NE148" s="9"/>
      <c r="NF148" s="9"/>
      <c r="NG148" s="9"/>
      <c r="NH148" s="9"/>
      <c r="NI148" s="9"/>
      <c r="NJ148" s="9"/>
      <c r="NK148" s="9"/>
      <c r="NL148" s="9"/>
      <c r="NM148" s="9"/>
      <c r="NN148" s="9"/>
      <c r="NO148" s="9"/>
      <c r="NP148" s="9"/>
      <c r="NQ148" s="9"/>
      <c r="NR148" s="9"/>
      <c r="NS148" s="9"/>
      <c r="NT148" s="9"/>
      <c r="NU148" s="9"/>
      <c r="NV148" s="9"/>
      <c r="NW148" s="9"/>
      <c r="NX148" s="9"/>
      <c r="NY148" s="9"/>
      <c r="NZ148" s="9"/>
      <c r="OA148" s="9"/>
      <c r="OB148" s="9"/>
      <c r="OC148" s="9"/>
      <c r="OD148" s="9"/>
      <c r="OE148" s="9"/>
      <c r="OF148" s="9"/>
      <c r="OG148" s="9"/>
      <c r="OH148" s="9"/>
      <c r="OI148" s="9"/>
      <c r="OJ148" s="9"/>
      <c r="OK148" s="9"/>
      <c r="OL148" s="9"/>
      <c r="OM148" s="9"/>
      <c r="ON148" s="9"/>
      <c r="OO148" s="9"/>
      <c r="OP148" s="9"/>
      <c r="OQ148" s="9"/>
      <c r="OR148" s="9"/>
      <c r="OS148" s="9"/>
      <c r="OT148" s="9"/>
      <c r="OU148" s="9"/>
      <c r="OV148" s="9"/>
      <c r="OW148" s="9"/>
      <c r="OX148" s="9"/>
      <c r="OY148" s="9"/>
      <c r="OZ148" s="9"/>
      <c r="PA148" s="9"/>
      <c r="PB148" s="9"/>
      <c r="PC148" s="9"/>
      <c r="PD148" s="9"/>
      <c r="PE148" s="9"/>
      <c r="PF148" s="9"/>
      <c r="PG148" s="9"/>
      <c r="PH148" s="9"/>
      <c r="PI148" s="9"/>
      <c r="PJ148" s="9"/>
      <c r="PK148" s="9"/>
      <c r="PL148" s="9"/>
      <c r="PM148" s="9"/>
      <c r="PN148" s="9"/>
      <c r="PO148" s="9"/>
      <c r="PP148" s="9"/>
      <c r="PQ148" s="9"/>
      <c r="PR148" s="9"/>
      <c r="PS148" s="9"/>
      <c r="PT148" s="9"/>
      <c r="PU148" s="9"/>
      <c r="PV148" s="9"/>
      <c r="PW148" s="9"/>
      <c r="PX148" s="9"/>
      <c r="PY148" s="9"/>
      <c r="PZ148" s="9"/>
      <c r="QA148" s="9"/>
      <c r="QB148" s="9"/>
      <c r="QC148" s="9"/>
      <c r="QD148" s="9"/>
      <c r="QE148" s="9"/>
      <c r="QF148" s="9"/>
      <c r="QG148" s="9"/>
      <c r="QH148" s="9"/>
      <c r="QI148" s="9"/>
      <c r="QJ148" s="9"/>
      <c r="QK148" s="9"/>
      <c r="QL148" s="9"/>
      <c r="QM148" s="9"/>
      <c r="QN148" s="9"/>
      <c r="QO148" s="9"/>
      <c r="QP148" s="9"/>
      <c r="QQ148" s="9"/>
      <c r="QR148" s="9"/>
      <c r="QS148" s="9"/>
      <c r="QT148" s="9"/>
      <c r="QU148" s="9"/>
      <c r="QV148" s="9"/>
      <c r="QW148" s="9"/>
      <c r="QX148" s="9"/>
      <c r="QY148" s="9"/>
      <c r="QZ148" s="9"/>
      <c r="RA148" s="9"/>
      <c r="RB148" s="9"/>
      <c r="RC148" s="9"/>
      <c r="RD148" s="9"/>
      <c r="RE148" s="9"/>
      <c r="RF148" s="9"/>
      <c r="RG148" s="9"/>
      <c r="RH148" s="9"/>
      <c r="RI148" s="9"/>
      <c r="RJ148" s="9"/>
      <c r="RK148" s="9"/>
      <c r="RL148" s="9"/>
      <c r="RM148" s="9"/>
      <c r="RN148" s="9"/>
      <c r="RO148" s="9"/>
      <c r="RP148" s="9"/>
      <c r="RQ148" s="9"/>
      <c r="RR148" s="9"/>
      <c r="RS148" s="9"/>
      <c r="RT148" s="9"/>
      <c r="RU148" s="9"/>
      <c r="RV148" s="9"/>
      <c r="RW148" s="9"/>
      <c r="RX148" s="9"/>
      <c r="RY148" s="9"/>
      <c r="RZ148" s="9"/>
      <c r="SA148" s="9"/>
      <c r="SB148" s="9"/>
      <c r="SC148" s="9"/>
      <c r="SD148" s="9"/>
      <c r="SE148" s="9"/>
      <c r="SF148" s="9"/>
      <c r="SG148" s="9"/>
      <c r="SH148" s="9"/>
      <c r="SI148" s="9"/>
      <c r="SJ148" s="9"/>
      <c r="SK148" s="9"/>
      <c r="SL148" s="9"/>
      <c r="SM148" s="9"/>
      <c r="SN148" s="9"/>
      <c r="SO148" s="9"/>
      <c r="SP148" s="9"/>
      <c r="SQ148" s="9"/>
      <c r="SR148" s="9"/>
      <c r="SS148" s="9"/>
      <c r="ST148" s="9"/>
      <c r="SU148" s="9"/>
      <c r="SV148" s="9"/>
      <c r="SW148" s="9"/>
      <c r="SX148" s="9"/>
      <c r="SY148" s="9"/>
      <c r="SZ148" s="9"/>
      <c r="TA148" s="9"/>
      <c r="TB148" s="9"/>
      <c r="TC148" s="9"/>
      <c r="TD148" s="9"/>
      <c r="TE148" s="9"/>
      <c r="TF148" s="9"/>
      <c r="TG148" s="9"/>
      <c r="TH148" s="9"/>
      <c r="TI148" s="9"/>
      <c r="TJ148" s="9"/>
      <c r="TK148" s="9"/>
      <c r="TL148" s="9"/>
      <c r="TM148" s="9"/>
      <c r="TN148" s="9"/>
      <c r="TO148" s="9"/>
      <c r="TP148" s="9"/>
      <c r="TQ148" s="9"/>
      <c r="TR148" s="9"/>
      <c r="TS148" s="9"/>
      <c r="TT148" s="9"/>
      <c r="TU148" s="9"/>
      <c r="TV148" s="9"/>
      <c r="TW148" s="9"/>
      <c r="TX148" s="9"/>
      <c r="TY148" s="9"/>
      <c r="TZ148" s="9"/>
      <c r="UA148" s="9"/>
      <c r="UB148" s="9"/>
      <c r="UC148" s="9"/>
      <c r="UD148" s="9"/>
      <c r="UE148" s="9"/>
      <c r="UF148" s="9"/>
      <c r="UG148" s="9"/>
      <c r="UH148" s="9"/>
      <c r="UI148" s="9"/>
      <c r="UJ148" s="9"/>
      <c r="UK148" s="9"/>
      <c r="UL148" s="9"/>
      <c r="UM148" s="9"/>
      <c r="UN148" s="9"/>
      <c r="UO148" s="9"/>
      <c r="UP148" s="9"/>
      <c r="UQ148" s="9"/>
      <c r="UR148" s="9"/>
      <c r="US148" s="9"/>
      <c r="UT148" s="9"/>
      <c r="UU148" s="9"/>
      <c r="UV148" s="9"/>
      <c r="UW148" s="9"/>
      <c r="UX148" s="9"/>
      <c r="UY148" s="9"/>
      <c r="UZ148" s="9"/>
      <c r="VA148" s="9"/>
      <c r="VB148" s="9"/>
      <c r="VC148" s="9"/>
      <c r="VD148" s="9"/>
      <c r="VE148" s="9"/>
      <c r="VF148" s="9"/>
      <c r="VG148" s="9"/>
      <c r="VH148" s="9"/>
      <c r="VI148" s="9"/>
      <c r="VJ148" s="9"/>
      <c r="VK148" s="9"/>
      <c r="VL148" s="9"/>
      <c r="VM148" s="9"/>
      <c r="VN148" s="9"/>
      <c r="VO148" s="9"/>
      <c r="VP148" s="9"/>
      <c r="VQ148" s="9"/>
      <c r="VR148" s="9"/>
      <c r="VS148" s="9"/>
      <c r="VT148" s="9"/>
      <c r="VU148" s="9"/>
      <c r="VV148" s="9"/>
      <c r="VW148" s="9"/>
      <c r="VX148" s="9"/>
      <c r="VY148" s="9"/>
      <c r="VZ148" s="9"/>
      <c r="WA148" s="9"/>
      <c r="WB148" s="9"/>
      <c r="WC148" s="9"/>
      <c r="WD148" s="9"/>
      <c r="WE148" s="9"/>
      <c r="WF148" s="9"/>
      <c r="WG148" s="9"/>
      <c r="WH148" s="9"/>
      <c r="WI148" s="9"/>
      <c r="WJ148" s="9"/>
      <c r="WK148" s="9"/>
      <c r="WL148" s="9"/>
      <c r="WM148" s="9"/>
      <c r="WN148" s="9"/>
      <c r="WO148" s="9"/>
      <c r="WP148" s="9"/>
      <c r="WQ148" s="9"/>
      <c r="WR148" s="9"/>
      <c r="WS148" s="9"/>
      <c r="WT148" s="9"/>
      <c r="WU148" s="9"/>
      <c r="WV148" s="9"/>
      <c r="WW148" s="9"/>
      <c r="WX148" s="9"/>
      <c r="WY148" s="9"/>
      <c r="WZ148" s="9"/>
      <c r="XA148" s="9"/>
      <c r="XB148" s="9"/>
      <c r="XC148" s="9"/>
      <c r="XD148" s="9"/>
      <c r="XE148" s="9"/>
      <c r="XF148" s="9"/>
      <c r="XG148" s="9"/>
      <c r="XH148" s="9"/>
      <c r="XI148" s="9"/>
      <c r="XJ148" s="9"/>
      <c r="XK148" s="9"/>
      <c r="XL148" s="9"/>
      <c r="XM148" s="9"/>
      <c r="XN148" s="9"/>
      <c r="XO148" s="9"/>
      <c r="XP148" s="9"/>
      <c r="XQ148" s="9"/>
      <c r="XR148" s="9"/>
      <c r="XS148" s="9"/>
      <c r="XT148" s="9"/>
      <c r="XU148" s="9"/>
      <c r="XV148" s="9"/>
      <c r="XW148" s="9"/>
      <c r="XX148" s="9"/>
      <c r="XY148" s="9"/>
      <c r="XZ148" s="9"/>
      <c r="YA148" s="9"/>
      <c r="YB148" s="9"/>
      <c r="YC148" s="9"/>
      <c r="YD148" s="9"/>
      <c r="YE148" s="9"/>
      <c r="YF148" s="9"/>
      <c r="YG148" s="9"/>
      <c r="YH148" s="9"/>
      <c r="YI148" s="9"/>
      <c r="YJ148" s="9"/>
      <c r="YK148" s="9"/>
      <c r="YL148" s="9"/>
      <c r="YM148" s="9"/>
      <c r="YN148" s="9"/>
      <c r="YO148" s="9"/>
      <c r="YP148" s="9"/>
      <c r="YQ148" s="9"/>
      <c r="YR148" s="9"/>
      <c r="YS148" s="9"/>
      <c r="YT148" s="9"/>
      <c r="YU148" s="9"/>
      <c r="YV148" s="9"/>
      <c r="YW148" s="9"/>
      <c r="YX148" s="9"/>
      <c r="YY148" s="9"/>
      <c r="YZ148" s="9"/>
      <c r="ZA148" s="9"/>
      <c r="ZB148" s="9"/>
      <c r="ZC148" s="9"/>
      <c r="ZD148" s="9"/>
      <c r="ZE148" s="9"/>
      <c r="ZF148" s="9"/>
      <c r="ZG148" s="9"/>
      <c r="ZH148" s="9"/>
      <c r="ZI148" s="9"/>
      <c r="ZJ148" s="9"/>
      <c r="ZK148" s="9"/>
      <c r="ZL148" s="9"/>
      <c r="ZM148" s="9"/>
      <c r="ZN148" s="9"/>
      <c r="ZO148" s="9"/>
      <c r="ZP148" s="9"/>
      <c r="ZQ148" s="9"/>
      <c r="ZR148" s="9"/>
      <c r="ZS148" s="9"/>
      <c r="ZT148" s="9"/>
      <c r="ZU148" s="9"/>
      <c r="ZV148" s="9"/>
      <c r="ZW148" s="9"/>
      <c r="ZX148" s="9"/>
      <c r="ZY148" s="9"/>
      <c r="ZZ148" s="9"/>
      <c r="AAA148" s="9"/>
      <c r="AAB148" s="9"/>
      <c r="AAC148" s="9"/>
      <c r="AAD148" s="9"/>
      <c r="AAE148" s="9"/>
      <c r="AAF148" s="9"/>
      <c r="AAG148" s="9"/>
      <c r="AAH148" s="9"/>
      <c r="AAI148" s="9"/>
      <c r="AAJ148" s="9"/>
      <c r="AAK148" s="9"/>
      <c r="AAL148" s="9"/>
      <c r="AAM148" s="9"/>
      <c r="AAN148" s="9"/>
      <c r="AAO148" s="9"/>
      <c r="AAP148" s="9"/>
      <c r="AAQ148" s="9"/>
      <c r="AAR148" s="9"/>
      <c r="AAS148" s="9"/>
      <c r="AAT148" s="9"/>
      <c r="AAU148" s="9"/>
      <c r="AAV148" s="9"/>
      <c r="AAW148" s="9"/>
      <c r="AAX148" s="9"/>
      <c r="AAY148" s="9"/>
      <c r="AAZ148" s="9"/>
      <c r="ABA148" s="9"/>
      <c r="ABB148" s="9"/>
      <c r="ABC148" s="9"/>
      <c r="ABD148" s="9"/>
      <c r="ABE148" s="9"/>
      <c r="ABF148" s="9"/>
      <c r="ABG148" s="9"/>
      <c r="ABH148" s="9"/>
      <c r="ABI148" s="9"/>
      <c r="ABJ148" s="9"/>
      <c r="ABK148" s="9"/>
      <c r="ABL148" s="9"/>
      <c r="ABM148" s="9"/>
      <c r="ABN148" s="9"/>
      <c r="ABO148" s="9"/>
      <c r="ABP148" s="9"/>
      <c r="ABQ148" s="9"/>
      <c r="ABR148" s="9"/>
      <c r="ABS148" s="9"/>
      <c r="ABT148" s="9"/>
      <c r="ABU148" s="9"/>
      <c r="ABV148" s="9"/>
      <c r="ABW148" s="9"/>
      <c r="ABX148" s="9"/>
      <c r="ABY148" s="9"/>
      <c r="ABZ148" s="9"/>
      <c r="ACA148" s="9"/>
      <c r="ACB148" s="9"/>
      <c r="ACC148" s="9"/>
      <c r="ACD148" s="9"/>
      <c r="ACE148" s="9"/>
      <c r="ACF148" s="9"/>
      <c r="ACG148" s="9"/>
      <c r="ACH148" s="9"/>
      <c r="ACI148" s="9"/>
      <c r="ACJ148" s="9"/>
      <c r="ACK148" s="9"/>
      <c r="ACL148" s="9"/>
      <c r="ACM148" s="9"/>
      <c r="ACN148" s="9"/>
      <c r="ACO148" s="9"/>
      <c r="ACP148" s="9"/>
      <c r="ACQ148" s="9"/>
      <c r="ACR148" s="9"/>
      <c r="ACS148" s="9"/>
      <c r="ACT148" s="9"/>
      <c r="ACU148" s="9"/>
      <c r="ACV148" s="9"/>
      <c r="ACW148" s="9"/>
      <c r="ACX148" s="9"/>
      <c r="ACY148" s="9"/>
      <c r="ACZ148" s="9"/>
      <c r="ADA148" s="9"/>
      <c r="ADB148" s="9"/>
      <c r="ADC148" s="9"/>
      <c r="ADD148" s="9"/>
      <c r="ADE148" s="9"/>
      <c r="ADF148" s="9"/>
      <c r="ADG148" s="9"/>
      <c r="ADH148" s="9"/>
      <c r="ADI148" s="9"/>
      <c r="ADJ148" s="9"/>
      <c r="ADK148" s="9"/>
      <c r="ADL148" s="9"/>
      <c r="ADM148" s="9"/>
      <c r="ADN148" s="9"/>
      <c r="ADO148" s="9"/>
      <c r="ADP148" s="9"/>
      <c r="ADQ148" s="9"/>
      <c r="ADR148" s="9"/>
      <c r="ADS148" s="9"/>
      <c r="ADT148" s="9"/>
      <c r="ADU148" s="9"/>
      <c r="ADV148" s="9"/>
      <c r="ADW148" s="9"/>
      <c r="ADX148" s="9"/>
      <c r="ADY148" s="9"/>
      <c r="ADZ148" s="9"/>
      <c r="AEA148" s="9"/>
      <c r="AEB148" s="9"/>
      <c r="AEC148" s="9"/>
      <c r="AED148" s="9"/>
      <c r="AEE148" s="9"/>
      <c r="AEF148" s="9"/>
      <c r="AEG148" s="9"/>
      <c r="AEH148" s="9"/>
      <c r="AEI148" s="9"/>
      <c r="AEJ148" s="9"/>
      <c r="AEK148" s="9"/>
      <c r="AEL148" s="9"/>
      <c r="AEM148" s="9"/>
      <c r="AEN148" s="9"/>
      <c r="AEO148" s="9"/>
      <c r="AEP148" s="9"/>
      <c r="AEQ148" s="9"/>
      <c r="AER148" s="9"/>
      <c r="AES148" s="9"/>
      <c r="AET148" s="9"/>
      <c r="AEU148" s="9"/>
      <c r="AEV148" s="9"/>
      <c r="AEW148" s="9"/>
      <c r="AEX148" s="9"/>
      <c r="AEY148" s="9"/>
      <c r="AEZ148" s="9"/>
      <c r="AFA148" s="9"/>
      <c r="AFB148" s="9"/>
      <c r="AFC148" s="9"/>
      <c r="AFD148" s="9"/>
      <c r="AFE148" s="9"/>
      <c r="AFF148" s="9"/>
      <c r="AFG148" s="9"/>
      <c r="AFH148" s="9"/>
      <c r="AFI148" s="9"/>
      <c r="AFJ148" s="9"/>
      <c r="AFK148" s="9"/>
      <c r="AFL148" s="9"/>
      <c r="AFM148" s="9"/>
      <c r="AFN148" s="9"/>
      <c r="AFO148" s="9"/>
      <c r="AFP148" s="9"/>
      <c r="AFQ148" s="9"/>
      <c r="AFR148" s="9"/>
      <c r="AFS148" s="9"/>
      <c r="AFT148" s="9"/>
      <c r="AFU148" s="9"/>
      <c r="AFV148" s="9"/>
      <c r="AFW148" s="9"/>
      <c r="AFX148" s="9"/>
      <c r="AFY148" s="9"/>
      <c r="AFZ148" s="9"/>
      <c r="AGA148" s="9"/>
      <c r="AGB148" s="9"/>
      <c r="AGC148" s="9"/>
      <c r="AGD148" s="9"/>
      <c r="AGE148" s="9"/>
      <c r="AGF148" s="9"/>
      <c r="AGG148" s="9"/>
      <c r="AGH148" s="9"/>
      <c r="AGI148" s="9"/>
      <c r="AGJ148" s="9"/>
      <c r="AGK148" s="9"/>
      <c r="AGL148" s="9"/>
      <c r="AGM148" s="9"/>
      <c r="AGN148" s="9"/>
      <c r="AGO148" s="9"/>
      <c r="AGP148" s="9"/>
      <c r="AGQ148" s="9"/>
      <c r="AGR148" s="9"/>
      <c r="AGS148" s="9"/>
      <c r="AGT148" s="9"/>
      <c r="AGU148" s="9"/>
      <c r="AGV148" s="9"/>
      <c r="AGW148" s="9"/>
      <c r="AGX148" s="9"/>
      <c r="AGY148" s="9"/>
      <c r="AGZ148" s="9"/>
      <c r="AHA148" s="9"/>
      <c r="AHB148" s="9"/>
      <c r="AHC148" s="9"/>
      <c r="AHD148" s="9"/>
      <c r="AHE148" s="9"/>
      <c r="AHF148" s="9"/>
      <c r="AHG148" s="9"/>
      <c r="AHH148" s="9"/>
      <c r="AHI148" s="9"/>
      <c r="AHJ148" s="9"/>
      <c r="AHK148" s="9"/>
      <c r="AHL148" s="9"/>
      <c r="AHM148" s="9"/>
      <c r="AHN148" s="9"/>
      <c r="AHO148" s="9"/>
      <c r="AHP148" s="9"/>
      <c r="AHQ148" s="9"/>
      <c r="AHR148" s="9"/>
      <c r="AHS148" s="9"/>
      <c r="AHT148" s="9"/>
      <c r="AHU148" s="9"/>
      <c r="AHV148" s="9"/>
    </row>
    <row r="149" spans="1:906" s="105" customFormat="1" x14ac:dyDescent="0.2">
      <c r="A149" s="115" t="s">
        <v>1069</v>
      </c>
      <c r="B149" s="116" t="s">
        <v>1005</v>
      </c>
      <c r="C149" s="117">
        <v>393.05890299999999</v>
      </c>
      <c r="D149" s="118">
        <v>391.3</v>
      </c>
      <c r="E149" s="126">
        <v>185.74785</v>
      </c>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c r="ML149" s="9"/>
      <c r="MM149" s="9"/>
      <c r="MN149" s="9"/>
      <c r="MO149" s="9"/>
      <c r="MP149" s="9"/>
      <c r="MQ149" s="9"/>
      <c r="MR149" s="9"/>
      <c r="MS149" s="9"/>
      <c r="MT149" s="9"/>
      <c r="MU149" s="9"/>
      <c r="MV149" s="9"/>
      <c r="MW149" s="9"/>
      <c r="MX149" s="9"/>
      <c r="MY149" s="9"/>
      <c r="MZ149" s="9"/>
      <c r="NA149" s="9"/>
      <c r="NB149" s="9"/>
      <c r="NC149" s="9"/>
      <c r="ND149" s="9"/>
      <c r="NE149" s="9"/>
      <c r="NF149" s="9"/>
      <c r="NG149" s="9"/>
      <c r="NH149" s="9"/>
      <c r="NI149" s="9"/>
      <c r="NJ149" s="9"/>
      <c r="NK149" s="9"/>
      <c r="NL149" s="9"/>
      <c r="NM149" s="9"/>
      <c r="NN149" s="9"/>
      <c r="NO149" s="9"/>
      <c r="NP149" s="9"/>
      <c r="NQ149" s="9"/>
      <c r="NR149" s="9"/>
      <c r="NS149" s="9"/>
      <c r="NT149" s="9"/>
      <c r="NU149" s="9"/>
      <c r="NV149" s="9"/>
      <c r="NW149" s="9"/>
      <c r="NX149" s="9"/>
      <c r="NY149" s="9"/>
      <c r="NZ149" s="9"/>
      <c r="OA149" s="9"/>
      <c r="OB149" s="9"/>
      <c r="OC149" s="9"/>
      <c r="OD149" s="9"/>
      <c r="OE149" s="9"/>
      <c r="OF149" s="9"/>
      <c r="OG149" s="9"/>
      <c r="OH149" s="9"/>
      <c r="OI149" s="9"/>
      <c r="OJ149" s="9"/>
      <c r="OK149" s="9"/>
      <c r="OL149" s="9"/>
      <c r="OM149" s="9"/>
      <c r="ON149" s="9"/>
      <c r="OO149" s="9"/>
      <c r="OP149" s="9"/>
      <c r="OQ149" s="9"/>
      <c r="OR149" s="9"/>
      <c r="OS149" s="9"/>
      <c r="OT149" s="9"/>
      <c r="OU149" s="9"/>
      <c r="OV149" s="9"/>
      <c r="OW149" s="9"/>
      <c r="OX149" s="9"/>
      <c r="OY149" s="9"/>
      <c r="OZ149" s="9"/>
      <c r="PA149" s="9"/>
      <c r="PB149" s="9"/>
      <c r="PC149" s="9"/>
      <c r="PD149" s="9"/>
      <c r="PE149" s="9"/>
      <c r="PF149" s="9"/>
      <c r="PG149" s="9"/>
      <c r="PH149" s="9"/>
      <c r="PI149" s="9"/>
      <c r="PJ149" s="9"/>
      <c r="PK149" s="9"/>
      <c r="PL149" s="9"/>
      <c r="PM149" s="9"/>
      <c r="PN149" s="9"/>
      <c r="PO149" s="9"/>
      <c r="PP149" s="9"/>
      <c r="PQ149" s="9"/>
      <c r="PR149" s="9"/>
      <c r="PS149" s="9"/>
      <c r="PT149" s="9"/>
      <c r="PU149" s="9"/>
      <c r="PV149" s="9"/>
      <c r="PW149" s="9"/>
      <c r="PX149" s="9"/>
      <c r="PY149" s="9"/>
      <c r="PZ149" s="9"/>
      <c r="QA149" s="9"/>
      <c r="QB149" s="9"/>
      <c r="QC149" s="9"/>
      <c r="QD149" s="9"/>
      <c r="QE149" s="9"/>
      <c r="QF149" s="9"/>
      <c r="QG149" s="9"/>
      <c r="QH149" s="9"/>
      <c r="QI149" s="9"/>
      <c r="QJ149" s="9"/>
      <c r="QK149" s="9"/>
      <c r="QL149" s="9"/>
      <c r="QM149" s="9"/>
      <c r="QN149" s="9"/>
      <c r="QO149" s="9"/>
      <c r="QP149" s="9"/>
      <c r="QQ149" s="9"/>
      <c r="QR149" s="9"/>
      <c r="QS149" s="9"/>
      <c r="QT149" s="9"/>
      <c r="QU149" s="9"/>
      <c r="QV149" s="9"/>
      <c r="QW149" s="9"/>
      <c r="QX149" s="9"/>
      <c r="QY149" s="9"/>
      <c r="QZ149" s="9"/>
      <c r="RA149" s="9"/>
      <c r="RB149" s="9"/>
      <c r="RC149" s="9"/>
      <c r="RD149" s="9"/>
      <c r="RE149" s="9"/>
      <c r="RF149" s="9"/>
      <c r="RG149" s="9"/>
      <c r="RH149" s="9"/>
      <c r="RI149" s="9"/>
      <c r="RJ149" s="9"/>
      <c r="RK149" s="9"/>
      <c r="RL149" s="9"/>
      <c r="RM149" s="9"/>
      <c r="RN149" s="9"/>
      <c r="RO149" s="9"/>
      <c r="RP149" s="9"/>
      <c r="RQ149" s="9"/>
      <c r="RR149" s="9"/>
      <c r="RS149" s="9"/>
      <c r="RT149" s="9"/>
      <c r="RU149" s="9"/>
      <c r="RV149" s="9"/>
      <c r="RW149" s="9"/>
      <c r="RX149" s="9"/>
      <c r="RY149" s="9"/>
      <c r="RZ149" s="9"/>
      <c r="SA149" s="9"/>
      <c r="SB149" s="9"/>
      <c r="SC149" s="9"/>
      <c r="SD149" s="9"/>
      <c r="SE149" s="9"/>
      <c r="SF149" s="9"/>
      <c r="SG149" s="9"/>
      <c r="SH149" s="9"/>
      <c r="SI149" s="9"/>
      <c r="SJ149" s="9"/>
      <c r="SK149" s="9"/>
      <c r="SL149" s="9"/>
      <c r="SM149" s="9"/>
      <c r="SN149" s="9"/>
      <c r="SO149" s="9"/>
      <c r="SP149" s="9"/>
      <c r="SQ149" s="9"/>
      <c r="SR149" s="9"/>
      <c r="SS149" s="9"/>
      <c r="ST149" s="9"/>
      <c r="SU149" s="9"/>
      <c r="SV149" s="9"/>
      <c r="SW149" s="9"/>
      <c r="SX149" s="9"/>
      <c r="SY149" s="9"/>
      <c r="SZ149" s="9"/>
      <c r="TA149" s="9"/>
      <c r="TB149" s="9"/>
      <c r="TC149" s="9"/>
      <c r="TD149" s="9"/>
      <c r="TE149" s="9"/>
      <c r="TF149" s="9"/>
      <c r="TG149" s="9"/>
      <c r="TH149" s="9"/>
      <c r="TI149" s="9"/>
      <c r="TJ149" s="9"/>
      <c r="TK149" s="9"/>
      <c r="TL149" s="9"/>
      <c r="TM149" s="9"/>
      <c r="TN149" s="9"/>
      <c r="TO149" s="9"/>
      <c r="TP149" s="9"/>
      <c r="TQ149" s="9"/>
      <c r="TR149" s="9"/>
      <c r="TS149" s="9"/>
      <c r="TT149" s="9"/>
      <c r="TU149" s="9"/>
      <c r="TV149" s="9"/>
      <c r="TW149" s="9"/>
      <c r="TX149" s="9"/>
      <c r="TY149" s="9"/>
      <c r="TZ149" s="9"/>
      <c r="UA149" s="9"/>
      <c r="UB149" s="9"/>
      <c r="UC149" s="9"/>
      <c r="UD149" s="9"/>
      <c r="UE149" s="9"/>
      <c r="UF149" s="9"/>
      <c r="UG149" s="9"/>
      <c r="UH149" s="9"/>
      <c r="UI149" s="9"/>
      <c r="UJ149" s="9"/>
      <c r="UK149" s="9"/>
      <c r="UL149" s="9"/>
      <c r="UM149" s="9"/>
      <c r="UN149" s="9"/>
      <c r="UO149" s="9"/>
      <c r="UP149" s="9"/>
      <c r="UQ149" s="9"/>
      <c r="UR149" s="9"/>
      <c r="US149" s="9"/>
      <c r="UT149" s="9"/>
      <c r="UU149" s="9"/>
      <c r="UV149" s="9"/>
      <c r="UW149" s="9"/>
      <c r="UX149" s="9"/>
      <c r="UY149" s="9"/>
      <c r="UZ149" s="9"/>
      <c r="VA149" s="9"/>
      <c r="VB149" s="9"/>
      <c r="VC149" s="9"/>
      <c r="VD149" s="9"/>
      <c r="VE149" s="9"/>
      <c r="VF149" s="9"/>
      <c r="VG149" s="9"/>
      <c r="VH149" s="9"/>
      <c r="VI149" s="9"/>
      <c r="VJ149" s="9"/>
      <c r="VK149" s="9"/>
      <c r="VL149" s="9"/>
      <c r="VM149" s="9"/>
      <c r="VN149" s="9"/>
      <c r="VO149" s="9"/>
      <c r="VP149" s="9"/>
      <c r="VQ149" s="9"/>
      <c r="VR149" s="9"/>
      <c r="VS149" s="9"/>
      <c r="VT149" s="9"/>
      <c r="VU149" s="9"/>
      <c r="VV149" s="9"/>
      <c r="VW149" s="9"/>
      <c r="VX149" s="9"/>
      <c r="VY149" s="9"/>
      <c r="VZ149" s="9"/>
      <c r="WA149" s="9"/>
      <c r="WB149" s="9"/>
      <c r="WC149" s="9"/>
      <c r="WD149" s="9"/>
      <c r="WE149" s="9"/>
      <c r="WF149" s="9"/>
      <c r="WG149" s="9"/>
      <c r="WH149" s="9"/>
      <c r="WI149" s="9"/>
      <c r="WJ149" s="9"/>
      <c r="WK149" s="9"/>
      <c r="WL149" s="9"/>
      <c r="WM149" s="9"/>
      <c r="WN149" s="9"/>
      <c r="WO149" s="9"/>
      <c r="WP149" s="9"/>
      <c r="WQ149" s="9"/>
      <c r="WR149" s="9"/>
      <c r="WS149" s="9"/>
      <c r="WT149" s="9"/>
      <c r="WU149" s="9"/>
      <c r="WV149" s="9"/>
      <c r="WW149" s="9"/>
      <c r="WX149" s="9"/>
      <c r="WY149" s="9"/>
      <c r="WZ149" s="9"/>
      <c r="XA149" s="9"/>
      <c r="XB149" s="9"/>
      <c r="XC149" s="9"/>
      <c r="XD149" s="9"/>
      <c r="XE149" s="9"/>
      <c r="XF149" s="9"/>
      <c r="XG149" s="9"/>
      <c r="XH149" s="9"/>
      <c r="XI149" s="9"/>
      <c r="XJ149" s="9"/>
      <c r="XK149" s="9"/>
      <c r="XL149" s="9"/>
      <c r="XM149" s="9"/>
      <c r="XN149" s="9"/>
      <c r="XO149" s="9"/>
      <c r="XP149" s="9"/>
      <c r="XQ149" s="9"/>
      <c r="XR149" s="9"/>
      <c r="XS149" s="9"/>
      <c r="XT149" s="9"/>
      <c r="XU149" s="9"/>
      <c r="XV149" s="9"/>
      <c r="XW149" s="9"/>
      <c r="XX149" s="9"/>
      <c r="XY149" s="9"/>
      <c r="XZ149" s="9"/>
      <c r="YA149" s="9"/>
      <c r="YB149" s="9"/>
      <c r="YC149" s="9"/>
      <c r="YD149" s="9"/>
      <c r="YE149" s="9"/>
      <c r="YF149" s="9"/>
      <c r="YG149" s="9"/>
      <c r="YH149" s="9"/>
      <c r="YI149" s="9"/>
      <c r="YJ149" s="9"/>
      <c r="YK149" s="9"/>
      <c r="YL149" s="9"/>
      <c r="YM149" s="9"/>
      <c r="YN149" s="9"/>
      <c r="YO149" s="9"/>
      <c r="YP149" s="9"/>
      <c r="YQ149" s="9"/>
      <c r="YR149" s="9"/>
      <c r="YS149" s="9"/>
      <c r="YT149" s="9"/>
      <c r="YU149" s="9"/>
      <c r="YV149" s="9"/>
      <c r="YW149" s="9"/>
      <c r="YX149" s="9"/>
      <c r="YY149" s="9"/>
      <c r="YZ149" s="9"/>
      <c r="ZA149" s="9"/>
      <c r="ZB149" s="9"/>
      <c r="ZC149" s="9"/>
      <c r="ZD149" s="9"/>
      <c r="ZE149" s="9"/>
      <c r="ZF149" s="9"/>
      <c r="ZG149" s="9"/>
      <c r="ZH149" s="9"/>
      <c r="ZI149" s="9"/>
      <c r="ZJ149" s="9"/>
      <c r="ZK149" s="9"/>
      <c r="ZL149" s="9"/>
      <c r="ZM149" s="9"/>
      <c r="ZN149" s="9"/>
      <c r="ZO149" s="9"/>
      <c r="ZP149" s="9"/>
      <c r="ZQ149" s="9"/>
      <c r="ZR149" s="9"/>
      <c r="ZS149" s="9"/>
      <c r="ZT149" s="9"/>
      <c r="ZU149" s="9"/>
      <c r="ZV149" s="9"/>
      <c r="ZW149" s="9"/>
      <c r="ZX149" s="9"/>
      <c r="ZY149" s="9"/>
      <c r="ZZ149" s="9"/>
      <c r="AAA149" s="9"/>
      <c r="AAB149" s="9"/>
      <c r="AAC149" s="9"/>
      <c r="AAD149" s="9"/>
      <c r="AAE149" s="9"/>
      <c r="AAF149" s="9"/>
      <c r="AAG149" s="9"/>
      <c r="AAH149" s="9"/>
      <c r="AAI149" s="9"/>
      <c r="AAJ149" s="9"/>
      <c r="AAK149" s="9"/>
      <c r="AAL149" s="9"/>
      <c r="AAM149" s="9"/>
      <c r="AAN149" s="9"/>
      <c r="AAO149" s="9"/>
      <c r="AAP149" s="9"/>
      <c r="AAQ149" s="9"/>
      <c r="AAR149" s="9"/>
      <c r="AAS149" s="9"/>
      <c r="AAT149" s="9"/>
      <c r="AAU149" s="9"/>
      <c r="AAV149" s="9"/>
      <c r="AAW149" s="9"/>
      <c r="AAX149" s="9"/>
      <c r="AAY149" s="9"/>
      <c r="AAZ149" s="9"/>
      <c r="ABA149" s="9"/>
      <c r="ABB149" s="9"/>
      <c r="ABC149" s="9"/>
      <c r="ABD149" s="9"/>
      <c r="ABE149" s="9"/>
      <c r="ABF149" s="9"/>
      <c r="ABG149" s="9"/>
      <c r="ABH149" s="9"/>
      <c r="ABI149" s="9"/>
      <c r="ABJ149" s="9"/>
      <c r="ABK149" s="9"/>
      <c r="ABL149" s="9"/>
      <c r="ABM149" s="9"/>
      <c r="ABN149" s="9"/>
      <c r="ABO149" s="9"/>
      <c r="ABP149" s="9"/>
      <c r="ABQ149" s="9"/>
      <c r="ABR149" s="9"/>
      <c r="ABS149" s="9"/>
      <c r="ABT149" s="9"/>
      <c r="ABU149" s="9"/>
      <c r="ABV149" s="9"/>
      <c r="ABW149" s="9"/>
      <c r="ABX149" s="9"/>
      <c r="ABY149" s="9"/>
      <c r="ABZ149" s="9"/>
      <c r="ACA149" s="9"/>
      <c r="ACB149" s="9"/>
      <c r="ACC149" s="9"/>
      <c r="ACD149" s="9"/>
      <c r="ACE149" s="9"/>
      <c r="ACF149" s="9"/>
      <c r="ACG149" s="9"/>
      <c r="ACH149" s="9"/>
      <c r="ACI149" s="9"/>
      <c r="ACJ149" s="9"/>
      <c r="ACK149" s="9"/>
      <c r="ACL149" s="9"/>
      <c r="ACM149" s="9"/>
      <c r="ACN149" s="9"/>
      <c r="ACO149" s="9"/>
      <c r="ACP149" s="9"/>
      <c r="ACQ149" s="9"/>
      <c r="ACR149" s="9"/>
      <c r="ACS149" s="9"/>
      <c r="ACT149" s="9"/>
      <c r="ACU149" s="9"/>
      <c r="ACV149" s="9"/>
      <c r="ACW149" s="9"/>
      <c r="ACX149" s="9"/>
      <c r="ACY149" s="9"/>
      <c r="ACZ149" s="9"/>
      <c r="ADA149" s="9"/>
      <c r="ADB149" s="9"/>
      <c r="ADC149" s="9"/>
      <c r="ADD149" s="9"/>
      <c r="ADE149" s="9"/>
      <c r="ADF149" s="9"/>
      <c r="ADG149" s="9"/>
      <c r="ADH149" s="9"/>
      <c r="ADI149" s="9"/>
      <c r="ADJ149" s="9"/>
      <c r="ADK149" s="9"/>
      <c r="ADL149" s="9"/>
      <c r="ADM149" s="9"/>
      <c r="ADN149" s="9"/>
      <c r="ADO149" s="9"/>
      <c r="ADP149" s="9"/>
      <c r="ADQ149" s="9"/>
      <c r="ADR149" s="9"/>
      <c r="ADS149" s="9"/>
      <c r="ADT149" s="9"/>
      <c r="ADU149" s="9"/>
      <c r="ADV149" s="9"/>
      <c r="ADW149" s="9"/>
      <c r="ADX149" s="9"/>
      <c r="ADY149" s="9"/>
      <c r="ADZ149" s="9"/>
      <c r="AEA149" s="9"/>
      <c r="AEB149" s="9"/>
      <c r="AEC149" s="9"/>
      <c r="AED149" s="9"/>
      <c r="AEE149" s="9"/>
      <c r="AEF149" s="9"/>
      <c r="AEG149" s="9"/>
      <c r="AEH149" s="9"/>
      <c r="AEI149" s="9"/>
      <c r="AEJ149" s="9"/>
      <c r="AEK149" s="9"/>
      <c r="AEL149" s="9"/>
      <c r="AEM149" s="9"/>
      <c r="AEN149" s="9"/>
      <c r="AEO149" s="9"/>
      <c r="AEP149" s="9"/>
      <c r="AEQ149" s="9"/>
      <c r="AER149" s="9"/>
      <c r="AES149" s="9"/>
      <c r="AET149" s="9"/>
      <c r="AEU149" s="9"/>
      <c r="AEV149" s="9"/>
      <c r="AEW149" s="9"/>
      <c r="AEX149" s="9"/>
      <c r="AEY149" s="9"/>
      <c r="AEZ149" s="9"/>
      <c r="AFA149" s="9"/>
      <c r="AFB149" s="9"/>
      <c r="AFC149" s="9"/>
      <c r="AFD149" s="9"/>
      <c r="AFE149" s="9"/>
      <c r="AFF149" s="9"/>
      <c r="AFG149" s="9"/>
      <c r="AFH149" s="9"/>
      <c r="AFI149" s="9"/>
      <c r="AFJ149" s="9"/>
      <c r="AFK149" s="9"/>
      <c r="AFL149" s="9"/>
      <c r="AFM149" s="9"/>
      <c r="AFN149" s="9"/>
      <c r="AFO149" s="9"/>
      <c r="AFP149" s="9"/>
      <c r="AFQ149" s="9"/>
      <c r="AFR149" s="9"/>
      <c r="AFS149" s="9"/>
      <c r="AFT149" s="9"/>
      <c r="AFU149" s="9"/>
      <c r="AFV149" s="9"/>
      <c r="AFW149" s="9"/>
      <c r="AFX149" s="9"/>
      <c r="AFY149" s="9"/>
      <c r="AFZ149" s="9"/>
      <c r="AGA149" s="9"/>
      <c r="AGB149" s="9"/>
      <c r="AGC149" s="9"/>
      <c r="AGD149" s="9"/>
      <c r="AGE149" s="9"/>
      <c r="AGF149" s="9"/>
      <c r="AGG149" s="9"/>
      <c r="AGH149" s="9"/>
      <c r="AGI149" s="9"/>
      <c r="AGJ149" s="9"/>
      <c r="AGK149" s="9"/>
      <c r="AGL149" s="9"/>
      <c r="AGM149" s="9"/>
      <c r="AGN149" s="9"/>
      <c r="AGO149" s="9"/>
      <c r="AGP149" s="9"/>
      <c r="AGQ149" s="9"/>
      <c r="AGR149" s="9"/>
      <c r="AGS149" s="9"/>
      <c r="AGT149" s="9"/>
      <c r="AGU149" s="9"/>
      <c r="AGV149" s="9"/>
      <c r="AGW149" s="9"/>
      <c r="AGX149" s="9"/>
      <c r="AGY149" s="9"/>
      <c r="AGZ149" s="9"/>
      <c r="AHA149" s="9"/>
      <c r="AHB149" s="9"/>
      <c r="AHC149" s="9"/>
      <c r="AHD149" s="9"/>
      <c r="AHE149" s="9"/>
      <c r="AHF149" s="9"/>
      <c r="AHG149" s="9"/>
      <c r="AHH149" s="9"/>
      <c r="AHI149" s="9"/>
      <c r="AHJ149" s="9"/>
      <c r="AHK149" s="9"/>
      <c r="AHL149" s="9"/>
      <c r="AHM149" s="9"/>
      <c r="AHN149" s="9"/>
      <c r="AHO149" s="9"/>
      <c r="AHP149" s="9"/>
      <c r="AHQ149" s="9"/>
      <c r="AHR149" s="9"/>
      <c r="AHS149" s="9"/>
      <c r="AHT149" s="9"/>
      <c r="AHU149" s="9"/>
      <c r="AHV149" s="9"/>
    </row>
    <row r="150" spans="1:906" s="105" customFormat="1" x14ac:dyDescent="0.2">
      <c r="A150" s="115" t="s">
        <v>1658</v>
      </c>
      <c r="B150" s="116" t="s">
        <v>1005</v>
      </c>
      <c r="C150" s="117">
        <v>1806.3262999999999</v>
      </c>
      <c r="D150" s="118">
        <v>1701.6</v>
      </c>
      <c r="E150" s="126">
        <v>53.042527999999997</v>
      </c>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c r="MK150" s="9"/>
      <c r="ML150" s="9"/>
      <c r="MM150" s="9"/>
      <c r="MN150" s="9"/>
      <c r="MO150" s="9"/>
      <c r="MP150" s="9"/>
      <c r="MQ150" s="9"/>
      <c r="MR150" s="9"/>
      <c r="MS150" s="9"/>
      <c r="MT150" s="9"/>
      <c r="MU150" s="9"/>
      <c r="MV150" s="9"/>
      <c r="MW150" s="9"/>
      <c r="MX150" s="9"/>
      <c r="MY150" s="9"/>
      <c r="MZ150" s="9"/>
      <c r="NA150" s="9"/>
      <c r="NB150" s="9"/>
      <c r="NC150" s="9"/>
      <c r="ND150" s="9"/>
      <c r="NE150" s="9"/>
      <c r="NF150" s="9"/>
      <c r="NG150" s="9"/>
      <c r="NH150" s="9"/>
      <c r="NI150" s="9"/>
      <c r="NJ150" s="9"/>
      <c r="NK150" s="9"/>
      <c r="NL150" s="9"/>
      <c r="NM150" s="9"/>
      <c r="NN150" s="9"/>
      <c r="NO150" s="9"/>
      <c r="NP150" s="9"/>
      <c r="NQ150" s="9"/>
      <c r="NR150" s="9"/>
      <c r="NS150" s="9"/>
      <c r="NT150" s="9"/>
      <c r="NU150" s="9"/>
      <c r="NV150" s="9"/>
      <c r="NW150" s="9"/>
      <c r="NX150" s="9"/>
      <c r="NY150" s="9"/>
      <c r="NZ150" s="9"/>
      <c r="OA150" s="9"/>
      <c r="OB150" s="9"/>
      <c r="OC150" s="9"/>
      <c r="OD150" s="9"/>
      <c r="OE150" s="9"/>
      <c r="OF150" s="9"/>
      <c r="OG150" s="9"/>
      <c r="OH150" s="9"/>
      <c r="OI150" s="9"/>
      <c r="OJ150" s="9"/>
      <c r="OK150" s="9"/>
      <c r="OL150" s="9"/>
      <c r="OM150" s="9"/>
      <c r="ON150" s="9"/>
      <c r="OO150" s="9"/>
      <c r="OP150" s="9"/>
      <c r="OQ150" s="9"/>
      <c r="OR150" s="9"/>
      <c r="OS150" s="9"/>
      <c r="OT150" s="9"/>
      <c r="OU150" s="9"/>
      <c r="OV150" s="9"/>
      <c r="OW150" s="9"/>
      <c r="OX150" s="9"/>
      <c r="OY150" s="9"/>
      <c r="OZ150" s="9"/>
      <c r="PA150" s="9"/>
      <c r="PB150" s="9"/>
      <c r="PC150" s="9"/>
      <c r="PD150" s="9"/>
      <c r="PE150" s="9"/>
      <c r="PF150" s="9"/>
      <c r="PG150" s="9"/>
      <c r="PH150" s="9"/>
      <c r="PI150" s="9"/>
      <c r="PJ150" s="9"/>
      <c r="PK150" s="9"/>
      <c r="PL150" s="9"/>
      <c r="PM150" s="9"/>
      <c r="PN150" s="9"/>
      <c r="PO150" s="9"/>
      <c r="PP150" s="9"/>
      <c r="PQ150" s="9"/>
      <c r="PR150" s="9"/>
      <c r="PS150" s="9"/>
      <c r="PT150" s="9"/>
      <c r="PU150" s="9"/>
      <c r="PV150" s="9"/>
      <c r="PW150" s="9"/>
      <c r="PX150" s="9"/>
      <c r="PY150" s="9"/>
      <c r="PZ150" s="9"/>
      <c r="QA150" s="9"/>
      <c r="QB150" s="9"/>
      <c r="QC150" s="9"/>
      <c r="QD150" s="9"/>
      <c r="QE150" s="9"/>
      <c r="QF150" s="9"/>
      <c r="QG150" s="9"/>
      <c r="QH150" s="9"/>
      <c r="QI150" s="9"/>
      <c r="QJ150" s="9"/>
      <c r="QK150" s="9"/>
      <c r="QL150" s="9"/>
      <c r="QM150" s="9"/>
      <c r="QN150" s="9"/>
      <c r="QO150" s="9"/>
      <c r="QP150" s="9"/>
      <c r="QQ150" s="9"/>
      <c r="QR150" s="9"/>
      <c r="QS150" s="9"/>
      <c r="QT150" s="9"/>
      <c r="QU150" s="9"/>
      <c r="QV150" s="9"/>
      <c r="QW150" s="9"/>
      <c r="QX150" s="9"/>
      <c r="QY150" s="9"/>
      <c r="QZ150" s="9"/>
      <c r="RA150" s="9"/>
      <c r="RB150" s="9"/>
      <c r="RC150" s="9"/>
      <c r="RD150" s="9"/>
      <c r="RE150" s="9"/>
      <c r="RF150" s="9"/>
      <c r="RG150" s="9"/>
      <c r="RH150" s="9"/>
      <c r="RI150" s="9"/>
      <c r="RJ150" s="9"/>
      <c r="RK150" s="9"/>
      <c r="RL150" s="9"/>
      <c r="RM150" s="9"/>
      <c r="RN150" s="9"/>
      <c r="RO150" s="9"/>
      <c r="RP150" s="9"/>
      <c r="RQ150" s="9"/>
      <c r="RR150" s="9"/>
      <c r="RS150" s="9"/>
      <c r="RT150" s="9"/>
      <c r="RU150" s="9"/>
      <c r="RV150" s="9"/>
      <c r="RW150" s="9"/>
      <c r="RX150" s="9"/>
      <c r="RY150" s="9"/>
      <c r="RZ150" s="9"/>
      <c r="SA150" s="9"/>
      <c r="SB150" s="9"/>
      <c r="SC150" s="9"/>
      <c r="SD150" s="9"/>
      <c r="SE150" s="9"/>
      <c r="SF150" s="9"/>
      <c r="SG150" s="9"/>
      <c r="SH150" s="9"/>
      <c r="SI150" s="9"/>
      <c r="SJ150" s="9"/>
      <c r="SK150" s="9"/>
      <c r="SL150" s="9"/>
      <c r="SM150" s="9"/>
      <c r="SN150" s="9"/>
      <c r="SO150" s="9"/>
      <c r="SP150" s="9"/>
      <c r="SQ150" s="9"/>
      <c r="SR150" s="9"/>
      <c r="SS150" s="9"/>
      <c r="ST150" s="9"/>
      <c r="SU150" s="9"/>
      <c r="SV150" s="9"/>
      <c r="SW150" s="9"/>
      <c r="SX150" s="9"/>
      <c r="SY150" s="9"/>
      <c r="SZ150" s="9"/>
      <c r="TA150" s="9"/>
      <c r="TB150" s="9"/>
      <c r="TC150" s="9"/>
      <c r="TD150" s="9"/>
      <c r="TE150" s="9"/>
      <c r="TF150" s="9"/>
      <c r="TG150" s="9"/>
      <c r="TH150" s="9"/>
      <c r="TI150" s="9"/>
      <c r="TJ150" s="9"/>
      <c r="TK150" s="9"/>
      <c r="TL150" s="9"/>
      <c r="TM150" s="9"/>
      <c r="TN150" s="9"/>
      <c r="TO150" s="9"/>
      <c r="TP150" s="9"/>
      <c r="TQ150" s="9"/>
      <c r="TR150" s="9"/>
      <c r="TS150" s="9"/>
      <c r="TT150" s="9"/>
      <c r="TU150" s="9"/>
      <c r="TV150" s="9"/>
      <c r="TW150" s="9"/>
      <c r="TX150" s="9"/>
      <c r="TY150" s="9"/>
      <c r="TZ150" s="9"/>
      <c r="UA150" s="9"/>
      <c r="UB150" s="9"/>
      <c r="UC150" s="9"/>
      <c r="UD150" s="9"/>
      <c r="UE150" s="9"/>
      <c r="UF150" s="9"/>
      <c r="UG150" s="9"/>
      <c r="UH150" s="9"/>
      <c r="UI150" s="9"/>
      <c r="UJ150" s="9"/>
      <c r="UK150" s="9"/>
      <c r="UL150" s="9"/>
      <c r="UM150" s="9"/>
      <c r="UN150" s="9"/>
      <c r="UO150" s="9"/>
      <c r="UP150" s="9"/>
      <c r="UQ150" s="9"/>
      <c r="UR150" s="9"/>
      <c r="US150" s="9"/>
      <c r="UT150" s="9"/>
      <c r="UU150" s="9"/>
      <c r="UV150" s="9"/>
      <c r="UW150" s="9"/>
      <c r="UX150" s="9"/>
      <c r="UY150" s="9"/>
      <c r="UZ150" s="9"/>
      <c r="VA150" s="9"/>
      <c r="VB150" s="9"/>
      <c r="VC150" s="9"/>
      <c r="VD150" s="9"/>
      <c r="VE150" s="9"/>
      <c r="VF150" s="9"/>
      <c r="VG150" s="9"/>
      <c r="VH150" s="9"/>
      <c r="VI150" s="9"/>
      <c r="VJ150" s="9"/>
      <c r="VK150" s="9"/>
      <c r="VL150" s="9"/>
      <c r="VM150" s="9"/>
      <c r="VN150" s="9"/>
      <c r="VO150" s="9"/>
      <c r="VP150" s="9"/>
      <c r="VQ150" s="9"/>
      <c r="VR150" s="9"/>
      <c r="VS150" s="9"/>
      <c r="VT150" s="9"/>
      <c r="VU150" s="9"/>
      <c r="VV150" s="9"/>
      <c r="VW150" s="9"/>
      <c r="VX150" s="9"/>
      <c r="VY150" s="9"/>
      <c r="VZ150" s="9"/>
      <c r="WA150" s="9"/>
      <c r="WB150" s="9"/>
      <c r="WC150" s="9"/>
      <c r="WD150" s="9"/>
      <c r="WE150" s="9"/>
      <c r="WF150" s="9"/>
      <c r="WG150" s="9"/>
      <c r="WH150" s="9"/>
      <c r="WI150" s="9"/>
      <c r="WJ150" s="9"/>
      <c r="WK150" s="9"/>
      <c r="WL150" s="9"/>
      <c r="WM150" s="9"/>
      <c r="WN150" s="9"/>
      <c r="WO150" s="9"/>
      <c r="WP150" s="9"/>
      <c r="WQ150" s="9"/>
      <c r="WR150" s="9"/>
      <c r="WS150" s="9"/>
      <c r="WT150" s="9"/>
      <c r="WU150" s="9"/>
      <c r="WV150" s="9"/>
      <c r="WW150" s="9"/>
      <c r="WX150" s="9"/>
      <c r="WY150" s="9"/>
      <c r="WZ150" s="9"/>
      <c r="XA150" s="9"/>
      <c r="XB150" s="9"/>
      <c r="XC150" s="9"/>
      <c r="XD150" s="9"/>
      <c r="XE150" s="9"/>
      <c r="XF150" s="9"/>
      <c r="XG150" s="9"/>
      <c r="XH150" s="9"/>
      <c r="XI150" s="9"/>
      <c r="XJ150" s="9"/>
      <c r="XK150" s="9"/>
      <c r="XL150" s="9"/>
      <c r="XM150" s="9"/>
      <c r="XN150" s="9"/>
      <c r="XO150" s="9"/>
      <c r="XP150" s="9"/>
      <c r="XQ150" s="9"/>
      <c r="XR150" s="9"/>
      <c r="XS150" s="9"/>
      <c r="XT150" s="9"/>
      <c r="XU150" s="9"/>
      <c r="XV150" s="9"/>
      <c r="XW150" s="9"/>
      <c r="XX150" s="9"/>
      <c r="XY150" s="9"/>
      <c r="XZ150" s="9"/>
      <c r="YA150" s="9"/>
      <c r="YB150" s="9"/>
      <c r="YC150" s="9"/>
      <c r="YD150" s="9"/>
      <c r="YE150" s="9"/>
      <c r="YF150" s="9"/>
      <c r="YG150" s="9"/>
      <c r="YH150" s="9"/>
      <c r="YI150" s="9"/>
      <c r="YJ150" s="9"/>
      <c r="YK150" s="9"/>
      <c r="YL150" s="9"/>
      <c r="YM150" s="9"/>
      <c r="YN150" s="9"/>
      <c r="YO150" s="9"/>
      <c r="YP150" s="9"/>
      <c r="YQ150" s="9"/>
      <c r="YR150" s="9"/>
      <c r="YS150" s="9"/>
      <c r="YT150" s="9"/>
      <c r="YU150" s="9"/>
      <c r="YV150" s="9"/>
      <c r="YW150" s="9"/>
      <c r="YX150" s="9"/>
      <c r="YY150" s="9"/>
      <c r="YZ150" s="9"/>
      <c r="ZA150" s="9"/>
      <c r="ZB150" s="9"/>
      <c r="ZC150" s="9"/>
      <c r="ZD150" s="9"/>
      <c r="ZE150" s="9"/>
      <c r="ZF150" s="9"/>
      <c r="ZG150" s="9"/>
      <c r="ZH150" s="9"/>
      <c r="ZI150" s="9"/>
      <c r="ZJ150" s="9"/>
      <c r="ZK150" s="9"/>
      <c r="ZL150" s="9"/>
      <c r="ZM150" s="9"/>
      <c r="ZN150" s="9"/>
      <c r="ZO150" s="9"/>
      <c r="ZP150" s="9"/>
      <c r="ZQ150" s="9"/>
      <c r="ZR150" s="9"/>
      <c r="ZS150" s="9"/>
      <c r="ZT150" s="9"/>
      <c r="ZU150" s="9"/>
      <c r="ZV150" s="9"/>
      <c r="ZW150" s="9"/>
      <c r="ZX150" s="9"/>
      <c r="ZY150" s="9"/>
      <c r="ZZ150" s="9"/>
      <c r="AAA150" s="9"/>
      <c r="AAB150" s="9"/>
      <c r="AAC150" s="9"/>
      <c r="AAD150" s="9"/>
      <c r="AAE150" s="9"/>
      <c r="AAF150" s="9"/>
      <c r="AAG150" s="9"/>
      <c r="AAH150" s="9"/>
      <c r="AAI150" s="9"/>
      <c r="AAJ150" s="9"/>
      <c r="AAK150" s="9"/>
      <c r="AAL150" s="9"/>
      <c r="AAM150" s="9"/>
      <c r="AAN150" s="9"/>
      <c r="AAO150" s="9"/>
      <c r="AAP150" s="9"/>
      <c r="AAQ150" s="9"/>
      <c r="AAR150" s="9"/>
      <c r="AAS150" s="9"/>
      <c r="AAT150" s="9"/>
      <c r="AAU150" s="9"/>
      <c r="AAV150" s="9"/>
      <c r="AAW150" s="9"/>
      <c r="AAX150" s="9"/>
      <c r="AAY150" s="9"/>
      <c r="AAZ150" s="9"/>
      <c r="ABA150" s="9"/>
      <c r="ABB150" s="9"/>
      <c r="ABC150" s="9"/>
      <c r="ABD150" s="9"/>
      <c r="ABE150" s="9"/>
      <c r="ABF150" s="9"/>
      <c r="ABG150" s="9"/>
      <c r="ABH150" s="9"/>
      <c r="ABI150" s="9"/>
      <c r="ABJ150" s="9"/>
      <c r="ABK150" s="9"/>
      <c r="ABL150" s="9"/>
      <c r="ABM150" s="9"/>
      <c r="ABN150" s="9"/>
      <c r="ABO150" s="9"/>
      <c r="ABP150" s="9"/>
      <c r="ABQ150" s="9"/>
      <c r="ABR150" s="9"/>
      <c r="ABS150" s="9"/>
      <c r="ABT150" s="9"/>
      <c r="ABU150" s="9"/>
      <c r="ABV150" s="9"/>
      <c r="ABW150" s="9"/>
      <c r="ABX150" s="9"/>
      <c r="ABY150" s="9"/>
      <c r="ABZ150" s="9"/>
      <c r="ACA150" s="9"/>
      <c r="ACB150" s="9"/>
      <c r="ACC150" s="9"/>
      <c r="ACD150" s="9"/>
      <c r="ACE150" s="9"/>
      <c r="ACF150" s="9"/>
      <c r="ACG150" s="9"/>
      <c r="ACH150" s="9"/>
      <c r="ACI150" s="9"/>
      <c r="ACJ150" s="9"/>
      <c r="ACK150" s="9"/>
      <c r="ACL150" s="9"/>
      <c r="ACM150" s="9"/>
      <c r="ACN150" s="9"/>
      <c r="ACO150" s="9"/>
      <c r="ACP150" s="9"/>
      <c r="ACQ150" s="9"/>
      <c r="ACR150" s="9"/>
      <c r="ACS150" s="9"/>
      <c r="ACT150" s="9"/>
      <c r="ACU150" s="9"/>
      <c r="ACV150" s="9"/>
      <c r="ACW150" s="9"/>
      <c r="ACX150" s="9"/>
      <c r="ACY150" s="9"/>
      <c r="ACZ150" s="9"/>
      <c r="ADA150" s="9"/>
      <c r="ADB150" s="9"/>
      <c r="ADC150" s="9"/>
      <c r="ADD150" s="9"/>
      <c r="ADE150" s="9"/>
      <c r="ADF150" s="9"/>
      <c r="ADG150" s="9"/>
      <c r="ADH150" s="9"/>
      <c r="ADI150" s="9"/>
      <c r="ADJ150" s="9"/>
      <c r="ADK150" s="9"/>
      <c r="ADL150" s="9"/>
      <c r="ADM150" s="9"/>
      <c r="ADN150" s="9"/>
      <c r="ADO150" s="9"/>
      <c r="ADP150" s="9"/>
      <c r="ADQ150" s="9"/>
      <c r="ADR150" s="9"/>
      <c r="ADS150" s="9"/>
      <c r="ADT150" s="9"/>
      <c r="ADU150" s="9"/>
      <c r="ADV150" s="9"/>
      <c r="ADW150" s="9"/>
      <c r="ADX150" s="9"/>
      <c r="ADY150" s="9"/>
      <c r="ADZ150" s="9"/>
      <c r="AEA150" s="9"/>
      <c r="AEB150" s="9"/>
      <c r="AEC150" s="9"/>
      <c r="AED150" s="9"/>
      <c r="AEE150" s="9"/>
      <c r="AEF150" s="9"/>
      <c r="AEG150" s="9"/>
      <c r="AEH150" s="9"/>
      <c r="AEI150" s="9"/>
      <c r="AEJ150" s="9"/>
      <c r="AEK150" s="9"/>
      <c r="AEL150" s="9"/>
      <c r="AEM150" s="9"/>
      <c r="AEN150" s="9"/>
      <c r="AEO150" s="9"/>
      <c r="AEP150" s="9"/>
      <c r="AEQ150" s="9"/>
      <c r="AER150" s="9"/>
      <c r="AES150" s="9"/>
      <c r="AET150" s="9"/>
      <c r="AEU150" s="9"/>
      <c r="AEV150" s="9"/>
      <c r="AEW150" s="9"/>
      <c r="AEX150" s="9"/>
      <c r="AEY150" s="9"/>
      <c r="AEZ150" s="9"/>
      <c r="AFA150" s="9"/>
      <c r="AFB150" s="9"/>
      <c r="AFC150" s="9"/>
      <c r="AFD150" s="9"/>
      <c r="AFE150" s="9"/>
      <c r="AFF150" s="9"/>
      <c r="AFG150" s="9"/>
      <c r="AFH150" s="9"/>
      <c r="AFI150" s="9"/>
      <c r="AFJ150" s="9"/>
      <c r="AFK150" s="9"/>
      <c r="AFL150" s="9"/>
      <c r="AFM150" s="9"/>
      <c r="AFN150" s="9"/>
      <c r="AFO150" s="9"/>
      <c r="AFP150" s="9"/>
      <c r="AFQ150" s="9"/>
      <c r="AFR150" s="9"/>
      <c r="AFS150" s="9"/>
      <c r="AFT150" s="9"/>
      <c r="AFU150" s="9"/>
      <c r="AFV150" s="9"/>
      <c r="AFW150" s="9"/>
      <c r="AFX150" s="9"/>
      <c r="AFY150" s="9"/>
      <c r="AFZ150" s="9"/>
      <c r="AGA150" s="9"/>
      <c r="AGB150" s="9"/>
      <c r="AGC150" s="9"/>
      <c r="AGD150" s="9"/>
      <c r="AGE150" s="9"/>
      <c r="AGF150" s="9"/>
      <c r="AGG150" s="9"/>
      <c r="AGH150" s="9"/>
      <c r="AGI150" s="9"/>
      <c r="AGJ150" s="9"/>
      <c r="AGK150" s="9"/>
      <c r="AGL150" s="9"/>
      <c r="AGM150" s="9"/>
      <c r="AGN150" s="9"/>
      <c r="AGO150" s="9"/>
      <c r="AGP150" s="9"/>
      <c r="AGQ150" s="9"/>
      <c r="AGR150" s="9"/>
      <c r="AGS150" s="9"/>
      <c r="AGT150" s="9"/>
      <c r="AGU150" s="9"/>
      <c r="AGV150" s="9"/>
      <c r="AGW150" s="9"/>
      <c r="AGX150" s="9"/>
      <c r="AGY150" s="9"/>
      <c r="AGZ150" s="9"/>
      <c r="AHA150" s="9"/>
      <c r="AHB150" s="9"/>
      <c r="AHC150" s="9"/>
      <c r="AHD150" s="9"/>
      <c r="AHE150" s="9"/>
      <c r="AHF150" s="9"/>
      <c r="AHG150" s="9"/>
      <c r="AHH150" s="9"/>
      <c r="AHI150" s="9"/>
      <c r="AHJ150" s="9"/>
      <c r="AHK150" s="9"/>
      <c r="AHL150" s="9"/>
      <c r="AHM150" s="9"/>
      <c r="AHN150" s="9"/>
      <c r="AHO150" s="9"/>
      <c r="AHP150" s="9"/>
      <c r="AHQ150" s="9"/>
      <c r="AHR150" s="9"/>
      <c r="AHS150" s="9"/>
      <c r="AHT150" s="9"/>
      <c r="AHU150" s="9"/>
      <c r="AHV150" s="9"/>
    </row>
    <row r="151" spans="1:906" s="105" customFormat="1" x14ac:dyDescent="0.2">
      <c r="A151" s="115" t="s">
        <v>1078</v>
      </c>
      <c r="B151" s="116" t="s">
        <v>1005</v>
      </c>
      <c r="C151" s="117">
        <v>1354.7949639999999</v>
      </c>
      <c r="D151" s="118">
        <v>1329.9</v>
      </c>
      <c r="E151" s="126">
        <v>328.60309999999998</v>
      </c>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c r="ML151" s="9"/>
      <c r="MM151" s="9"/>
      <c r="MN151" s="9"/>
      <c r="MO151" s="9"/>
      <c r="MP151" s="9"/>
      <c r="MQ151" s="9"/>
      <c r="MR151" s="9"/>
      <c r="MS151" s="9"/>
      <c r="MT151" s="9"/>
      <c r="MU151" s="9"/>
      <c r="MV151" s="9"/>
      <c r="MW151" s="9"/>
      <c r="MX151" s="9"/>
      <c r="MY151" s="9"/>
      <c r="MZ151" s="9"/>
      <c r="NA151" s="9"/>
      <c r="NB151" s="9"/>
      <c r="NC151" s="9"/>
      <c r="ND151" s="9"/>
      <c r="NE151" s="9"/>
      <c r="NF151" s="9"/>
      <c r="NG151" s="9"/>
      <c r="NH151" s="9"/>
      <c r="NI151" s="9"/>
      <c r="NJ151" s="9"/>
      <c r="NK151" s="9"/>
      <c r="NL151" s="9"/>
      <c r="NM151" s="9"/>
      <c r="NN151" s="9"/>
      <c r="NO151" s="9"/>
      <c r="NP151" s="9"/>
      <c r="NQ151" s="9"/>
      <c r="NR151" s="9"/>
      <c r="NS151" s="9"/>
      <c r="NT151" s="9"/>
      <c r="NU151" s="9"/>
      <c r="NV151" s="9"/>
      <c r="NW151" s="9"/>
      <c r="NX151" s="9"/>
      <c r="NY151" s="9"/>
      <c r="NZ151" s="9"/>
      <c r="OA151" s="9"/>
      <c r="OB151" s="9"/>
      <c r="OC151" s="9"/>
      <c r="OD151" s="9"/>
      <c r="OE151" s="9"/>
      <c r="OF151" s="9"/>
      <c r="OG151" s="9"/>
      <c r="OH151" s="9"/>
      <c r="OI151" s="9"/>
      <c r="OJ151" s="9"/>
      <c r="OK151" s="9"/>
      <c r="OL151" s="9"/>
      <c r="OM151" s="9"/>
      <c r="ON151" s="9"/>
      <c r="OO151" s="9"/>
      <c r="OP151" s="9"/>
      <c r="OQ151" s="9"/>
      <c r="OR151" s="9"/>
      <c r="OS151" s="9"/>
      <c r="OT151" s="9"/>
      <c r="OU151" s="9"/>
      <c r="OV151" s="9"/>
      <c r="OW151" s="9"/>
      <c r="OX151" s="9"/>
      <c r="OY151" s="9"/>
      <c r="OZ151" s="9"/>
      <c r="PA151" s="9"/>
      <c r="PB151" s="9"/>
      <c r="PC151" s="9"/>
      <c r="PD151" s="9"/>
      <c r="PE151" s="9"/>
      <c r="PF151" s="9"/>
      <c r="PG151" s="9"/>
      <c r="PH151" s="9"/>
      <c r="PI151" s="9"/>
      <c r="PJ151" s="9"/>
      <c r="PK151" s="9"/>
      <c r="PL151" s="9"/>
      <c r="PM151" s="9"/>
      <c r="PN151" s="9"/>
      <c r="PO151" s="9"/>
      <c r="PP151" s="9"/>
      <c r="PQ151" s="9"/>
      <c r="PR151" s="9"/>
      <c r="PS151" s="9"/>
      <c r="PT151" s="9"/>
      <c r="PU151" s="9"/>
      <c r="PV151" s="9"/>
      <c r="PW151" s="9"/>
      <c r="PX151" s="9"/>
      <c r="PY151" s="9"/>
      <c r="PZ151" s="9"/>
      <c r="QA151" s="9"/>
      <c r="QB151" s="9"/>
      <c r="QC151" s="9"/>
      <c r="QD151" s="9"/>
      <c r="QE151" s="9"/>
      <c r="QF151" s="9"/>
      <c r="QG151" s="9"/>
      <c r="QH151" s="9"/>
      <c r="QI151" s="9"/>
      <c r="QJ151" s="9"/>
      <c r="QK151" s="9"/>
      <c r="QL151" s="9"/>
      <c r="QM151" s="9"/>
      <c r="QN151" s="9"/>
      <c r="QO151" s="9"/>
      <c r="QP151" s="9"/>
      <c r="QQ151" s="9"/>
      <c r="QR151" s="9"/>
      <c r="QS151" s="9"/>
      <c r="QT151" s="9"/>
      <c r="QU151" s="9"/>
      <c r="QV151" s="9"/>
      <c r="QW151" s="9"/>
      <c r="QX151" s="9"/>
      <c r="QY151" s="9"/>
      <c r="QZ151" s="9"/>
      <c r="RA151" s="9"/>
      <c r="RB151" s="9"/>
      <c r="RC151" s="9"/>
      <c r="RD151" s="9"/>
      <c r="RE151" s="9"/>
      <c r="RF151" s="9"/>
      <c r="RG151" s="9"/>
      <c r="RH151" s="9"/>
      <c r="RI151" s="9"/>
      <c r="RJ151" s="9"/>
      <c r="RK151" s="9"/>
      <c r="RL151" s="9"/>
      <c r="RM151" s="9"/>
      <c r="RN151" s="9"/>
      <c r="RO151" s="9"/>
      <c r="RP151" s="9"/>
      <c r="RQ151" s="9"/>
      <c r="RR151" s="9"/>
      <c r="RS151" s="9"/>
      <c r="RT151" s="9"/>
      <c r="RU151" s="9"/>
      <c r="RV151" s="9"/>
      <c r="RW151" s="9"/>
      <c r="RX151" s="9"/>
      <c r="RY151" s="9"/>
      <c r="RZ151" s="9"/>
      <c r="SA151" s="9"/>
      <c r="SB151" s="9"/>
      <c r="SC151" s="9"/>
      <c r="SD151" s="9"/>
      <c r="SE151" s="9"/>
      <c r="SF151" s="9"/>
      <c r="SG151" s="9"/>
      <c r="SH151" s="9"/>
      <c r="SI151" s="9"/>
      <c r="SJ151" s="9"/>
      <c r="SK151" s="9"/>
      <c r="SL151" s="9"/>
      <c r="SM151" s="9"/>
      <c r="SN151" s="9"/>
      <c r="SO151" s="9"/>
      <c r="SP151" s="9"/>
      <c r="SQ151" s="9"/>
      <c r="SR151" s="9"/>
      <c r="SS151" s="9"/>
      <c r="ST151" s="9"/>
      <c r="SU151" s="9"/>
      <c r="SV151" s="9"/>
      <c r="SW151" s="9"/>
      <c r="SX151" s="9"/>
      <c r="SY151" s="9"/>
      <c r="SZ151" s="9"/>
      <c r="TA151" s="9"/>
      <c r="TB151" s="9"/>
      <c r="TC151" s="9"/>
      <c r="TD151" s="9"/>
      <c r="TE151" s="9"/>
      <c r="TF151" s="9"/>
      <c r="TG151" s="9"/>
      <c r="TH151" s="9"/>
      <c r="TI151" s="9"/>
      <c r="TJ151" s="9"/>
      <c r="TK151" s="9"/>
      <c r="TL151" s="9"/>
      <c r="TM151" s="9"/>
      <c r="TN151" s="9"/>
      <c r="TO151" s="9"/>
      <c r="TP151" s="9"/>
      <c r="TQ151" s="9"/>
      <c r="TR151" s="9"/>
      <c r="TS151" s="9"/>
      <c r="TT151" s="9"/>
      <c r="TU151" s="9"/>
      <c r="TV151" s="9"/>
      <c r="TW151" s="9"/>
      <c r="TX151" s="9"/>
      <c r="TY151" s="9"/>
      <c r="TZ151" s="9"/>
      <c r="UA151" s="9"/>
      <c r="UB151" s="9"/>
      <c r="UC151" s="9"/>
      <c r="UD151" s="9"/>
      <c r="UE151" s="9"/>
      <c r="UF151" s="9"/>
      <c r="UG151" s="9"/>
      <c r="UH151" s="9"/>
      <c r="UI151" s="9"/>
      <c r="UJ151" s="9"/>
      <c r="UK151" s="9"/>
      <c r="UL151" s="9"/>
      <c r="UM151" s="9"/>
      <c r="UN151" s="9"/>
      <c r="UO151" s="9"/>
      <c r="UP151" s="9"/>
      <c r="UQ151" s="9"/>
      <c r="UR151" s="9"/>
      <c r="US151" s="9"/>
      <c r="UT151" s="9"/>
      <c r="UU151" s="9"/>
      <c r="UV151" s="9"/>
      <c r="UW151" s="9"/>
      <c r="UX151" s="9"/>
      <c r="UY151" s="9"/>
      <c r="UZ151" s="9"/>
      <c r="VA151" s="9"/>
      <c r="VB151" s="9"/>
      <c r="VC151" s="9"/>
      <c r="VD151" s="9"/>
      <c r="VE151" s="9"/>
      <c r="VF151" s="9"/>
      <c r="VG151" s="9"/>
      <c r="VH151" s="9"/>
      <c r="VI151" s="9"/>
      <c r="VJ151" s="9"/>
      <c r="VK151" s="9"/>
      <c r="VL151" s="9"/>
      <c r="VM151" s="9"/>
      <c r="VN151" s="9"/>
      <c r="VO151" s="9"/>
      <c r="VP151" s="9"/>
      <c r="VQ151" s="9"/>
      <c r="VR151" s="9"/>
      <c r="VS151" s="9"/>
      <c r="VT151" s="9"/>
      <c r="VU151" s="9"/>
      <c r="VV151" s="9"/>
      <c r="VW151" s="9"/>
      <c r="VX151" s="9"/>
      <c r="VY151" s="9"/>
      <c r="VZ151" s="9"/>
      <c r="WA151" s="9"/>
      <c r="WB151" s="9"/>
      <c r="WC151" s="9"/>
      <c r="WD151" s="9"/>
      <c r="WE151" s="9"/>
      <c r="WF151" s="9"/>
      <c r="WG151" s="9"/>
      <c r="WH151" s="9"/>
      <c r="WI151" s="9"/>
      <c r="WJ151" s="9"/>
      <c r="WK151" s="9"/>
      <c r="WL151" s="9"/>
      <c r="WM151" s="9"/>
      <c r="WN151" s="9"/>
      <c r="WO151" s="9"/>
      <c r="WP151" s="9"/>
      <c r="WQ151" s="9"/>
      <c r="WR151" s="9"/>
      <c r="WS151" s="9"/>
      <c r="WT151" s="9"/>
      <c r="WU151" s="9"/>
      <c r="WV151" s="9"/>
      <c r="WW151" s="9"/>
      <c r="WX151" s="9"/>
      <c r="WY151" s="9"/>
      <c r="WZ151" s="9"/>
      <c r="XA151" s="9"/>
      <c r="XB151" s="9"/>
      <c r="XC151" s="9"/>
      <c r="XD151" s="9"/>
      <c r="XE151" s="9"/>
      <c r="XF151" s="9"/>
      <c r="XG151" s="9"/>
      <c r="XH151" s="9"/>
      <c r="XI151" s="9"/>
      <c r="XJ151" s="9"/>
      <c r="XK151" s="9"/>
      <c r="XL151" s="9"/>
      <c r="XM151" s="9"/>
      <c r="XN151" s="9"/>
      <c r="XO151" s="9"/>
      <c r="XP151" s="9"/>
      <c r="XQ151" s="9"/>
      <c r="XR151" s="9"/>
      <c r="XS151" s="9"/>
      <c r="XT151" s="9"/>
      <c r="XU151" s="9"/>
      <c r="XV151" s="9"/>
      <c r="XW151" s="9"/>
      <c r="XX151" s="9"/>
      <c r="XY151" s="9"/>
      <c r="XZ151" s="9"/>
      <c r="YA151" s="9"/>
      <c r="YB151" s="9"/>
      <c r="YC151" s="9"/>
      <c r="YD151" s="9"/>
      <c r="YE151" s="9"/>
      <c r="YF151" s="9"/>
      <c r="YG151" s="9"/>
      <c r="YH151" s="9"/>
      <c r="YI151" s="9"/>
      <c r="YJ151" s="9"/>
      <c r="YK151" s="9"/>
      <c r="YL151" s="9"/>
      <c r="YM151" s="9"/>
      <c r="YN151" s="9"/>
      <c r="YO151" s="9"/>
      <c r="YP151" s="9"/>
      <c r="YQ151" s="9"/>
      <c r="YR151" s="9"/>
      <c r="YS151" s="9"/>
      <c r="YT151" s="9"/>
      <c r="YU151" s="9"/>
      <c r="YV151" s="9"/>
      <c r="YW151" s="9"/>
      <c r="YX151" s="9"/>
      <c r="YY151" s="9"/>
      <c r="YZ151" s="9"/>
      <c r="ZA151" s="9"/>
      <c r="ZB151" s="9"/>
      <c r="ZC151" s="9"/>
      <c r="ZD151" s="9"/>
      <c r="ZE151" s="9"/>
      <c r="ZF151" s="9"/>
      <c r="ZG151" s="9"/>
      <c r="ZH151" s="9"/>
      <c r="ZI151" s="9"/>
      <c r="ZJ151" s="9"/>
      <c r="ZK151" s="9"/>
      <c r="ZL151" s="9"/>
      <c r="ZM151" s="9"/>
      <c r="ZN151" s="9"/>
      <c r="ZO151" s="9"/>
      <c r="ZP151" s="9"/>
      <c r="ZQ151" s="9"/>
      <c r="ZR151" s="9"/>
      <c r="ZS151" s="9"/>
      <c r="ZT151" s="9"/>
      <c r="ZU151" s="9"/>
      <c r="ZV151" s="9"/>
      <c r="ZW151" s="9"/>
      <c r="ZX151" s="9"/>
      <c r="ZY151" s="9"/>
      <c r="ZZ151" s="9"/>
      <c r="AAA151" s="9"/>
      <c r="AAB151" s="9"/>
      <c r="AAC151" s="9"/>
      <c r="AAD151" s="9"/>
      <c r="AAE151" s="9"/>
      <c r="AAF151" s="9"/>
      <c r="AAG151" s="9"/>
      <c r="AAH151" s="9"/>
      <c r="AAI151" s="9"/>
      <c r="AAJ151" s="9"/>
      <c r="AAK151" s="9"/>
      <c r="AAL151" s="9"/>
      <c r="AAM151" s="9"/>
      <c r="AAN151" s="9"/>
      <c r="AAO151" s="9"/>
      <c r="AAP151" s="9"/>
      <c r="AAQ151" s="9"/>
      <c r="AAR151" s="9"/>
      <c r="AAS151" s="9"/>
      <c r="AAT151" s="9"/>
      <c r="AAU151" s="9"/>
      <c r="AAV151" s="9"/>
      <c r="AAW151" s="9"/>
      <c r="AAX151" s="9"/>
      <c r="AAY151" s="9"/>
      <c r="AAZ151" s="9"/>
      <c r="ABA151" s="9"/>
      <c r="ABB151" s="9"/>
      <c r="ABC151" s="9"/>
      <c r="ABD151" s="9"/>
      <c r="ABE151" s="9"/>
      <c r="ABF151" s="9"/>
      <c r="ABG151" s="9"/>
      <c r="ABH151" s="9"/>
      <c r="ABI151" s="9"/>
      <c r="ABJ151" s="9"/>
      <c r="ABK151" s="9"/>
      <c r="ABL151" s="9"/>
      <c r="ABM151" s="9"/>
      <c r="ABN151" s="9"/>
      <c r="ABO151" s="9"/>
      <c r="ABP151" s="9"/>
      <c r="ABQ151" s="9"/>
      <c r="ABR151" s="9"/>
      <c r="ABS151" s="9"/>
      <c r="ABT151" s="9"/>
      <c r="ABU151" s="9"/>
      <c r="ABV151" s="9"/>
      <c r="ABW151" s="9"/>
      <c r="ABX151" s="9"/>
      <c r="ABY151" s="9"/>
      <c r="ABZ151" s="9"/>
      <c r="ACA151" s="9"/>
      <c r="ACB151" s="9"/>
      <c r="ACC151" s="9"/>
      <c r="ACD151" s="9"/>
      <c r="ACE151" s="9"/>
      <c r="ACF151" s="9"/>
      <c r="ACG151" s="9"/>
      <c r="ACH151" s="9"/>
      <c r="ACI151" s="9"/>
      <c r="ACJ151" s="9"/>
      <c r="ACK151" s="9"/>
      <c r="ACL151" s="9"/>
      <c r="ACM151" s="9"/>
      <c r="ACN151" s="9"/>
      <c r="ACO151" s="9"/>
      <c r="ACP151" s="9"/>
      <c r="ACQ151" s="9"/>
      <c r="ACR151" s="9"/>
      <c r="ACS151" s="9"/>
      <c r="ACT151" s="9"/>
      <c r="ACU151" s="9"/>
      <c r="ACV151" s="9"/>
      <c r="ACW151" s="9"/>
      <c r="ACX151" s="9"/>
      <c r="ACY151" s="9"/>
      <c r="ACZ151" s="9"/>
      <c r="ADA151" s="9"/>
      <c r="ADB151" s="9"/>
      <c r="ADC151" s="9"/>
      <c r="ADD151" s="9"/>
      <c r="ADE151" s="9"/>
      <c r="ADF151" s="9"/>
      <c r="ADG151" s="9"/>
      <c r="ADH151" s="9"/>
      <c r="ADI151" s="9"/>
      <c r="ADJ151" s="9"/>
      <c r="ADK151" s="9"/>
      <c r="ADL151" s="9"/>
      <c r="ADM151" s="9"/>
      <c r="ADN151" s="9"/>
      <c r="ADO151" s="9"/>
      <c r="ADP151" s="9"/>
      <c r="ADQ151" s="9"/>
      <c r="ADR151" s="9"/>
      <c r="ADS151" s="9"/>
      <c r="ADT151" s="9"/>
      <c r="ADU151" s="9"/>
      <c r="ADV151" s="9"/>
      <c r="ADW151" s="9"/>
      <c r="ADX151" s="9"/>
      <c r="ADY151" s="9"/>
      <c r="ADZ151" s="9"/>
      <c r="AEA151" s="9"/>
      <c r="AEB151" s="9"/>
      <c r="AEC151" s="9"/>
      <c r="AED151" s="9"/>
      <c r="AEE151" s="9"/>
      <c r="AEF151" s="9"/>
      <c r="AEG151" s="9"/>
      <c r="AEH151" s="9"/>
      <c r="AEI151" s="9"/>
      <c r="AEJ151" s="9"/>
      <c r="AEK151" s="9"/>
      <c r="AEL151" s="9"/>
      <c r="AEM151" s="9"/>
      <c r="AEN151" s="9"/>
      <c r="AEO151" s="9"/>
      <c r="AEP151" s="9"/>
      <c r="AEQ151" s="9"/>
      <c r="AER151" s="9"/>
      <c r="AES151" s="9"/>
      <c r="AET151" s="9"/>
      <c r="AEU151" s="9"/>
      <c r="AEV151" s="9"/>
      <c r="AEW151" s="9"/>
      <c r="AEX151" s="9"/>
      <c r="AEY151" s="9"/>
      <c r="AEZ151" s="9"/>
      <c r="AFA151" s="9"/>
      <c r="AFB151" s="9"/>
      <c r="AFC151" s="9"/>
      <c r="AFD151" s="9"/>
      <c r="AFE151" s="9"/>
      <c r="AFF151" s="9"/>
      <c r="AFG151" s="9"/>
      <c r="AFH151" s="9"/>
      <c r="AFI151" s="9"/>
      <c r="AFJ151" s="9"/>
      <c r="AFK151" s="9"/>
      <c r="AFL151" s="9"/>
      <c r="AFM151" s="9"/>
      <c r="AFN151" s="9"/>
      <c r="AFO151" s="9"/>
      <c r="AFP151" s="9"/>
      <c r="AFQ151" s="9"/>
      <c r="AFR151" s="9"/>
      <c r="AFS151" s="9"/>
      <c r="AFT151" s="9"/>
      <c r="AFU151" s="9"/>
      <c r="AFV151" s="9"/>
      <c r="AFW151" s="9"/>
      <c r="AFX151" s="9"/>
      <c r="AFY151" s="9"/>
      <c r="AFZ151" s="9"/>
      <c r="AGA151" s="9"/>
      <c r="AGB151" s="9"/>
      <c r="AGC151" s="9"/>
      <c r="AGD151" s="9"/>
      <c r="AGE151" s="9"/>
      <c r="AGF151" s="9"/>
      <c r="AGG151" s="9"/>
      <c r="AGH151" s="9"/>
      <c r="AGI151" s="9"/>
      <c r="AGJ151" s="9"/>
      <c r="AGK151" s="9"/>
      <c r="AGL151" s="9"/>
      <c r="AGM151" s="9"/>
      <c r="AGN151" s="9"/>
      <c r="AGO151" s="9"/>
      <c r="AGP151" s="9"/>
      <c r="AGQ151" s="9"/>
      <c r="AGR151" s="9"/>
      <c r="AGS151" s="9"/>
      <c r="AGT151" s="9"/>
      <c r="AGU151" s="9"/>
      <c r="AGV151" s="9"/>
      <c r="AGW151" s="9"/>
      <c r="AGX151" s="9"/>
      <c r="AGY151" s="9"/>
      <c r="AGZ151" s="9"/>
      <c r="AHA151" s="9"/>
      <c r="AHB151" s="9"/>
      <c r="AHC151" s="9"/>
      <c r="AHD151" s="9"/>
      <c r="AHE151" s="9"/>
      <c r="AHF151" s="9"/>
      <c r="AHG151" s="9"/>
      <c r="AHH151" s="9"/>
      <c r="AHI151" s="9"/>
      <c r="AHJ151" s="9"/>
      <c r="AHK151" s="9"/>
      <c r="AHL151" s="9"/>
      <c r="AHM151" s="9"/>
      <c r="AHN151" s="9"/>
      <c r="AHO151" s="9"/>
      <c r="AHP151" s="9"/>
      <c r="AHQ151" s="9"/>
      <c r="AHR151" s="9"/>
      <c r="AHS151" s="9"/>
      <c r="AHT151" s="9"/>
      <c r="AHU151" s="9"/>
      <c r="AHV151" s="9"/>
    </row>
    <row r="152" spans="1:906" s="105" customFormat="1" x14ac:dyDescent="0.2">
      <c r="A152" s="115" t="s">
        <v>1085</v>
      </c>
      <c r="B152" s="116" t="s">
        <v>1005</v>
      </c>
      <c r="C152" s="117">
        <v>1893.7860000000001</v>
      </c>
      <c r="D152" s="118">
        <v>1819.3</v>
      </c>
      <c r="E152" s="126">
        <v>55.986962499999997</v>
      </c>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c r="ML152" s="9"/>
      <c r="MM152" s="9"/>
      <c r="MN152" s="9"/>
      <c r="MO152" s="9"/>
      <c r="MP152" s="9"/>
      <c r="MQ152" s="9"/>
      <c r="MR152" s="9"/>
      <c r="MS152" s="9"/>
      <c r="MT152" s="9"/>
      <c r="MU152" s="9"/>
      <c r="MV152" s="9"/>
      <c r="MW152" s="9"/>
      <c r="MX152" s="9"/>
      <c r="MY152" s="9"/>
      <c r="MZ152" s="9"/>
      <c r="NA152" s="9"/>
      <c r="NB152" s="9"/>
      <c r="NC152" s="9"/>
      <c r="ND152" s="9"/>
      <c r="NE152" s="9"/>
      <c r="NF152" s="9"/>
      <c r="NG152" s="9"/>
      <c r="NH152" s="9"/>
      <c r="NI152" s="9"/>
      <c r="NJ152" s="9"/>
      <c r="NK152" s="9"/>
      <c r="NL152" s="9"/>
      <c r="NM152" s="9"/>
      <c r="NN152" s="9"/>
      <c r="NO152" s="9"/>
      <c r="NP152" s="9"/>
      <c r="NQ152" s="9"/>
      <c r="NR152" s="9"/>
      <c r="NS152" s="9"/>
      <c r="NT152" s="9"/>
      <c r="NU152" s="9"/>
      <c r="NV152" s="9"/>
      <c r="NW152" s="9"/>
      <c r="NX152" s="9"/>
      <c r="NY152" s="9"/>
      <c r="NZ152" s="9"/>
      <c r="OA152" s="9"/>
      <c r="OB152" s="9"/>
      <c r="OC152" s="9"/>
      <c r="OD152" s="9"/>
      <c r="OE152" s="9"/>
      <c r="OF152" s="9"/>
      <c r="OG152" s="9"/>
      <c r="OH152" s="9"/>
      <c r="OI152" s="9"/>
      <c r="OJ152" s="9"/>
      <c r="OK152" s="9"/>
      <c r="OL152" s="9"/>
      <c r="OM152" s="9"/>
      <c r="ON152" s="9"/>
      <c r="OO152" s="9"/>
      <c r="OP152" s="9"/>
      <c r="OQ152" s="9"/>
      <c r="OR152" s="9"/>
      <c r="OS152" s="9"/>
      <c r="OT152" s="9"/>
      <c r="OU152" s="9"/>
      <c r="OV152" s="9"/>
      <c r="OW152" s="9"/>
      <c r="OX152" s="9"/>
      <c r="OY152" s="9"/>
      <c r="OZ152" s="9"/>
      <c r="PA152" s="9"/>
      <c r="PB152" s="9"/>
      <c r="PC152" s="9"/>
      <c r="PD152" s="9"/>
      <c r="PE152" s="9"/>
      <c r="PF152" s="9"/>
      <c r="PG152" s="9"/>
      <c r="PH152" s="9"/>
      <c r="PI152" s="9"/>
      <c r="PJ152" s="9"/>
      <c r="PK152" s="9"/>
      <c r="PL152" s="9"/>
      <c r="PM152" s="9"/>
      <c r="PN152" s="9"/>
      <c r="PO152" s="9"/>
      <c r="PP152" s="9"/>
      <c r="PQ152" s="9"/>
      <c r="PR152" s="9"/>
      <c r="PS152" s="9"/>
      <c r="PT152" s="9"/>
      <c r="PU152" s="9"/>
      <c r="PV152" s="9"/>
      <c r="PW152" s="9"/>
      <c r="PX152" s="9"/>
      <c r="PY152" s="9"/>
      <c r="PZ152" s="9"/>
      <c r="QA152" s="9"/>
      <c r="QB152" s="9"/>
      <c r="QC152" s="9"/>
      <c r="QD152" s="9"/>
      <c r="QE152" s="9"/>
      <c r="QF152" s="9"/>
      <c r="QG152" s="9"/>
      <c r="QH152" s="9"/>
      <c r="QI152" s="9"/>
      <c r="QJ152" s="9"/>
      <c r="QK152" s="9"/>
      <c r="QL152" s="9"/>
      <c r="QM152" s="9"/>
      <c r="QN152" s="9"/>
      <c r="QO152" s="9"/>
      <c r="QP152" s="9"/>
      <c r="QQ152" s="9"/>
      <c r="QR152" s="9"/>
      <c r="QS152" s="9"/>
      <c r="QT152" s="9"/>
      <c r="QU152" s="9"/>
      <c r="QV152" s="9"/>
      <c r="QW152" s="9"/>
      <c r="QX152" s="9"/>
      <c r="QY152" s="9"/>
      <c r="QZ152" s="9"/>
      <c r="RA152" s="9"/>
      <c r="RB152" s="9"/>
      <c r="RC152" s="9"/>
      <c r="RD152" s="9"/>
      <c r="RE152" s="9"/>
      <c r="RF152" s="9"/>
      <c r="RG152" s="9"/>
      <c r="RH152" s="9"/>
      <c r="RI152" s="9"/>
      <c r="RJ152" s="9"/>
      <c r="RK152" s="9"/>
      <c r="RL152" s="9"/>
      <c r="RM152" s="9"/>
      <c r="RN152" s="9"/>
      <c r="RO152" s="9"/>
      <c r="RP152" s="9"/>
      <c r="RQ152" s="9"/>
      <c r="RR152" s="9"/>
      <c r="RS152" s="9"/>
      <c r="RT152" s="9"/>
      <c r="RU152" s="9"/>
      <c r="RV152" s="9"/>
      <c r="RW152" s="9"/>
      <c r="RX152" s="9"/>
      <c r="RY152" s="9"/>
      <c r="RZ152" s="9"/>
      <c r="SA152" s="9"/>
      <c r="SB152" s="9"/>
      <c r="SC152" s="9"/>
      <c r="SD152" s="9"/>
      <c r="SE152" s="9"/>
      <c r="SF152" s="9"/>
      <c r="SG152" s="9"/>
      <c r="SH152" s="9"/>
      <c r="SI152" s="9"/>
      <c r="SJ152" s="9"/>
      <c r="SK152" s="9"/>
      <c r="SL152" s="9"/>
      <c r="SM152" s="9"/>
      <c r="SN152" s="9"/>
      <c r="SO152" s="9"/>
      <c r="SP152" s="9"/>
      <c r="SQ152" s="9"/>
      <c r="SR152" s="9"/>
      <c r="SS152" s="9"/>
      <c r="ST152" s="9"/>
      <c r="SU152" s="9"/>
      <c r="SV152" s="9"/>
      <c r="SW152" s="9"/>
      <c r="SX152" s="9"/>
      <c r="SY152" s="9"/>
      <c r="SZ152" s="9"/>
      <c r="TA152" s="9"/>
      <c r="TB152" s="9"/>
      <c r="TC152" s="9"/>
      <c r="TD152" s="9"/>
      <c r="TE152" s="9"/>
      <c r="TF152" s="9"/>
      <c r="TG152" s="9"/>
      <c r="TH152" s="9"/>
      <c r="TI152" s="9"/>
      <c r="TJ152" s="9"/>
      <c r="TK152" s="9"/>
      <c r="TL152" s="9"/>
      <c r="TM152" s="9"/>
      <c r="TN152" s="9"/>
      <c r="TO152" s="9"/>
      <c r="TP152" s="9"/>
      <c r="TQ152" s="9"/>
      <c r="TR152" s="9"/>
      <c r="TS152" s="9"/>
      <c r="TT152" s="9"/>
      <c r="TU152" s="9"/>
      <c r="TV152" s="9"/>
      <c r="TW152" s="9"/>
      <c r="TX152" s="9"/>
      <c r="TY152" s="9"/>
      <c r="TZ152" s="9"/>
      <c r="UA152" s="9"/>
      <c r="UB152" s="9"/>
      <c r="UC152" s="9"/>
      <c r="UD152" s="9"/>
      <c r="UE152" s="9"/>
      <c r="UF152" s="9"/>
      <c r="UG152" s="9"/>
      <c r="UH152" s="9"/>
      <c r="UI152" s="9"/>
      <c r="UJ152" s="9"/>
      <c r="UK152" s="9"/>
      <c r="UL152" s="9"/>
      <c r="UM152" s="9"/>
      <c r="UN152" s="9"/>
      <c r="UO152" s="9"/>
      <c r="UP152" s="9"/>
      <c r="UQ152" s="9"/>
      <c r="UR152" s="9"/>
      <c r="US152" s="9"/>
      <c r="UT152" s="9"/>
      <c r="UU152" s="9"/>
      <c r="UV152" s="9"/>
      <c r="UW152" s="9"/>
      <c r="UX152" s="9"/>
      <c r="UY152" s="9"/>
      <c r="UZ152" s="9"/>
      <c r="VA152" s="9"/>
      <c r="VB152" s="9"/>
      <c r="VC152" s="9"/>
      <c r="VD152" s="9"/>
      <c r="VE152" s="9"/>
      <c r="VF152" s="9"/>
      <c r="VG152" s="9"/>
      <c r="VH152" s="9"/>
      <c r="VI152" s="9"/>
      <c r="VJ152" s="9"/>
      <c r="VK152" s="9"/>
      <c r="VL152" s="9"/>
      <c r="VM152" s="9"/>
      <c r="VN152" s="9"/>
      <c r="VO152" s="9"/>
      <c r="VP152" s="9"/>
      <c r="VQ152" s="9"/>
      <c r="VR152" s="9"/>
      <c r="VS152" s="9"/>
      <c r="VT152" s="9"/>
      <c r="VU152" s="9"/>
      <c r="VV152" s="9"/>
      <c r="VW152" s="9"/>
      <c r="VX152" s="9"/>
      <c r="VY152" s="9"/>
      <c r="VZ152" s="9"/>
      <c r="WA152" s="9"/>
      <c r="WB152" s="9"/>
      <c r="WC152" s="9"/>
      <c r="WD152" s="9"/>
      <c r="WE152" s="9"/>
      <c r="WF152" s="9"/>
      <c r="WG152" s="9"/>
      <c r="WH152" s="9"/>
      <c r="WI152" s="9"/>
      <c r="WJ152" s="9"/>
      <c r="WK152" s="9"/>
      <c r="WL152" s="9"/>
      <c r="WM152" s="9"/>
      <c r="WN152" s="9"/>
      <c r="WO152" s="9"/>
      <c r="WP152" s="9"/>
      <c r="WQ152" s="9"/>
      <c r="WR152" s="9"/>
      <c r="WS152" s="9"/>
      <c r="WT152" s="9"/>
      <c r="WU152" s="9"/>
      <c r="WV152" s="9"/>
      <c r="WW152" s="9"/>
      <c r="WX152" s="9"/>
      <c r="WY152" s="9"/>
      <c r="WZ152" s="9"/>
      <c r="XA152" s="9"/>
      <c r="XB152" s="9"/>
      <c r="XC152" s="9"/>
      <c r="XD152" s="9"/>
      <c r="XE152" s="9"/>
      <c r="XF152" s="9"/>
      <c r="XG152" s="9"/>
      <c r="XH152" s="9"/>
      <c r="XI152" s="9"/>
      <c r="XJ152" s="9"/>
      <c r="XK152" s="9"/>
      <c r="XL152" s="9"/>
      <c r="XM152" s="9"/>
      <c r="XN152" s="9"/>
      <c r="XO152" s="9"/>
      <c r="XP152" s="9"/>
      <c r="XQ152" s="9"/>
      <c r="XR152" s="9"/>
      <c r="XS152" s="9"/>
      <c r="XT152" s="9"/>
      <c r="XU152" s="9"/>
      <c r="XV152" s="9"/>
      <c r="XW152" s="9"/>
      <c r="XX152" s="9"/>
      <c r="XY152" s="9"/>
      <c r="XZ152" s="9"/>
      <c r="YA152" s="9"/>
      <c r="YB152" s="9"/>
      <c r="YC152" s="9"/>
      <c r="YD152" s="9"/>
      <c r="YE152" s="9"/>
      <c r="YF152" s="9"/>
      <c r="YG152" s="9"/>
      <c r="YH152" s="9"/>
      <c r="YI152" s="9"/>
      <c r="YJ152" s="9"/>
      <c r="YK152" s="9"/>
      <c r="YL152" s="9"/>
      <c r="YM152" s="9"/>
      <c r="YN152" s="9"/>
      <c r="YO152" s="9"/>
      <c r="YP152" s="9"/>
      <c r="YQ152" s="9"/>
      <c r="YR152" s="9"/>
      <c r="YS152" s="9"/>
      <c r="YT152" s="9"/>
      <c r="YU152" s="9"/>
      <c r="YV152" s="9"/>
      <c r="YW152" s="9"/>
      <c r="YX152" s="9"/>
      <c r="YY152" s="9"/>
      <c r="YZ152" s="9"/>
      <c r="ZA152" s="9"/>
      <c r="ZB152" s="9"/>
      <c r="ZC152" s="9"/>
      <c r="ZD152" s="9"/>
      <c r="ZE152" s="9"/>
      <c r="ZF152" s="9"/>
      <c r="ZG152" s="9"/>
      <c r="ZH152" s="9"/>
      <c r="ZI152" s="9"/>
      <c r="ZJ152" s="9"/>
      <c r="ZK152" s="9"/>
      <c r="ZL152" s="9"/>
      <c r="ZM152" s="9"/>
      <c r="ZN152" s="9"/>
      <c r="ZO152" s="9"/>
      <c r="ZP152" s="9"/>
      <c r="ZQ152" s="9"/>
      <c r="ZR152" s="9"/>
      <c r="ZS152" s="9"/>
      <c r="ZT152" s="9"/>
      <c r="ZU152" s="9"/>
      <c r="ZV152" s="9"/>
      <c r="ZW152" s="9"/>
      <c r="ZX152" s="9"/>
      <c r="ZY152" s="9"/>
      <c r="ZZ152" s="9"/>
      <c r="AAA152" s="9"/>
      <c r="AAB152" s="9"/>
      <c r="AAC152" s="9"/>
      <c r="AAD152" s="9"/>
      <c r="AAE152" s="9"/>
      <c r="AAF152" s="9"/>
      <c r="AAG152" s="9"/>
      <c r="AAH152" s="9"/>
      <c r="AAI152" s="9"/>
      <c r="AAJ152" s="9"/>
      <c r="AAK152" s="9"/>
      <c r="AAL152" s="9"/>
      <c r="AAM152" s="9"/>
      <c r="AAN152" s="9"/>
      <c r="AAO152" s="9"/>
      <c r="AAP152" s="9"/>
      <c r="AAQ152" s="9"/>
      <c r="AAR152" s="9"/>
      <c r="AAS152" s="9"/>
      <c r="AAT152" s="9"/>
      <c r="AAU152" s="9"/>
      <c r="AAV152" s="9"/>
      <c r="AAW152" s="9"/>
      <c r="AAX152" s="9"/>
      <c r="AAY152" s="9"/>
      <c r="AAZ152" s="9"/>
      <c r="ABA152" s="9"/>
      <c r="ABB152" s="9"/>
      <c r="ABC152" s="9"/>
      <c r="ABD152" s="9"/>
      <c r="ABE152" s="9"/>
      <c r="ABF152" s="9"/>
      <c r="ABG152" s="9"/>
      <c r="ABH152" s="9"/>
      <c r="ABI152" s="9"/>
      <c r="ABJ152" s="9"/>
      <c r="ABK152" s="9"/>
      <c r="ABL152" s="9"/>
      <c r="ABM152" s="9"/>
      <c r="ABN152" s="9"/>
      <c r="ABO152" s="9"/>
      <c r="ABP152" s="9"/>
      <c r="ABQ152" s="9"/>
      <c r="ABR152" s="9"/>
      <c r="ABS152" s="9"/>
      <c r="ABT152" s="9"/>
      <c r="ABU152" s="9"/>
      <c r="ABV152" s="9"/>
      <c r="ABW152" s="9"/>
      <c r="ABX152" s="9"/>
      <c r="ABY152" s="9"/>
      <c r="ABZ152" s="9"/>
      <c r="ACA152" s="9"/>
      <c r="ACB152" s="9"/>
      <c r="ACC152" s="9"/>
      <c r="ACD152" s="9"/>
      <c r="ACE152" s="9"/>
      <c r="ACF152" s="9"/>
      <c r="ACG152" s="9"/>
      <c r="ACH152" s="9"/>
      <c r="ACI152" s="9"/>
      <c r="ACJ152" s="9"/>
      <c r="ACK152" s="9"/>
      <c r="ACL152" s="9"/>
      <c r="ACM152" s="9"/>
      <c r="ACN152" s="9"/>
      <c r="ACO152" s="9"/>
      <c r="ACP152" s="9"/>
      <c r="ACQ152" s="9"/>
      <c r="ACR152" s="9"/>
      <c r="ACS152" s="9"/>
      <c r="ACT152" s="9"/>
      <c r="ACU152" s="9"/>
      <c r="ACV152" s="9"/>
      <c r="ACW152" s="9"/>
      <c r="ACX152" s="9"/>
      <c r="ACY152" s="9"/>
      <c r="ACZ152" s="9"/>
      <c r="ADA152" s="9"/>
      <c r="ADB152" s="9"/>
      <c r="ADC152" s="9"/>
      <c r="ADD152" s="9"/>
      <c r="ADE152" s="9"/>
      <c r="ADF152" s="9"/>
      <c r="ADG152" s="9"/>
      <c r="ADH152" s="9"/>
      <c r="ADI152" s="9"/>
      <c r="ADJ152" s="9"/>
      <c r="ADK152" s="9"/>
      <c r="ADL152" s="9"/>
      <c r="ADM152" s="9"/>
      <c r="ADN152" s="9"/>
      <c r="ADO152" s="9"/>
      <c r="ADP152" s="9"/>
      <c r="ADQ152" s="9"/>
      <c r="ADR152" s="9"/>
      <c r="ADS152" s="9"/>
      <c r="ADT152" s="9"/>
      <c r="ADU152" s="9"/>
      <c r="ADV152" s="9"/>
      <c r="ADW152" s="9"/>
      <c r="ADX152" s="9"/>
      <c r="ADY152" s="9"/>
      <c r="ADZ152" s="9"/>
      <c r="AEA152" s="9"/>
      <c r="AEB152" s="9"/>
      <c r="AEC152" s="9"/>
      <c r="AED152" s="9"/>
      <c r="AEE152" s="9"/>
      <c r="AEF152" s="9"/>
      <c r="AEG152" s="9"/>
      <c r="AEH152" s="9"/>
      <c r="AEI152" s="9"/>
      <c r="AEJ152" s="9"/>
      <c r="AEK152" s="9"/>
      <c r="AEL152" s="9"/>
      <c r="AEM152" s="9"/>
      <c r="AEN152" s="9"/>
      <c r="AEO152" s="9"/>
      <c r="AEP152" s="9"/>
      <c r="AEQ152" s="9"/>
      <c r="AER152" s="9"/>
      <c r="AES152" s="9"/>
      <c r="AET152" s="9"/>
      <c r="AEU152" s="9"/>
      <c r="AEV152" s="9"/>
      <c r="AEW152" s="9"/>
      <c r="AEX152" s="9"/>
      <c r="AEY152" s="9"/>
      <c r="AEZ152" s="9"/>
      <c r="AFA152" s="9"/>
      <c r="AFB152" s="9"/>
      <c r="AFC152" s="9"/>
      <c r="AFD152" s="9"/>
      <c r="AFE152" s="9"/>
      <c r="AFF152" s="9"/>
      <c r="AFG152" s="9"/>
      <c r="AFH152" s="9"/>
      <c r="AFI152" s="9"/>
      <c r="AFJ152" s="9"/>
      <c r="AFK152" s="9"/>
      <c r="AFL152" s="9"/>
      <c r="AFM152" s="9"/>
      <c r="AFN152" s="9"/>
      <c r="AFO152" s="9"/>
      <c r="AFP152" s="9"/>
      <c r="AFQ152" s="9"/>
      <c r="AFR152" s="9"/>
      <c r="AFS152" s="9"/>
      <c r="AFT152" s="9"/>
      <c r="AFU152" s="9"/>
      <c r="AFV152" s="9"/>
      <c r="AFW152" s="9"/>
      <c r="AFX152" s="9"/>
      <c r="AFY152" s="9"/>
      <c r="AFZ152" s="9"/>
      <c r="AGA152" s="9"/>
      <c r="AGB152" s="9"/>
      <c r="AGC152" s="9"/>
      <c r="AGD152" s="9"/>
      <c r="AGE152" s="9"/>
      <c r="AGF152" s="9"/>
      <c r="AGG152" s="9"/>
      <c r="AGH152" s="9"/>
      <c r="AGI152" s="9"/>
      <c r="AGJ152" s="9"/>
      <c r="AGK152" s="9"/>
      <c r="AGL152" s="9"/>
      <c r="AGM152" s="9"/>
      <c r="AGN152" s="9"/>
      <c r="AGO152" s="9"/>
      <c r="AGP152" s="9"/>
      <c r="AGQ152" s="9"/>
      <c r="AGR152" s="9"/>
      <c r="AGS152" s="9"/>
      <c r="AGT152" s="9"/>
      <c r="AGU152" s="9"/>
      <c r="AGV152" s="9"/>
      <c r="AGW152" s="9"/>
      <c r="AGX152" s="9"/>
      <c r="AGY152" s="9"/>
      <c r="AGZ152" s="9"/>
      <c r="AHA152" s="9"/>
      <c r="AHB152" s="9"/>
      <c r="AHC152" s="9"/>
      <c r="AHD152" s="9"/>
      <c r="AHE152" s="9"/>
      <c r="AHF152" s="9"/>
      <c r="AHG152" s="9"/>
      <c r="AHH152" s="9"/>
      <c r="AHI152" s="9"/>
      <c r="AHJ152" s="9"/>
      <c r="AHK152" s="9"/>
      <c r="AHL152" s="9"/>
      <c r="AHM152" s="9"/>
      <c r="AHN152" s="9"/>
      <c r="AHO152" s="9"/>
      <c r="AHP152" s="9"/>
      <c r="AHQ152" s="9"/>
      <c r="AHR152" s="9"/>
      <c r="AHS152" s="9"/>
      <c r="AHT152" s="9"/>
      <c r="AHU152" s="9"/>
      <c r="AHV152" s="9"/>
    </row>
    <row r="153" spans="1:906" s="105" customFormat="1" x14ac:dyDescent="0.2">
      <c r="A153" s="115" t="s">
        <v>1652</v>
      </c>
      <c r="B153" s="116" t="s">
        <v>1005</v>
      </c>
      <c r="C153" s="117">
        <v>207.149733</v>
      </c>
      <c r="D153" s="118">
        <v>206.48</v>
      </c>
      <c r="E153" s="126">
        <v>576.443175</v>
      </c>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c r="ML153" s="9"/>
      <c r="MM153" s="9"/>
      <c r="MN153" s="9"/>
      <c r="MO153" s="9"/>
      <c r="MP153" s="9"/>
      <c r="MQ153" s="9"/>
      <c r="MR153" s="9"/>
      <c r="MS153" s="9"/>
      <c r="MT153" s="9"/>
      <c r="MU153" s="9"/>
      <c r="MV153" s="9"/>
      <c r="MW153" s="9"/>
      <c r="MX153" s="9"/>
      <c r="MY153" s="9"/>
      <c r="MZ153" s="9"/>
      <c r="NA153" s="9"/>
      <c r="NB153" s="9"/>
      <c r="NC153" s="9"/>
      <c r="ND153" s="9"/>
      <c r="NE153" s="9"/>
      <c r="NF153" s="9"/>
      <c r="NG153" s="9"/>
      <c r="NH153" s="9"/>
      <c r="NI153" s="9"/>
      <c r="NJ153" s="9"/>
      <c r="NK153" s="9"/>
      <c r="NL153" s="9"/>
      <c r="NM153" s="9"/>
      <c r="NN153" s="9"/>
      <c r="NO153" s="9"/>
      <c r="NP153" s="9"/>
      <c r="NQ153" s="9"/>
      <c r="NR153" s="9"/>
      <c r="NS153" s="9"/>
      <c r="NT153" s="9"/>
      <c r="NU153" s="9"/>
      <c r="NV153" s="9"/>
      <c r="NW153" s="9"/>
      <c r="NX153" s="9"/>
      <c r="NY153" s="9"/>
      <c r="NZ153" s="9"/>
      <c r="OA153" s="9"/>
      <c r="OB153" s="9"/>
      <c r="OC153" s="9"/>
      <c r="OD153" s="9"/>
      <c r="OE153" s="9"/>
      <c r="OF153" s="9"/>
      <c r="OG153" s="9"/>
      <c r="OH153" s="9"/>
      <c r="OI153" s="9"/>
      <c r="OJ153" s="9"/>
      <c r="OK153" s="9"/>
      <c r="OL153" s="9"/>
      <c r="OM153" s="9"/>
      <c r="ON153" s="9"/>
      <c r="OO153" s="9"/>
      <c r="OP153" s="9"/>
      <c r="OQ153" s="9"/>
      <c r="OR153" s="9"/>
      <c r="OS153" s="9"/>
      <c r="OT153" s="9"/>
      <c r="OU153" s="9"/>
      <c r="OV153" s="9"/>
      <c r="OW153" s="9"/>
      <c r="OX153" s="9"/>
      <c r="OY153" s="9"/>
      <c r="OZ153" s="9"/>
      <c r="PA153" s="9"/>
      <c r="PB153" s="9"/>
      <c r="PC153" s="9"/>
      <c r="PD153" s="9"/>
      <c r="PE153" s="9"/>
      <c r="PF153" s="9"/>
      <c r="PG153" s="9"/>
      <c r="PH153" s="9"/>
      <c r="PI153" s="9"/>
      <c r="PJ153" s="9"/>
      <c r="PK153" s="9"/>
      <c r="PL153" s="9"/>
      <c r="PM153" s="9"/>
      <c r="PN153" s="9"/>
      <c r="PO153" s="9"/>
      <c r="PP153" s="9"/>
      <c r="PQ153" s="9"/>
      <c r="PR153" s="9"/>
      <c r="PS153" s="9"/>
      <c r="PT153" s="9"/>
      <c r="PU153" s="9"/>
      <c r="PV153" s="9"/>
      <c r="PW153" s="9"/>
      <c r="PX153" s="9"/>
      <c r="PY153" s="9"/>
      <c r="PZ153" s="9"/>
      <c r="QA153" s="9"/>
      <c r="QB153" s="9"/>
      <c r="QC153" s="9"/>
      <c r="QD153" s="9"/>
      <c r="QE153" s="9"/>
      <c r="QF153" s="9"/>
      <c r="QG153" s="9"/>
      <c r="QH153" s="9"/>
      <c r="QI153" s="9"/>
      <c r="QJ153" s="9"/>
      <c r="QK153" s="9"/>
      <c r="QL153" s="9"/>
      <c r="QM153" s="9"/>
      <c r="QN153" s="9"/>
      <c r="QO153" s="9"/>
      <c r="QP153" s="9"/>
      <c r="QQ153" s="9"/>
      <c r="QR153" s="9"/>
      <c r="QS153" s="9"/>
      <c r="QT153" s="9"/>
      <c r="QU153" s="9"/>
      <c r="QV153" s="9"/>
      <c r="QW153" s="9"/>
      <c r="QX153" s="9"/>
      <c r="QY153" s="9"/>
      <c r="QZ153" s="9"/>
      <c r="RA153" s="9"/>
      <c r="RB153" s="9"/>
      <c r="RC153" s="9"/>
      <c r="RD153" s="9"/>
      <c r="RE153" s="9"/>
      <c r="RF153" s="9"/>
      <c r="RG153" s="9"/>
      <c r="RH153" s="9"/>
      <c r="RI153" s="9"/>
      <c r="RJ153" s="9"/>
      <c r="RK153" s="9"/>
      <c r="RL153" s="9"/>
      <c r="RM153" s="9"/>
      <c r="RN153" s="9"/>
      <c r="RO153" s="9"/>
      <c r="RP153" s="9"/>
      <c r="RQ153" s="9"/>
      <c r="RR153" s="9"/>
      <c r="RS153" s="9"/>
      <c r="RT153" s="9"/>
      <c r="RU153" s="9"/>
      <c r="RV153" s="9"/>
      <c r="RW153" s="9"/>
      <c r="RX153" s="9"/>
      <c r="RY153" s="9"/>
      <c r="RZ153" s="9"/>
      <c r="SA153" s="9"/>
      <c r="SB153" s="9"/>
      <c r="SC153" s="9"/>
      <c r="SD153" s="9"/>
      <c r="SE153" s="9"/>
      <c r="SF153" s="9"/>
      <c r="SG153" s="9"/>
      <c r="SH153" s="9"/>
      <c r="SI153" s="9"/>
      <c r="SJ153" s="9"/>
      <c r="SK153" s="9"/>
      <c r="SL153" s="9"/>
      <c r="SM153" s="9"/>
      <c r="SN153" s="9"/>
      <c r="SO153" s="9"/>
      <c r="SP153" s="9"/>
      <c r="SQ153" s="9"/>
      <c r="SR153" s="9"/>
      <c r="SS153" s="9"/>
      <c r="ST153" s="9"/>
      <c r="SU153" s="9"/>
      <c r="SV153" s="9"/>
      <c r="SW153" s="9"/>
      <c r="SX153" s="9"/>
      <c r="SY153" s="9"/>
      <c r="SZ153" s="9"/>
      <c r="TA153" s="9"/>
      <c r="TB153" s="9"/>
      <c r="TC153" s="9"/>
      <c r="TD153" s="9"/>
      <c r="TE153" s="9"/>
      <c r="TF153" s="9"/>
      <c r="TG153" s="9"/>
      <c r="TH153" s="9"/>
      <c r="TI153" s="9"/>
      <c r="TJ153" s="9"/>
      <c r="TK153" s="9"/>
      <c r="TL153" s="9"/>
      <c r="TM153" s="9"/>
      <c r="TN153" s="9"/>
      <c r="TO153" s="9"/>
      <c r="TP153" s="9"/>
      <c r="TQ153" s="9"/>
      <c r="TR153" s="9"/>
      <c r="TS153" s="9"/>
      <c r="TT153" s="9"/>
      <c r="TU153" s="9"/>
      <c r="TV153" s="9"/>
      <c r="TW153" s="9"/>
      <c r="TX153" s="9"/>
      <c r="TY153" s="9"/>
      <c r="TZ153" s="9"/>
      <c r="UA153" s="9"/>
      <c r="UB153" s="9"/>
      <c r="UC153" s="9"/>
      <c r="UD153" s="9"/>
      <c r="UE153" s="9"/>
      <c r="UF153" s="9"/>
      <c r="UG153" s="9"/>
      <c r="UH153" s="9"/>
      <c r="UI153" s="9"/>
      <c r="UJ153" s="9"/>
      <c r="UK153" s="9"/>
      <c r="UL153" s="9"/>
      <c r="UM153" s="9"/>
      <c r="UN153" s="9"/>
      <c r="UO153" s="9"/>
      <c r="UP153" s="9"/>
      <c r="UQ153" s="9"/>
      <c r="UR153" s="9"/>
      <c r="US153" s="9"/>
      <c r="UT153" s="9"/>
      <c r="UU153" s="9"/>
      <c r="UV153" s="9"/>
      <c r="UW153" s="9"/>
      <c r="UX153" s="9"/>
      <c r="UY153" s="9"/>
      <c r="UZ153" s="9"/>
      <c r="VA153" s="9"/>
      <c r="VB153" s="9"/>
      <c r="VC153" s="9"/>
      <c r="VD153" s="9"/>
      <c r="VE153" s="9"/>
      <c r="VF153" s="9"/>
      <c r="VG153" s="9"/>
      <c r="VH153" s="9"/>
      <c r="VI153" s="9"/>
      <c r="VJ153" s="9"/>
      <c r="VK153" s="9"/>
      <c r="VL153" s="9"/>
      <c r="VM153" s="9"/>
      <c r="VN153" s="9"/>
      <c r="VO153" s="9"/>
      <c r="VP153" s="9"/>
      <c r="VQ153" s="9"/>
      <c r="VR153" s="9"/>
      <c r="VS153" s="9"/>
      <c r="VT153" s="9"/>
      <c r="VU153" s="9"/>
      <c r="VV153" s="9"/>
      <c r="VW153" s="9"/>
      <c r="VX153" s="9"/>
      <c r="VY153" s="9"/>
      <c r="VZ153" s="9"/>
      <c r="WA153" s="9"/>
      <c r="WB153" s="9"/>
      <c r="WC153" s="9"/>
      <c r="WD153" s="9"/>
      <c r="WE153" s="9"/>
      <c r="WF153" s="9"/>
      <c r="WG153" s="9"/>
      <c r="WH153" s="9"/>
      <c r="WI153" s="9"/>
      <c r="WJ153" s="9"/>
      <c r="WK153" s="9"/>
      <c r="WL153" s="9"/>
      <c r="WM153" s="9"/>
      <c r="WN153" s="9"/>
      <c r="WO153" s="9"/>
      <c r="WP153" s="9"/>
      <c r="WQ153" s="9"/>
      <c r="WR153" s="9"/>
      <c r="WS153" s="9"/>
      <c r="WT153" s="9"/>
      <c r="WU153" s="9"/>
      <c r="WV153" s="9"/>
      <c r="WW153" s="9"/>
      <c r="WX153" s="9"/>
      <c r="WY153" s="9"/>
      <c r="WZ153" s="9"/>
      <c r="XA153" s="9"/>
      <c r="XB153" s="9"/>
      <c r="XC153" s="9"/>
      <c r="XD153" s="9"/>
      <c r="XE153" s="9"/>
      <c r="XF153" s="9"/>
      <c r="XG153" s="9"/>
      <c r="XH153" s="9"/>
      <c r="XI153" s="9"/>
      <c r="XJ153" s="9"/>
      <c r="XK153" s="9"/>
      <c r="XL153" s="9"/>
      <c r="XM153" s="9"/>
      <c r="XN153" s="9"/>
      <c r="XO153" s="9"/>
      <c r="XP153" s="9"/>
      <c r="XQ153" s="9"/>
      <c r="XR153" s="9"/>
      <c r="XS153" s="9"/>
      <c r="XT153" s="9"/>
      <c r="XU153" s="9"/>
      <c r="XV153" s="9"/>
      <c r="XW153" s="9"/>
      <c r="XX153" s="9"/>
      <c r="XY153" s="9"/>
      <c r="XZ153" s="9"/>
      <c r="YA153" s="9"/>
      <c r="YB153" s="9"/>
      <c r="YC153" s="9"/>
      <c r="YD153" s="9"/>
      <c r="YE153" s="9"/>
      <c r="YF153" s="9"/>
      <c r="YG153" s="9"/>
      <c r="YH153" s="9"/>
      <c r="YI153" s="9"/>
      <c r="YJ153" s="9"/>
      <c r="YK153" s="9"/>
      <c r="YL153" s="9"/>
      <c r="YM153" s="9"/>
      <c r="YN153" s="9"/>
      <c r="YO153" s="9"/>
      <c r="YP153" s="9"/>
      <c r="YQ153" s="9"/>
      <c r="YR153" s="9"/>
      <c r="YS153" s="9"/>
      <c r="YT153" s="9"/>
      <c r="YU153" s="9"/>
      <c r="YV153" s="9"/>
      <c r="YW153" s="9"/>
      <c r="YX153" s="9"/>
      <c r="YY153" s="9"/>
      <c r="YZ153" s="9"/>
      <c r="ZA153" s="9"/>
      <c r="ZB153" s="9"/>
      <c r="ZC153" s="9"/>
      <c r="ZD153" s="9"/>
      <c r="ZE153" s="9"/>
      <c r="ZF153" s="9"/>
      <c r="ZG153" s="9"/>
      <c r="ZH153" s="9"/>
      <c r="ZI153" s="9"/>
      <c r="ZJ153" s="9"/>
      <c r="ZK153" s="9"/>
      <c r="ZL153" s="9"/>
      <c r="ZM153" s="9"/>
      <c r="ZN153" s="9"/>
      <c r="ZO153" s="9"/>
      <c r="ZP153" s="9"/>
      <c r="ZQ153" s="9"/>
      <c r="ZR153" s="9"/>
      <c r="ZS153" s="9"/>
      <c r="ZT153" s="9"/>
      <c r="ZU153" s="9"/>
      <c r="ZV153" s="9"/>
      <c r="ZW153" s="9"/>
      <c r="ZX153" s="9"/>
      <c r="ZY153" s="9"/>
      <c r="ZZ153" s="9"/>
      <c r="AAA153" s="9"/>
      <c r="AAB153" s="9"/>
      <c r="AAC153" s="9"/>
      <c r="AAD153" s="9"/>
      <c r="AAE153" s="9"/>
      <c r="AAF153" s="9"/>
      <c r="AAG153" s="9"/>
      <c r="AAH153" s="9"/>
      <c r="AAI153" s="9"/>
      <c r="AAJ153" s="9"/>
      <c r="AAK153" s="9"/>
      <c r="AAL153" s="9"/>
      <c r="AAM153" s="9"/>
      <c r="AAN153" s="9"/>
      <c r="AAO153" s="9"/>
      <c r="AAP153" s="9"/>
      <c r="AAQ153" s="9"/>
      <c r="AAR153" s="9"/>
      <c r="AAS153" s="9"/>
      <c r="AAT153" s="9"/>
      <c r="AAU153" s="9"/>
      <c r="AAV153" s="9"/>
      <c r="AAW153" s="9"/>
      <c r="AAX153" s="9"/>
      <c r="AAY153" s="9"/>
      <c r="AAZ153" s="9"/>
      <c r="ABA153" s="9"/>
      <c r="ABB153" s="9"/>
      <c r="ABC153" s="9"/>
      <c r="ABD153" s="9"/>
      <c r="ABE153" s="9"/>
      <c r="ABF153" s="9"/>
      <c r="ABG153" s="9"/>
      <c r="ABH153" s="9"/>
      <c r="ABI153" s="9"/>
      <c r="ABJ153" s="9"/>
      <c r="ABK153" s="9"/>
      <c r="ABL153" s="9"/>
      <c r="ABM153" s="9"/>
      <c r="ABN153" s="9"/>
      <c r="ABO153" s="9"/>
      <c r="ABP153" s="9"/>
      <c r="ABQ153" s="9"/>
      <c r="ABR153" s="9"/>
      <c r="ABS153" s="9"/>
      <c r="ABT153" s="9"/>
      <c r="ABU153" s="9"/>
      <c r="ABV153" s="9"/>
      <c r="ABW153" s="9"/>
      <c r="ABX153" s="9"/>
      <c r="ABY153" s="9"/>
      <c r="ABZ153" s="9"/>
      <c r="ACA153" s="9"/>
      <c r="ACB153" s="9"/>
      <c r="ACC153" s="9"/>
      <c r="ACD153" s="9"/>
      <c r="ACE153" s="9"/>
      <c r="ACF153" s="9"/>
      <c r="ACG153" s="9"/>
      <c r="ACH153" s="9"/>
      <c r="ACI153" s="9"/>
      <c r="ACJ153" s="9"/>
      <c r="ACK153" s="9"/>
      <c r="ACL153" s="9"/>
      <c r="ACM153" s="9"/>
      <c r="ACN153" s="9"/>
      <c r="ACO153" s="9"/>
      <c r="ACP153" s="9"/>
      <c r="ACQ153" s="9"/>
      <c r="ACR153" s="9"/>
      <c r="ACS153" s="9"/>
      <c r="ACT153" s="9"/>
      <c r="ACU153" s="9"/>
      <c r="ACV153" s="9"/>
      <c r="ACW153" s="9"/>
      <c r="ACX153" s="9"/>
      <c r="ACY153" s="9"/>
      <c r="ACZ153" s="9"/>
      <c r="ADA153" s="9"/>
      <c r="ADB153" s="9"/>
      <c r="ADC153" s="9"/>
      <c r="ADD153" s="9"/>
      <c r="ADE153" s="9"/>
      <c r="ADF153" s="9"/>
      <c r="ADG153" s="9"/>
      <c r="ADH153" s="9"/>
      <c r="ADI153" s="9"/>
      <c r="ADJ153" s="9"/>
      <c r="ADK153" s="9"/>
      <c r="ADL153" s="9"/>
      <c r="ADM153" s="9"/>
      <c r="ADN153" s="9"/>
      <c r="ADO153" s="9"/>
      <c r="ADP153" s="9"/>
      <c r="ADQ153" s="9"/>
      <c r="ADR153" s="9"/>
      <c r="ADS153" s="9"/>
      <c r="ADT153" s="9"/>
      <c r="ADU153" s="9"/>
      <c r="ADV153" s="9"/>
      <c r="ADW153" s="9"/>
      <c r="ADX153" s="9"/>
      <c r="ADY153" s="9"/>
      <c r="ADZ153" s="9"/>
      <c r="AEA153" s="9"/>
      <c r="AEB153" s="9"/>
      <c r="AEC153" s="9"/>
      <c r="AED153" s="9"/>
      <c r="AEE153" s="9"/>
      <c r="AEF153" s="9"/>
      <c r="AEG153" s="9"/>
      <c r="AEH153" s="9"/>
      <c r="AEI153" s="9"/>
      <c r="AEJ153" s="9"/>
      <c r="AEK153" s="9"/>
      <c r="AEL153" s="9"/>
      <c r="AEM153" s="9"/>
      <c r="AEN153" s="9"/>
      <c r="AEO153" s="9"/>
      <c r="AEP153" s="9"/>
      <c r="AEQ153" s="9"/>
      <c r="AER153" s="9"/>
      <c r="AES153" s="9"/>
      <c r="AET153" s="9"/>
      <c r="AEU153" s="9"/>
      <c r="AEV153" s="9"/>
      <c r="AEW153" s="9"/>
      <c r="AEX153" s="9"/>
      <c r="AEY153" s="9"/>
      <c r="AEZ153" s="9"/>
      <c r="AFA153" s="9"/>
      <c r="AFB153" s="9"/>
      <c r="AFC153" s="9"/>
      <c r="AFD153" s="9"/>
      <c r="AFE153" s="9"/>
      <c r="AFF153" s="9"/>
      <c r="AFG153" s="9"/>
      <c r="AFH153" s="9"/>
      <c r="AFI153" s="9"/>
      <c r="AFJ153" s="9"/>
      <c r="AFK153" s="9"/>
      <c r="AFL153" s="9"/>
      <c r="AFM153" s="9"/>
      <c r="AFN153" s="9"/>
      <c r="AFO153" s="9"/>
      <c r="AFP153" s="9"/>
      <c r="AFQ153" s="9"/>
      <c r="AFR153" s="9"/>
      <c r="AFS153" s="9"/>
      <c r="AFT153" s="9"/>
      <c r="AFU153" s="9"/>
      <c r="AFV153" s="9"/>
      <c r="AFW153" s="9"/>
      <c r="AFX153" s="9"/>
      <c r="AFY153" s="9"/>
      <c r="AFZ153" s="9"/>
      <c r="AGA153" s="9"/>
      <c r="AGB153" s="9"/>
      <c r="AGC153" s="9"/>
      <c r="AGD153" s="9"/>
      <c r="AGE153" s="9"/>
      <c r="AGF153" s="9"/>
      <c r="AGG153" s="9"/>
      <c r="AGH153" s="9"/>
      <c r="AGI153" s="9"/>
      <c r="AGJ153" s="9"/>
      <c r="AGK153" s="9"/>
      <c r="AGL153" s="9"/>
      <c r="AGM153" s="9"/>
      <c r="AGN153" s="9"/>
      <c r="AGO153" s="9"/>
      <c r="AGP153" s="9"/>
      <c r="AGQ153" s="9"/>
      <c r="AGR153" s="9"/>
      <c r="AGS153" s="9"/>
      <c r="AGT153" s="9"/>
      <c r="AGU153" s="9"/>
      <c r="AGV153" s="9"/>
      <c r="AGW153" s="9"/>
      <c r="AGX153" s="9"/>
      <c r="AGY153" s="9"/>
      <c r="AGZ153" s="9"/>
      <c r="AHA153" s="9"/>
      <c r="AHB153" s="9"/>
      <c r="AHC153" s="9"/>
      <c r="AHD153" s="9"/>
      <c r="AHE153" s="9"/>
      <c r="AHF153" s="9"/>
      <c r="AHG153" s="9"/>
      <c r="AHH153" s="9"/>
      <c r="AHI153" s="9"/>
      <c r="AHJ153" s="9"/>
      <c r="AHK153" s="9"/>
      <c r="AHL153" s="9"/>
      <c r="AHM153" s="9"/>
      <c r="AHN153" s="9"/>
      <c r="AHO153" s="9"/>
      <c r="AHP153" s="9"/>
      <c r="AHQ153" s="9"/>
      <c r="AHR153" s="9"/>
      <c r="AHS153" s="9"/>
      <c r="AHT153" s="9"/>
      <c r="AHU153" s="9"/>
      <c r="AHV153" s="9"/>
    </row>
    <row r="154" spans="1:906" s="105" customFormat="1" x14ac:dyDescent="0.2">
      <c r="A154" s="115" t="s">
        <v>1087</v>
      </c>
      <c r="B154" s="116" t="s">
        <v>1005</v>
      </c>
      <c r="C154" s="117">
        <v>11573.885155</v>
      </c>
      <c r="D154" s="118">
        <v>11615</v>
      </c>
      <c r="E154" s="126">
        <v>391.00757750000002</v>
      </c>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c r="ML154" s="9"/>
      <c r="MM154" s="9"/>
      <c r="MN154" s="9"/>
      <c r="MO154" s="9"/>
      <c r="MP154" s="9"/>
      <c r="MQ154" s="9"/>
      <c r="MR154" s="9"/>
      <c r="MS154" s="9"/>
      <c r="MT154" s="9"/>
      <c r="MU154" s="9"/>
      <c r="MV154" s="9"/>
      <c r="MW154" s="9"/>
      <c r="MX154" s="9"/>
      <c r="MY154" s="9"/>
      <c r="MZ154" s="9"/>
      <c r="NA154" s="9"/>
      <c r="NB154" s="9"/>
      <c r="NC154" s="9"/>
      <c r="ND154" s="9"/>
      <c r="NE154" s="9"/>
      <c r="NF154" s="9"/>
      <c r="NG154" s="9"/>
      <c r="NH154" s="9"/>
      <c r="NI154" s="9"/>
      <c r="NJ154" s="9"/>
      <c r="NK154" s="9"/>
      <c r="NL154" s="9"/>
      <c r="NM154" s="9"/>
      <c r="NN154" s="9"/>
      <c r="NO154" s="9"/>
      <c r="NP154" s="9"/>
      <c r="NQ154" s="9"/>
      <c r="NR154" s="9"/>
      <c r="NS154" s="9"/>
      <c r="NT154" s="9"/>
      <c r="NU154" s="9"/>
      <c r="NV154" s="9"/>
      <c r="NW154" s="9"/>
      <c r="NX154" s="9"/>
      <c r="NY154" s="9"/>
      <c r="NZ154" s="9"/>
      <c r="OA154" s="9"/>
      <c r="OB154" s="9"/>
      <c r="OC154" s="9"/>
      <c r="OD154" s="9"/>
      <c r="OE154" s="9"/>
      <c r="OF154" s="9"/>
      <c r="OG154" s="9"/>
      <c r="OH154" s="9"/>
      <c r="OI154" s="9"/>
      <c r="OJ154" s="9"/>
      <c r="OK154" s="9"/>
      <c r="OL154" s="9"/>
      <c r="OM154" s="9"/>
      <c r="ON154" s="9"/>
      <c r="OO154" s="9"/>
      <c r="OP154" s="9"/>
      <c r="OQ154" s="9"/>
      <c r="OR154" s="9"/>
      <c r="OS154" s="9"/>
      <c r="OT154" s="9"/>
      <c r="OU154" s="9"/>
      <c r="OV154" s="9"/>
      <c r="OW154" s="9"/>
      <c r="OX154" s="9"/>
      <c r="OY154" s="9"/>
      <c r="OZ154" s="9"/>
      <c r="PA154" s="9"/>
      <c r="PB154" s="9"/>
      <c r="PC154" s="9"/>
      <c r="PD154" s="9"/>
      <c r="PE154" s="9"/>
      <c r="PF154" s="9"/>
      <c r="PG154" s="9"/>
      <c r="PH154" s="9"/>
      <c r="PI154" s="9"/>
      <c r="PJ154" s="9"/>
      <c r="PK154" s="9"/>
      <c r="PL154" s="9"/>
      <c r="PM154" s="9"/>
      <c r="PN154" s="9"/>
      <c r="PO154" s="9"/>
      <c r="PP154" s="9"/>
      <c r="PQ154" s="9"/>
      <c r="PR154" s="9"/>
      <c r="PS154" s="9"/>
      <c r="PT154" s="9"/>
      <c r="PU154" s="9"/>
      <c r="PV154" s="9"/>
      <c r="PW154" s="9"/>
      <c r="PX154" s="9"/>
      <c r="PY154" s="9"/>
      <c r="PZ154" s="9"/>
      <c r="QA154" s="9"/>
      <c r="QB154" s="9"/>
      <c r="QC154" s="9"/>
      <c r="QD154" s="9"/>
      <c r="QE154" s="9"/>
      <c r="QF154" s="9"/>
      <c r="QG154" s="9"/>
      <c r="QH154" s="9"/>
      <c r="QI154" s="9"/>
      <c r="QJ154" s="9"/>
      <c r="QK154" s="9"/>
      <c r="QL154" s="9"/>
      <c r="QM154" s="9"/>
      <c r="QN154" s="9"/>
      <c r="QO154" s="9"/>
      <c r="QP154" s="9"/>
      <c r="QQ154" s="9"/>
      <c r="QR154" s="9"/>
      <c r="QS154" s="9"/>
      <c r="QT154" s="9"/>
      <c r="QU154" s="9"/>
      <c r="QV154" s="9"/>
      <c r="QW154" s="9"/>
      <c r="QX154" s="9"/>
      <c r="QY154" s="9"/>
      <c r="QZ154" s="9"/>
      <c r="RA154" s="9"/>
      <c r="RB154" s="9"/>
      <c r="RC154" s="9"/>
      <c r="RD154" s="9"/>
      <c r="RE154" s="9"/>
      <c r="RF154" s="9"/>
      <c r="RG154" s="9"/>
      <c r="RH154" s="9"/>
      <c r="RI154" s="9"/>
      <c r="RJ154" s="9"/>
      <c r="RK154" s="9"/>
      <c r="RL154" s="9"/>
      <c r="RM154" s="9"/>
      <c r="RN154" s="9"/>
      <c r="RO154" s="9"/>
      <c r="RP154" s="9"/>
      <c r="RQ154" s="9"/>
      <c r="RR154" s="9"/>
      <c r="RS154" s="9"/>
      <c r="RT154" s="9"/>
      <c r="RU154" s="9"/>
      <c r="RV154" s="9"/>
      <c r="RW154" s="9"/>
      <c r="RX154" s="9"/>
      <c r="RY154" s="9"/>
      <c r="RZ154" s="9"/>
      <c r="SA154" s="9"/>
      <c r="SB154" s="9"/>
      <c r="SC154" s="9"/>
      <c r="SD154" s="9"/>
      <c r="SE154" s="9"/>
      <c r="SF154" s="9"/>
      <c r="SG154" s="9"/>
      <c r="SH154" s="9"/>
      <c r="SI154" s="9"/>
      <c r="SJ154" s="9"/>
      <c r="SK154" s="9"/>
      <c r="SL154" s="9"/>
      <c r="SM154" s="9"/>
      <c r="SN154" s="9"/>
      <c r="SO154" s="9"/>
      <c r="SP154" s="9"/>
      <c r="SQ154" s="9"/>
      <c r="SR154" s="9"/>
      <c r="SS154" s="9"/>
      <c r="ST154" s="9"/>
      <c r="SU154" s="9"/>
      <c r="SV154" s="9"/>
      <c r="SW154" s="9"/>
      <c r="SX154" s="9"/>
      <c r="SY154" s="9"/>
      <c r="SZ154" s="9"/>
      <c r="TA154" s="9"/>
      <c r="TB154" s="9"/>
      <c r="TC154" s="9"/>
      <c r="TD154" s="9"/>
      <c r="TE154" s="9"/>
      <c r="TF154" s="9"/>
      <c r="TG154" s="9"/>
      <c r="TH154" s="9"/>
      <c r="TI154" s="9"/>
      <c r="TJ154" s="9"/>
      <c r="TK154" s="9"/>
      <c r="TL154" s="9"/>
      <c r="TM154" s="9"/>
      <c r="TN154" s="9"/>
      <c r="TO154" s="9"/>
      <c r="TP154" s="9"/>
      <c r="TQ154" s="9"/>
      <c r="TR154" s="9"/>
      <c r="TS154" s="9"/>
      <c r="TT154" s="9"/>
      <c r="TU154" s="9"/>
      <c r="TV154" s="9"/>
      <c r="TW154" s="9"/>
      <c r="TX154" s="9"/>
      <c r="TY154" s="9"/>
      <c r="TZ154" s="9"/>
      <c r="UA154" s="9"/>
      <c r="UB154" s="9"/>
      <c r="UC154" s="9"/>
      <c r="UD154" s="9"/>
      <c r="UE154" s="9"/>
      <c r="UF154" s="9"/>
      <c r="UG154" s="9"/>
      <c r="UH154" s="9"/>
      <c r="UI154" s="9"/>
      <c r="UJ154" s="9"/>
      <c r="UK154" s="9"/>
      <c r="UL154" s="9"/>
      <c r="UM154" s="9"/>
      <c r="UN154" s="9"/>
      <c r="UO154" s="9"/>
      <c r="UP154" s="9"/>
      <c r="UQ154" s="9"/>
      <c r="UR154" s="9"/>
      <c r="US154" s="9"/>
      <c r="UT154" s="9"/>
      <c r="UU154" s="9"/>
      <c r="UV154" s="9"/>
      <c r="UW154" s="9"/>
      <c r="UX154" s="9"/>
      <c r="UY154" s="9"/>
      <c r="UZ154" s="9"/>
      <c r="VA154" s="9"/>
      <c r="VB154" s="9"/>
      <c r="VC154" s="9"/>
      <c r="VD154" s="9"/>
      <c r="VE154" s="9"/>
      <c r="VF154" s="9"/>
      <c r="VG154" s="9"/>
      <c r="VH154" s="9"/>
      <c r="VI154" s="9"/>
      <c r="VJ154" s="9"/>
      <c r="VK154" s="9"/>
      <c r="VL154" s="9"/>
      <c r="VM154" s="9"/>
      <c r="VN154" s="9"/>
      <c r="VO154" s="9"/>
      <c r="VP154" s="9"/>
      <c r="VQ154" s="9"/>
      <c r="VR154" s="9"/>
      <c r="VS154" s="9"/>
      <c r="VT154" s="9"/>
      <c r="VU154" s="9"/>
      <c r="VV154" s="9"/>
      <c r="VW154" s="9"/>
      <c r="VX154" s="9"/>
      <c r="VY154" s="9"/>
      <c r="VZ154" s="9"/>
      <c r="WA154" s="9"/>
      <c r="WB154" s="9"/>
      <c r="WC154" s="9"/>
      <c r="WD154" s="9"/>
      <c r="WE154" s="9"/>
      <c r="WF154" s="9"/>
      <c r="WG154" s="9"/>
      <c r="WH154" s="9"/>
      <c r="WI154" s="9"/>
      <c r="WJ154" s="9"/>
      <c r="WK154" s="9"/>
      <c r="WL154" s="9"/>
      <c r="WM154" s="9"/>
      <c r="WN154" s="9"/>
      <c r="WO154" s="9"/>
      <c r="WP154" s="9"/>
      <c r="WQ154" s="9"/>
      <c r="WR154" s="9"/>
      <c r="WS154" s="9"/>
      <c r="WT154" s="9"/>
      <c r="WU154" s="9"/>
      <c r="WV154" s="9"/>
      <c r="WW154" s="9"/>
      <c r="WX154" s="9"/>
      <c r="WY154" s="9"/>
      <c r="WZ154" s="9"/>
      <c r="XA154" s="9"/>
      <c r="XB154" s="9"/>
      <c r="XC154" s="9"/>
      <c r="XD154" s="9"/>
      <c r="XE154" s="9"/>
      <c r="XF154" s="9"/>
      <c r="XG154" s="9"/>
      <c r="XH154" s="9"/>
      <c r="XI154" s="9"/>
      <c r="XJ154" s="9"/>
      <c r="XK154" s="9"/>
      <c r="XL154" s="9"/>
      <c r="XM154" s="9"/>
      <c r="XN154" s="9"/>
      <c r="XO154" s="9"/>
      <c r="XP154" s="9"/>
      <c r="XQ154" s="9"/>
      <c r="XR154" s="9"/>
      <c r="XS154" s="9"/>
      <c r="XT154" s="9"/>
      <c r="XU154" s="9"/>
      <c r="XV154" s="9"/>
      <c r="XW154" s="9"/>
      <c r="XX154" s="9"/>
      <c r="XY154" s="9"/>
      <c r="XZ154" s="9"/>
      <c r="YA154" s="9"/>
      <c r="YB154" s="9"/>
      <c r="YC154" s="9"/>
      <c r="YD154" s="9"/>
      <c r="YE154" s="9"/>
      <c r="YF154" s="9"/>
      <c r="YG154" s="9"/>
      <c r="YH154" s="9"/>
      <c r="YI154" s="9"/>
      <c r="YJ154" s="9"/>
      <c r="YK154" s="9"/>
      <c r="YL154" s="9"/>
      <c r="YM154" s="9"/>
      <c r="YN154" s="9"/>
      <c r="YO154" s="9"/>
      <c r="YP154" s="9"/>
      <c r="YQ154" s="9"/>
      <c r="YR154" s="9"/>
      <c r="YS154" s="9"/>
      <c r="YT154" s="9"/>
      <c r="YU154" s="9"/>
      <c r="YV154" s="9"/>
      <c r="YW154" s="9"/>
      <c r="YX154" s="9"/>
      <c r="YY154" s="9"/>
      <c r="YZ154" s="9"/>
      <c r="ZA154" s="9"/>
      <c r="ZB154" s="9"/>
      <c r="ZC154" s="9"/>
      <c r="ZD154" s="9"/>
      <c r="ZE154" s="9"/>
      <c r="ZF154" s="9"/>
      <c r="ZG154" s="9"/>
      <c r="ZH154" s="9"/>
      <c r="ZI154" s="9"/>
      <c r="ZJ154" s="9"/>
      <c r="ZK154" s="9"/>
      <c r="ZL154" s="9"/>
      <c r="ZM154" s="9"/>
      <c r="ZN154" s="9"/>
      <c r="ZO154" s="9"/>
      <c r="ZP154" s="9"/>
      <c r="ZQ154" s="9"/>
      <c r="ZR154" s="9"/>
      <c r="ZS154" s="9"/>
      <c r="ZT154" s="9"/>
      <c r="ZU154" s="9"/>
      <c r="ZV154" s="9"/>
      <c r="ZW154" s="9"/>
      <c r="ZX154" s="9"/>
      <c r="ZY154" s="9"/>
      <c r="ZZ154" s="9"/>
      <c r="AAA154" s="9"/>
      <c r="AAB154" s="9"/>
      <c r="AAC154" s="9"/>
      <c r="AAD154" s="9"/>
      <c r="AAE154" s="9"/>
      <c r="AAF154" s="9"/>
      <c r="AAG154" s="9"/>
      <c r="AAH154" s="9"/>
      <c r="AAI154" s="9"/>
      <c r="AAJ154" s="9"/>
      <c r="AAK154" s="9"/>
      <c r="AAL154" s="9"/>
      <c r="AAM154" s="9"/>
      <c r="AAN154" s="9"/>
      <c r="AAO154" s="9"/>
      <c r="AAP154" s="9"/>
      <c r="AAQ154" s="9"/>
      <c r="AAR154" s="9"/>
      <c r="AAS154" s="9"/>
      <c r="AAT154" s="9"/>
      <c r="AAU154" s="9"/>
      <c r="AAV154" s="9"/>
      <c r="AAW154" s="9"/>
      <c r="AAX154" s="9"/>
      <c r="AAY154" s="9"/>
      <c r="AAZ154" s="9"/>
      <c r="ABA154" s="9"/>
      <c r="ABB154" s="9"/>
      <c r="ABC154" s="9"/>
      <c r="ABD154" s="9"/>
      <c r="ABE154" s="9"/>
      <c r="ABF154" s="9"/>
      <c r="ABG154" s="9"/>
      <c r="ABH154" s="9"/>
      <c r="ABI154" s="9"/>
      <c r="ABJ154" s="9"/>
      <c r="ABK154" s="9"/>
      <c r="ABL154" s="9"/>
      <c r="ABM154" s="9"/>
      <c r="ABN154" s="9"/>
      <c r="ABO154" s="9"/>
      <c r="ABP154" s="9"/>
      <c r="ABQ154" s="9"/>
      <c r="ABR154" s="9"/>
      <c r="ABS154" s="9"/>
      <c r="ABT154" s="9"/>
      <c r="ABU154" s="9"/>
      <c r="ABV154" s="9"/>
      <c r="ABW154" s="9"/>
      <c r="ABX154" s="9"/>
      <c r="ABY154" s="9"/>
      <c r="ABZ154" s="9"/>
      <c r="ACA154" s="9"/>
      <c r="ACB154" s="9"/>
      <c r="ACC154" s="9"/>
      <c r="ACD154" s="9"/>
      <c r="ACE154" s="9"/>
      <c r="ACF154" s="9"/>
      <c r="ACG154" s="9"/>
      <c r="ACH154" s="9"/>
      <c r="ACI154" s="9"/>
      <c r="ACJ154" s="9"/>
      <c r="ACK154" s="9"/>
      <c r="ACL154" s="9"/>
      <c r="ACM154" s="9"/>
      <c r="ACN154" s="9"/>
      <c r="ACO154" s="9"/>
      <c r="ACP154" s="9"/>
      <c r="ACQ154" s="9"/>
      <c r="ACR154" s="9"/>
      <c r="ACS154" s="9"/>
      <c r="ACT154" s="9"/>
      <c r="ACU154" s="9"/>
      <c r="ACV154" s="9"/>
      <c r="ACW154" s="9"/>
      <c r="ACX154" s="9"/>
      <c r="ACY154" s="9"/>
      <c r="ACZ154" s="9"/>
      <c r="ADA154" s="9"/>
      <c r="ADB154" s="9"/>
      <c r="ADC154" s="9"/>
      <c r="ADD154" s="9"/>
      <c r="ADE154" s="9"/>
      <c r="ADF154" s="9"/>
      <c r="ADG154" s="9"/>
      <c r="ADH154" s="9"/>
      <c r="ADI154" s="9"/>
      <c r="ADJ154" s="9"/>
      <c r="ADK154" s="9"/>
      <c r="ADL154" s="9"/>
      <c r="ADM154" s="9"/>
      <c r="ADN154" s="9"/>
      <c r="ADO154" s="9"/>
      <c r="ADP154" s="9"/>
      <c r="ADQ154" s="9"/>
      <c r="ADR154" s="9"/>
      <c r="ADS154" s="9"/>
      <c r="ADT154" s="9"/>
      <c r="ADU154" s="9"/>
      <c r="ADV154" s="9"/>
      <c r="ADW154" s="9"/>
      <c r="ADX154" s="9"/>
      <c r="ADY154" s="9"/>
      <c r="ADZ154" s="9"/>
      <c r="AEA154" s="9"/>
      <c r="AEB154" s="9"/>
      <c r="AEC154" s="9"/>
      <c r="AED154" s="9"/>
      <c r="AEE154" s="9"/>
      <c r="AEF154" s="9"/>
      <c r="AEG154" s="9"/>
      <c r="AEH154" s="9"/>
      <c r="AEI154" s="9"/>
      <c r="AEJ154" s="9"/>
      <c r="AEK154" s="9"/>
      <c r="AEL154" s="9"/>
      <c r="AEM154" s="9"/>
      <c r="AEN154" s="9"/>
      <c r="AEO154" s="9"/>
      <c r="AEP154" s="9"/>
      <c r="AEQ154" s="9"/>
      <c r="AER154" s="9"/>
      <c r="AES154" s="9"/>
      <c r="AET154" s="9"/>
      <c r="AEU154" s="9"/>
      <c r="AEV154" s="9"/>
      <c r="AEW154" s="9"/>
      <c r="AEX154" s="9"/>
      <c r="AEY154" s="9"/>
      <c r="AEZ154" s="9"/>
      <c r="AFA154" s="9"/>
      <c r="AFB154" s="9"/>
      <c r="AFC154" s="9"/>
      <c r="AFD154" s="9"/>
      <c r="AFE154" s="9"/>
      <c r="AFF154" s="9"/>
      <c r="AFG154" s="9"/>
      <c r="AFH154" s="9"/>
      <c r="AFI154" s="9"/>
      <c r="AFJ154" s="9"/>
      <c r="AFK154" s="9"/>
      <c r="AFL154" s="9"/>
      <c r="AFM154" s="9"/>
      <c r="AFN154" s="9"/>
      <c r="AFO154" s="9"/>
      <c r="AFP154" s="9"/>
      <c r="AFQ154" s="9"/>
      <c r="AFR154" s="9"/>
      <c r="AFS154" s="9"/>
      <c r="AFT154" s="9"/>
      <c r="AFU154" s="9"/>
      <c r="AFV154" s="9"/>
      <c r="AFW154" s="9"/>
      <c r="AFX154" s="9"/>
      <c r="AFY154" s="9"/>
      <c r="AFZ154" s="9"/>
      <c r="AGA154" s="9"/>
      <c r="AGB154" s="9"/>
      <c r="AGC154" s="9"/>
      <c r="AGD154" s="9"/>
      <c r="AGE154" s="9"/>
      <c r="AGF154" s="9"/>
      <c r="AGG154" s="9"/>
      <c r="AGH154" s="9"/>
      <c r="AGI154" s="9"/>
      <c r="AGJ154" s="9"/>
      <c r="AGK154" s="9"/>
      <c r="AGL154" s="9"/>
      <c r="AGM154" s="9"/>
      <c r="AGN154" s="9"/>
      <c r="AGO154" s="9"/>
      <c r="AGP154" s="9"/>
      <c r="AGQ154" s="9"/>
      <c r="AGR154" s="9"/>
      <c r="AGS154" s="9"/>
      <c r="AGT154" s="9"/>
      <c r="AGU154" s="9"/>
      <c r="AGV154" s="9"/>
      <c r="AGW154" s="9"/>
      <c r="AGX154" s="9"/>
      <c r="AGY154" s="9"/>
      <c r="AGZ154" s="9"/>
      <c r="AHA154" s="9"/>
      <c r="AHB154" s="9"/>
      <c r="AHC154" s="9"/>
      <c r="AHD154" s="9"/>
      <c r="AHE154" s="9"/>
      <c r="AHF154" s="9"/>
      <c r="AHG154" s="9"/>
      <c r="AHH154" s="9"/>
      <c r="AHI154" s="9"/>
      <c r="AHJ154" s="9"/>
      <c r="AHK154" s="9"/>
      <c r="AHL154" s="9"/>
      <c r="AHM154" s="9"/>
      <c r="AHN154" s="9"/>
      <c r="AHO154" s="9"/>
      <c r="AHP154" s="9"/>
      <c r="AHQ154" s="9"/>
      <c r="AHR154" s="9"/>
      <c r="AHS154" s="9"/>
      <c r="AHT154" s="9"/>
      <c r="AHU154" s="9"/>
      <c r="AHV154" s="9"/>
    </row>
    <row r="155" spans="1:906" s="105" customForma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c r="MK155" s="9"/>
      <c r="ML155" s="9"/>
      <c r="MM155" s="9"/>
      <c r="MN155" s="9"/>
      <c r="MO155" s="9"/>
      <c r="MP155" s="9"/>
      <c r="MQ155" s="9"/>
      <c r="MR155" s="9"/>
      <c r="MS155" s="9"/>
      <c r="MT155" s="9"/>
      <c r="MU155" s="9"/>
      <c r="MV155" s="9"/>
      <c r="MW155" s="9"/>
      <c r="MX155" s="9"/>
      <c r="MY155" s="9"/>
      <c r="MZ155" s="9"/>
      <c r="NA155" s="9"/>
      <c r="NB155" s="9"/>
      <c r="NC155" s="9"/>
      <c r="ND155" s="9"/>
      <c r="NE155" s="9"/>
      <c r="NF155" s="9"/>
      <c r="NG155" s="9"/>
      <c r="NH155" s="9"/>
      <c r="NI155" s="9"/>
      <c r="NJ155" s="9"/>
      <c r="NK155" s="9"/>
      <c r="NL155" s="9"/>
      <c r="NM155" s="9"/>
      <c r="NN155" s="9"/>
      <c r="NO155" s="9"/>
      <c r="NP155" s="9"/>
      <c r="NQ155" s="9"/>
      <c r="NR155" s="9"/>
      <c r="NS155" s="9"/>
      <c r="NT155" s="9"/>
      <c r="NU155" s="9"/>
      <c r="NV155" s="9"/>
      <c r="NW155" s="9"/>
      <c r="NX155" s="9"/>
      <c r="NY155" s="9"/>
      <c r="NZ155" s="9"/>
      <c r="OA155" s="9"/>
      <c r="OB155" s="9"/>
      <c r="OC155" s="9"/>
      <c r="OD155" s="9"/>
      <c r="OE155" s="9"/>
      <c r="OF155" s="9"/>
      <c r="OG155" s="9"/>
      <c r="OH155" s="9"/>
      <c r="OI155" s="9"/>
      <c r="OJ155" s="9"/>
      <c r="OK155" s="9"/>
      <c r="OL155" s="9"/>
      <c r="OM155" s="9"/>
      <c r="ON155" s="9"/>
      <c r="OO155" s="9"/>
      <c r="OP155" s="9"/>
      <c r="OQ155" s="9"/>
      <c r="OR155" s="9"/>
      <c r="OS155" s="9"/>
      <c r="OT155" s="9"/>
      <c r="OU155" s="9"/>
      <c r="OV155" s="9"/>
      <c r="OW155" s="9"/>
      <c r="OX155" s="9"/>
      <c r="OY155" s="9"/>
      <c r="OZ155" s="9"/>
      <c r="PA155" s="9"/>
      <c r="PB155" s="9"/>
      <c r="PC155" s="9"/>
      <c r="PD155" s="9"/>
      <c r="PE155" s="9"/>
      <c r="PF155" s="9"/>
      <c r="PG155" s="9"/>
      <c r="PH155" s="9"/>
      <c r="PI155" s="9"/>
      <c r="PJ155" s="9"/>
      <c r="PK155" s="9"/>
      <c r="PL155" s="9"/>
      <c r="PM155" s="9"/>
      <c r="PN155" s="9"/>
      <c r="PO155" s="9"/>
      <c r="PP155" s="9"/>
      <c r="PQ155" s="9"/>
      <c r="PR155" s="9"/>
      <c r="PS155" s="9"/>
      <c r="PT155" s="9"/>
      <c r="PU155" s="9"/>
      <c r="PV155" s="9"/>
      <c r="PW155" s="9"/>
      <c r="PX155" s="9"/>
      <c r="PY155" s="9"/>
      <c r="PZ155" s="9"/>
      <c r="QA155" s="9"/>
      <c r="QB155" s="9"/>
      <c r="QC155" s="9"/>
      <c r="QD155" s="9"/>
      <c r="QE155" s="9"/>
      <c r="QF155" s="9"/>
      <c r="QG155" s="9"/>
      <c r="QH155" s="9"/>
      <c r="QI155" s="9"/>
      <c r="QJ155" s="9"/>
      <c r="QK155" s="9"/>
      <c r="QL155" s="9"/>
      <c r="QM155" s="9"/>
      <c r="QN155" s="9"/>
      <c r="QO155" s="9"/>
      <c r="QP155" s="9"/>
      <c r="QQ155" s="9"/>
      <c r="QR155" s="9"/>
      <c r="QS155" s="9"/>
      <c r="QT155" s="9"/>
      <c r="QU155" s="9"/>
      <c r="QV155" s="9"/>
      <c r="QW155" s="9"/>
      <c r="QX155" s="9"/>
      <c r="QY155" s="9"/>
      <c r="QZ155" s="9"/>
      <c r="RA155" s="9"/>
      <c r="RB155" s="9"/>
      <c r="RC155" s="9"/>
      <c r="RD155" s="9"/>
      <c r="RE155" s="9"/>
      <c r="RF155" s="9"/>
      <c r="RG155" s="9"/>
      <c r="RH155" s="9"/>
      <c r="RI155" s="9"/>
      <c r="RJ155" s="9"/>
      <c r="RK155" s="9"/>
      <c r="RL155" s="9"/>
      <c r="RM155" s="9"/>
      <c r="RN155" s="9"/>
      <c r="RO155" s="9"/>
      <c r="RP155" s="9"/>
      <c r="RQ155" s="9"/>
      <c r="RR155" s="9"/>
      <c r="RS155" s="9"/>
      <c r="RT155" s="9"/>
      <c r="RU155" s="9"/>
      <c r="RV155" s="9"/>
      <c r="RW155" s="9"/>
      <c r="RX155" s="9"/>
      <c r="RY155" s="9"/>
      <c r="RZ155" s="9"/>
      <c r="SA155" s="9"/>
      <c r="SB155" s="9"/>
      <c r="SC155" s="9"/>
      <c r="SD155" s="9"/>
      <c r="SE155" s="9"/>
      <c r="SF155" s="9"/>
      <c r="SG155" s="9"/>
      <c r="SH155" s="9"/>
      <c r="SI155" s="9"/>
      <c r="SJ155" s="9"/>
      <c r="SK155" s="9"/>
      <c r="SL155" s="9"/>
      <c r="SM155" s="9"/>
      <c r="SN155" s="9"/>
      <c r="SO155" s="9"/>
      <c r="SP155" s="9"/>
      <c r="SQ155" s="9"/>
      <c r="SR155" s="9"/>
      <c r="SS155" s="9"/>
      <c r="ST155" s="9"/>
      <c r="SU155" s="9"/>
      <c r="SV155" s="9"/>
      <c r="SW155" s="9"/>
      <c r="SX155" s="9"/>
      <c r="SY155" s="9"/>
      <c r="SZ155" s="9"/>
      <c r="TA155" s="9"/>
      <c r="TB155" s="9"/>
      <c r="TC155" s="9"/>
      <c r="TD155" s="9"/>
      <c r="TE155" s="9"/>
      <c r="TF155" s="9"/>
      <c r="TG155" s="9"/>
      <c r="TH155" s="9"/>
      <c r="TI155" s="9"/>
      <c r="TJ155" s="9"/>
      <c r="TK155" s="9"/>
      <c r="TL155" s="9"/>
      <c r="TM155" s="9"/>
      <c r="TN155" s="9"/>
      <c r="TO155" s="9"/>
      <c r="TP155" s="9"/>
      <c r="TQ155" s="9"/>
      <c r="TR155" s="9"/>
      <c r="TS155" s="9"/>
      <c r="TT155" s="9"/>
      <c r="TU155" s="9"/>
      <c r="TV155" s="9"/>
      <c r="TW155" s="9"/>
      <c r="TX155" s="9"/>
      <c r="TY155" s="9"/>
      <c r="TZ155" s="9"/>
      <c r="UA155" s="9"/>
      <c r="UB155" s="9"/>
      <c r="UC155" s="9"/>
      <c r="UD155" s="9"/>
      <c r="UE155" s="9"/>
      <c r="UF155" s="9"/>
      <c r="UG155" s="9"/>
      <c r="UH155" s="9"/>
      <c r="UI155" s="9"/>
      <c r="UJ155" s="9"/>
      <c r="UK155" s="9"/>
      <c r="UL155" s="9"/>
      <c r="UM155" s="9"/>
      <c r="UN155" s="9"/>
      <c r="UO155" s="9"/>
      <c r="UP155" s="9"/>
      <c r="UQ155" s="9"/>
      <c r="UR155" s="9"/>
      <c r="US155" s="9"/>
      <c r="UT155" s="9"/>
      <c r="UU155" s="9"/>
      <c r="UV155" s="9"/>
      <c r="UW155" s="9"/>
      <c r="UX155" s="9"/>
      <c r="UY155" s="9"/>
      <c r="UZ155" s="9"/>
      <c r="VA155" s="9"/>
      <c r="VB155" s="9"/>
      <c r="VC155" s="9"/>
      <c r="VD155" s="9"/>
      <c r="VE155" s="9"/>
      <c r="VF155" s="9"/>
      <c r="VG155" s="9"/>
      <c r="VH155" s="9"/>
      <c r="VI155" s="9"/>
      <c r="VJ155" s="9"/>
      <c r="VK155" s="9"/>
      <c r="VL155" s="9"/>
      <c r="VM155" s="9"/>
      <c r="VN155" s="9"/>
      <c r="VO155" s="9"/>
      <c r="VP155" s="9"/>
      <c r="VQ155" s="9"/>
      <c r="VR155" s="9"/>
      <c r="VS155" s="9"/>
      <c r="VT155" s="9"/>
      <c r="VU155" s="9"/>
      <c r="VV155" s="9"/>
      <c r="VW155" s="9"/>
      <c r="VX155" s="9"/>
      <c r="VY155" s="9"/>
      <c r="VZ155" s="9"/>
      <c r="WA155" s="9"/>
      <c r="WB155" s="9"/>
      <c r="WC155" s="9"/>
      <c r="WD155" s="9"/>
      <c r="WE155" s="9"/>
      <c r="WF155" s="9"/>
      <c r="WG155" s="9"/>
      <c r="WH155" s="9"/>
      <c r="WI155" s="9"/>
      <c r="WJ155" s="9"/>
      <c r="WK155" s="9"/>
      <c r="WL155" s="9"/>
      <c r="WM155" s="9"/>
      <c r="WN155" s="9"/>
      <c r="WO155" s="9"/>
      <c r="WP155" s="9"/>
      <c r="WQ155" s="9"/>
      <c r="WR155" s="9"/>
      <c r="WS155" s="9"/>
      <c r="WT155" s="9"/>
      <c r="WU155" s="9"/>
      <c r="WV155" s="9"/>
      <c r="WW155" s="9"/>
      <c r="WX155" s="9"/>
      <c r="WY155" s="9"/>
      <c r="WZ155" s="9"/>
      <c r="XA155" s="9"/>
      <c r="XB155" s="9"/>
      <c r="XC155" s="9"/>
      <c r="XD155" s="9"/>
      <c r="XE155" s="9"/>
      <c r="XF155" s="9"/>
      <c r="XG155" s="9"/>
      <c r="XH155" s="9"/>
      <c r="XI155" s="9"/>
      <c r="XJ155" s="9"/>
      <c r="XK155" s="9"/>
      <c r="XL155" s="9"/>
      <c r="XM155" s="9"/>
      <c r="XN155" s="9"/>
      <c r="XO155" s="9"/>
      <c r="XP155" s="9"/>
      <c r="XQ155" s="9"/>
      <c r="XR155" s="9"/>
      <c r="XS155" s="9"/>
      <c r="XT155" s="9"/>
      <c r="XU155" s="9"/>
      <c r="XV155" s="9"/>
      <c r="XW155" s="9"/>
      <c r="XX155" s="9"/>
      <c r="XY155" s="9"/>
      <c r="XZ155" s="9"/>
      <c r="YA155" s="9"/>
      <c r="YB155" s="9"/>
      <c r="YC155" s="9"/>
      <c r="YD155" s="9"/>
      <c r="YE155" s="9"/>
      <c r="YF155" s="9"/>
      <c r="YG155" s="9"/>
      <c r="YH155" s="9"/>
      <c r="YI155" s="9"/>
      <c r="YJ155" s="9"/>
      <c r="YK155" s="9"/>
      <c r="YL155" s="9"/>
      <c r="YM155" s="9"/>
      <c r="YN155" s="9"/>
      <c r="YO155" s="9"/>
      <c r="YP155" s="9"/>
      <c r="YQ155" s="9"/>
      <c r="YR155" s="9"/>
      <c r="YS155" s="9"/>
      <c r="YT155" s="9"/>
      <c r="YU155" s="9"/>
      <c r="YV155" s="9"/>
      <c r="YW155" s="9"/>
      <c r="YX155" s="9"/>
      <c r="YY155" s="9"/>
      <c r="YZ155" s="9"/>
      <c r="ZA155" s="9"/>
      <c r="ZB155" s="9"/>
      <c r="ZC155" s="9"/>
      <c r="ZD155" s="9"/>
      <c r="ZE155" s="9"/>
      <c r="ZF155" s="9"/>
      <c r="ZG155" s="9"/>
      <c r="ZH155" s="9"/>
      <c r="ZI155" s="9"/>
      <c r="ZJ155" s="9"/>
      <c r="ZK155" s="9"/>
      <c r="ZL155" s="9"/>
      <c r="ZM155" s="9"/>
      <c r="ZN155" s="9"/>
      <c r="ZO155" s="9"/>
      <c r="ZP155" s="9"/>
      <c r="ZQ155" s="9"/>
      <c r="ZR155" s="9"/>
      <c r="ZS155" s="9"/>
      <c r="ZT155" s="9"/>
      <c r="ZU155" s="9"/>
      <c r="ZV155" s="9"/>
      <c r="ZW155" s="9"/>
      <c r="ZX155" s="9"/>
      <c r="ZY155" s="9"/>
      <c r="ZZ155" s="9"/>
      <c r="AAA155" s="9"/>
      <c r="AAB155" s="9"/>
      <c r="AAC155" s="9"/>
      <c r="AAD155" s="9"/>
      <c r="AAE155" s="9"/>
      <c r="AAF155" s="9"/>
      <c r="AAG155" s="9"/>
      <c r="AAH155" s="9"/>
      <c r="AAI155" s="9"/>
      <c r="AAJ155" s="9"/>
      <c r="AAK155" s="9"/>
      <c r="AAL155" s="9"/>
      <c r="AAM155" s="9"/>
      <c r="AAN155" s="9"/>
      <c r="AAO155" s="9"/>
      <c r="AAP155" s="9"/>
      <c r="AAQ155" s="9"/>
      <c r="AAR155" s="9"/>
      <c r="AAS155" s="9"/>
      <c r="AAT155" s="9"/>
      <c r="AAU155" s="9"/>
      <c r="AAV155" s="9"/>
      <c r="AAW155" s="9"/>
      <c r="AAX155" s="9"/>
      <c r="AAY155" s="9"/>
      <c r="AAZ155" s="9"/>
      <c r="ABA155" s="9"/>
      <c r="ABB155" s="9"/>
      <c r="ABC155" s="9"/>
      <c r="ABD155" s="9"/>
      <c r="ABE155" s="9"/>
      <c r="ABF155" s="9"/>
      <c r="ABG155" s="9"/>
      <c r="ABH155" s="9"/>
      <c r="ABI155" s="9"/>
      <c r="ABJ155" s="9"/>
      <c r="ABK155" s="9"/>
      <c r="ABL155" s="9"/>
      <c r="ABM155" s="9"/>
      <c r="ABN155" s="9"/>
      <c r="ABO155" s="9"/>
      <c r="ABP155" s="9"/>
      <c r="ABQ155" s="9"/>
      <c r="ABR155" s="9"/>
      <c r="ABS155" s="9"/>
      <c r="ABT155" s="9"/>
      <c r="ABU155" s="9"/>
      <c r="ABV155" s="9"/>
      <c r="ABW155" s="9"/>
      <c r="ABX155" s="9"/>
      <c r="ABY155" s="9"/>
      <c r="ABZ155" s="9"/>
      <c r="ACA155" s="9"/>
      <c r="ACB155" s="9"/>
      <c r="ACC155" s="9"/>
      <c r="ACD155" s="9"/>
      <c r="ACE155" s="9"/>
      <c r="ACF155" s="9"/>
      <c r="ACG155" s="9"/>
      <c r="ACH155" s="9"/>
      <c r="ACI155" s="9"/>
      <c r="ACJ155" s="9"/>
      <c r="ACK155" s="9"/>
      <c r="ACL155" s="9"/>
      <c r="ACM155" s="9"/>
      <c r="ACN155" s="9"/>
      <c r="ACO155" s="9"/>
      <c r="ACP155" s="9"/>
      <c r="ACQ155" s="9"/>
      <c r="ACR155" s="9"/>
      <c r="ACS155" s="9"/>
      <c r="ACT155" s="9"/>
      <c r="ACU155" s="9"/>
      <c r="ACV155" s="9"/>
      <c r="ACW155" s="9"/>
      <c r="ACX155" s="9"/>
      <c r="ACY155" s="9"/>
      <c r="ACZ155" s="9"/>
      <c r="ADA155" s="9"/>
      <c r="ADB155" s="9"/>
      <c r="ADC155" s="9"/>
      <c r="ADD155" s="9"/>
      <c r="ADE155" s="9"/>
      <c r="ADF155" s="9"/>
      <c r="ADG155" s="9"/>
      <c r="ADH155" s="9"/>
      <c r="ADI155" s="9"/>
      <c r="ADJ155" s="9"/>
      <c r="ADK155" s="9"/>
      <c r="ADL155" s="9"/>
      <c r="ADM155" s="9"/>
      <c r="ADN155" s="9"/>
      <c r="ADO155" s="9"/>
      <c r="ADP155" s="9"/>
      <c r="ADQ155" s="9"/>
      <c r="ADR155" s="9"/>
      <c r="ADS155" s="9"/>
      <c r="ADT155" s="9"/>
      <c r="ADU155" s="9"/>
      <c r="ADV155" s="9"/>
      <c r="ADW155" s="9"/>
      <c r="ADX155" s="9"/>
      <c r="ADY155" s="9"/>
      <c r="ADZ155" s="9"/>
      <c r="AEA155" s="9"/>
      <c r="AEB155" s="9"/>
      <c r="AEC155" s="9"/>
      <c r="AED155" s="9"/>
      <c r="AEE155" s="9"/>
      <c r="AEF155" s="9"/>
      <c r="AEG155" s="9"/>
      <c r="AEH155" s="9"/>
      <c r="AEI155" s="9"/>
      <c r="AEJ155" s="9"/>
      <c r="AEK155" s="9"/>
      <c r="AEL155" s="9"/>
      <c r="AEM155" s="9"/>
      <c r="AEN155" s="9"/>
      <c r="AEO155" s="9"/>
      <c r="AEP155" s="9"/>
      <c r="AEQ155" s="9"/>
      <c r="AER155" s="9"/>
      <c r="AES155" s="9"/>
      <c r="AET155" s="9"/>
      <c r="AEU155" s="9"/>
      <c r="AEV155" s="9"/>
      <c r="AEW155" s="9"/>
      <c r="AEX155" s="9"/>
      <c r="AEY155" s="9"/>
      <c r="AEZ155" s="9"/>
      <c r="AFA155" s="9"/>
      <c r="AFB155" s="9"/>
      <c r="AFC155" s="9"/>
      <c r="AFD155" s="9"/>
      <c r="AFE155" s="9"/>
      <c r="AFF155" s="9"/>
      <c r="AFG155" s="9"/>
      <c r="AFH155" s="9"/>
      <c r="AFI155" s="9"/>
      <c r="AFJ155" s="9"/>
      <c r="AFK155" s="9"/>
      <c r="AFL155" s="9"/>
      <c r="AFM155" s="9"/>
      <c r="AFN155" s="9"/>
      <c r="AFO155" s="9"/>
      <c r="AFP155" s="9"/>
      <c r="AFQ155" s="9"/>
      <c r="AFR155" s="9"/>
      <c r="AFS155" s="9"/>
      <c r="AFT155" s="9"/>
      <c r="AFU155" s="9"/>
      <c r="AFV155" s="9"/>
      <c r="AFW155" s="9"/>
      <c r="AFX155" s="9"/>
      <c r="AFY155" s="9"/>
      <c r="AFZ155" s="9"/>
      <c r="AGA155" s="9"/>
      <c r="AGB155" s="9"/>
      <c r="AGC155" s="9"/>
      <c r="AGD155" s="9"/>
      <c r="AGE155" s="9"/>
      <c r="AGF155" s="9"/>
      <c r="AGG155" s="9"/>
      <c r="AGH155" s="9"/>
      <c r="AGI155" s="9"/>
      <c r="AGJ155" s="9"/>
      <c r="AGK155" s="9"/>
      <c r="AGL155" s="9"/>
      <c r="AGM155" s="9"/>
      <c r="AGN155" s="9"/>
      <c r="AGO155" s="9"/>
      <c r="AGP155" s="9"/>
      <c r="AGQ155" s="9"/>
      <c r="AGR155" s="9"/>
      <c r="AGS155" s="9"/>
      <c r="AGT155" s="9"/>
      <c r="AGU155" s="9"/>
      <c r="AGV155" s="9"/>
      <c r="AGW155" s="9"/>
      <c r="AGX155" s="9"/>
      <c r="AGY155" s="9"/>
      <c r="AGZ155" s="9"/>
      <c r="AHA155" s="9"/>
      <c r="AHB155" s="9"/>
      <c r="AHC155" s="9"/>
      <c r="AHD155" s="9"/>
      <c r="AHE155" s="9"/>
      <c r="AHF155" s="9"/>
      <c r="AHG155" s="9"/>
      <c r="AHH155" s="9"/>
      <c r="AHI155" s="9"/>
      <c r="AHJ155" s="9"/>
      <c r="AHK155" s="9"/>
      <c r="AHL155" s="9"/>
      <c r="AHM155" s="9"/>
      <c r="AHN155" s="9"/>
      <c r="AHO155" s="9"/>
      <c r="AHP155" s="9"/>
      <c r="AHQ155" s="9"/>
      <c r="AHR155" s="9"/>
      <c r="AHS155" s="9"/>
      <c r="AHT155" s="9"/>
      <c r="AHU155" s="9"/>
      <c r="AHV155" s="9"/>
    </row>
    <row r="156" spans="1:906" s="105" customFormat="1" x14ac:dyDescent="0.2">
      <c r="A156" s="9" t="s">
        <v>1659</v>
      </c>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c r="MK156" s="9"/>
      <c r="ML156" s="9"/>
      <c r="MM156" s="9"/>
      <c r="MN156" s="9"/>
      <c r="MO156" s="9"/>
      <c r="MP156" s="9"/>
      <c r="MQ156" s="9"/>
      <c r="MR156" s="9"/>
      <c r="MS156" s="9"/>
      <c r="MT156" s="9"/>
      <c r="MU156" s="9"/>
      <c r="MV156" s="9"/>
      <c r="MW156" s="9"/>
      <c r="MX156" s="9"/>
      <c r="MY156" s="9"/>
      <c r="MZ156" s="9"/>
      <c r="NA156" s="9"/>
      <c r="NB156" s="9"/>
      <c r="NC156" s="9"/>
      <c r="ND156" s="9"/>
      <c r="NE156" s="9"/>
      <c r="NF156" s="9"/>
      <c r="NG156" s="9"/>
      <c r="NH156" s="9"/>
      <c r="NI156" s="9"/>
      <c r="NJ156" s="9"/>
      <c r="NK156" s="9"/>
      <c r="NL156" s="9"/>
      <c r="NM156" s="9"/>
      <c r="NN156" s="9"/>
      <c r="NO156" s="9"/>
      <c r="NP156" s="9"/>
      <c r="NQ156" s="9"/>
      <c r="NR156" s="9"/>
      <c r="NS156" s="9"/>
      <c r="NT156" s="9"/>
      <c r="NU156" s="9"/>
      <c r="NV156" s="9"/>
      <c r="NW156" s="9"/>
      <c r="NX156" s="9"/>
      <c r="NY156" s="9"/>
      <c r="NZ156" s="9"/>
      <c r="OA156" s="9"/>
      <c r="OB156" s="9"/>
      <c r="OC156" s="9"/>
      <c r="OD156" s="9"/>
      <c r="OE156" s="9"/>
      <c r="OF156" s="9"/>
      <c r="OG156" s="9"/>
      <c r="OH156" s="9"/>
      <c r="OI156" s="9"/>
      <c r="OJ156" s="9"/>
      <c r="OK156" s="9"/>
      <c r="OL156" s="9"/>
      <c r="OM156" s="9"/>
      <c r="ON156" s="9"/>
      <c r="OO156" s="9"/>
      <c r="OP156" s="9"/>
      <c r="OQ156" s="9"/>
      <c r="OR156" s="9"/>
      <c r="OS156" s="9"/>
      <c r="OT156" s="9"/>
      <c r="OU156" s="9"/>
      <c r="OV156" s="9"/>
      <c r="OW156" s="9"/>
      <c r="OX156" s="9"/>
      <c r="OY156" s="9"/>
      <c r="OZ156" s="9"/>
      <c r="PA156" s="9"/>
      <c r="PB156" s="9"/>
      <c r="PC156" s="9"/>
      <c r="PD156" s="9"/>
      <c r="PE156" s="9"/>
      <c r="PF156" s="9"/>
      <c r="PG156" s="9"/>
      <c r="PH156" s="9"/>
      <c r="PI156" s="9"/>
      <c r="PJ156" s="9"/>
      <c r="PK156" s="9"/>
      <c r="PL156" s="9"/>
      <c r="PM156" s="9"/>
      <c r="PN156" s="9"/>
      <c r="PO156" s="9"/>
      <c r="PP156" s="9"/>
      <c r="PQ156" s="9"/>
      <c r="PR156" s="9"/>
      <c r="PS156" s="9"/>
      <c r="PT156" s="9"/>
      <c r="PU156" s="9"/>
      <c r="PV156" s="9"/>
      <c r="PW156" s="9"/>
      <c r="PX156" s="9"/>
      <c r="PY156" s="9"/>
      <c r="PZ156" s="9"/>
      <c r="QA156" s="9"/>
      <c r="QB156" s="9"/>
      <c r="QC156" s="9"/>
      <c r="QD156" s="9"/>
      <c r="QE156" s="9"/>
      <c r="QF156" s="9"/>
      <c r="QG156" s="9"/>
      <c r="QH156" s="9"/>
      <c r="QI156" s="9"/>
      <c r="QJ156" s="9"/>
      <c r="QK156" s="9"/>
      <c r="QL156" s="9"/>
      <c r="QM156" s="9"/>
      <c r="QN156" s="9"/>
      <c r="QO156" s="9"/>
      <c r="QP156" s="9"/>
      <c r="QQ156" s="9"/>
      <c r="QR156" s="9"/>
      <c r="QS156" s="9"/>
      <c r="QT156" s="9"/>
      <c r="QU156" s="9"/>
      <c r="QV156" s="9"/>
      <c r="QW156" s="9"/>
      <c r="QX156" s="9"/>
      <c r="QY156" s="9"/>
      <c r="QZ156" s="9"/>
      <c r="RA156" s="9"/>
      <c r="RB156" s="9"/>
      <c r="RC156" s="9"/>
      <c r="RD156" s="9"/>
      <c r="RE156" s="9"/>
      <c r="RF156" s="9"/>
      <c r="RG156" s="9"/>
      <c r="RH156" s="9"/>
      <c r="RI156" s="9"/>
      <c r="RJ156" s="9"/>
      <c r="RK156" s="9"/>
      <c r="RL156" s="9"/>
      <c r="RM156" s="9"/>
      <c r="RN156" s="9"/>
      <c r="RO156" s="9"/>
      <c r="RP156" s="9"/>
      <c r="RQ156" s="9"/>
      <c r="RR156" s="9"/>
      <c r="RS156" s="9"/>
      <c r="RT156" s="9"/>
      <c r="RU156" s="9"/>
      <c r="RV156" s="9"/>
      <c r="RW156" s="9"/>
      <c r="RX156" s="9"/>
      <c r="RY156" s="9"/>
      <c r="RZ156" s="9"/>
      <c r="SA156" s="9"/>
      <c r="SB156" s="9"/>
      <c r="SC156" s="9"/>
      <c r="SD156" s="9"/>
      <c r="SE156" s="9"/>
      <c r="SF156" s="9"/>
      <c r="SG156" s="9"/>
      <c r="SH156" s="9"/>
      <c r="SI156" s="9"/>
      <c r="SJ156" s="9"/>
      <c r="SK156" s="9"/>
      <c r="SL156" s="9"/>
      <c r="SM156" s="9"/>
      <c r="SN156" s="9"/>
      <c r="SO156" s="9"/>
      <c r="SP156" s="9"/>
      <c r="SQ156" s="9"/>
      <c r="SR156" s="9"/>
      <c r="SS156" s="9"/>
      <c r="ST156" s="9"/>
      <c r="SU156" s="9"/>
      <c r="SV156" s="9"/>
      <c r="SW156" s="9"/>
      <c r="SX156" s="9"/>
      <c r="SY156" s="9"/>
      <c r="SZ156" s="9"/>
      <c r="TA156" s="9"/>
      <c r="TB156" s="9"/>
      <c r="TC156" s="9"/>
      <c r="TD156" s="9"/>
      <c r="TE156" s="9"/>
      <c r="TF156" s="9"/>
      <c r="TG156" s="9"/>
      <c r="TH156" s="9"/>
      <c r="TI156" s="9"/>
      <c r="TJ156" s="9"/>
      <c r="TK156" s="9"/>
      <c r="TL156" s="9"/>
      <c r="TM156" s="9"/>
      <c r="TN156" s="9"/>
      <c r="TO156" s="9"/>
      <c r="TP156" s="9"/>
      <c r="TQ156" s="9"/>
      <c r="TR156" s="9"/>
      <c r="TS156" s="9"/>
      <c r="TT156" s="9"/>
      <c r="TU156" s="9"/>
      <c r="TV156" s="9"/>
      <c r="TW156" s="9"/>
      <c r="TX156" s="9"/>
      <c r="TY156" s="9"/>
      <c r="TZ156" s="9"/>
      <c r="UA156" s="9"/>
      <c r="UB156" s="9"/>
      <c r="UC156" s="9"/>
      <c r="UD156" s="9"/>
      <c r="UE156" s="9"/>
      <c r="UF156" s="9"/>
      <c r="UG156" s="9"/>
      <c r="UH156" s="9"/>
      <c r="UI156" s="9"/>
      <c r="UJ156" s="9"/>
      <c r="UK156" s="9"/>
      <c r="UL156" s="9"/>
      <c r="UM156" s="9"/>
      <c r="UN156" s="9"/>
      <c r="UO156" s="9"/>
      <c r="UP156" s="9"/>
      <c r="UQ156" s="9"/>
      <c r="UR156" s="9"/>
      <c r="US156" s="9"/>
      <c r="UT156" s="9"/>
      <c r="UU156" s="9"/>
      <c r="UV156" s="9"/>
      <c r="UW156" s="9"/>
      <c r="UX156" s="9"/>
      <c r="UY156" s="9"/>
      <c r="UZ156" s="9"/>
      <c r="VA156" s="9"/>
      <c r="VB156" s="9"/>
      <c r="VC156" s="9"/>
      <c r="VD156" s="9"/>
      <c r="VE156" s="9"/>
      <c r="VF156" s="9"/>
      <c r="VG156" s="9"/>
      <c r="VH156" s="9"/>
      <c r="VI156" s="9"/>
      <c r="VJ156" s="9"/>
      <c r="VK156" s="9"/>
      <c r="VL156" s="9"/>
      <c r="VM156" s="9"/>
      <c r="VN156" s="9"/>
      <c r="VO156" s="9"/>
      <c r="VP156" s="9"/>
      <c r="VQ156" s="9"/>
      <c r="VR156" s="9"/>
      <c r="VS156" s="9"/>
      <c r="VT156" s="9"/>
      <c r="VU156" s="9"/>
      <c r="VV156" s="9"/>
      <c r="VW156" s="9"/>
      <c r="VX156" s="9"/>
      <c r="VY156" s="9"/>
      <c r="VZ156" s="9"/>
      <c r="WA156" s="9"/>
      <c r="WB156" s="9"/>
      <c r="WC156" s="9"/>
      <c r="WD156" s="9"/>
      <c r="WE156" s="9"/>
      <c r="WF156" s="9"/>
      <c r="WG156" s="9"/>
      <c r="WH156" s="9"/>
      <c r="WI156" s="9"/>
      <c r="WJ156" s="9"/>
      <c r="WK156" s="9"/>
      <c r="WL156" s="9"/>
      <c r="WM156" s="9"/>
      <c r="WN156" s="9"/>
      <c r="WO156" s="9"/>
      <c r="WP156" s="9"/>
      <c r="WQ156" s="9"/>
      <c r="WR156" s="9"/>
      <c r="WS156" s="9"/>
      <c r="WT156" s="9"/>
      <c r="WU156" s="9"/>
      <c r="WV156" s="9"/>
      <c r="WW156" s="9"/>
      <c r="WX156" s="9"/>
      <c r="WY156" s="9"/>
      <c r="WZ156" s="9"/>
      <c r="XA156" s="9"/>
      <c r="XB156" s="9"/>
      <c r="XC156" s="9"/>
      <c r="XD156" s="9"/>
      <c r="XE156" s="9"/>
      <c r="XF156" s="9"/>
      <c r="XG156" s="9"/>
      <c r="XH156" s="9"/>
      <c r="XI156" s="9"/>
      <c r="XJ156" s="9"/>
      <c r="XK156" s="9"/>
      <c r="XL156" s="9"/>
      <c r="XM156" s="9"/>
      <c r="XN156" s="9"/>
      <c r="XO156" s="9"/>
      <c r="XP156" s="9"/>
      <c r="XQ156" s="9"/>
      <c r="XR156" s="9"/>
      <c r="XS156" s="9"/>
      <c r="XT156" s="9"/>
      <c r="XU156" s="9"/>
      <c r="XV156" s="9"/>
      <c r="XW156" s="9"/>
      <c r="XX156" s="9"/>
      <c r="XY156" s="9"/>
      <c r="XZ156" s="9"/>
      <c r="YA156" s="9"/>
      <c r="YB156" s="9"/>
      <c r="YC156" s="9"/>
      <c r="YD156" s="9"/>
      <c r="YE156" s="9"/>
      <c r="YF156" s="9"/>
      <c r="YG156" s="9"/>
      <c r="YH156" s="9"/>
      <c r="YI156" s="9"/>
      <c r="YJ156" s="9"/>
      <c r="YK156" s="9"/>
      <c r="YL156" s="9"/>
      <c r="YM156" s="9"/>
      <c r="YN156" s="9"/>
      <c r="YO156" s="9"/>
      <c r="YP156" s="9"/>
      <c r="YQ156" s="9"/>
      <c r="YR156" s="9"/>
      <c r="YS156" s="9"/>
      <c r="YT156" s="9"/>
      <c r="YU156" s="9"/>
      <c r="YV156" s="9"/>
      <c r="YW156" s="9"/>
      <c r="YX156" s="9"/>
      <c r="YY156" s="9"/>
      <c r="YZ156" s="9"/>
      <c r="ZA156" s="9"/>
      <c r="ZB156" s="9"/>
      <c r="ZC156" s="9"/>
      <c r="ZD156" s="9"/>
      <c r="ZE156" s="9"/>
      <c r="ZF156" s="9"/>
      <c r="ZG156" s="9"/>
      <c r="ZH156" s="9"/>
      <c r="ZI156" s="9"/>
      <c r="ZJ156" s="9"/>
      <c r="ZK156" s="9"/>
      <c r="ZL156" s="9"/>
      <c r="ZM156" s="9"/>
      <c r="ZN156" s="9"/>
      <c r="ZO156" s="9"/>
      <c r="ZP156" s="9"/>
      <c r="ZQ156" s="9"/>
      <c r="ZR156" s="9"/>
      <c r="ZS156" s="9"/>
      <c r="ZT156" s="9"/>
      <c r="ZU156" s="9"/>
      <c r="ZV156" s="9"/>
      <c r="ZW156" s="9"/>
      <c r="ZX156" s="9"/>
      <c r="ZY156" s="9"/>
      <c r="ZZ156" s="9"/>
      <c r="AAA156" s="9"/>
      <c r="AAB156" s="9"/>
      <c r="AAC156" s="9"/>
      <c r="AAD156" s="9"/>
      <c r="AAE156" s="9"/>
      <c r="AAF156" s="9"/>
      <c r="AAG156" s="9"/>
      <c r="AAH156" s="9"/>
      <c r="AAI156" s="9"/>
      <c r="AAJ156" s="9"/>
      <c r="AAK156" s="9"/>
      <c r="AAL156" s="9"/>
      <c r="AAM156" s="9"/>
      <c r="AAN156" s="9"/>
      <c r="AAO156" s="9"/>
      <c r="AAP156" s="9"/>
      <c r="AAQ156" s="9"/>
      <c r="AAR156" s="9"/>
      <c r="AAS156" s="9"/>
      <c r="AAT156" s="9"/>
      <c r="AAU156" s="9"/>
      <c r="AAV156" s="9"/>
      <c r="AAW156" s="9"/>
      <c r="AAX156" s="9"/>
      <c r="AAY156" s="9"/>
      <c r="AAZ156" s="9"/>
      <c r="ABA156" s="9"/>
      <c r="ABB156" s="9"/>
      <c r="ABC156" s="9"/>
      <c r="ABD156" s="9"/>
      <c r="ABE156" s="9"/>
      <c r="ABF156" s="9"/>
      <c r="ABG156" s="9"/>
      <c r="ABH156" s="9"/>
      <c r="ABI156" s="9"/>
      <c r="ABJ156" s="9"/>
      <c r="ABK156" s="9"/>
      <c r="ABL156" s="9"/>
      <c r="ABM156" s="9"/>
      <c r="ABN156" s="9"/>
      <c r="ABO156" s="9"/>
      <c r="ABP156" s="9"/>
      <c r="ABQ156" s="9"/>
      <c r="ABR156" s="9"/>
      <c r="ABS156" s="9"/>
      <c r="ABT156" s="9"/>
      <c r="ABU156" s="9"/>
      <c r="ABV156" s="9"/>
      <c r="ABW156" s="9"/>
      <c r="ABX156" s="9"/>
      <c r="ABY156" s="9"/>
      <c r="ABZ156" s="9"/>
      <c r="ACA156" s="9"/>
      <c r="ACB156" s="9"/>
      <c r="ACC156" s="9"/>
      <c r="ACD156" s="9"/>
      <c r="ACE156" s="9"/>
      <c r="ACF156" s="9"/>
      <c r="ACG156" s="9"/>
      <c r="ACH156" s="9"/>
      <c r="ACI156" s="9"/>
      <c r="ACJ156" s="9"/>
      <c r="ACK156" s="9"/>
      <c r="ACL156" s="9"/>
      <c r="ACM156" s="9"/>
      <c r="ACN156" s="9"/>
      <c r="ACO156" s="9"/>
      <c r="ACP156" s="9"/>
      <c r="ACQ156" s="9"/>
      <c r="ACR156" s="9"/>
      <c r="ACS156" s="9"/>
      <c r="ACT156" s="9"/>
      <c r="ACU156" s="9"/>
      <c r="ACV156" s="9"/>
      <c r="ACW156" s="9"/>
      <c r="ACX156" s="9"/>
      <c r="ACY156" s="9"/>
      <c r="ACZ156" s="9"/>
      <c r="ADA156" s="9"/>
      <c r="ADB156" s="9"/>
      <c r="ADC156" s="9"/>
      <c r="ADD156" s="9"/>
      <c r="ADE156" s="9"/>
      <c r="ADF156" s="9"/>
      <c r="ADG156" s="9"/>
      <c r="ADH156" s="9"/>
      <c r="ADI156" s="9"/>
      <c r="ADJ156" s="9"/>
      <c r="ADK156" s="9"/>
      <c r="ADL156" s="9"/>
      <c r="ADM156" s="9"/>
      <c r="ADN156" s="9"/>
      <c r="ADO156" s="9"/>
      <c r="ADP156" s="9"/>
      <c r="ADQ156" s="9"/>
      <c r="ADR156" s="9"/>
      <c r="ADS156" s="9"/>
      <c r="ADT156" s="9"/>
      <c r="ADU156" s="9"/>
      <c r="ADV156" s="9"/>
      <c r="ADW156" s="9"/>
      <c r="ADX156" s="9"/>
      <c r="ADY156" s="9"/>
      <c r="ADZ156" s="9"/>
      <c r="AEA156" s="9"/>
      <c r="AEB156" s="9"/>
      <c r="AEC156" s="9"/>
      <c r="AED156" s="9"/>
      <c r="AEE156" s="9"/>
      <c r="AEF156" s="9"/>
      <c r="AEG156" s="9"/>
      <c r="AEH156" s="9"/>
      <c r="AEI156" s="9"/>
      <c r="AEJ156" s="9"/>
      <c r="AEK156" s="9"/>
      <c r="AEL156" s="9"/>
      <c r="AEM156" s="9"/>
      <c r="AEN156" s="9"/>
      <c r="AEO156" s="9"/>
      <c r="AEP156" s="9"/>
      <c r="AEQ156" s="9"/>
      <c r="AER156" s="9"/>
      <c r="AES156" s="9"/>
      <c r="AET156" s="9"/>
      <c r="AEU156" s="9"/>
      <c r="AEV156" s="9"/>
      <c r="AEW156" s="9"/>
      <c r="AEX156" s="9"/>
      <c r="AEY156" s="9"/>
      <c r="AEZ156" s="9"/>
      <c r="AFA156" s="9"/>
      <c r="AFB156" s="9"/>
      <c r="AFC156" s="9"/>
      <c r="AFD156" s="9"/>
      <c r="AFE156" s="9"/>
      <c r="AFF156" s="9"/>
      <c r="AFG156" s="9"/>
      <c r="AFH156" s="9"/>
      <c r="AFI156" s="9"/>
      <c r="AFJ156" s="9"/>
      <c r="AFK156" s="9"/>
      <c r="AFL156" s="9"/>
      <c r="AFM156" s="9"/>
      <c r="AFN156" s="9"/>
      <c r="AFO156" s="9"/>
      <c r="AFP156" s="9"/>
      <c r="AFQ156" s="9"/>
      <c r="AFR156" s="9"/>
      <c r="AFS156" s="9"/>
      <c r="AFT156" s="9"/>
      <c r="AFU156" s="9"/>
      <c r="AFV156" s="9"/>
      <c r="AFW156" s="9"/>
      <c r="AFX156" s="9"/>
      <c r="AFY156" s="9"/>
      <c r="AFZ156" s="9"/>
      <c r="AGA156" s="9"/>
      <c r="AGB156" s="9"/>
      <c r="AGC156" s="9"/>
      <c r="AGD156" s="9"/>
      <c r="AGE156" s="9"/>
      <c r="AGF156" s="9"/>
      <c r="AGG156" s="9"/>
      <c r="AGH156" s="9"/>
      <c r="AGI156" s="9"/>
      <c r="AGJ156" s="9"/>
      <c r="AGK156" s="9"/>
      <c r="AGL156" s="9"/>
      <c r="AGM156" s="9"/>
      <c r="AGN156" s="9"/>
      <c r="AGO156" s="9"/>
      <c r="AGP156" s="9"/>
      <c r="AGQ156" s="9"/>
      <c r="AGR156" s="9"/>
      <c r="AGS156" s="9"/>
      <c r="AGT156" s="9"/>
      <c r="AGU156" s="9"/>
      <c r="AGV156" s="9"/>
      <c r="AGW156" s="9"/>
      <c r="AGX156" s="9"/>
      <c r="AGY156" s="9"/>
      <c r="AGZ156" s="9"/>
      <c r="AHA156" s="9"/>
      <c r="AHB156" s="9"/>
      <c r="AHC156" s="9"/>
      <c r="AHD156" s="9"/>
      <c r="AHE156" s="9"/>
      <c r="AHF156" s="9"/>
      <c r="AHG156" s="9"/>
      <c r="AHH156" s="9"/>
      <c r="AHI156" s="9"/>
      <c r="AHJ156" s="9"/>
      <c r="AHK156" s="9"/>
      <c r="AHL156" s="9"/>
      <c r="AHM156" s="9"/>
      <c r="AHN156" s="9"/>
      <c r="AHO156" s="9"/>
      <c r="AHP156" s="9"/>
      <c r="AHQ156" s="9"/>
      <c r="AHR156" s="9"/>
      <c r="AHS156" s="9"/>
      <c r="AHT156" s="9"/>
      <c r="AHU156" s="9"/>
      <c r="AHV156" s="9"/>
    </row>
    <row r="157" spans="1:906" s="105" customFormat="1" x14ac:dyDescent="0.2">
      <c r="A157" s="9" t="s">
        <v>1660</v>
      </c>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c r="ML157" s="9"/>
      <c r="MM157" s="9"/>
      <c r="MN157" s="9"/>
      <c r="MO157" s="9"/>
      <c r="MP157" s="9"/>
      <c r="MQ157" s="9"/>
      <c r="MR157" s="9"/>
      <c r="MS157" s="9"/>
      <c r="MT157" s="9"/>
      <c r="MU157" s="9"/>
      <c r="MV157" s="9"/>
      <c r="MW157" s="9"/>
      <c r="MX157" s="9"/>
      <c r="MY157" s="9"/>
      <c r="MZ157" s="9"/>
      <c r="NA157" s="9"/>
      <c r="NB157" s="9"/>
      <c r="NC157" s="9"/>
      <c r="ND157" s="9"/>
      <c r="NE157" s="9"/>
      <c r="NF157" s="9"/>
      <c r="NG157" s="9"/>
      <c r="NH157" s="9"/>
      <c r="NI157" s="9"/>
      <c r="NJ157" s="9"/>
      <c r="NK157" s="9"/>
      <c r="NL157" s="9"/>
      <c r="NM157" s="9"/>
      <c r="NN157" s="9"/>
      <c r="NO157" s="9"/>
      <c r="NP157" s="9"/>
      <c r="NQ157" s="9"/>
      <c r="NR157" s="9"/>
      <c r="NS157" s="9"/>
      <c r="NT157" s="9"/>
      <c r="NU157" s="9"/>
      <c r="NV157" s="9"/>
      <c r="NW157" s="9"/>
      <c r="NX157" s="9"/>
      <c r="NY157" s="9"/>
      <c r="NZ157" s="9"/>
      <c r="OA157" s="9"/>
      <c r="OB157" s="9"/>
      <c r="OC157" s="9"/>
      <c r="OD157" s="9"/>
      <c r="OE157" s="9"/>
      <c r="OF157" s="9"/>
      <c r="OG157" s="9"/>
      <c r="OH157" s="9"/>
      <c r="OI157" s="9"/>
      <c r="OJ157" s="9"/>
      <c r="OK157" s="9"/>
      <c r="OL157" s="9"/>
      <c r="OM157" s="9"/>
      <c r="ON157" s="9"/>
      <c r="OO157" s="9"/>
      <c r="OP157" s="9"/>
      <c r="OQ157" s="9"/>
      <c r="OR157" s="9"/>
      <c r="OS157" s="9"/>
      <c r="OT157" s="9"/>
      <c r="OU157" s="9"/>
      <c r="OV157" s="9"/>
      <c r="OW157" s="9"/>
      <c r="OX157" s="9"/>
      <c r="OY157" s="9"/>
      <c r="OZ157" s="9"/>
      <c r="PA157" s="9"/>
      <c r="PB157" s="9"/>
      <c r="PC157" s="9"/>
      <c r="PD157" s="9"/>
      <c r="PE157" s="9"/>
      <c r="PF157" s="9"/>
      <c r="PG157" s="9"/>
      <c r="PH157" s="9"/>
      <c r="PI157" s="9"/>
      <c r="PJ157" s="9"/>
      <c r="PK157" s="9"/>
      <c r="PL157" s="9"/>
      <c r="PM157" s="9"/>
      <c r="PN157" s="9"/>
      <c r="PO157" s="9"/>
      <c r="PP157" s="9"/>
      <c r="PQ157" s="9"/>
      <c r="PR157" s="9"/>
      <c r="PS157" s="9"/>
      <c r="PT157" s="9"/>
      <c r="PU157" s="9"/>
      <c r="PV157" s="9"/>
      <c r="PW157" s="9"/>
      <c r="PX157" s="9"/>
      <c r="PY157" s="9"/>
      <c r="PZ157" s="9"/>
      <c r="QA157" s="9"/>
      <c r="QB157" s="9"/>
      <c r="QC157" s="9"/>
      <c r="QD157" s="9"/>
      <c r="QE157" s="9"/>
      <c r="QF157" s="9"/>
      <c r="QG157" s="9"/>
      <c r="QH157" s="9"/>
      <c r="QI157" s="9"/>
      <c r="QJ157" s="9"/>
      <c r="QK157" s="9"/>
      <c r="QL157" s="9"/>
      <c r="QM157" s="9"/>
      <c r="QN157" s="9"/>
      <c r="QO157" s="9"/>
      <c r="QP157" s="9"/>
      <c r="QQ157" s="9"/>
      <c r="QR157" s="9"/>
      <c r="QS157" s="9"/>
      <c r="QT157" s="9"/>
      <c r="QU157" s="9"/>
      <c r="QV157" s="9"/>
      <c r="QW157" s="9"/>
      <c r="QX157" s="9"/>
      <c r="QY157" s="9"/>
      <c r="QZ157" s="9"/>
      <c r="RA157" s="9"/>
      <c r="RB157" s="9"/>
      <c r="RC157" s="9"/>
      <c r="RD157" s="9"/>
      <c r="RE157" s="9"/>
      <c r="RF157" s="9"/>
      <c r="RG157" s="9"/>
      <c r="RH157" s="9"/>
      <c r="RI157" s="9"/>
      <c r="RJ157" s="9"/>
      <c r="RK157" s="9"/>
      <c r="RL157" s="9"/>
      <c r="RM157" s="9"/>
      <c r="RN157" s="9"/>
      <c r="RO157" s="9"/>
      <c r="RP157" s="9"/>
      <c r="RQ157" s="9"/>
      <c r="RR157" s="9"/>
      <c r="RS157" s="9"/>
      <c r="RT157" s="9"/>
      <c r="RU157" s="9"/>
      <c r="RV157" s="9"/>
      <c r="RW157" s="9"/>
      <c r="RX157" s="9"/>
      <c r="RY157" s="9"/>
      <c r="RZ157" s="9"/>
      <c r="SA157" s="9"/>
      <c r="SB157" s="9"/>
      <c r="SC157" s="9"/>
      <c r="SD157" s="9"/>
      <c r="SE157" s="9"/>
      <c r="SF157" s="9"/>
      <c r="SG157" s="9"/>
      <c r="SH157" s="9"/>
      <c r="SI157" s="9"/>
      <c r="SJ157" s="9"/>
      <c r="SK157" s="9"/>
      <c r="SL157" s="9"/>
      <c r="SM157" s="9"/>
      <c r="SN157" s="9"/>
      <c r="SO157" s="9"/>
      <c r="SP157" s="9"/>
      <c r="SQ157" s="9"/>
      <c r="SR157" s="9"/>
      <c r="SS157" s="9"/>
      <c r="ST157" s="9"/>
      <c r="SU157" s="9"/>
      <c r="SV157" s="9"/>
      <c r="SW157" s="9"/>
      <c r="SX157" s="9"/>
      <c r="SY157" s="9"/>
      <c r="SZ157" s="9"/>
      <c r="TA157" s="9"/>
      <c r="TB157" s="9"/>
      <c r="TC157" s="9"/>
      <c r="TD157" s="9"/>
      <c r="TE157" s="9"/>
      <c r="TF157" s="9"/>
      <c r="TG157" s="9"/>
      <c r="TH157" s="9"/>
      <c r="TI157" s="9"/>
      <c r="TJ157" s="9"/>
      <c r="TK157" s="9"/>
      <c r="TL157" s="9"/>
      <c r="TM157" s="9"/>
      <c r="TN157" s="9"/>
      <c r="TO157" s="9"/>
      <c r="TP157" s="9"/>
      <c r="TQ157" s="9"/>
      <c r="TR157" s="9"/>
      <c r="TS157" s="9"/>
      <c r="TT157" s="9"/>
      <c r="TU157" s="9"/>
      <c r="TV157" s="9"/>
      <c r="TW157" s="9"/>
      <c r="TX157" s="9"/>
      <c r="TY157" s="9"/>
      <c r="TZ157" s="9"/>
      <c r="UA157" s="9"/>
      <c r="UB157" s="9"/>
      <c r="UC157" s="9"/>
      <c r="UD157" s="9"/>
      <c r="UE157" s="9"/>
      <c r="UF157" s="9"/>
      <c r="UG157" s="9"/>
      <c r="UH157" s="9"/>
      <c r="UI157" s="9"/>
      <c r="UJ157" s="9"/>
      <c r="UK157" s="9"/>
      <c r="UL157" s="9"/>
      <c r="UM157" s="9"/>
      <c r="UN157" s="9"/>
      <c r="UO157" s="9"/>
      <c r="UP157" s="9"/>
      <c r="UQ157" s="9"/>
      <c r="UR157" s="9"/>
      <c r="US157" s="9"/>
      <c r="UT157" s="9"/>
      <c r="UU157" s="9"/>
      <c r="UV157" s="9"/>
      <c r="UW157" s="9"/>
      <c r="UX157" s="9"/>
      <c r="UY157" s="9"/>
      <c r="UZ157" s="9"/>
      <c r="VA157" s="9"/>
      <c r="VB157" s="9"/>
      <c r="VC157" s="9"/>
      <c r="VD157" s="9"/>
      <c r="VE157" s="9"/>
      <c r="VF157" s="9"/>
      <c r="VG157" s="9"/>
      <c r="VH157" s="9"/>
      <c r="VI157" s="9"/>
      <c r="VJ157" s="9"/>
      <c r="VK157" s="9"/>
      <c r="VL157" s="9"/>
      <c r="VM157" s="9"/>
      <c r="VN157" s="9"/>
      <c r="VO157" s="9"/>
      <c r="VP157" s="9"/>
      <c r="VQ157" s="9"/>
      <c r="VR157" s="9"/>
      <c r="VS157" s="9"/>
      <c r="VT157" s="9"/>
      <c r="VU157" s="9"/>
      <c r="VV157" s="9"/>
      <c r="VW157" s="9"/>
      <c r="VX157" s="9"/>
      <c r="VY157" s="9"/>
      <c r="VZ157" s="9"/>
      <c r="WA157" s="9"/>
      <c r="WB157" s="9"/>
      <c r="WC157" s="9"/>
      <c r="WD157" s="9"/>
      <c r="WE157" s="9"/>
      <c r="WF157" s="9"/>
      <c r="WG157" s="9"/>
      <c r="WH157" s="9"/>
      <c r="WI157" s="9"/>
      <c r="WJ157" s="9"/>
      <c r="WK157" s="9"/>
      <c r="WL157" s="9"/>
      <c r="WM157" s="9"/>
      <c r="WN157" s="9"/>
      <c r="WO157" s="9"/>
      <c r="WP157" s="9"/>
      <c r="WQ157" s="9"/>
      <c r="WR157" s="9"/>
      <c r="WS157" s="9"/>
      <c r="WT157" s="9"/>
      <c r="WU157" s="9"/>
      <c r="WV157" s="9"/>
      <c r="WW157" s="9"/>
      <c r="WX157" s="9"/>
      <c r="WY157" s="9"/>
      <c r="WZ157" s="9"/>
      <c r="XA157" s="9"/>
      <c r="XB157" s="9"/>
      <c r="XC157" s="9"/>
      <c r="XD157" s="9"/>
      <c r="XE157" s="9"/>
      <c r="XF157" s="9"/>
      <c r="XG157" s="9"/>
      <c r="XH157" s="9"/>
      <c r="XI157" s="9"/>
      <c r="XJ157" s="9"/>
      <c r="XK157" s="9"/>
      <c r="XL157" s="9"/>
      <c r="XM157" s="9"/>
      <c r="XN157" s="9"/>
      <c r="XO157" s="9"/>
      <c r="XP157" s="9"/>
      <c r="XQ157" s="9"/>
      <c r="XR157" s="9"/>
      <c r="XS157" s="9"/>
      <c r="XT157" s="9"/>
      <c r="XU157" s="9"/>
      <c r="XV157" s="9"/>
      <c r="XW157" s="9"/>
      <c r="XX157" s="9"/>
      <c r="XY157" s="9"/>
      <c r="XZ157" s="9"/>
      <c r="YA157" s="9"/>
      <c r="YB157" s="9"/>
      <c r="YC157" s="9"/>
      <c r="YD157" s="9"/>
      <c r="YE157" s="9"/>
      <c r="YF157" s="9"/>
      <c r="YG157" s="9"/>
      <c r="YH157" s="9"/>
      <c r="YI157" s="9"/>
      <c r="YJ157" s="9"/>
      <c r="YK157" s="9"/>
      <c r="YL157" s="9"/>
      <c r="YM157" s="9"/>
      <c r="YN157" s="9"/>
      <c r="YO157" s="9"/>
      <c r="YP157" s="9"/>
      <c r="YQ157" s="9"/>
      <c r="YR157" s="9"/>
      <c r="YS157" s="9"/>
      <c r="YT157" s="9"/>
      <c r="YU157" s="9"/>
      <c r="YV157" s="9"/>
      <c r="YW157" s="9"/>
      <c r="YX157" s="9"/>
      <c r="YY157" s="9"/>
      <c r="YZ157" s="9"/>
      <c r="ZA157" s="9"/>
      <c r="ZB157" s="9"/>
      <c r="ZC157" s="9"/>
      <c r="ZD157" s="9"/>
      <c r="ZE157" s="9"/>
      <c r="ZF157" s="9"/>
      <c r="ZG157" s="9"/>
      <c r="ZH157" s="9"/>
      <c r="ZI157" s="9"/>
      <c r="ZJ157" s="9"/>
      <c r="ZK157" s="9"/>
      <c r="ZL157" s="9"/>
      <c r="ZM157" s="9"/>
      <c r="ZN157" s="9"/>
      <c r="ZO157" s="9"/>
      <c r="ZP157" s="9"/>
      <c r="ZQ157" s="9"/>
      <c r="ZR157" s="9"/>
      <c r="ZS157" s="9"/>
      <c r="ZT157" s="9"/>
      <c r="ZU157" s="9"/>
      <c r="ZV157" s="9"/>
      <c r="ZW157" s="9"/>
      <c r="ZX157" s="9"/>
      <c r="ZY157" s="9"/>
      <c r="ZZ157" s="9"/>
      <c r="AAA157" s="9"/>
      <c r="AAB157" s="9"/>
      <c r="AAC157" s="9"/>
      <c r="AAD157" s="9"/>
      <c r="AAE157" s="9"/>
      <c r="AAF157" s="9"/>
      <c r="AAG157" s="9"/>
      <c r="AAH157" s="9"/>
      <c r="AAI157" s="9"/>
      <c r="AAJ157" s="9"/>
      <c r="AAK157" s="9"/>
      <c r="AAL157" s="9"/>
      <c r="AAM157" s="9"/>
      <c r="AAN157" s="9"/>
      <c r="AAO157" s="9"/>
      <c r="AAP157" s="9"/>
      <c r="AAQ157" s="9"/>
      <c r="AAR157" s="9"/>
      <c r="AAS157" s="9"/>
      <c r="AAT157" s="9"/>
      <c r="AAU157" s="9"/>
      <c r="AAV157" s="9"/>
      <c r="AAW157" s="9"/>
      <c r="AAX157" s="9"/>
      <c r="AAY157" s="9"/>
      <c r="AAZ157" s="9"/>
      <c r="ABA157" s="9"/>
      <c r="ABB157" s="9"/>
      <c r="ABC157" s="9"/>
      <c r="ABD157" s="9"/>
      <c r="ABE157" s="9"/>
      <c r="ABF157" s="9"/>
      <c r="ABG157" s="9"/>
      <c r="ABH157" s="9"/>
      <c r="ABI157" s="9"/>
      <c r="ABJ157" s="9"/>
      <c r="ABK157" s="9"/>
      <c r="ABL157" s="9"/>
      <c r="ABM157" s="9"/>
      <c r="ABN157" s="9"/>
      <c r="ABO157" s="9"/>
      <c r="ABP157" s="9"/>
      <c r="ABQ157" s="9"/>
      <c r="ABR157" s="9"/>
      <c r="ABS157" s="9"/>
      <c r="ABT157" s="9"/>
      <c r="ABU157" s="9"/>
      <c r="ABV157" s="9"/>
      <c r="ABW157" s="9"/>
      <c r="ABX157" s="9"/>
      <c r="ABY157" s="9"/>
      <c r="ABZ157" s="9"/>
      <c r="ACA157" s="9"/>
      <c r="ACB157" s="9"/>
      <c r="ACC157" s="9"/>
      <c r="ACD157" s="9"/>
      <c r="ACE157" s="9"/>
      <c r="ACF157" s="9"/>
      <c r="ACG157" s="9"/>
      <c r="ACH157" s="9"/>
      <c r="ACI157" s="9"/>
      <c r="ACJ157" s="9"/>
      <c r="ACK157" s="9"/>
      <c r="ACL157" s="9"/>
      <c r="ACM157" s="9"/>
      <c r="ACN157" s="9"/>
      <c r="ACO157" s="9"/>
      <c r="ACP157" s="9"/>
      <c r="ACQ157" s="9"/>
      <c r="ACR157" s="9"/>
      <c r="ACS157" s="9"/>
      <c r="ACT157" s="9"/>
      <c r="ACU157" s="9"/>
      <c r="ACV157" s="9"/>
      <c r="ACW157" s="9"/>
      <c r="ACX157" s="9"/>
      <c r="ACY157" s="9"/>
      <c r="ACZ157" s="9"/>
      <c r="ADA157" s="9"/>
      <c r="ADB157" s="9"/>
      <c r="ADC157" s="9"/>
      <c r="ADD157" s="9"/>
      <c r="ADE157" s="9"/>
      <c r="ADF157" s="9"/>
      <c r="ADG157" s="9"/>
      <c r="ADH157" s="9"/>
      <c r="ADI157" s="9"/>
      <c r="ADJ157" s="9"/>
      <c r="ADK157" s="9"/>
      <c r="ADL157" s="9"/>
      <c r="ADM157" s="9"/>
      <c r="ADN157" s="9"/>
      <c r="ADO157" s="9"/>
      <c r="ADP157" s="9"/>
      <c r="ADQ157" s="9"/>
      <c r="ADR157" s="9"/>
      <c r="ADS157" s="9"/>
      <c r="ADT157" s="9"/>
      <c r="ADU157" s="9"/>
      <c r="ADV157" s="9"/>
      <c r="ADW157" s="9"/>
      <c r="ADX157" s="9"/>
      <c r="ADY157" s="9"/>
      <c r="ADZ157" s="9"/>
      <c r="AEA157" s="9"/>
      <c r="AEB157" s="9"/>
      <c r="AEC157" s="9"/>
      <c r="AED157" s="9"/>
      <c r="AEE157" s="9"/>
      <c r="AEF157" s="9"/>
      <c r="AEG157" s="9"/>
      <c r="AEH157" s="9"/>
      <c r="AEI157" s="9"/>
      <c r="AEJ157" s="9"/>
      <c r="AEK157" s="9"/>
      <c r="AEL157" s="9"/>
      <c r="AEM157" s="9"/>
      <c r="AEN157" s="9"/>
      <c r="AEO157" s="9"/>
      <c r="AEP157" s="9"/>
      <c r="AEQ157" s="9"/>
      <c r="AER157" s="9"/>
      <c r="AES157" s="9"/>
      <c r="AET157" s="9"/>
      <c r="AEU157" s="9"/>
      <c r="AEV157" s="9"/>
      <c r="AEW157" s="9"/>
      <c r="AEX157" s="9"/>
      <c r="AEY157" s="9"/>
      <c r="AEZ157" s="9"/>
      <c r="AFA157" s="9"/>
      <c r="AFB157" s="9"/>
      <c r="AFC157" s="9"/>
      <c r="AFD157" s="9"/>
      <c r="AFE157" s="9"/>
      <c r="AFF157" s="9"/>
      <c r="AFG157" s="9"/>
      <c r="AFH157" s="9"/>
      <c r="AFI157" s="9"/>
      <c r="AFJ157" s="9"/>
      <c r="AFK157" s="9"/>
      <c r="AFL157" s="9"/>
      <c r="AFM157" s="9"/>
      <c r="AFN157" s="9"/>
      <c r="AFO157" s="9"/>
      <c r="AFP157" s="9"/>
      <c r="AFQ157" s="9"/>
      <c r="AFR157" s="9"/>
      <c r="AFS157" s="9"/>
      <c r="AFT157" s="9"/>
      <c r="AFU157" s="9"/>
      <c r="AFV157" s="9"/>
      <c r="AFW157" s="9"/>
      <c r="AFX157" s="9"/>
      <c r="AFY157" s="9"/>
      <c r="AFZ157" s="9"/>
      <c r="AGA157" s="9"/>
      <c r="AGB157" s="9"/>
      <c r="AGC157" s="9"/>
      <c r="AGD157" s="9"/>
      <c r="AGE157" s="9"/>
      <c r="AGF157" s="9"/>
      <c r="AGG157" s="9"/>
      <c r="AGH157" s="9"/>
      <c r="AGI157" s="9"/>
      <c r="AGJ157" s="9"/>
      <c r="AGK157" s="9"/>
      <c r="AGL157" s="9"/>
      <c r="AGM157" s="9"/>
      <c r="AGN157" s="9"/>
      <c r="AGO157" s="9"/>
      <c r="AGP157" s="9"/>
      <c r="AGQ157" s="9"/>
      <c r="AGR157" s="9"/>
      <c r="AGS157" s="9"/>
      <c r="AGT157" s="9"/>
      <c r="AGU157" s="9"/>
      <c r="AGV157" s="9"/>
      <c r="AGW157" s="9"/>
      <c r="AGX157" s="9"/>
      <c r="AGY157" s="9"/>
      <c r="AGZ157" s="9"/>
      <c r="AHA157" s="9"/>
      <c r="AHB157" s="9"/>
      <c r="AHC157" s="9"/>
      <c r="AHD157" s="9"/>
      <c r="AHE157" s="9"/>
      <c r="AHF157" s="9"/>
      <c r="AHG157" s="9"/>
      <c r="AHH157" s="9"/>
      <c r="AHI157" s="9"/>
      <c r="AHJ157" s="9"/>
      <c r="AHK157" s="9"/>
      <c r="AHL157" s="9"/>
      <c r="AHM157" s="9"/>
      <c r="AHN157" s="9"/>
      <c r="AHO157" s="9"/>
      <c r="AHP157" s="9"/>
      <c r="AHQ157" s="9"/>
      <c r="AHR157" s="9"/>
      <c r="AHS157" s="9"/>
      <c r="AHT157" s="9"/>
      <c r="AHU157" s="9"/>
      <c r="AHV157" s="9"/>
    </row>
    <row r="158" spans="1:906" s="105" customFormat="1" x14ac:dyDescent="0.2">
      <c r="A158" s="9" t="s">
        <v>1661</v>
      </c>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c r="MK158" s="9"/>
      <c r="ML158" s="9"/>
      <c r="MM158" s="9"/>
      <c r="MN158" s="9"/>
      <c r="MO158" s="9"/>
      <c r="MP158" s="9"/>
      <c r="MQ158" s="9"/>
      <c r="MR158" s="9"/>
      <c r="MS158" s="9"/>
      <c r="MT158" s="9"/>
      <c r="MU158" s="9"/>
      <c r="MV158" s="9"/>
      <c r="MW158" s="9"/>
      <c r="MX158" s="9"/>
      <c r="MY158" s="9"/>
      <c r="MZ158" s="9"/>
      <c r="NA158" s="9"/>
      <c r="NB158" s="9"/>
      <c r="NC158" s="9"/>
      <c r="ND158" s="9"/>
      <c r="NE158" s="9"/>
      <c r="NF158" s="9"/>
      <c r="NG158" s="9"/>
      <c r="NH158" s="9"/>
      <c r="NI158" s="9"/>
      <c r="NJ158" s="9"/>
      <c r="NK158" s="9"/>
      <c r="NL158" s="9"/>
      <c r="NM158" s="9"/>
      <c r="NN158" s="9"/>
      <c r="NO158" s="9"/>
      <c r="NP158" s="9"/>
      <c r="NQ158" s="9"/>
      <c r="NR158" s="9"/>
      <c r="NS158" s="9"/>
      <c r="NT158" s="9"/>
      <c r="NU158" s="9"/>
      <c r="NV158" s="9"/>
      <c r="NW158" s="9"/>
      <c r="NX158" s="9"/>
      <c r="NY158" s="9"/>
      <c r="NZ158" s="9"/>
      <c r="OA158" s="9"/>
      <c r="OB158" s="9"/>
      <c r="OC158" s="9"/>
      <c r="OD158" s="9"/>
      <c r="OE158" s="9"/>
      <c r="OF158" s="9"/>
      <c r="OG158" s="9"/>
      <c r="OH158" s="9"/>
      <c r="OI158" s="9"/>
      <c r="OJ158" s="9"/>
      <c r="OK158" s="9"/>
      <c r="OL158" s="9"/>
      <c r="OM158" s="9"/>
      <c r="ON158" s="9"/>
      <c r="OO158" s="9"/>
      <c r="OP158" s="9"/>
      <c r="OQ158" s="9"/>
      <c r="OR158" s="9"/>
      <c r="OS158" s="9"/>
      <c r="OT158" s="9"/>
      <c r="OU158" s="9"/>
      <c r="OV158" s="9"/>
      <c r="OW158" s="9"/>
      <c r="OX158" s="9"/>
      <c r="OY158" s="9"/>
      <c r="OZ158" s="9"/>
      <c r="PA158" s="9"/>
      <c r="PB158" s="9"/>
      <c r="PC158" s="9"/>
      <c r="PD158" s="9"/>
      <c r="PE158" s="9"/>
      <c r="PF158" s="9"/>
      <c r="PG158" s="9"/>
      <c r="PH158" s="9"/>
      <c r="PI158" s="9"/>
      <c r="PJ158" s="9"/>
      <c r="PK158" s="9"/>
      <c r="PL158" s="9"/>
      <c r="PM158" s="9"/>
      <c r="PN158" s="9"/>
      <c r="PO158" s="9"/>
      <c r="PP158" s="9"/>
      <c r="PQ158" s="9"/>
      <c r="PR158" s="9"/>
      <c r="PS158" s="9"/>
      <c r="PT158" s="9"/>
      <c r="PU158" s="9"/>
      <c r="PV158" s="9"/>
      <c r="PW158" s="9"/>
      <c r="PX158" s="9"/>
      <c r="PY158" s="9"/>
      <c r="PZ158" s="9"/>
      <c r="QA158" s="9"/>
      <c r="QB158" s="9"/>
      <c r="QC158" s="9"/>
      <c r="QD158" s="9"/>
      <c r="QE158" s="9"/>
      <c r="QF158" s="9"/>
      <c r="QG158" s="9"/>
      <c r="QH158" s="9"/>
      <c r="QI158" s="9"/>
      <c r="QJ158" s="9"/>
      <c r="QK158" s="9"/>
      <c r="QL158" s="9"/>
      <c r="QM158" s="9"/>
      <c r="QN158" s="9"/>
      <c r="QO158" s="9"/>
      <c r="QP158" s="9"/>
      <c r="QQ158" s="9"/>
      <c r="QR158" s="9"/>
      <c r="QS158" s="9"/>
      <c r="QT158" s="9"/>
      <c r="QU158" s="9"/>
      <c r="QV158" s="9"/>
      <c r="QW158" s="9"/>
      <c r="QX158" s="9"/>
      <c r="QY158" s="9"/>
      <c r="QZ158" s="9"/>
      <c r="RA158" s="9"/>
      <c r="RB158" s="9"/>
      <c r="RC158" s="9"/>
      <c r="RD158" s="9"/>
      <c r="RE158" s="9"/>
      <c r="RF158" s="9"/>
      <c r="RG158" s="9"/>
      <c r="RH158" s="9"/>
      <c r="RI158" s="9"/>
      <c r="RJ158" s="9"/>
      <c r="RK158" s="9"/>
      <c r="RL158" s="9"/>
      <c r="RM158" s="9"/>
      <c r="RN158" s="9"/>
      <c r="RO158" s="9"/>
      <c r="RP158" s="9"/>
      <c r="RQ158" s="9"/>
      <c r="RR158" s="9"/>
      <c r="RS158" s="9"/>
      <c r="RT158" s="9"/>
      <c r="RU158" s="9"/>
      <c r="RV158" s="9"/>
      <c r="RW158" s="9"/>
      <c r="RX158" s="9"/>
      <c r="RY158" s="9"/>
      <c r="RZ158" s="9"/>
      <c r="SA158" s="9"/>
      <c r="SB158" s="9"/>
      <c r="SC158" s="9"/>
      <c r="SD158" s="9"/>
      <c r="SE158" s="9"/>
      <c r="SF158" s="9"/>
      <c r="SG158" s="9"/>
      <c r="SH158" s="9"/>
      <c r="SI158" s="9"/>
      <c r="SJ158" s="9"/>
      <c r="SK158" s="9"/>
      <c r="SL158" s="9"/>
      <c r="SM158" s="9"/>
      <c r="SN158" s="9"/>
      <c r="SO158" s="9"/>
      <c r="SP158" s="9"/>
      <c r="SQ158" s="9"/>
      <c r="SR158" s="9"/>
      <c r="SS158" s="9"/>
      <c r="ST158" s="9"/>
      <c r="SU158" s="9"/>
      <c r="SV158" s="9"/>
      <c r="SW158" s="9"/>
      <c r="SX158" s="9"/>
      <c r="SY158" s="9"/>
      <c r="SZ158" s="9"/>
      <c r="TA158" s="9"/>
      <c r="TB158" s="9"/>
      <c r="TC158" s="9"/>
      <c r="TD158" s="9"/>
      <c r="TE158" s="9"/>
      <c r="TF158" s="9"/>
      <c r="TG158" s="9"/>
      <c r="TH158" s="9"/>
      <c r="TI158" s="9"/>
      <c r="TJ158" s="9"/>
      <c r="TK158" s="9"/>
      <c r="TL158" s="9"/>
      <c r="TM158" s="9"/>
      <c r="TN158" s="9"/>
      <c r="TO158" s="9"/>
      <c r="TP158" s="9"/>
      <c r="TQ158" s="9"/>
      <c r="TR158" s="9"/>
      <c r="TS158" s="9"/>
      <c r="TT158" s="9"/>
      <c r="TU158" s="9"/>
      <c r="TV158" s="9"/>
      <c r="TW158" s="9"/>
      <c r="TX158" s="9"/>
      <c r="TY158" s="9"/>
      <c r="TZ158" s="9"/>
      <c r="UA158" s="9"/>
      <c r="UB158" s="9"/>
      <c r="UC158" s="9"/>
      <c r="UD158" s="9"/>
      <c r="UE158" s="9"/>
      <c r="UF158" s="9"/>
      <c r="UG158" s="9"/>
      <c r="UH158" s="9"/>
      <c r="UI158" s="9"/>
      <c r="UJ158" s="9"/>
      <c r="UK158" s="9"/>
      <c r="UL158" s="9"/>
      <c r="UM158" s="9"/>
      <c r="UN158" s="9"/>
      <c r="UO158" s="9"/>
      <c r="UP158" s="9"/>
      <c r="UQ158" s="9"/>
      <c r="UR158" s="9"/>
      <c r="US158" s="9"/>
      <c r="UT158" s="9"/>
      <c r="UU158" s="9"/>
      <c r="UV158" s="9"/>
      <c r="UW158" s="9"/>
      <c r="UX158" s="9"/>
      <c r="UY158" s="9"/>
      <c r="UZ158" s="9"/>
      <c r="VA158" s="9"/>
      <c r="VB158" s="9"/>
      <c r="VC158" s="9"/>
      <c r="VD158" s="9"/>
      <c r="VE158" s="9"/>
      <c r="VF158" s="9"/>
      <c r="VG158" s="9"/>
      <c r="VH158" s="9"/>
      <c r="VI158" s="9"/>
      <c r="VJ158" s="9"/>
      <c r="VK158" s="9"/>
      <c r="VL158" s="9"/>
      <c r="VM158" s="9"/>
      <c r="VN158" s="9"/>
      <c r="VO158" s="9"/>
      <c r="VP158" s="9"/>
      <c r="VQ158" s="9"/>
      <c r="VR158" s="9"/>
      <c r="VS158" s="9"/>
      <c r="VT158" s="9"/>
      <c r="VU158" s="9"/>
      <c r="VV158" s="9"/>
      <c r="VW158" s="9"/>
      <c r="VX158" s="9"/>
      <c r="VY158" s="9"/>
      <c r="VZ158" s="9"/>
      <c r="WA158" s="9"/>
      <c r="WB158" s="9"/>
      <c r="WC158" s="9"/>
      <c r="WD158" s="9"/>
      <c r="WE158" s="9"/>
      <c r="WF158" s="9"/>
      <c r="WG158" s="9"/>
      <c r="WH158" s="9"/>
      <c r="WI158" s="9"/>
      <c r="WJ158" s="9"/>
      <c r="WK158" s="9"/>
      <c r="WL158" s="9"/>
      <c r="WM158" s="9"/>
      <c r="WN158" s="9"/>
      <c r="WO158" s="9"/>
      <c r="WP158" s="9"/>
      <c r="WQ158" s="9"/>
      <c r="WR158" s="9"/>
      <c r="WS158" s="9"/>
      <c r="WT158" s="9"/>
      <c r="WU158" s="9"/>
      <c r="WV158" s="9"/>
      <c r="WW158" s="9"/>
      <c r="WX158" s="9"/>
      <c r="WY158" s="9"/>
      <c r="WZ158" s="9"/>
      <c r="XA158" s="9"/>
      <c r="XB158" s="9"/>
      <c r="XC158" s="9"/>
      <c r="XD158" s="9"/>
      <c r="XE158" s="9"/>
      <c r="XF158" s="9"/>
      <c r="XG158" s="9"/>
      <c r="XH158" s="9"/>
      <c r="XI158" s="9"/>
      <c r="XJ158" s="9"/>
      <c r="XK158" s="9"/>
      <c r="XL158" s="9"/>
      <c r="XM158" s="9"/>
      <c r="XN158" s="9"/>
      <c r="XO158" s="9"/>
      <c r="XP158" s="9"/>
      <c r="XQ158" s="9"/>
      <c r="XR158" s="9"/>
      <c r="XS158" s="9"/>
      <c r="XT158" s="9"/>
      <c r="XU158" s="9"/>
      <c r="XV158" s="9"/>
      <c r="XW158" s="9"/>
      <c r="XX158" s="9"/>
      <c r="XY158" s="9"/>
      <c r="XZ158" s="9"/>
      <c r="YA158" s="9"/>
      <c r="YB158" s="9"/>
      <c r="YC158" s="9"/>
      <c r="YD158" s="9"/>
      <c r="YE158" s="9"/>
      <c r="YF158" s="9"/>
      <c r="YG158" s="9"/>
      <c r="YH158" s="9"/>
      <c r="YI158" s="9"/>
      <c r="YJ158" s="9"/>
      <c r="YK158" s="9"/>
      <c r="YL158" s="9"/>
      <c r="YM158" s="9"/>
      <c r="YN158" s="9"/>
      <c r="YO158" s="9"/>
      <c r="YP158" s="9"/>
      <c r="YQ158" s="9"/>
      <c r="YR158" s="9"/>
      <c r="YS158" s="9"/>
      <c r="YT158" s="9"/>
      <c r="YU158" s="9"/>
      <c r="YV158" s="9"/>
      <c r="YW158" s="9"/>
      <c r="YX158" s="9"/>
      <c r="YY158" s="9"/>
      <c r="YZ158" s="9"/>
      <c r="ZA158" s="9"/>
      <c r="ZB158" s="9"/>
      <c r="ZC158" s="9"/>
      <c r="ZD158" s="9"/>
      <c r="ZE158" s="9"/>
      <c r="ZF158" s="9"/>
      <c r="ZG158" s="9"/>
      <c r="ZH158" s="9"/>
      <c r="ZI158" s="9"/>
      <c r="ZJ158" s="9"/>
      <c r="ZK158" s="9"/>
      <c r="ZL158" s="9"/>
      <c r="ZM158" s="9"/>
      <c r="ZN158" s="9"/>
      <c r="ZO158" s="9"/>
      <c r="ZP158" s="9"/>
      <c r="ZQ158" s="9"/>
      <c r="ZR158" s="9"/>
      <c r="ZS158" s="9"/>
      <c r="ZT158" s="9"/>
      <c r="ZU158" s="9"/>
      <c r="ZV158" s="9"/>
      <c r="ZW158" s="9"/>
      <c r="ZX158" s="9"/>
      <c r="ZY158" s="9"/>
      <c r="ZZ158" s="9"/>
      <c r="AAA158" s="9"/>
      <c r="AAB158" s="9"/>
      <c r="AAC158" s="9"/>
      <c r="AAD158" s="9"/>
      <c r="AAE158" s="9"/>
      <c r="AAF158" s="9"/>
      <c r="AAG158" s="9"/>
      <c r="AAH158" s="9"/>
      <c r="AAI158" s="9"/>
      <c r="AAJ158" s="9"/>
      <c r="AAK158" s="9"/>
      <c r="AAL158" s="9"/>
      <c r="AAM158" s="9"/>
      <c r="AAN158" s="9"/>
      <c r="AAO158" s="9"/>
      <c r="AAP158" s="9"/>
      <c r="AAQ158" s="9"/>
      <c r="AAR158" s="9"/>
      <c r="AAS158" s="9"/>
      <c r="AAT158" s="9"/>
      <c r="AAU158" s="9"/>
      <c r="AAV158" s="9"/>
      <c r="AAW158" s="9"/>
      <c r="AAX158" s="9"/>
      <c r="AAY158" s="9"/>
      <c r="AAZ158" s="9"/>
      <c r="ABA158" s="9"/>
      <c r="ABB158" s="9"/>
      <c r="ABC158" s="9"/>
      <c r="ABD158" s="9"/>
      <c r="ABE158" s="9"/>
      <c r="ABF158" s="9"/>
      <c r="ABG158" s="9"/>
      <c r="ABH158" s="9"/>
      <c r="ABI158" s="9"/>
      <c r="ABJ158" s="9"/>
      <c r="ABK158" s="9"/>
      <c r="ABL158" s="9"/>
      <c r="ABM158" s="9"/>
      <c r="ABN158" s="9"/>
      <c r="ABO158" s="9"/>
      <c r="ABP158" s="9"/>
      <c r="ABQ158" s="9"/>
      <c r="ABR158" s="9"/>
      <c r="ABS158" s="9"/>
      <c r="ABT158" s="9"/>
      <c r="ABU158" s="9"/>
      <c r="ABV158" s="9"/>
      <c r="ABW158" s="9"/>
      <c r="ABX158" s="9"/>
      <c r="ABY158" s="9"/>
      <c r="ABZ158" s="9"/>
      <c r="ACA158" s="9"/>
      <c r="ACB158" s="9"/>
      <c r="ACC158" s="9"/>
      <c r="ACD158" s="9"/>
      <c r="ACE158" s="9"/>
      <c r="ACF158" s="9"/>
      <c r="ACG158" s="9"/>
      <c r="ACH158" s="9"/>
      <c r="ACI158" s="9"/>
      <c r="ACJ158" s="9"/>
      <c r="ACK158" s="9"/>
      <c r="ACL158" s="9"/>
      <c r="ACM158" s="9"/>
      <c r="ACN158" s="9"/>
      <c r="ACO158" s="9"/>
      <c r="ACP158" s="9"/>
      <c r="ACQ158" s="9"/>
      <c r="ACR158" s="9"/>
      <c r="ACS158" s="9"/>
      <c r="ACT158" s="9"/>
      <c r="ACU158" s="9"/>
      <c r="ACV158" s="9"/>
      <c r="ACW158" s="9"/>
      <c r="ACX158" s="9"/>
      <c r="ACY158" s="9"/>
      <c r="ACZ158" s="9"/>
      <c r="ADA158" s="9"/>
      <c r="ADB158" s="9"/>
      <c r="ADC158" s="9"/>
      <c r="ADD158" s="9"/>
      <c r="ADE158" s="9"/>
      <c r="ADF158" s="9"/>
      <c r="ADG158" s="9"/>
      <c r="ADH158" s="9"/>
      <c r="ADI158" s="9"/>
      <c r="ADJ158" s="9"/>
      <c r="ADK158" s="9"/>
      <c r="ADL158" s="9"/>
      <c r="ADM158" s="9"/>
      <c r="ADN158" s="9"/>
      <c r="ADO158" s="9"/>
      <c r="ADP158" s="9"/>
      <c r="ADQ158" s="9"/>
      <c r="ADR158" s="9"/>
      <c r="ADS158" s="9"/>
      <c r="ADT158" s="9"/>
      <c r="ADU158" s="9"/>
      <c r="ADV158" s="9"/>
      <c r="ADW158" s="9"/>
      <c r="ADX158" s="9"/>
      <c r="ADY158" s="9"/>
      <c r="ADZ158" s="9"/>
      <c r="AEA158" s="9"/>
      <c r="AEB158" s="9"/>
      <c r="AEC158" s="9"/>
      <c r="AED158" s="9"/>
      <c r="AEE158" s="9"/>
      <c r="AEF158" s="9"/>
      <c r="AEG158" s="9"/>
      <c r="AEH158" s="9"/>
      <c r="AEI158" s="9"/>
      <c r="AEJ158" s="9"/>
      <c r="AEK158" s="9"/>
      <c r="AEL158" s="9"/>
      <c r="AEM158" s="9"/>
      <c r="AEN158" s="9"/>
      <c r="AEO158" s="9"/>
      <c r="AEP158" s="9"/>
      <c r="AEQ158" s="9"/>
      <c r="AER158" s="9"/>
      <c r="AES158" s="9"/>
      <c r="AET158" s="9"/>
      <c r="AEU158" s="9"/>
      <c r="AEV158" s="9"/>
      <c r="AEW158" s="9"/>
      <c r="AEX158" s="9"/>
      <c r="AEY158" s="9"/>
      <c r="AEZ158" s="9"/>
      <c r="AFA158" s="9"/>
      <c r="AFB158" s="9"/>
      <c r="AFC158" s="9"/>
      <c r="AFD158" s="9"/>
      <c r="AFE158" s="9"/>
      <c r="AFF158" s="9"/>
      <c r="AFG158" s="9"/>
      <c r="AFH158" s="9"/>
      <c r="AFI158" s="9"/>
      <c r="AFJ158" s="9"/>
      <c r="AFK158" s="9"/>
      <c r="AFL158" s="9"/>
      <c r="AFM158" s="9"/>
      <c r="AFN158" s="9"/>
      <c r="AFO158" s="9"/>
      <c r="AFP158" s="9"/>
      <c r="AFQ158" s="9"/>
      <c r="AFR158" s="9"/>
      <c r="AFS158" s="9"/>
      <c r="AFT158" s="9"/>
      <c r="AFU158" s="9"/>
      <c r="AFV158" s="9"/>
      <c r="AFW158" s="9"/>
      <c r="AFX158" s="9"/>
      <c r="AFY158" s="9"/>
      <c r="AFZ158" s="9"/>
      <c r="AGA158" s="9"/>
      <c r="AGB158" s="9"/>
      <c r="AGC158" s="9"/>
      <c r="AGD158" s="9"/>
      <c r="AGE158" s="9"/>
      <c r="AGF158" s="9"/>
      <c r="AGG158" s="9"/>
      <c r="AGH158" s="9"/>
      <c r="AGI158" s="9"/>
      <c r="AGJ158" s="9"/>
      <c r="AGK158" s="9"/>
      <c r="AGL158" s="9"/>
      <c r="AGM158" s="9"/>
      <c r="AGN158" s="9"/>
      <c r="AGO158" s="9"/>
      <c r="AGP158" s="9"/>
      <c r="AGQ158" s="9"/>
      <c r="AGR158" s="9"/>
      <c r="AGS158" s="9"/>
      <c r="AGT158" s="9"/>
      <c r="AGU158" s="9"/>
      <c r="AGV158" s="9"/>
      <c r="AGW158" s="9"/>
      <c r="AGX158" s="9"/>
      <c r="AGY158" s="9"/>
      <c r="AGZ158" s="9"/>
      <c r="AHA158" s="9"/>
      <c r="AHB158" s="9"/>
      <c r="AHC158" s="9"/>
      <c r="AHD158" s="9"/>
      <c r="AHE158" s="9"/>
      <c r="AHF158" s="9"/>
      <c r="AHG158" s="9"/>
      <c r="AHH158" s="9"/>
      <c r="AHI158" s="9"/>
      <c r="AHJ158" s="9"/>
      <c r="AHK158" s="9"/>
      <c r="AHL158" s="9"/>
      <c r="AHM158" s="9"/>
      <c r="AHN158" s="9"/>
      <c r="AHO158" s="9"/>
      <c r="AHP158" s="9"/>
      <c r="AHQ158" s="9"/>
      <c r="AHR158" s="9"/>
      <c r="AHS158" s="9"/>
      <c r="AHT158" s="9"/>
      <c r="AHU158" s="9"/>
      <c r="AHV158" s="9"/>
    </row>
    <row r="159" spans="1:906" s="105" customFormat="1" x14ac:dyDescent="0.2">
      <c r="A159" s="127"/>
      <c r="B159" s="128"/>
      <c r="C159" s="129"/>
      <c r="D159" s="130"/>
      <c r="E159" s="131"/>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c r="ML159" s="9"/>
      <c r="MM159" s="9"/>
      <c r="MN159" s="9"/>
      <c r="MO159" s="9"/>
      <c r="MP159" s="9"/>
      <c r="MQ159" s="9"/>
      <c r="MR159" s="9"/>
      <c r="MS159" s="9"/>
      <c r="MT159" s="9"/>
      <c r="MU159" s="9"/>
      <c r="MV159" s="9"/>
      <c r="MW159" s="9"/>
      <c r="MX159" s="9"/>
      <c r="MY159" s="9"/>
      <c r="MZ159" s="9"/>
      <c r="NA159" s="9"/>
      <c r="NB159" s="9"/>
      <c r="NC159" s="9"/>
      <c r="ND159" s="9"/>
      <c r="NE159" s="9"/>
      <c r="NF159" s="9"/>
      <c r="NG159" s="9"/>
      <c r="NH159" s="9"/>
      <c r="NI159" s="9"/>
      <c r="NJ159" s="9"/>
      <c r="NK159" s="9"/>
      <c r="NL159" s="9"/>
      <c r="NM159" s="9"/>
      <c r="NN159" s="9"/>
      <c r="NO159" s="9"/>
      <c r="NP159" s="9"/>
      <c r="NQ159" s="9"/>
      <c r="NR159" s="9"/>
      <c r="NS159" s="9"/>
      <c r="NT159" s="9"/>
      <c r="NU159" s="9"/>
      <c r="NV159" s="9"/>
      <c r="NW159" s="9"/>
      <c r="NX159" s="9"/>
      <c r="NY159" s="9"/>
      <c r="NZ159" s="9"/>
      <c r="OA159" s="9"/>
      <c r="OB159" s="9"/>
      <c r="OC159" s="9"/>
      <c r="OD159" s="9"/>
      <c r="OE159" s="9"/>
      <c r="OF159" s="9"/>
      <c r="OG159" s="9"/>
      <c r="OH159" s="9"/>
      <c r="OI159" s="9"/>
      <c r="OJ159" s="9"/>
      <c r="OK159" s="9"/>
      <c r="OL159" s="9"/>
      <c r="OM159" s="9"/>
      <c r="ON159" s="9"/>
      <c r="OO159" s="9"/>
      <c r="OP159" s="9"/>
      <c r="OQ159" s="9"/>
      <c r="OR159" s="9"/>
      <c r="OS159" s="9"/>
      <c r="OT159" s="9"/>
      <c r="OU159" s="9"/>
      <c r="OV159" s="9"/>
      <c r="OW159" s="9"/>
      <c r="OX159" s="9"/>
      <c r="OY159" s="9"/>
      <c r="OZ159" s="9"/>
      <c r="PA159" s="9"/>
      <c r="PB159" s="9"/>
      <c r="PC159" s="9"/>
      <c r="PD159" s="9"/>
      <c r="PE159" s="9"/>
      <c r="PF159" s="9"/>
      <c r="PG159" s="9"/>
      <c r="PH159" s="9"/>
      <c r="PI159" s="9"/>
      <c r="PJ159" s="9"/>
      <c r="PK159" s="9"/>
      <c r="PL159" s="9"/>
      <c r="PM159" s="9"/>
      <c r="PN159" s="9"/>
      <c r="PO159" s="9"/>
      <c r="PP159" s="9"/>
      <c r="PQ159" s="9"/>
      <c r="PR159" s="9"/>
      <c r="PS159" s="9"/>
      <c r="PT159" s="9"/>
      <c r="PU159" s="9"/>
      <c r="PV159" s="9"/>
      <c r="PW159" s="9"/>
      <c r="PX159" s="9"/>
      <c r="PY159" s="9"/>
      <c r="PZ159" s="9"/>
      <c r="QA159" s="9"/>
      <c r="QB159" s="9"/>
      <c r="QC159" s="9"/>
      <c r="QD159" s="9"/>
      <c r="QE159" s="9"/>
      <c r="QF159" s="9"/>
      <c r="QG159" s="9"/>
      <c r="QH159" s="9"/>
      <c r="QI159" s="9"/>
      <c r="QJ159" s="9"/>
      <c r="QK159" s="9"/>
      <c r="QL159" s="9"/>
      <c r="QM159" s="9"/>
      <c r="QN159" s="9"/>
      <c r="QO159" s="9"/>
      <c r="QP159" s="9"/>
      <c r="QQ159" s="9"/>
      <c r="QR159" s="9"/>
      <c r="QS159" s="9"/>
      <c r="QT159" s="9"/>
      <c r="QU159" s="9"/>
      <c r="QV159" s="9"/>
      <c r="QW159" s="9"/>
      <c r="QX159" s="9"/>
      <c r="QY159" s="9"/>
      <c r="QZ159" s="9"/>
      <c r="RA159" s="9"/>
      <c r="RB159" s="9"/>
      <c r="RC159" s="9"/>
      <c r="RD159" s="9"/>
      <c r="RE159" s="9"/>
      <c r="RF159" s="9"/>
      <c r="RG159" s="9"/>
      <c r="RH159" s="9"/>
      <c r="RI159" s="9"/>
      <c r="RJ159" s="9"/>
      <c r="RK159" s="9"/>
      <c r="RL159" s="9"/>
      <c r="RM159" s="9"/>
      <c r="RN159" s="9"/>
      <c r="RO159" s="9"/>
      <c r="RP159" s="9"/>
      <c r="RQ159" s="9"/>
      <c r="RR159" s="9"/>
      <c r="RS159" s="9"/>
      <c r="RT159" s="9"/>
      <c r="RU159" s="9"/>
      <c r="RV159" s="9"/>
      <c r="RW159" s="9"/>
      <c r="RX159" s="9"/>
      <c r="RY159" s="9"/>
      <c r="RZ159" s="9"/>
      <c r="SA159" s="9"/>
      <c r="SB159" s="9"/>
      <c r="SC159" s="9"/>
      <c r="SD159" s="9"/>
      <c r="SE159" s="9"/>
      <c r="SF159" s="9"/>
      <c r="SG159" s="9"/>
      <c r="SH159" s="9"/>
      <c r="SI159" s="9"/>
      <c r="SJ159" s="9"/>
      <c r="SK159" s="9"/>
      <c r="SL159" s="9"/>
      <c r="SM159" s="9"/>
      <c r="SN159" s="9"/>
      <c r="SO159" s="9"/>
      <c r="SP159" s="9"/>
      <c r="SQ159" s="9"/>
      <c r="SR159" s="9"/>
      <c r="SS159" s="9"/>
      <c r="ST159" s="9"/>
      <c r="SU159" s="9"/>
      <c r="SV159" s="9"/>
      <c r="SW159" s="9"/>
      <c r="SX159" s="9"/>
      <c r="SY159" s="9"/>
      <c r="SZ159" s="9"/>
      <c r="TA159" s="9"/>
      <c r="TB159" s="9"/>
      <c r="TC159" s="9"/>
      <c r="TD159" s="9"/>
      <c r="TE159" s="9"/>
      <c r="TF159" s="9"/>
      <c r="TG159" s="9"/>
      <c r="TH159" s="9"/>
      <c r="TI159" s="9"/>
      <c r="TJ159" s="9"/>
      <c r="TK159" s="9"/>
      <c r="TL159" s="9"/>
      <c r="TM159" s="9"/>
      <c r="TN159" s="9"/>
      <c r="TO159" s="9"/>
      <c r="TP159" s="9"/>
      <c r="TQ159" s="9"/>
      <c r="TR159" s="9"/>
      <c r="TS159" s="9"/>
      <c r="TT159" s="9"/>
      <c r="TU159" s="9"/>
      <c r="TV159" s="9"/>
      <c r="TW159" s="9"/>
      <c r="TX159" s="9"/>
      <c r="TY159" s="9"/>
      <c r="TZ159" s="9"/>
      <c r="UA159" s="9"/>
      <c r="UB159" s="9"/>
      <c r="UC159" s="9"/>
      <c r="UD159" s="9"/>
      <c r="UE159" s="9"/>
      <c r="UF159" s="9"/>
      <c r="UG159" s="9"/>
      <c r="UH159" s="9"/>
      <c r="UI159" s="9"/>
      <c r="UJ159" s="9"/>
      <c r="UK159" s="9"/>
      <c r="UL159" s="9"/>
      <c r="UM159" s="9"/>
      <c r="UN159" s="9"/>
      <c r="UO159" s="9"/>
      <c r="UP159" s="9"/>
      <c r="UQ159" s="9"/>
      <c r="UR159" s="9"/>
      <c r="US159" s="9"/>
      <c r="UT159" s="9"/>
      <c r="UU159" s="9"/>
      <c r="UV159" s="9"/>
      <c r="UW159" s="9"/>
      <c r="UX159" s="9"/>
      <c r="UY159" s="9"/>
      <c r="UZ159" s="9"/>
      <c r="VA159" s="9"/>
      <c r="VB159" s="9"/>
      <c r="VC159" s="9"/>
      <c r="VD159" s="9"/>
      <c r="VE159" s="9"/>
      <c r="VF159" s="9"/>
      <c r="VG159" s="9"/>
      <c r="VH159" s="9"/>
      <c r="VI159" s="9"/>
      <c r="VJ159" s="9"/>
      <c r="VK159" s="9"/>
      <c r="VL159" s="9"/>
      <c r="VM159" s="9"/>
      <c r="VN159" s="9"/>
      <c r="VO159" s="9"/>
      <c r="VP159" s="9"/>
      <c r="VQ159" s="9"/>
      <c r="VR159" s="9"/>
      <c r="VS159" s="9"/>
      <c r="VT159" s="9"/>
      <c r="VU159" s="9"/>
      <c r="VV159" s="9"/>
      <c r="VW159" s="9"/>
      <c r="VX159" s="9"/>
      <c r="VY159" s="9"/>
      <c r="VZ159" s="9"/>
      <c r="WA159" s="9"/>
      <c r="WB159" s="9"/>
      <c r="WC159" s="9"/>
      <c r="WD159" s="9"/>
      <c r="WE159" s="9"/>
      <c r="WF159" s="9"/>
      <c r="WG159" s="9"/>
      <c r="WH159" s="9"/>
      <c r="WI159" s="9"/>
      <c r="WJ159" s="9"/>
      <c r="WK159" s="9"/>
      <c r="WL159" s="9"/>
      <c r="WM159" s="9"/>
      <c r="WN159" s="9"/>
      <c r="WO159" s="9"/>
      <c r="WP159" s="9"/>
      <c r="WQ159" s="9"/>
      <c r="WR159" s="9"/>
      <c r="WS159" s="9"/>
      <c r="WT159" s="9"/>
      <c r="WU159" s="9"/>
      <c r="WV159" s="9"/>
      <c r="WW159" s="9"/>
      <c r="WX159" s="9"/>
      <c r="WY159" s="9"/>
      <c r="WZ159" s="9"/>
      <c r="XA159" s="9"/>
      <c r="XB159" s="9"/>
      <c r="XC159" s="9"/>
      <c r="XD159" s="9"/>
      <c r="XE159" s="9"/>
      <c r="XF159" s="9"/>
      <c r="XG159" s="9"/>
      <c r="XH159" s="9"/>
      <c r="XI159" s="9"/>
      <c r="XJ159" s="9"/>
      <c r="XK159" s="9"/>
      <c r="XL159" s="9"/>
      <c r="XM159" s="9"/>
      <c r="XN159" s="9"/>
      <c r="XO159" s="9"/>
      <c r="XP159" s="9"/>
      <c r="XQ159" s="9"/>
      <c r="XR159" s="9"/>
      <c r="XS159" s="9"/>
      <c r="XT159" s="9"/>
      <c r="XU159" s="9"/>
      <c r="XV159" s="9"/>
      <c r="XW159" s="9"/>
      <c r="XX159" s="9"/>
      <c r="XY159" s="9"/>
      <c r="XZ159" s="9"/>
      <c r="YA159" s="9"/>
      <c r="YB159" s="9"/>
      <c r="YC159" s="9"/>
      <c r="YD159" s="9"/>
      <c r="YE159" s="9"/>
      <c r="YF159" s="9"/>
      <c r="YG159" s="9"/>
      <c r="YH159" s="9"/>
      <c r="YI159" s="9"/>
      <c r="YJ159" s="9"/>
      <c r="YK159" s="9"/>
      <c r="YL159" s="9"/>
      <c r="YM159" s="9"/>
      <c r="YN159" s="9"/>
      <c r="YO159" s="9"/>
      <c r="YP159" s="9"/>
      <c r="YQ159" s="9"/>
      <c r="YR159" s="9"/>
      <c r="YS159" s="9"/>
      <c r="YT159" s="9"/>
      <c r="YU159" s="9"/>
      <c r="YV159" s="9"/>
      <c r="YW159" s="9"/>
      <c r="YX159" s="9"/>
      <c r="YY159" s="9"/>
      <c r="YZ159" s="9"/>
      <c r="ZA159" s="9"/>
      <c r="ZB159" s="9"/>
      <c r="ZC159" s="9"/>
      <c r="ZD159" s="9"/>
      <c r="ZE159" s="9"/>
      <c r="ZF159" s="9"/>
      <c r="ZG159" s="9"/>
      <c r="ZH159" s="9"/>
      <c r="ZI159" s="9"/>
      <c r="ZJ159" s="9"/>
      <c r="ZK159" s="9"/>
      <c r="ZL159" s="9"/>
      <c r="ZM159" s="9"/>
      <c r="ZN159" s="9"/>
      <c r="ZO159" s="9"/>
      <c r="ZP159" s="9"/>
      <c r="ZQ159" s="9"/>
      <c r="ZR159" s="9"/>
      <c r="ZS159" s="9"/>
      <c r="ZT159" s="9"/>
      <c r="ZU159" s="9"/>
      <c r="ZV159" s="9"/>
      <c r="ZW159" s="9"/>
      <c r="ZX159" s="9"/>
      <c r="ZY159" s="9"/>
      <c r="ZZ159" s="9"/>
      <c r="AAA159" s="9"/>
      <c r="AAB159" s="9"/>
      <c r="AAC159" s="9"/>
      <c r="AAD159" s="9"/>
      <c r="AAE159" s="9"/>
      <c r="AAF159" s="9"/>
      <c r="AAG159" s="9"/>
      <c r="AAH159" s="9"/>
      <c r="AAI159" s="9"/>
      <c r="AAJ159" s="9"/>
      <c r="AAK159" s="9"/>
      <c r="AAL159" s="9"/>
      <c r="AAM159" s="9"/>
      <c r="AAN159" s="9"/>
      <c r="AAO159" s="9"/>
      <c r="AAP159" s="9"/>
      <c r="AAQ159" s="9"/>
      <c r="AAR159" s="9"/>
      <c r="AAS159" s="9"/>
      <c r="AAT159" s="9"/>
      <c r="AAU159" s="9"/>
      <c r="AAV159" s="9"/>
      <c r="AAW159" s="9"/>
      <c r="AAX159" s="9"/>
      <c r="AAY159" s="9"/>
      <c r="AAZ159" s="9"/>
      <c r="ABA159" s="9"/>
      <c r="ABB159" s="9"/>
      <c r="ABC159" s="9"/>
      <c r="ABD159" s="9"/>
      <c r="ABE159" s="9"/>
      <c r="ABF159" s="9"/>
      <c r="ABG159" s="9"/>
      <c r="ABH159" s="9"/>
      <c r="ABI159" s="9"/>
      <c r="ABJ159" s="9"/>
      <c r="ABK159" s="9"/>
      <c r="ABL159" s="9"/>
      <c r="ABM159" s="9"/>
      <c r="ABN159" s="9"/>
      <c r="ABO159" s="9"/>
      <c r="ABP159" s="9"/>
      <c r="ABQ159" s="9"/>
      <c r="ABR159" s="9"/>
      <c r="ABS159" s="9"/>
      <c r="ABT159" s="9"/>
      <c r="ABU159" s="9"/>
      <c r="ABV159" s="9"/>
      <c r="ABW159" s="9"/>
      <c r="ABX159" s="9"/>
      <c r="ABY159" s="9"/>
      <c r="ABZ159" s="9"/>
      <c r="ACA159" s="9"/>
      <c r="ACB159" s="9"/>
      <c r="ACC159" s="9"/>
      <c r="ACD159" s="9"/>
      <c r="ACE159" s="9"/>
      <c r="ACF159" s="9"/>
      <c r="ACG159" s="9"/>
      <c r="ACH159" s="9"/>
      <c r="ACI159" s="9"/>
      <c r="ACJ159" s="9"/>
      <c r="ACK159" s="9"/>
      <c r="ACL159" s="9"/>
      <c r="ACM159" s="9"/>
      <c r="ACN159" s="9"/>
      <c r="ACO159" s="9"/>
      <c r="ACP159" s="9"/>
      <c r="ACQ159" s="9"/>
      <c r="ACR159" s="9"/>
      <c r="ACS159" s="9"/>
      <c r="ACT159" s="9"/>
      <c r="ACU159" s="9"/>
      <c r="ACV159" s="9"/>
      <c r="ACW159" s="9"/>
      <c r="ACX159" s="9"/>
      <c r="ACY159" s="9"/>
      <c r="ACZ159" s="9"/>
      <c r="ADA159" s="9"/>
      <c r="ADB159" s="9"/>
      <c r="ADC159" s="9"/>
      <c r="ADD159" s="9"/>
      <c r="ADE159" s="9"/>
      <c r="ADF159" s="9"/>
      <c r="ADG159" s="9"/>
      <c r="ADH159" s="9"/>
      <c r="ADI159" s="9"/>
      <c r="ADJ159" s="9"/>
      <c r="ADK159" s="9"/>
      <c r="ADL159" s="9"/>
      <c r="ADM159" s="9"/>
      <c r="ADN159" s="9"/>
      <c r="ADO159" s="9"/>
      <c r="ADP159" s="9"/>
      <c r="ADQ159" s="9"/>
      <c r="ADR159" s="9"/>
      <c r="ADS159" s="9"/>
      <c r="ADT159" s="9"/>
      <c r="ADU159" s="9"/>
      <c r="ADV159" s="9"/>
      <c r="ADW159" s="9"/>
      <c r="ADX159" s="9"/>
      <c r="ADY159" s="9"/>
      <c r="ADZ159" s="9"/>
      <c r="AEA159" s="9"/>
      <c r="AEB159" s="9"/>
      <c r="AEC159" s="9"/>
      <c r="AED159" s="9"/>
      <c r="AEE159" s="9"/>
      <c r="AEF159" s="9"/>
      <c r="AEG159" s="9"/>
      <c r="AEH159" s="9"/>
      <c r="AEI159" s="9"/>
      <c r="AEJ159" s="9"/>
      <c r="AEK159" s="9"/>
      <c r="AEL159" s="9"/>
      <c r="AEM159" s="9"/>
      <c r="AEN159" s="9"/>
      <c r="AEO159" s="9"/>
      <c r="AEP159" s="9"/>
      <c r="AEQ159" s="9"/>
      <c r="AER159" s="9"/>
      <c r="AES159" s="9"/>
      <c r="AET159" s="9"/>
      <c r="AEU159" s="9"/>
      <c r="AEV159" s="9"/>
      <c r="AEW159" s="9"/>
      <c r="AEX159" s="9"/>
      <c r="AEY159" s="9"/>
      <c r="AEZ159" s="9"/>
      <c r="AFA159" s="9"/>
      <c r="AFB159" s="9"/>
      <c r="AFC159" s="9"/>
      <c r="AFD159" s="9"/>
      <c r="AFE159" s="9"/>
      <c r="AFF159" s="9"/>
      <c r="AFG159" s="9"/>
      <c r="AFH159" s="9"/>
      <c r="AFI159" s="9"/>
      <c r="AFJ159" s="9"/>
      <c r="AFK159" s="9"/>
      <c r="AFL159" s="9"/>
      <c r="AFM159" s="9"/>
      <c r="AFN159" s="9"/>
      <c r="AFO159" s="9"/>
      <c r="AFP159" s="9"/>
      <c r="AFQ159" s="9"/>
      <c r="AFR159" s="9"/>
      <c r="AFS159" s="9"/>
      <c r="AFT159" s="9"/>
      <c r="AFU159" s="9"/>
      <c r="AFV159" s="9"/>
      <c r="AFW159" s="9"/>
      <c r="AFX159" s="9"/>
      <c r="AFY159" s="9"/>
      <c r="AFZ159" s="9"/>
      <c r="AGA159" s="9"/>
      <c r="AGB159" s="9"/>
      <c r="AGC159" s="9"/>
      <c r="AGD159" s="9"/>
      <c r="AGE159" s="9"/>
      <c r="AGF159" s="9"/>
      <c r="AGG159" s="9"/>
      <c r="AGH159" s="9"/>
      <c r="AGI159" s="9"/>
      <c r="AGJ159" s="9"/>
      <c r="AGK159" s="9"/>
      <c r="AGL159" s="9"/>
      <c r="AGM159" s="9"/>
      <c r="AGN159" s="9"/>
      <c r="AGO159" s="9"/>
      <c r="AGP159" s="9"/>
      <c r="AGQ159" s="9"/>
      <c r="AGR159" s="9"/>
      <c r="AGS159" s="9"/>
      <c r="AGT159" s="9"/>
      <c r="AGU159" s="9"/>
      <c r="AGV159" s="9"/>
      <c r="AGW159" s="9"/>
      <c r="AGX159" s="9"/>
      <c r="AGY159" s="9"/>
      <c r="AGZ159" s="9"/>
      <c r="AHA159" s="9"/>
      <c r="AHB159" s="9"/>
      <c r="AHC159" s="9"/>
      <c r="AHD159" s="9"/>
      <c r="AHE159" s="9"/>
      <c r="AHF159" s="9"/>
      <c r="AHG159" s="9"/>
      <c r="AHH159" s="9"/>
      <c r="AHI159" s="9"/>
      <c r="AHJ159" s="9"/>
      <c r="AHK159" s="9"/>
      <c r="AHL159" s="9"/>
      <c r="AHM159" s="9"/>
      <c r="AHN159" s="9"/>
      <c r="AHO159" s="9"/>
      <c r="AHP159" s="9"/>
      <c r="AHQ159" s="9"/>
      <c r="AHR159" s="9"/>
      <c r="AHS159" s="9"/>
      <c r="AHT159" s="9"/>
      <c r="AHU159" s="9"/>
      <c r="AHV159" s="9"/>
    </row>
    <row r="160" spans="1:906" s="105" customFormat="1" x14ac:dyDescent="0.2">
      <c r="A160" s="186" t="s">
        <v>988</v>
      </c>
      <c r="B160" s="186" t="s">
        <v>989</v>
      </c>
      <c r="C160" s="186" t="s">
        <v>990</v>
      </c>
      <c r="D160" s="188" t="s">
        <v>991</v>
      </c>
      <c r="E160" s="190" t="s">
        <v>992</v>
      </c>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c r="ML160" s="9"/>
      <c r="MM160" s="9"/>
      <c r="MN160" s="9"/>
      <c r="MO160" s="9"/>
      <c r="MP160" s="9"/>
      <c r="MQ160" s="9"/>
      <c r="MR160" s="9"/>
      <c r="MS160" s="9"/>
      <c r="MT160" s="9"/>
      <c r="MU160" s="9"/>
      <c r="MV160" s="9"/>
      <c r="MW160" s="9"/>
      <c r="MX160" s="9"/>
      <c r="MY160" s="9"/>
      <c r="MZ160" s="9"/>
      <c r="NA160" s="9"/>
      <c r="NB160" s="9"/>
      <c r="NC160" s="9"/>
      <c r="ND160" s="9"/>
      <c r="NE160" s="9"/>
      <c r="NF160" s="9"/>
      <c r="NG160" s="9"/>
      <c r="NH160" s="9"/>
      <c r="NI160" s="9"/>
      <c r="NJ160" s="9"/>
      <c r="NK160" s="9"/>
      <c r="NL160" s="9"/>
      <c r="NM160" s="9"/>
      <c r="NN160" s="9"/>
      <c r="NO160" s="9"/>
      <c r="NP160" s="9"/>
      <c r="NQ160" s="9"/>
      <c r="NR160" s="9"/>
      <c r="NS160" s="9"/>
      <c r="NT160" s="9"/>
      <c r="NU160" s="9"/>
      <c r="NV160" s="9"/>
      <c r="NW160" s="9"/>
      <c r="NX160" s="9"/>
      <c r="NY160" s="9"/>
      <c r="NZ160" s="9"/>
      <c r="OA160" s="9"/>
      <c r="OB160" s="9"/>
      <c r="OC160" s="9"/>
      <c r="OD160" s="9"/>
      <c r="OE160" s="9"/>
      <c r="OF160" s="9"/>
      <c r="OG160" s="9"/>
      <c r="OH160" s="9"/>
      <c r="OI160" s="9"/>
      <c r="OJ160" s="9"/>
      <c r="OK160" s="9"/>
      <c r="OL160" s="9"/>
      <c r="OM160" s="9"/>
      <c r="ON160" s="9"/>
      <c r="OO160" s="9"/>
      <c r="OP160" s="9"/>
      <c r="OQ160" s="9"/>
      <c r="OR160" s="9"/>
      <c r="OS160" s="9"/>
      <c r="OT160" s="9"/>
      <c r="OU160" s="9"/>
      <c r="OV160" s="9"/>
      <c r="OW160" s="9"/>
      <c r="OX160" s="9"/>
      <c r="OY160" s="9"/>
      <c r="OZ160" s="9"/>
      <c r="PA160" s="9"/>
      <c r="PB160" s="9"/>
      <c r="PC160" s="9"/>
      <c r="PD160" s="9"/>
      <c r="PE160" s="9"/>
      <c r="PF160" s="9"/>
      <c r="PG160" s="9"/>
      <c r="PH160" s="9"/>
      <c r="PI160" s="9"/>
      <c r="PJ160" s="9"/>
      <c r="PK160" s="9"/>
      <c r="PL160" s="9"/>
      <c r="PM160" s="9"/>
      <c r="PN160" s="9"/>
      <c r="PO160" s="9"/>
      <c r="PP160" s="9"/>
      <c r="PQ160" s="9"/>
      <c r="PR160" s="9"/>
      <c r="PS160" s="9"/>
      <c r="PT160" s="9"/>
      <c r="PU160" s="9"/>
      <c r="PV160" s="9"/>
      <c r="PW160" s="9"/>
      <c r="PX160" s="9"/>
      <c r="PY160" s="9"/>
      <c r="PZ160" s="9"/>
      <c r="QA160" s="9"/>
      <c r="QB160" s="9"/>
      <c r="QC160" s="9"/>
      <c r="QD160" s="9"/>
      <c r="QE160" s="9"/>
      <c r="QF160" s="9"/>
      <c r="QG160" s="9"/>
      <c r="QH160" s="9"/>
      <c r="QI160" s="9"/>
      <c r="QJ160" s="9"/>
      <c r="QK160" s="9"/>
      <c r="QL160" s="9"/>
      <c r="QM160" s="9"/>
      <c r="QN160" s="9"/>
      <c r="QO160" s="9"/>
      <c r="QP160" s="9"/>
      <c r="QQ160" s="9"/>
      <c r="QR160" s="9"/>
      <c r="QS160" s="9"/>
      <c r="QT160" s="9"/>
      <c r="QU160" s="9"/>
      <c r="QV160" s="9"/>
      <c r="QW160" s="9"/>
      <c r="QX160" s="9"/>
      <c r="QY160" s="9"/>
      <c r="QZ160" s="9"/>
      <c r="RA160" s="9"/>
      <c r="RB160" s="9"/>
      <c r="RC160" s="9"/>
      <c r="RD160" s="9"/>
      <c r="RE160" s="9"/>
      <c r="RF160" s="9"/>
      <c r="RG160" s="9"/>
      <c r="RH160" s="9"/>
      <c r="RI160" s="9"/>
      <c r="RJ160" s="9"/>
      <c r="RK160" s="9"/>
      <c r="RL160" s="9"/>
      <c r="RM160" s="9"/>
      <c r="RN160" s="9"/>
      <c r="RO160" s="9"/>
      <c r="RP160" s="9"/>
      <c r="RQ160" s="9"/>
      <c r="RR160" s="9"/>
      <c r="RS160" s="9"/>
      <c r="RT160" s="9"/>
      <c r="RU160" s="9"/>
      <c r="RV160" s="9"/>
      <c r="RW160" s="9"/>
      <c r="RX160" s="9"/>
      <c r="RY160" s="9"/>
      <c r="RZ160" s="9"/>
      <c r="SA160" s="9"/>
      <c r="SB160" s="9"/>
      <c r="SC160" s="9"/>
      <c r="SD160" s="9"/>
      <c r="SE160" s="9"/>
      <c r="SF160" s="9"/>
      <c r="SG160" s="9"/>
      <c r="SH160" s="9"/>
      <c r="SI160" s="9"/>
      <c r="SJ160" s="9"/>
      <c r="SK160" s="9"/>
      <c r="SL160" s="9"/>
      <c r="SM160" s="9"/>
      <c r="SN160" s="9"/>
      <c r="SO160" s="9"/>
      <c r="SP160" s="9"/>
      <c r="SQ160" s="9"/>
      <c r="SR160" s="9"/>
      <c r="SS160" s="9"/>
      <c r="ST160" s="9"/>
      <c r="SU160" s="9"/>
      <c r="SV160" s="9"/>
      <c r="SW160" s="9"/>
      <c r="SX160" s="9"/>
      <c r="SY160" s="9"/>
      <c r="SZ160" s="9"/>
      <c r="TA160" s="9"/>
      <c r="TB160" s="9"/>
      <c r="TC160" s="9"/>
      <c r="TD160" s="9"/>
      <c r="TE160" s="9"/>
      <c r="TF160" s="9"/>
      <c r="TG160" s="9"/>
      <c r="TH160" s="9"/>
      <c r="TI160" s="9"/>
      <c r="TJ160" s="9"/>
      <c r="TK160" s="9"/>
      <c r="TL160" s="9"/>
      <c r="TM160" s="9"/>
      <c r="TN160" s="9"/>
      <c r="TO160" s="9"/>
      <c r="TP160" s="9"/>
      <c r="TQ160" s="9"/>
      <c r="TR160" s="9"/>
      <c r="TS160" s="9"/>
      <c r="TT160" s="9"/>
      <c r="TU160" s="9"/>
      <c r="TV160" s="9"/>
      <c r="TW160" s="9"/>
      <c r="TX160" s="9"/>
      <c r="TY160" s="9"/>
      <c r="TZ160" s="9"/>
      <c r="UA160" s="9"/>
      <c r="UB160" s="9"/>
      <c r="UC160" s="9"/>
      <c r="UD160" s="9"/>
      <c r="UE160" s="9"/>
      <c r="UF160" s="9"/>
      <c r="UG160" s="9"/>
      <c r="UH160" s="9"/>
      <c r="UI160" s="9"/>
      <c r="UJ160" s="9"/>
      <c r="UK160" s="9"/>
      <c r="UL160" s="9"/>
      <c r="UM160" s="9"/>
      <c r="UN160" s="9"/>
      <c r="UO160" s="9"/>
      <c r="UP160" s="9"/>
      <c r="UQ160" s="9"/>
      <c r="UR160" s="9"/>
      <c r="US160" s="9"/>
      <c r="UT160" s="9"/>
      <c r="UU160" s="9"/>
      <c r="UV160" s="9"/>
      <c r="UW160" s="9"/>
      <c r="UX160" s="9"/>
      <c r="UY160" s="9"/>
      <c r="UZ160" s="9"/>
      <c r="VA160" s="9"/>
      <c r="VB160" s="9"/>
      <c r="VC160" s="9"/>
      <c r="VD160" s="9"/>
      <c r="VE160" s="9"/>
      <c r="VF160" s="9"/>
      <c r="VG160" s="9"/>
      <c r="VH160" s="9"/>
      <c r="VI160" s="9"/>
      <c r="VJ160" s="9"/>
      <c r="VK160" s="9"/>
      <c r="VL160" s="9"/>
      <c r="VM160" s="9"/>
      <c r="VN160" s="9"/>
      <c r="VO160" s="9"/>
      <c r="VP160" s="9"/>
      <c r="VQ160" s="9"/>
      <c r="VR160" s="9"/>
      <c r="VS160" s="9"/>
      <c r="VT160" s="9"/>
      <c r="VU160" s="9"/>
      <c r="VV160" s="9"/>
      <c r="VW160" s="9"/>
      <c r="VX160" s="9"/>
      <c r="VY160" s="9"/>
      <c r="VZ160" s="9"/>
      <c r="WA160" s="9"/>
      <c r="WB160" s="9"/>
      <c r="WC160" s="9"/>
      <c r="WD160" s="9"/>
      <c r="WE160" s="9"/>
      <c r="WF160" s="9"/>
      <c r="WG160" s="9"/>
      <c r="WH160" s="9"/>
      <c r="WI160" s="9"/>
      <c r="WJ160" s="9"/>
      <c r="WK160" s="9"/>
      <c r="WL160" s="9"/>
      <c r="WM160" s="9"/>
      <c r="WN160" s="9"/>
      <c r="WO160" s="9"/>
      <c r="WP160" s="9"/>
      <c r="WQ160" s="9"/>
      <c r="WR160" s="9"/>
      <c r="WS160" s="9"/>
      <c r="WT160" s="9"/>
      <c r="WU160" s="9"/>
      <c r="WV160" s="9"/>
      <c r="WW160" s="9"/>
      <c r="WX160" s="9"/>
      <c r="WY160" s="9"/>
      <c r="WZ160" s="9"/>
      <c r="XA160" s="9"/>
      <c r="XB160" s="9"/>
      <c r="XC160" s="9"/>
      <c r="XD160" s="9"/>
      <c r="XE160" s="9"/>
      <c r="XF160" s="9"/>
      <c r="XG160" s="9"/>
      <c r="XH160" s="9"/>
      <c r="XI160" s="9"/>
      <c r="XJ160" s="9"/>
      <c r="XK160" s="9"/>
      <c r="XL160" s="9"/>
      <c r="XM160" s="9"/>
      <c r="XN160" s="9"/>
      <c r="XO160" s="9"/>
      <c r="XP160" s="9"/>
      <c r="XQ160" s="9"/>
      <c r="XR160" s="9"/>
      <c r="XS160" s="9"/>
      <c r="XT160" s="9"/>
      <c r="XU160" s="9"/>
      <c r="XV160" s="9"/>
      <c r="XW160" s="9"/>
      <c r="XX160" s="9"/>
      <c r="XY160" s="9"/>
      <c r="XZ160" s="9"/>
      <c r="YA160" s="9"/>
      <c r="YB160" s="9"/>
      <c r="YC160" s="9"/>
      <c r="YD160" s="9"/>
      <c r="YE160" s="9"/>
      <c r="YF160" s="9"/>
      <c r="YG160" s="9"/>
      <c r="YH160" s="9"/>
      <c r="YI160" s="9"/>
      <c r="YJ160" s="9"/>
      <c r="YK160" s="9"/>
      <c r="YL160" s="9"/>
      <c r="YM160" s="9"/>
      <c r="YN160" s="9"/>
      <c r="YO160" s="9"/>
      <c r="YP160" s="9"/>
      <c r="YQ160" s="9"/>
      <c r="YR160" s="9"/>
      <c r="YS160" s="9"/>
      <c r="YT160" s="9"/>
      <c r="YU160" s="9"/>
      <c r="YV160" s="9"/>
      <c r="YW160" s="9"/>
      <c r="YX160" s="9"/>
      <c r="YY160" s="9"/>
      <c r="YZ160" s="9"/>
      <c r="ZA160" s="9"/>
      <c r="ZB160" s="9"/>
      <c r="ZC160" s="9"/>
      <c r="ZD160" s="9"/>
      <c r="ZE160" s="9"/>
      <c r="ZF160" s="9"/>
      <c r="ZG160" s="9"/>
      <c r="ZH160" s="9"/>
      <c r="ZI160" s="9"/>
      <c r="ZJ160" s="9"/>
      <c r="ZK160" s="9"/>
      <c r="ZL160" s="9"/>
      <c r="ZM160" s="9"/>
      <c r="ZN160" s="9"/>
      <c r="ZO160" s="9"/>
      <c r="ZP160" s="9"/>
      <c r="ZQ160" s="9"/>
      <c r="ZR160" s="9"/>
      <c r="ZS160" s="9"/>
      <c r="ZT160" s="9"/>
      <c r="ZU160" s="9"/>
      <c r="ZV160" s="9"/>
      <c r="ZW160" s="9"/>
      <c r="ZX160" s="9"/>
      <c r="ZY160" s="9"/>
      <c r="ZZ160" s="9"/>
      <c r="AAA160" s="9"/>
      <c r="AAB160" s="9"/>
      <c r="AAC160" s="9"/>
      <c r="AAD160" s="9"/>
      <c r="AAE160" s="9"/>
      <c r="AAF160" s="9"/>
      <c r="AAG160" s="9"/>
      <c r="AAH160" s="9"/>
      <c r="AAI160" s="9"/>
      <c r="AAJ160" s="9"/>
      <c r="AAK160" s="9"/>
      <c r="AAL160" s="9"/>
      <c r="AAM160" s="9"/>
      <c r="AAN160" s="9"/>
      <c r="AAO160" s="9"/>
      <c r="AAP160" s="9"/>
      <c r="AAQ160" s="9"/>
      <c r="AAR160" s="9"/>
      <c r="AAS160" s="9"/>
      <c r="AAT160" s="9"/>
      <c r="AAU160" s="9"/>
      <c r="AAV160" s="9"/>
      <c r="AAW160" s="9"/>
      <c r="AAX160" s="9"/>
      <c r="AAY160" s="9"/>
      <c r="AAZ160" s="9"/>
      <c r="ABA160" s="9"/>
      <c r="ABB160" s="9"/>
      <c r="ABC160" s="9"/>
      <c r="ABD160" s="9"/>
      <c r="ABE160" s="9"/>
      <c r="ABF160" s="9"/>
      <c r="ABG160" s="9"/>
      <c r="ABH160" s="9"/>
      <c r="ABI160" s="9"/>
      <c r="ABJ160" s="9"/>
      <c r="ABK160" s="9"/>
      <c r="ABL160" s="9"/>
      <c r="ABM160" s="9"/>
      <c r="ABN160" s="9"/>
      <c r="ABO160" s="9"/>
      <c r="ABP160" s="9"/>
      <c r="ABQ160" s="9"/>
      <c r="ABR160" s="9"/>
      <c r="ABS160" s="9"/>
      <c r="ABT160" s="9"/>
      <c r="ABU160" s="9"/>
      <c r="ABV160" s="9"/>
      <c r="ABW160" s="9"/>
      <c r="ABX160" s="9"/>
      <c r="ABY160" s="9"/>
      <c r="ABZ160" s="9"/>
      <c r="ACA160" s="9"/>
      <c r="ACB160" s="9"/>
      <c r="ACC160" s="9"/>
      <c r="ACD160" s="9"/>
      <c r="ACE160" s="9"/>
      <c r="ACF160" s="9"/>
      <c r="ACG160" s="9"/>
      <c r="ACH160" s="9"/>
      <c r="ACI160" s="9"/>
      <c r="ACJ160" s="9"/>
      <c r="ACK160" s="9"/>
      <c r="ACL160" s="9"/>
      <c r="ACM160" s="9"/>
      <c r="ACN160" s="9"/>
      <c r="ACO160" s="9"/>
      <c r="ACP160" s="9"/>
      <c r="ACQ160" s="9"/>
      <c r="ACR160" s="9"/>
      <c r="ACS160" s="9"/>
      <c r="ACT160" s="9"/>
      <c r="ACU160" s="9"/>
      <c r="ACV160" s="9"/>
      <c r="ACW160" s="9"/>
      <c r="ACX160" s="9"/>
      <c r="ACY160" s="9"/>
      <c r="ACZ160" s="9"/>
      <c r="ADA160" s="9"/>
      <c r="ADB160" s="9"/>
      <c r="ADC160" s="9"/>
      <c r="ADD160" s="9"/>
      <c r="ADE160" s="9"/>
      <c r="ADF160" s="9"/>
      <c r="ADG160" s="9"/>
      <c r="ADH160" s="9"/>
      <c r="ADI160" s="9"/>
      <c r="ADJ160" s="9"/>
      <c r="ADK160" s="9"/>
      <c r="ADL160" s="9"/>
      <c r="ADM160" s="9"/>
      <c r="ADN160" s="9"/>
      <c r="ADO160" s="9"/>
      <c r="ADP160" s="9"/>
      <c r="ADQ160" s="9"/>
      <c r="ADR160" s="9"/>
      <c r="ADS160" s="9"/>
      <c r="ADT160" s="9"/>
      <c r="ADU160" s="9"/>
      <c r="ADV160" s="9"/>
      <c r="ADW160" s="9"/>
      <c r="ADX160" s="9"/>
      <c r="ADY160" s="9"/>
      <c r="ADZ160" s="9"/>
      <c r="AEA160" s="9"/>
      <c r="AEB160" s="9"/>
      <c r="AEC160" s="9"/>
      <c r="AED160" s="9"/>
      <c r="AEE160" s="9"/>
      <c r="AEF160" s="9"/>
      <c r="AEG160" s="9"/>
      <c r="AEH160" s="9"/>
      <c r="AEI160" s="9"/>
      <c r="AEJ160" s="9"/>
      <c r="AEK160" s="9"/>
      <c r="AEL160" s="9"/>
      <c r="AEM160" s="9"/>
      <c r="AEN160" s="9"/>
      <c r="AEO160" s="9"/>
      <c r="AEP160" s="9"/>
      <c r="AEQ160" s="9"/>
      <c r="AER160" s="9"/>
      <c r="AES160" s="9"/>
      <c r="AET160" s="9"/>
      <c r="AEU160" s="9"/>
      <c r="AEV160" s="9"/>
      <c r="AEW160" s="9"/>
      <c r="AEX160" s="9"/>
      <c r="AEY160" s="9"/>
      <c r="AEZ160" s="9"/>
      <c r="AFA160" s="9"/>
      <c r="AFB160" s="9"/>
      <c r="AFC160" s="9"/>
      <c r="AFD160" s="9"/>
      <c r="AFE160" s="9"/>
      <c r="AFF160" s="9"/>
      <c r="AFG160" s="9"/>
      <c r="AFH160" s="9"/>
      <c r="AFI160" s="9"/>
      <c r="AFJ160" s="9"/>
      <c r="AFK160" s="9"/>
      <c r="AFL160" s="9"/>
      <c r="AFM160" s="9"/>
      <c r="AFN160" s="9"/>
      <c r="AFO160" s="9"/>
      <c r="AFP160" s="9"/>
      <c r="AFQ160" s="9"/>
      <c r="AFR160" s="9"/>
      <c r="AFS160" s="9"/>
      <c r="AFT160" s="9"/>
      <c r="AFU160" s="9"/>
      <c r="AFV160" s="9"/>
      <c r="AFW160" s="9"/>
      <c r="AFX160" s="9"/>
      <c r="AFY160" s="9"/>
      <c r="AFZ160" s="9"/>
      <c r="AGA160" s="9"/>
      <c r="AGB160" s="9"/>
      <c r="AGC160" s="9"/>
      <c r="AGD160" s="9"/>
      <c r="AGE160" s="9"/>
      <c r="AGF160" s="9"/>
      <c r="AGG160" s="9"/>
      <c r="AGH160" s="9"/>
      <c r="AGI160" s="9"/>
      <c r="AGJ160" s="9"/>
      <c r="AGK160" s="9"/>
      <c r="AGL160" s="9"/>
      <c r="AGM160" s="9"/>
      <c r="AGN160" s="9"/>
      <c r="AGO160" s="9"/>
      <c r="AGP160" s="9"/>
      <c r="AGQ160" s="9"/>
      <c r="AGR160" s="9"/>
      <c r="AGS160" s="9"/>
      <c r="AGT160" s="9"/>
      <c r="AGU160" s="9"/>
      <c r="AGV160" s="9"/>
      <c r="AGW160" s="9"/>
      <c r="AGX160" s="9"/>
      <c r="AGY160" s="9"/>
      <c r="AGZ160" s="9"/>
      <c r="AHA160" s="9"/>
      <c r="AHB160" s="9"/>
      <c r="AHC160" s="9"/>
      <c r="AHD160" s="9"/>
      <c r="AHE160" s="9"/>
      <c r="AHF160" s="9"/>
      <c r="AHG160" s="9"/>
      <c r="AHH160" s="9"/>
      <c r="AHI160" s="9"/>
      <c r="AHJ160" s="9"/>
      <c r="AHK160" s="9"/>
      <c r="AHL160" s="9"/>
      <c r="AHM160" s="9"/>
      <c r="AHN160" s="9"/>
      <c r="AHO160" s="9"/>
      <c r="AHP160" s="9"/>
      <c r="AHQ160" s="9"/>
      <c r="AHR160" s="9"/>
      <c r="AHS160" s="9"/>
      <c r="AHT160" s="9"/>
      <c r="AHU160" s="9"/>
      <c r="AHV160" s="9"/>
    </row>
    <row r="161" spans="1:906" s="105" customFormat="1" x14ac:dyDescent="0.2">
      <c r="A161" s="187"/>
      <c r="B161" s="187"/>
      <c r="C161" s="187"/>
      <c r="D161" s="189"/>
      <c r="E161" s="191"/>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c r="MK161" s="9"/>
      <c r="ML161" s="9"/>
      <c r="MM161" s="9"/>
      <c r="MN161" s="9"/>
      <c r="MO161" s="9"/>
      <c r="MP161" s="9"/>
      <c r="MQ161" s="9"/>
      <c r="MR161" s="9"/>
      <c r="MS161" s="9"/>
      <c r="MT161" s="9"/>
      <c r="MU161" s="9"/>
      <c r="MV161" s="9"/>
      <c r="MW161" s="9"/>
      <c r="MX161" s="9"/>
      <c r="MY161" s="9"/>
      <c r="MZ161" s="9"/>
      <c r="NA161" s="9"/>
      <c r="NB161" s="9"/>
      <c r="NC161" s="9"/>
      <c r="ND161" s="9"/>
      <c r="NE161" s="9"/>
      <c r="NF161" s="9"/>
      <c r="NG161" s="9"/>
      <c r="NH161" s="9"/>
      <c r="NI161" s="9"/>
      <c r="NJ161" s="9"/>
      <c r="NK161" s="9"/>
      <c r="NL161" s="9"/>
      <c r="NM161" s="9"/>
      <c r="NN161" s="9"/>
      <c r="NO161" s="9"/>
      <c r="NP161" s="9"/>
      <c r="NQ161" s="9"/>
      <c r="NR161" s="9"/>
      <c r="NS161" s="9"/>
      <c r="NT161" s="9"/>
      <c r="NU161" s="9"/>
      <c r="NV161" s="9"/>
      <c r="NW161" s="9"/>
      <c r="NX161" s="9"/>
      <c r="NY161" s="9"/>
      <c r="NZ161" s="9"/>
      <c r="OA161" s="9"/>
      <c r="OB161" s="9"/>
      <c r="OC161" s="9"/>
      <c r="OD161" s="9"/>
      <c r="OE161" s="9"/>
      <c r="OF161" s="9"/>
      <c r="OG161" s="9"/>
      <c r="OH161" s="9"/>
      <c r="OI161" s="9"/>
      <c r="OJ161" s="9"/>
      <c r="OK161" s="9"/>
      <c r="OL161" s="9"/>
      <c r="OM161" s="9"/>
      <c r="ON161" s="9"/>
      <c r="OO161" s="9"/>
      <c r="OP161" s="9"/>
      <c r="OQ161" s="9"/>
      <c r="OR161" s="9"/>
      <c r="OS161" s="9"/>
      <c r="OT161" s="9"/>
      <c r="OU161" s="9"/>
      <c r="OV161" s="9"/>
      <c r="OW161" s="9"/>
      <c r="OX161" s="9"/>
      <c r="OY161" s="9"/>
      <c r="OZ161" s="9"/>
      <c r="PA161" s="9"/>
      <c r="PB161" s="9"/>
      <c r="PC161" s="9"/>
      <c r="PD161" s="9"/>
      <c r="PE161" s="9"/>
      <c r="PF161" s="9"/>
      <c r="PG161" s="9"/>
      <c r="PH161" s="9"/>
      <c r="PI161" s="9"/>
      <c r="PJ161" s="9"/>
      <c r="PK161" s="9"/>
      <c r="PL161" s="9"/>
      <c r="PM161" s="9"/>
      <c r="PN161" s="9"/>
      <c r="PO161" s="9"/>
      <c r="PP161" s="9"/>
      <c r="PQ161" s="9"/>
      <c r="PR161" s="9"/>
      <c r="PS161" s="9"/>
      <c r="PT161" s="9"/>
      <c r="PU161" s="9"/>
      <c r="PV161" s="9"/>
      <c r="PW161" s="9"/>
      <c r="PX161" s="9"/>
      <c r="PY161" s="9"/>
      <c r="PZ161" s="9"/>
      <c r="QA161" s="9"/>
      <c r="QB161" s="9"/>
      <c r="QC161" s="9"/>
      <c r="QD161" s="9"/>
      <c r="QE161" s="9"/>
      <c r="QF161" s="9"/>
      <c r="QG161" s="9"/>
      <c r="QH161" s="9"/>
      <c r="QI161" s="9"/>
      <c r="QJ161" s="9"/>
      <c r="QK161" s="9"/>
      <c r="QL161" s="9"/>
      <c r="QM161" s="9"/>
      <c r="QN161" s="9"/>
      <c r="QO161" s="9"/>
      <c r="QP161" s="9"/>
      <c r="QQ161" s="9"/>
      <c r="QR161" s="9"/>
      <c r="QS161" s="9"/>
      <c r="QT161" s="9"/>
      <c r="QU161" s="9"/>
      <c r="QV161" s="9"/>
      <c r="QW161" s="9"/>
      <c r="QX161" s="9"/>
      <c r="QY161" s="9"/>
      <c r="QZ161" s="9"/>
      <c r="RA161" s="9"/>
      <c r="RB161" s="9"/>
      <c r="RC161" s="9"/>
      <c r="RD161" s="9"/>
      <c r="RE161" s="9"/>
      <c r="RF161" s="9"/>
      <c r="RG161" s="9"/>
      <c r="RH161" s="9"/>
      <c r="RI161" s="9"/>
      <c r="RJ161" s="9"/>
      <c r="RK161" s="9"/>
      <c r="RL161" s="9"/>
      <c r="RM161" s="9"/>
      <c r="RN161" s="9"/>
      <c r="RO161" s="9"/>
      <c r="RP161" s="9"/>
      <c r="RQ161" s="9"/>
      <c r="RR161" s="9"/>
      <c r="RS161" s="9"/>
      <c r="RT161" s="9"/>
      <c r="RU161" s="9"/>
      <c r="RV161" s="9"/>
      <c r="RW161" s="9"/>
      <c r="RX161" s="9"/>
      <c r="RY161" s="9"/>
      <c r="RZ161" s="9"/>
      <c r="SA161" s="9"/>
      <c r="SB161" s="9"/>
      <c r="SC161" s="9"/>
      <c r="SD161" s="9"/>
      <c r="SE161" s="9"/>
      <c r="SF161" s="9"/>
      <c r="SG161" s="9"/>
      <c r="SH161" s="9"/>
      <c r="SI161" s="9"/>
      <c r="SJ161" s="9"/>
      <c r="SK161" s="9"/>
      <c r="SL161" s="9"/>
      <c r="SM161" s="9"/>
      <c r="SN161" s="9"/>
      <c r="SO161" s="9"/>
      <c r="SP161" s="9"/>
      <c r="SQ161" s="9"/>
      <c r="SR161" s="9"/>
      <c r="SS161" s="9"/>
      <c r="ST161" s="9"/>
      <c r="SU161" s="9"/>
      <c r="SV161" s="9"/>
      <c r="SW161" s="9"/>
      <c r="SX161" s="9"/>
      <c r="SY161" s="9"/>
      <c r="SZ161" s="9"/>
      <c r="TA161" s="9"/>
      <c r="TB161" s="9"/>
      <c r="TC161" s="9"/>
      <c r="TD161" s="9"/>
      <c r="TE161" s="9"/>
      <c r="TF161" s="9"/>
      <c r="TG161" s="9"/>
      <c r="TH161" s="9"/>
      <c r="TI161" s="9"/>
      <c r="TJ161" s="9"/>
      <c r="TK161" s="9"/>
      <c r="TL161" s="9"/>
      <c r="TM161" s="9"/>
      <c r="TN161" s="9"/>
      <c r="TO161" s="9"/>
      <c r="TP161" s="9"/>
      <c r="TQ161" s="9"/>
      <c r="TR161" s="9"/>
      <c r="TS161" s="9"/>
      <c r="TT161" s="9"/>
      <c r="TU161" s="9"/>
      <c r="TV161" s="9"/>
      <c r="TW161" s="9"/>
      <c r="TX161" s="9"/>
      <c r="TY161" s="9"/>
      <c r="TZ161" s="9"/>
      <c r="UA161" s="9"/>
      <c r="UB161" s="9"/>
      <c r="UC161" s="9"/>
      <c r="UD161" s="9"/>
      <c r="UE161" s="9"/>
      <c r="UF161" s="9"/>
      <c r="UG161" s="9"/>
      <c r="UH161" s="9"/>
      <c r="UI161" s="9"/>
      <c r="UJ161" s="9"/>
      <c r="UK161" s="9"/>
      <c r="UL161" s="9"/>
      <c r="UM161" s="9"/>
      <c r="UN161" s="9"/>
      <c r="UO161" s="9"/>
      <c r="UP161" s="9"/>
      <c r="UQ161" s="9"/>
      <c r="UR161" s="9"/>
      <c r="US161" s="9"/>
      <c r="UT161" s="9"/>
      <c r="UU161" s="9"/>
      <c r="UV161" s="9"/>
      <c r="UW161" s="9"/>
      <c r="UX161" s="9"/>
      <c r="UY161" s="9"/>
      <c r="UZ161" s="9"/>
      <c r="VA161" s="9"/>
      <c r="VB161" s="9"/>
      <c r="VC161" s="9"/>
      <c r="VD161" s="9"/>
      <c r="VE161" s="9"/>
      <c r="VF161" s="9"/>
      <c r="VG161" s="9"/>
      <c r="VH161" s="9"/>
      <c r="VI161" s="9"/>
      <c r="VJ161" s="9"/>
      <c r="VK161" s="9"/>
      <c r="VL161" s="9"/>
      <c r="VM161" s="9"/>
      <c r="VN161" s="9"/>
      <c r="VO161" s="9"/>
      <c r="VP161" s="9"/>
      <c r="VQ161" s="9"/>
      <c r="VR161" s="9"/>
      <c r="VS161" s="9"/>
      <c r="VT161" s="9"/>
      <c r="VU161" s="9"/>
      <c r="VV161" s="9"/>
      <c r="VW161" s="9"/>
      <c r="VX161" s="9"/>
      <c r="VY161" s="9"/>
      <c r="VZ161" s="9"/>
      <c r="WA161" s="9"/>
      <c r="WB161" s="9"/>
      <c r="WC161" s="9"/>
      <c r="WD161" s="9"/>
      <c r="WE161" s="9"/>
      <c r="WF161" s="9"/>
      <c r="WG161" s="9"/>
      <c r="WH161" s="9"/>
      <c r="WI161" s="9"/>
      <c r="WJ161" s="9"/>
      <c r="WK161" s="9"/>
      <c r="WL161" s="9"/>
      <c r="WM161" s="9"/>
      <c r="WN161" s="9"/>
      <c r="WO161" s="9"/>
      <c r="WP161" s="9"/>
      <c r="WQ161" s="9"/>
      <c r="WR161" s="9"/>
      <c r="WS161" s="9"/>
      <c r="WT161" s="9"/>
      <c r="WU161" s="9"/>
      <c r="WV161" s="9"/>
      <c r="WW161" s="9"/>
      <c r="WX161" s="9"/>
      <c r="WY161" s="9"/>
      <c r="WZ161" s="9"/>
      <c r="XA161" s="9"/>
      <c r="XB161" s="9"/>
      <c r="XC161" s="9"/>
      <c r="XD161" s="9"/>
      <c r="XE161" s="9"/>
      <c r="XF161" s="9"/>
      <c r="XG161" s="9"/>
      <c r="XH161" s="9"/>
      <c r="XI161" s="9"/>
      <c r="XJ161" s="9"/>
      <c r="XK161" s="9"/>
      <c r="XL161" s="9"/>
      <c r="XM161" s="9"/>
      <c r="XN161" s="9"/>
      <c r="XO161" s="9"/>
      <c r="XP161" s="9"/>
      <c r="XQ161" s="9"/>
      <c r="XR161" s="9"/>
      <c r="XS161" s="9"/>
      <c r="XT161" s="9"/>
      <c r="XU161" s="9"/>
      <c r="XV161" s="9"/>
      <c r="XW161" s="9"/>
      <c r="XX161" s="9"/>
      <c r="XY161" s="9"/>
      <c r="XZ161" s="9"/>
      <c r="YA161" s="9"/>
      <c r="YB161" s="9"/>
      <c r="YC161" s="9"/>
      <c r="YD161" s="9"/>
      <c r="YE161" s="9"/>
      <c r="YF161" s="9"/>
      <c r="YG161" s="9"/>
      <c r="YH161" s="9"/>
      <c r="YI161" s="9"/>
      <c r="YJ161" s="9"/>
      <c r="YK161" s="9"/>
      <c r="YL161" s="9"/>
      <c r="YM161" s="9"/>
      <c r="YN161" s="9"/>
      <c r="YO161" s="9"/>
      <c r="YP161" s="9"/>
      <c r="YQ161" s="9"/>
      <c r="YR161" s="9"/>
      <c r="YS161" s="9"/>
      <c r="YT161" s="9"/>
      <c r="YU161" s="9"/>
      <c r="YV161" s="9"/>
      <c r="YW161" s="9"/>
      <c r="YX161" s="9"/>
      <c r="YY161" s="9"/>
      <c r="YZ161" s="9"/>
      <c r="ZA161" s="9"/>
      <c r="ZB161" s="9"/>
      <c r="ZC161" s="9"/>
      <c r="ZD161" s="9"/>
      <c r="ZE161" s="9"/>
      <c r="ZF161" s="9"/>
      <c r="ZG161" s="9"/>
      <c r="ZH161" s="9"/>
      <c r="ZI161" s="9"/>
      <c r="ZJ161" s="9"/>
      <c r="ZK161" s="9"/>
      <c r="ZL161" s="9"/>
      <c r="ZM161" s="9"/>
      <c r="ZN161" s="9"/>
      <c r="ZO161" s="9"/>
      <c r="ZP161" s="9"/>
      <c r="ZQ161" s="9"/>
      <c r="ZR161" s="9"/>
      <c r="ZS161" s="9"/>
      <c r="ZT161" s="9"/>
      <c r="ZU161" s="9"/>
      <c r="ZV161" s="9"/>
      <c r="ZW161" s="9"/>
      <c r="ZX161" s="9"/>
      <c r="ZY161" s="9"/>
      <c r="ZZ161" s="9"/>
      <c r="AAA161" s="9"/>
      <c r="AAB161" s="9"/>
      <c r="AAC161" s="9"/>
      <c r="AAD161" s="9"/>
      <c r="AAE161" s="9"/>
      <c r="AAF161" s="9"/>
      <c r="AAG161" s="9"/>
      <c r="AAH161" s="9"/>
      <c r="AAI161" s="9"/>
      <c r="AAJ161" s="9"/>
      <c r="AAK161" s="9"/>
      <c r="AAL161" s="9"/>
      <c r="AAM161" s="9"/>
      <c r="AAN161" s="9"/>
      <c r="AAO161" s="9"/>
      <c r="AAP161" s="9"/>
      <c r="AAQ161" s="9"/>
      <c r="AAR161" s="9"/>
      <c r="AAS161" s="9"/>
      <c r="AAT161" s="9"/>
      <c r="AAU161" s="9"/>
      <c r="AAV161" s="9"/>
      <c r="AAW161" s="9"/>
      <c r="AAX161" s="9"/>
      <c r="AAY161" s="9"/>
      <c r="AAZ161" s="9"/>
      <c r="ABA161" s="9"/>
      <c r="ABB161" s="9"/>
      <c r="ABC161" s="9"/>
      <c r="ABD161" s="9"/>
      <c r="ABE161" s="9"/>
      <c r="ABF161" s="9"/>
      <c r="ABG161" s="9"/>
      <c r="ABH161" s="9"/>
      <c r="ABI161" s="9"/>
      <c r="ABJ161" s="9"/>
      <c r="ABK161" s="9"/>
      <c r="ABL161" s="9"/>
      <c r="ABM161" s="9"/>
      <c r="ABN161" s="9"/>
      <c r="ABO161" s="9"/>
      <c r="ABP161" s="9"/>
      <c r="ABQ161" s="9"/>
      <c r="ABR161" s="9"/>
      <c r="ABS161" s="9"/>
      <c r="ABT161" s="9"/>
      <c r="ABU161" s="9"/>
      <c r="ABV161" s="9"/>
      <c r="ABW161" s="9"/>
      <c r="ABX161" s="9"/>
      <c r="ABY161" s="9"/>
      <c r="ABZ161" s="9"/>
      <c r="ACA161" s="9"/>
      <c r="ACB161" s="9"/>
      <c r="ACC161" s="9"/>
      <c r="ACD161" s="9"/>
      <c r="ACE161" s="9"/>
      <c r="ACF161" s="9"/>
      <c r="ACG161" s="9"/>
      <c r="ACH161" s="9"/>
      <c r="ACI161" s="9"/>
      <c r="ACJ161" s="9"/>
      <c r="ACK161" s="9"/>
      <c r="ACL161" s="9"/>
      <c r="ACM161" s="9"/>
      <c r="ACN161" s="9"/>
      <c r="ACO161" s="9"/>
      <c r="ACP161" s="9"/>
      <c r="ACQ161" s="9"/>
      <c r="ACR161" s="9"/>
      <c r="ACS161" s="9"/>
      <c r="ACT161" s="9"/>
      <c r="ACU161" s="9"/>
      <c r="ACV161" s="9"/>
      <c r="ACW161" s="9"/>
      <c r="ACX161" s="9"/>
      <c r="ACY161" s="9"/>
      <c r="ACZ161" s="9"/>
      <c r="ADA161" s="9"/>
      <c r="ADB161" s="9"/>
      <c r="ADC161" s="9"/>
      <c r="ADD161" s="9"/>
      <c r="ADE161" s="9"/>
      <c r="ADF161" s="9"/>
      <c r="ADG161" s="9"/>
      <c r="ADH161" s="9"/>
      <c r="ADI161" s="9"/>
      <c r="ADJ161" s="9"/>
      <c r="ADK161" s="9"/>
      <c r="ADL161" s="9"/>
      <c r="ADM161" s="9"/>
      <c r="ADN161" s="9"/>
      <c r="ADO161" s="9"/>
      <c r="ADP161" s="9"/>
      <c r="ADQ161" s="9"/>
      <c r="ADR161" s="9"/>
      <c r="ADS161" s="9"/>
      <c r="ADT161" s="9"/>
      <c r="ADU161" s="9"/>
      <c r="ADV161" s="9"/>
      <c r="ADW161" s="9"/>
      <c r="ADX161" s="9"/>
      <c r="ADY161" s="9"/>
      <c r="ADZ161" s="9"/>
      <c r="AEA161" s="9"/>
      <c r="AEB161" s="9"/>
      <c r="AEC161" s="9"/>
      <c r="AED161" s="9"/>
      <c r="AEE161" s="9"/>
      <c r="AEF161" s="9"/>
      <c r="AEG161" s="9"/>
      <c r="AEH161" s="9"/>
      <c r="AEI161" s="9"/>
      <c r="AEJ161" s="9"/>
      <c r="AEK161" s="9"/>
      <c r="AEL161" s="9"/>
      <c r="AEM161" s="9"/>
      <c r="AEN161" s="9"/>
      <c r="AEO161" s="9"/>
      <c r="AEP161" s="9"/>
      <c r="AEQ161" s="9"/>
      <c r="AER161" s="9"/>
      <c r="AES161" s="9"/>
      <c r="AET161" s="9"/>
      <c r="AEU161" s="9"/>
      <c r="AEV161" s="9"/>
      <c r="AEW161" s="9"/>
      <c r="AEX161" s="9"/>
      <c r="AEY161" s="9"/>
      <c r="AEZ161" s="9"/>
      <c r="AFA161" s="9"/>
      <c r="AFB161" s="9"/>
      <c r="AFC161" s="9"/>
      <c r="AFD161" s="9"/>
      <c r="AFE161" s="9"/>
      <c r="AFF161" s="9"/>
      <c r="AFG161" s="9"/>
      <c r="AFH161" s="9"/>
      <c r="AFI161" s="9"/>
      <c r="AFJ161" s="9"/>
      <c r="AFK161" s="9"/>
      <c r="AFL161" s="9"/>
      <c r="AFM161" s="9"/>
      <c r="AFN161" s="9"/>
      <c r="AFO161" s="9"/>
      <c r="AFP161" s="9"/>
      <c r="AFQ161" s="9"/>
      <c r="AFR161" s="9"/>
      <c r="AFS161" s="9"/>
      <c r="AFT161" s="9"/>
      <c r="AFU161" s="9"/>
      <c r="AFV161" s="9"/>
      <c r="AFW161" s="9"/>
      <c r="AFX161" s="9"/>
      <c r="AFY161" s="9"/>
      <c r="AFZ161" s="9"/>
      <c r="AGA161" s="9"/>
      <c r="AGB161" s="9"/>
      <c r="AGC161" s="9"/>
      <c r="AGD161" s="9"/>
      <c r="AGE161" s="9"/>
      <c r="AGF161" s="9"/>
      <c r="AGG161" s="9"/>
      <c r="AGH161" s="9"/>
      <c r="AGI161" s="9"/>
      <c r="AGJ161" s="9"/>
      <c r="AGK161" s="9"/>
      <c r="AGL161" s="9"/>
      <c r="AGM161" s="9"/>
      <c r="AGN161" s="9"/>
      <c r="AGO161" s="9"/>
      <c r="AGP161" s="9"/>
      <c r="AGQ161" s="9"/>
      <c r="AGR161" s="9"/>
      <c r="AGS161" s="9"/>
      <c r="AGT161" s="9"/>
      <c r="AGU161" s="9"/>
      <c r="AGV161" s="9"/>
      <c r="AGW161" s="9"/>
      <c r="AGX161" s="9"/>
      <c r="AGY161" s="9"/>
      <c r="AGZ161" s="9"/>
      <c r="AHA161" s="9"/>
      <c r="AHB161" s="9"/>
      <c r="AHC161" s="9"/>
      <c r="AHD161" s="9"/>
      <c r="AHE161" s="9"/>
      <c r="AHF161" s="9"/>
      <c r="AHG161" s="9"/>
      <c r="AHH161" s="9"/>
      <c r="AHI161" s="9"/>
      <c r="AHJ161" s="9"/>
      <c r="AHK161" s="9"/>
      <c r="AHL161" s="9"/>
      <c r="AHM161" s="9"/>
      <c r="AHN161" s="9"/>
      <c r="AHO161" s="9"/>
      <c r="AHP161" s="9"/>
      <c r="AHQ161" s="9"/>
      <c r="AHR161" s="9"/>
      <c r="AHS161" s="9"/>
      <c r="AHT161" s="9"/>
      <c r="AHU161" s="9"/>
      <c r="AHV161" s="9"/>
    </row>
    <row r="162" spans="1:906" s="105" customFormat="1" x14ac:dyDescent="0.2">
      <c r="A162" s="122" t="s">
        <v>58</v>
      </c>
      <c r="B162" s="132">
        <v>4361</v>
      </c>
      <c r="C162" s="122" t="s">
        <v>58</v>
      </c>
      <c r="D162" s="133">
        <v>27863.201812200001</v>
      </c>
      <c r="E162" s="133">
        <v>442.89688239999771</v>
      </c>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c r="ML162" s="9"/>
      <c r="MM162" s="9"/>
      <c r="MN162" s="9"/>
      <c r="MO162" s="9"/>
      <c r="MP162" s="9"/>
      <c r="MQ162" s="9"/>
      <c r="MR162" s="9"/>
      <c r="MS162" s="9"/>
      <c r="MT162" s="9"/>
      <c r="MU162" s="9"/>
      <c r="MV162" s="9"/>
      <c r="MW162" s="9"/>
      <c r="MX162" s="9"/>
      <c r="MY162" s="9"/>
      <c r="MZ162" s="9"/>
      <c r="NA162" s="9"/>
      <c r="NB162" s="9"/>
      <c r="NC162" s="9"/>
      <c r="ND162" s="9"/>
      <c r="NE162" s="9"/>
      <c r="NF162" s="9"/>
      <c r="NG162" s="9"/>
      <c r="NH162" s="9"/>
      <c r="NI162" s="9"/>
      <c r="NJ162" s="9"/>
      <c r="NK162" s="9"/>
      <c r="NL162" s="9"/>
      <c r="NM162" s="9"/>
      <c r="NN162" s="9"/>
      <c r="NO162" s="9"/>
      <c r="NP162" s="9"/>
      <c r="NQ162" s="9"/>
      <c r="NR162" s="9"/>
      <c r="NS162" s="9"/>
      <c r="NT162" s="9"/>
      <c r="NU162" s="9"/>
      <c r="NV162" s="9"/>
      <c r="NW162" s="9"/>
      <c r="NX162" s="9"/>
      <c r="NY162" s="9"/>
      <c r="NZ162" s="9"/>
      <c r="OA162" s="9"/>
      <c r="OB162" s="9"/>
      <c r="OC162" s="9"/>
      <c r="OD162" s="9"/>
      <c r="OE162" s="9"/>
      <c r="OF162" s="9"/>
      <c r="OG162" s="9"/>
      <c r="OH162" s="9"/>
      <c r="OI162" s="9"/>
      <c r="OJ162" s="9"/>
      <c r="OK162" s="9"/>
      <c r="OL162" s="9"/>
      <c r="OM162" s="9"/>
      <c r="ON162" s="9"/>
      <c r="OO162" s="9"/>
      <c r="OP162" s="9"/>
      <c r="OQ162" s="9"/>
      <c r="OR162" s="9"/>
      <c r="OS162" s="9"/>
      <c r="OT162" s="9"/>
      <c r="OU162" s="9"/>
      <c r="OV162" s="9"/>
      <c r="OW162" s="9"/>
      <c r="OX162" s="9"/>
      <c r="OY162" s="9"/>
      <c r="OZ162" s="9"/>
      <c r="PA162" s="9"/>
      <c r="PB162" s="9"/>
      <c r="PC162" s="9"/>
      <c r="PD162" s="9"/>
      <c r="PE162" s="9"/>
      <c r="PF162" s="9"/>
      <c r="PG162" s="9"/>
      <c r="PH162" s="9"/>
      <c r="PI162" s="9"/>
      <c r="PJ162" s="9"/>
      <c r="PK162" s="9"/>
      <c r="PL162" s="9"/>
      <c r="PM162" s="9"/>
      <c r="PN162" s="9"/>
      <c r="PO162" s="9"/>
      <c r="PP162" s="9"/>
      <c r="PQ162" s="9"/>
      <c r="PR162" s="9"/>
      <c r="PS162" s="9"/>
      <c r="PT162" s="9"/>
      <c r="PU162" s="9"/>
      <c r="PV162" s="9"/>
      <c r="PW162" s="9"/>
      <c r="PX162" s="9"/>
      <c r="PY162" s="9"/>
      <c r="PZ162" s="9"/>
      <c r="QA162" s="9"/>
      <c r="QB162" s="9"/>
      <c r="QC162" s="9"/>
      <c r="QD162" s="9"/>
      <c r="QE162" s="9"/>
      <c r="QF162" s="9"/>
      <c r="QG162" s="9"/>
      <c r="QH162" s="9"/>
      <c r="QI162" s="9"/>
      <c r="QJ162" s="9"/>
      <c r="QK162" s="9"/>
      <c r="QL162" s="9"/>
      <c r="QM162" s="9"/>
      <c r="QN162" s="9"/>
      <c r="QO162" s="9"/>
      <c r="QP162" s="9"/>
      <c r="QQ162" s="9"/>
      <c r="QR162" s="9"/>
      <c r="QS162" s="9"/>
      <c r="QT162" s="9"/>
      <c r="QU162" s="9"/>
      <c r="QV162" s="9"/>
      <c r="QW162" s="9"/>
      <c r="QX162" s="9"/>
      <c r="QY162" s="9"/>
      <c r="QZ162" s="9"/>
      <c r="RA162" s="9"/>
      <c r="RB162" s="9"/>
      <c r="RC162" s="9"/>
      <c r="RD162" s="9"/>
      <c r="RE162" s="9"/>
      <c r="RF162" s="9"/>
      <c r="RG162" s="9"/>
      <c r="RH162" s="9"/>
      <c r="RI162" s="9"/>
      <c r="RJ162" s="9"/>
      <c r="RK162" s="9"/>
      <c r="RL162" s="9"/>
      <c r="RM162" s="9"/>
      <c r="RN162" s="9"/>
      <c r="RO162" s="9"/>
      <c r="RP162" s="9"/>
      <c r="RQ162" s="9"/>
      <c r="RR162" s="9"/>
      <c r="RS162" s="9"/>
      <c r="RT162" s="9"/>
      <c r="RU162" s="9"/>
      <c r="RV162" s="9"/>
      <c r="RW162" s="9"/>
      <c r="RX162" s="9"/>
      <c r="RY162" s="9"/>
      <c r="RZ162" s="9"/>
      <c r="SA162" s="9"/>
      <c r="SB162" s="9"/>
      <c r="SC162" s="9"/>
      <c r="SD162" s="9"/>
      <c r="SE162" s="9"/>
      <c r="SF162" s="9"/>
      <c r="SG162" s="9"/>
      <c r="SH162" s="9"/>
      <c r="SI162" s="9"/>
      <c r="SJ162" s="9"/>
      <c r="SK162" s="9"/>
      <c r="SL162" s="9"/>
      <c r="SM162" s="9"/>
      <c r="SN162" s="9"/>
      <c r="SO162" s="9"/>
      <c r="SP162" s="9"/>
      <c r="SQ162" s="9"/>
      <c r="SR162" s="9"/>
      <c r="SS162" s="9"/>
      <c r="ST162" s="9"/>
      <c r="SU162" s="9"/>
      <c r="SV162" s="9"/>
      <c r="SW162" s="9"/>
      <c r="SX162" s="9"/>
      <c r="SY162" s="9"/>
      <c r="SZ162" s="9"/>
      <c r="TA162" s="9"/>
      <c r="TB162" s="9"/>
      <c r="TC162" s="9"/>
      <c r="TD162" s="9"/>
      <c r="TE162" s="9"/>
      <c r="TF162" s="9"/>
      <c r="TG162" s="9"/>
      <c r="TH162" s="9"/>
      <c r="TI162" s="9"/>
      <c r="TJ162" s="9"/>
      <c r="TK162" s="9"/>
      <c r="TL162" s="9"/>
      <c r="TM162" s="9"/>
      <c r="TN162" s="9"/>
      <c r="TO162" s="9"/>
      <c r="TP162" s="9"/>
      <c r="TQ162" s="9"/>
      <c r="TR162" s="9"/>
      <c r="TS162" s="9"/>
      <c r="TT162" s="9"/>
      <c r="TU162" s="9"/>
      <c r="TV162" s="9"/>
      <c r="TW162" s="9"/>
      <c r="TX162" s="9"/>
      <c r="TY162" s="9"/>
      <c r="TZ162" s="9"/>
      <c r="UA162" s="9"/>
      <c r="UB162" s="9"/>
      <c r="UC162" s="9"/>
      <c r="UD162" s="9"/>
      <c r="UE162" s="9"/>
      <c r="UF162" s="9"/>
      <c r="UG162" s="9"/>
      <c r="UH162" s="9"/>
      <c r="UI162" s="9"/>
      <c r="UJ162" s="9"/>
      <c r="UK162" s="9"/>
      <c r="UL162" s="9"/>
      <c r="UM162" s="9"/>
      <c r="UN162" s="9"/>
      <c r="UO162" s="9"/>
      <c r="UP162" s="9"/>
      <c r="UQ162" s="9"/>
      <c r="UR162" s="9"/>
      <c r="US162" s="9"/>
      <c r="UT162" s="9"/>
      <c r="UU162" s="9"/>
      <c r="UV162" s="9"/>
      <c r="UW162" s="9"/>
      <c r="UX162" s="9"/>
      <c r="UY162" s="9"/>
      <c r="UZ162" s="9"/>
      <c r="VA162" s="9"/>
      <c r="VB162" s="9"/>
      <c r="VC162" s="9"/>
      <c r="VD162" s="9"/>
      <c r="VE162" s="9"/>
      <c r="VF162" s="9"/>
      <c r="VG162" s="9"/>
      <c r="VH162" s="9"/>
      <c r="VI162" s="9"/>
      <c r="VJ162" s="9"/>
      <c r="VK162" s="9"/>
      <c r="VL162" s="9"/>
      <c r="VM162" s="9"/>
      <c r="VN162" s="9"/>
      <c r="VO162" s="9"/>
      <c r="VP162" s="9"/>
      <c r="VQ162" s="9"/>
      <c r="VR162" s="9"/>
      <c r="VS162" s="9"/>
      <c r="VT162" s="9"/>
      <c r="VU162" s="9"/>
      <c r="VV162" s="9"/>
      <c r="VW162" s="9"/>
      <c r="VX162" s="9"/>
      <c r="VY162" s="9"/>
      <c r="VZ162" s="9"/>
      <c r="WA162" s="9"/>
      <c r="WB162" s="9"/>
      <c r="WC162" s="9"/>
      <c r="WD162" s="9"/>
      <c r="WE162" s="9"/>
      <c r="WF162" s="9"/>
      <c r="WG162" s="9"/>
      <c r="WH162" s="9"/>
      <c r="WI162" s="9"/>
      <c r="WJ162" s="9"/>
      <c r="WK162" s="9"/>
      <c r="WL162" s="9"/>
      <c r="WM162" s="9"/>
      <c r="WN162" s="9"/>
      <c r="WO162" s="9"/>
      <c r="WP162" s="9"/>
      <c r="WQ162" s="9"/>
      <c r="WR162" s="9"/>
      <c r="WS162" s="9"/>
      <c r="WT162" s="9"/>
      <c r="WU162" s="9"/>
      <c r="WV162" s="9"/>
      <c r="WW162" s="9"/>
      <c r="WX162" s="9"/>
      <c r="WY162" s="9"/>
      <c r="WZ162" s="9"/>
      <c r="XA162" s="9"/>
      <c r="XB162" s="9"/>
      <c r="XC162" s="9"/>
      <c r="XD162" s="9"/>
      <c r="XE162" s="9"/>
      <c r="XF162" s="9"/>
      <c r="XG162" s="9"/>
      <c r="XH162" s="9"/>
      <c r="XI162" s="9"/>
      <c r="XJ162" s="9"/>
      <c r="XK162" s="9"/>
      <c r="XL162" s="9"/>
      <c r="XM162" s="9"/>
      <c r="XN162" s="9"/>
      <c r="XO162" s="9"/>
      <c r="XP162" s="9"/>
      <c r="XQ162" s="9"/>
      <c r="XR162" s="9"/>
      <c r="XS162" s="9"/>
      <c r="XT162" s="9"/>
      <c r="XU162" s="9"/>
      <c r="XV162" s="9"/>
      <c r="XW162" s="9"/>
      <c r="XX162" s="9"/>
      <c r="XY162" s="9"/>
      <c r="XZ162" s="9"/>
      <c r="YA162" s="9"/>
      <c r="YB162" s="9"/>
      <c r="YC162" s="9"/>
      <c r="YD162" s="9"/>
      <c r="YE162" s="9"/>
      <c r="YF162" s="9"/>
      <c r="YG162" s="9"/>
      <c r="YH162" s="9"/>
      <c r="YI162" s="9"/>
      <c r="YJ162" s="9"/>
      <c r="YK162" s="9"/>
      <c r="YL162" s="9"/>
      <c r="YM162" s="9"/>
      <c r="YN162" s="9"/>
      <c r="YO162" s="9"/>
      <c r="YP162" s="9"/>
      <c r="YQ162" s="9"/>
      <c r="YR162" s="9"/>
      <c r="YS162" s="9"/>
      <c r="YT162" s="9"/>
      <c r="YU162" s="9"/>
      <c r="YV162" s="9"/>
      <c r="YW162" s="9"/>
      <c r="YX162" s="9"/>
      <c r="YY162" s="9"/>
      <c r="YZ162" s="9"/>
      <c r="ZA162" s="9"/>
      <c r="ZB162" s="9"/>
      <c r="ZC162" s="9"/>
      <c r="ZD162" s="9"/>
      <c r="ZE162" s="9"/>
      <c r="ZF162" s="9"/>
      <c r="ZG162" s="9"/>
      <c r="ZH162" s="9"/>
      <c r="ZI162" s="9"/>
      <c r="ZJ162" s="9"/>
      <c r="ZK162" s="9"/>
      <c r="ZL162" s="9"/>
      <c r="ZM162" s="9"/>
      <c r="ZN162" s="9"/>
      <c r="ZO162" s="9"/>
      <c r="ZP162" s="9"/>
      <c r="ZQ162" s="9"/>
      <c r="ZR162" s="9"/>
      <c r="ZS162" s="9"/>
      <c r="ZT162" s="9"/>
      <c r="ZU162" s="9"/>
      <c r="ZV162" s="9"/>
      <c r="ZW162" s="9"/>
      <c r="ZX162" s="9"/>
      <c r="ZY162" s="9"/>
      <c r="ZZ162" s="9"/>
      <c r="AAA162" s="9"/>
      <c r="AAB162" s="9"/>
      <c r="AAC162" s="9"/>
      <c r="AAD162" s="9"/>
      <c r="AAE162" s="9"/>
      <c r="AAF162" s="9"/>
      <c r="AAG162" s="9"/>
      <c r="AAH162" s="9"/>
      <c r="AAI162" s="9"/>
      <c r="AAJ162" s="9"/>
      <c r="AAK162" s="9"/>
      <c r="AAL162" s="9"/>
      <c r="AAM162" s="9"/>
      <c r="AAN162" s="9"/>
      <c r="AAO162" s="9"/>
      <c r="AAP162" s="9"/>
      <c r="AAQ162" s="9"/>
      <c r="AAR162" s="9"/>
      <c r="AAS162" s="9"/>
      <c r="AAT162" s="9"/>
      <c r="AAU162" s="9"/>
      <c r="AAV162" s="9"/>
      <c r="AAW162" s="9"/>
      <c r="AAX162" s="9"/>
      <c r="AAY162" s="9"/>
      <c r="AAZ162" s="9"/>
      <c r="ABA162" s="9"/>
      <c r="ABB162" s="9"/>
      <c r="ABC162" s="9"/>
      <c r="ABD162" s="9"/>
      <c r="ABE162" s="9"/>
      <c r="ABF162" s="9"/>
      <c r="ABG162" s="9"/>
      <c r="ABH162" s="9"/>
      <c r="ABI162" s="9"/>
      <c r="ABJ162" s="9"/>
      <c r="ABK162" s="9"/>
      <c r="ABL162" s="9"/>
      <c r="ABM162" s="9"/>
      <c r="ABN162" s="9"/>
      <c r="ABO162" s="9"/>
      <c r="ABP162" s="9"/>
      <c r="ABQ162" s="9"/>
      <c r="ABR162" s="9"/>
      <c r="ABS162" s="9"/>
      <c r="ABT162" s="9"/>
      <c r="ABU162" s="9"/>
      <c r="ABV162" s="9"/>
      <c r="ABW162" s="9"/>
      <c r="ABX162" s="9"/>
      <c r="ABY162" s="9"/>
      <c r="ABZ162" s="9"/>
      <c r="ACA162" s="9"/>
      <c r="ACB162" s="9"/>
      <c r="ACC162" s="9"/>
      <c r="ACD162" s="9"/>
      <c r="ACE162" s="9"/>
      <c r="ACF162" s="9"/>
      <c r="ACG162" s="9"/>
      <c r="ACH162" s="9"/>
      <c r="ACI162" s="9"/>
      <c r="ACJ162" s="9"/>
      <c r="ACK162" s="9"/>
      <c r="ACL162" s="9"/>
      <c r="ACM162" s="9"/>
      <c r="ACN162" s="9"/>
      <c r="ACO162" s="9"/>
      <c r="ACP162" s="9"/>
      <c r="ACQ162" s="9"/>
      <c r="ACR162" s="9"/>
      <c r="ACS162" s="9"/>
      <c r="ACT162" s="9"/>
      <c r="ACU162" s="9"/>
      <c r="ACV162" s="9"/>
      <c r="ACW162" s="9"/>
      <c r="ACX162" s="9"/>
      <c r="ACY162" s="9"/>
      <c r="ACZ162" s="9"/>
      <c r="ADA162" s="9"/>
      <c r="ADB162" s="9"/>
      <c r="ADC162" s="9"/>
      <c r="ADD162" s="9"/>
      <c r="ADE162" s="9"/>
      <c r="ADF162" s="9"/>
      <c r="ADG162" s="9"/>
      <c r="ADH162" s="9"/>
      <c r="ADI162" s="9"/>
      <c r="ADJ162" s="9"/>
      <c r="ADK162" s="9"/>
      <c r="ADL162" s="9"/>
      <c r="ADM162" s="9"/>
      <c r="ADN162" s="9"/>
      <c r="ADO162" s="9"/>
      <c r="ADP162" s="9"/>
      <c r="ADQ162" s="9"/>
      <c r="ADR162" s="9"/>
      <c r="ADS162" s="9"/>
      <c r="ADT162" s="9"/>
      <c r="ADU162" s="9"/>
      <c r="ADV162" s="9"/>
      <c r="ADW162" s="9"/>
      <c r="ADX162" s="9"/>
      <c r="ADY162" s="9"/>
      <c r="ADZ162" s="9"/>
      <c r="AEA162" s="9"/>
      <c r="AEB162" s="9"/>
      <c r="AEC162" s="9"/>
      <c r="AED162" s="9"/>
      <c r="AEE162" s="9"/>
      <c r="AEF162" s="9"/>
      <c r="AEG162" s="9"/>
      <c r="AEH162" s="9"/>
      <c r="AEI162" s="9"/>
      <c r="AEJ162" s="9"/>
      <c r="AEK162" s="9"/>
      <c r="AEL162" s="9"/>
      <c r="AEM162" s="9"/>
      <c r="AEN162" s="9"/>
      <c r="AEO162" s="9"/>
      <c r="AEP162" s="9"/>
      <c r="AEQ162" s="9"/>
      <c r="AER162" s="9"/>
      <c r="AES162" s="9"/>
      <c r="AET162" s="9"/>
      <c r="AEU162" s="9"/>
      <c r="AEV162" s="9"/>
      <c r="AEW162" s="9"/>
      <c r="AEX162" s="9"/>
      <c r="AEY162" s="9"/>
      <c r="AEZ162" s="9"/>
      <c r="AFA162" s="9"/>
      <c r="AFB162" s="9"/>
      <c r="AFC162" s="9"/>
      <c r="AFD162" s="9"/>
      <c r="AFE162" s="9"/>
      <c r="AFF162" s="9"/>
      <c r="AFG162" s="9"/>
      <c r="AFH162" s="9"/>
      <c r="AFI162" s="9"/>
      <c r="AFJ162" s="9"/>
      <c r="AFK162" s="9"/>
      <c r="AFL162" s="9"/>
      <c r="AFM162" s="9"/>
      <c r="AFN162" s="9"/>
      <c r="AFO162" s="9"/>
      <c r="AFP162" s="9"/>
      <c r="AFQ162" s="9"/>
      <c r="AFR162" s="9"/>
      <c r="AFS162" s="9"/>
      <c r="AFT162" s="9"/>
      <c r="AFU162" s="9"/>
      <c r="AFV162" s="9"/>
      <c r="AFW162" s="9"/>
      <c r="AFX162" s="9"/>
      <c r="AFY162" s="9"/>
      <c r="AFZ162" s="9"/>
      <c r="AGA162" s="9"/>
      <c r="AGB162" s="9"/>
      <c r="AGC162" s="9"/>
      <c r="AGD162" s="9"/>
      <c r="AGE162" s="9"/>
      <c r="AGF162" s="9"/>
      <c r="AGG162" s="9"/>
      <c r="AGH162" s="9"/>
      <c r="AGI162" s="9"/>
      <c r="AGJ162" s="9"/>
      <c r="AGK162" s="9"/>
      <c r="AGL162" s="9"/>
      <c r="AGM162" s="9"/>
      <c r="AGN162" s="9"/>
      <c r="AGO162" s="9"/>
      <c r="AGP162" s="9"/>
      <c r="AGQ162" s="9"/>
      <c r="AGR162" s="9"/>
      <c r="AGS162" s="9"/>
      <c r="AGT162" s="9"/>
      <c r="AGU162" s="9"/>
      <c r="AGV162" s="9"/>
      <c r="AGW162" s="9"/>
      <c r="AGX162" s="9"/>
      <c r="AGY162" s="9"/>
      <c r="AGZ162" s="9"/>
      <c r="AHA162" s="9"/>
      <c r="AHB162" s="9"/>
      <c r="AHC162" s="9"/>
      <c r="AHD162" s="9"/>
      <c r="AHE162" s="9"/>
      <c r="AHF162" s="9"/>
      <c r="AHG162" s="9"/>
      <c r="AHH162" s="9"/>
      <c r="AHI162" s="9"/>
      <c r="AHJ162" s="9"/>
      <c r="AHK162" s="9"/>
      <c r="AHL162" s="9"/>
      <c r="AHM162" s="9"/>
      <c r="AHN162" s="9"/>
      <c r="AHO162" s="9"/>
      <c r="AHP162" s="9"/>
      <c r="AHQ162" s="9"/>
      <c r="AHR162" s="9"/>
      <c r="AHS162" s="9"/>
      <c r="AHT162" s="9"/>
      <c r="AHU162" s="9"/>
      <c r="AHV162" s="9"/>
    </row>
    <row r="163" spans="1:906" x14ac:dyDescent="0.2">
      <c r="F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c r="MK163" s="9"/>
      <c r="ML163" s="9"/>
      <c r="MM163" s="9"/>
      <c r="MN163" s="9"/>
      <c r="MO163" s="9"/>
      <c r="MP163" s="9"/>
      <c r="MQ163" s="9"/>
      <c r="MR163" s="9"/>
      <c r="MS163" s="9"/>
      <c r="MT163" s="9"/>
      <c r="MU163" s="9"/>
      <c r="MV163" s="9"/>
      <c r="MW163" s="9"/>
      <c r="MX163" s="9"/>
      <c r="MY163" s="9"/>
      <c r="MZ163" s="9"/>
      <c r="NA163" s="9"/>
      <c r="NB163" s="9"/>
      <c r="NC163" s="9"/>
      <c r="ND163" s="9"/>
      <c r="NE163" s="9"/>
      <c r="NF163" s="9"/>
      <c r="NG163" s="9"/>
      <c r="NH163" s="9"/>
      <c r="NI163" s="9"/>
      <c r="NJ163" s="9"/>
      <c r="NK163" s="9"/>
      <c r="NL163" s="9"/>
      <c r="NM163" s="9"/>
      <c r="NN163" s="9"/>
      <c r="NO163" s="9"/>
      <c r="NP163" s="9"/>
      <c r="NQ163" s="9"/>
      <c r="NR163" s="9"/>
      <c r="NS163" s="9"/>
      <c r="NT163" s="9"/>
      <c r="NU163" s="9"/>
      <c r="NV163" s="9"/>
      <c r="NW163" s="9"/>
      <c r="NX163" s="9"/>
      <c r="NY163" s="9"/>
      <c r="NZ163" s="9"/>
      <c r="OA163" s="9"/>
      <c r="OB163" s="9"/>
      <c r="OC163" s="9"/>
      <c r="OD163" s="9"/>
      <c r="OE163" s="9"/>
      <c r="OF163" s="9"/>
      <c r="OG163" s="9"/>
      <c r="OH163" s="9"/>
      <c r="OI163" s="9"/>
      <c r="OJ163" s="9"/>
      <c r="OK163" s="9"/>
      <c r="OL163" s="9"/>
      <c r="OM163" s="9"/>
      <c r="ON163" s="9"/>
      <c r="OO163" s="9"/>
      <c r="OP163" s="9"/>
      <c r="OQ163" s="9"/>
      <c r="OR163" s="9"/>
      <c r="OS163" s="9"/>
      <c r="OT163" s="9"/>
      <c r="OU163" s="9"/>
      <c r="OV163" s="9"/>
      <c r="OW163" s="9"/>
      <c r="OX163" s="9"/>
      <c r="OY163" s="9"/>
      <c r="OZ163" s="9"/>
      <c r="PA163" s="9"/>
      <c r="PB163" s="9"/>
      <c r="PC163" s="9"/>
      <c r="PD163" s="9"/>
      <c r="PE163" s="9"/>
      <c r="PF163" s="9"/>
      <c r="PG163" s="9"/>
      <c r="PH163" s="9"/>
      <c r="PI163" s="9"/>
      <c r="PJ163" s="9"/>
      <c r="PK163" s="9"/>
      <c r="PL163" s="9"/>
      <c r="PM163" s="9"/>
      <c r="PN163" s="9"/>
      <c r="PO163" s="9"/>
      <c r="PP163" s="9"/>
      <c r="PQ163" s="9"/>
      <c r="PR163" s="9"/>
      <c r="PS163" s="9"/>
      <c r="PT163" s="9"/>
      <c r="PU163" s="9"/>
      <c r="PV163" s="9"/>
      <c r="PW163" s="9"/>
      <c r="PX163" s="9"/>
      <c r="PY163" s="9"/>
      <c r="PZ163" s="9"/>
      <c r="QA163" s="9"/>
      <c r="QB163" s="9"/>
      <c r="QC163" s="9"/>
      <c r="QD163" s="9"/>
      <c r="QE163" s="9"/>
      <c r="QF163" s="9"/>
      <c r="QG163" s="9"/>
      <c r="QH163" s="9"/>
      <c r="QI163" s="9"/>
      <c r="QJ163" s="9"/>
      <c r="QK163" s="9"/>
      <c r="QL163" s="9"/>
      <c r="QM163" s="9"/>
      <c r="QN163" s="9"/>
      <c r="QO163" s="9"/>
      <c r="QP163" s="9"/>
      <c r="QQ163" s="9"/>
      <c r="QR163" s="9"/>
      <c r="QS163" s="9"/>
      <c r="QT163" s="9"/>
      <c r="QU163" s="9"/>
      <c r="QV163" s="9"/>
      <c r="QW163" s="9"/>
      <c r="QX163" s="9"/>
      <c r="QY163" s="9"/>
      <c r="QZ163" s="9"/>
      <c r="RA163" s="9"/>
      <c r="RB163" s="9"/>
      <c r="RC163" s="9"/>
      <c r="RD163" s="9"/>
      <c r="RE163" s="9"/>
      <c r="RF163" s="9"/>
      <c r="RG163" s="9"/>
      <c r="RH163" s="9"/>
      <c r="RI163" s="9"/>
      <c r="RJ163" s="9"/>
      <c r="RK163" s="9"/>
      <c r="RL163" s="9"/>
      <c r="RM163" s="9"/>
      <c r="RN163" s="9"/>
      <c r="RO163" s="9"/>
      <c r="RP163" s="9"/>
      <c r="RQ163" s="9"/>
      <c r="RR163" s="9"/>
      <c r="RS163" s="9"/>
      <c r="RT163" s="9"/>
      <c r="RU163" s="9"/>
      <c r="RV163" s="9"/>
      <c r="RW163" s="9"/>
      <c r="RX163" s="9"/>
      <c r="RY163" s="9"/>
      <c r="RZ163" s="9"/>
      <c r="SA163" s="9"/>
      <c r="SB163" s="9"/>
      <c r="SC163" s="9"/>
      <c r="SD163" s="9"/>
      <c r="SE163" s="9"/>
      <c r="SF163" s="9"/>
      <c r="SG163" s="9"/>
      <c r="SH163" s="9"/>
      <c r="SI163" s="9"/>
      <c r="SJ163" s="9"/>
      <c r="SK163" s="9"/>
      <c r="SL163" s="9"/>
      <c r="SM163" s="9"/>
      <c r="SN163" s="9"/>
      <c r="SO163" s="9"/>
      <c r="SP163" s="9"/>
      <c r="SQ163" s="9"/>
      <c r="SR163" s="9"/>
      <c r="SS163" s="9"/>
      <c r="ST163" s="9"/>
      <c r="SU163" s="9"/>
      <c r="SV163" s="9"/>
      <c r="SW163" s="9"/>
      <c r="SX163" s="9"/>
      <c r="SY163" s="9"/>
      <c r="SZ163" s="9"/>
      <c r="TA163" s="9"/>
      <c r="TB163" s="9"/>
      <c r="TC163" s="9"/>
      <c r="TD163" s="9"/>
      <c r="TE163" s="9"/>
      <c r="TF163" s="9"/>
      <c r="TG163" s="9"/>
      <c r="TH163" s="9"/>
      <c r="TI163" s="9"/>
      <c r="TJ163" s="9"/>
      <c r="TK163" s="9"/>
      <c r="TL163" s="9"/>
      <c r="TM163" s="9"/>
      <c r="TN163" s="9"/>
      <c r="TO163" s="9"/>
      <c r="TP163" s="9"/>
      <c r="TQ163" s="9"/>
      <c r="TR163" s="9"/>
      <c r="TS163" s="9"/>
      <c r="TT163" s="9"/>
      <c r="TU163" s="9"/>
      <c r="TV163" s="9"/>
      <c r="TW163" s="9"/>
      <c r="TX163" s="9"/>
      <c r="TY163" s="9"/>
      <c r="TZ163" s="9"/>
      <c r="UA163" s="9"/>
      <c r="UB163" s="9"/>
      <c r="UC163" s="9"/>
      <c r="UD163" s="9"/>
      <c r="UE163" s="9"/>
      <c r="UF163" s="9"/>
      <c r="UG163" s="9"/>
      <c r="UH163" s="9"/>
      <c r="UI163" s="9"/>
      <c r="UJ163" s="9"/>
      <c r="UK163" s="9"/>
      <c r="UL163" s="9"/>
      <c r="UM163" s="9"/>
      <c r="UN163" s="9"/>
      <c r="UO163" s="9"/>
      <c r="UP163" s="9"/>
      <c r="UQ163" s="9"/>
      <c r="UR163" s="9"/>
      <c r="US163" s="9"/>
      <c r="UT163" s="9"/>
      <c r="UU163" s="9"/>
      <c r="UV163" s="9"/>
      <c r="UW163" s="9"/>
      <c r="UX163" s="9"/>
      <c r="UY163" s="9"/>
      <c r="UZ163" s="9"/>
      <c r="VA163" s="9"/>
      <c r="VB163" s="9"/>
      <c r="VC163" s="9"/>
      <c r="VD163" s="9"/>
      <c r="VE163" s="9"/>
      <c r="VF163" s="9"/>
      <c r="VG163" s="9"/>
      <c r="VH163" s="9"/>
      <c r="VI163" s="9"/>
      <c r="VJ163" s="9"/>
      <c r="VK163" s="9"/>
      <c r="VL163" s="9"/>
      <c r="VM163" s="9"/>
      <c r="VN163" s="9"/>
      <c r="VO163" s="9"/>
      <c r="VP163" s="9"/>
      <c r="VQ163" s="9"/>
      <c r="VR163" s="9"/>
      <c r="VS163" s="9"/>
      <c r="VT163" s="9"/>
      <c r="VU163" s="9"/>
      <c r="VV163" s="9"/>
      <c r="VW163" s="9"/>
      <c r="VX163" s="9"/>
      <c r="VY163" s="9"/>
      <c r="VZ163" s="9"/>
      <c r="WA163" s="9"/>
      <c r="WB163" s="9"/>
      <c r="WC163" s="9"/>
      <c r="WD163" s="9"/>
      <c r="WE163" s="9"/>
      <c r="WF163" s="9"/>
      <c r="WG163" s="9"/>
      <c r="WH163" s="9"/>
      <c r="WI163" s="9"/>
      <c r="WJ163" s="9"/>
      <c r="WK163" s="9"/>
      <c r="WL163" s="9"/>
      <c r="WM163" s="9"/>
      <c r="WN163" s="9"/>
      <c r="WO163" s="9"/>
      <c r="WP163" s="9"/>
      <c r="WQ163" s="9"/>
      <c r="WR163" s="9"/>
      <c r="WS163" s="9"/>
      <c r="WT163" s="9"/>
      <c r="WU163" s="9"/>
      <c r="WV163" s="9"/>
      <c r="WW163" s="9"/>
      <c r="WX163" s="9"/>
      <c r="WY163" s="9"/>
      <c r="WZ163" s="9"/>
      <c r="XA163" s="9"/>
      <c r="XB163" s="9"/>
      <c r="XC163" s="9"/>
      <c r="XD163" s="9"/>
      <c r="XE163" s="9"/>
      <c r="XF163" s="9"/>
      <c r="XG163" s="9"/>
      <c r="XH163" s="9"/>
      <c r="XI163" s="9"/>
      <c r="XJ163" s="9"/>
      <c r="XK163" s="9"/>
      <c r="XL163" s="9"/>
      <c r="XM163" s="9"/>
      <c r="XN163" s="9"/>
      <c r="XO163" s="9"/>
      <c r="XP163" s="9"/>
      <c r="XQ163" s="9"/>
      <c r="XR163" s="9"/>
      <c r="XS163" s="9"/>
      <c r="XT163" s="9"/>
      <c r="XU163" s="9"/>
      <c r="XV163" s="9"/>
      <c r="XW163" s="9"/>
      <c r="XX163" s="9"/>
      <c r="XY163" s="9"/>
      <c r="XZ163" s="9"/>
      <c r="YA163" s="9"/>
      <c r="YB163" s="9"/>
      <c r="YC163" s="9"/>
      <c r="YD163" s="9"/>
      <c r="YE163" s="9"/>
      <c r="YF163" s="9"/>
      <c r="YG163" s="9"/>
      <c r="YH163" s="9"/>
      <c r="YI163" s="9"/>
      <c r="YJ163" s="9"/>
      <c r="YK163" s="9"/>
      <c r="YL163" s="9"/>
      <c r="YM163" s="9"/>
      <c r="YN163" s="9"/>
      <c r="YO163" s="9"/>
      <c r="YP163" s="9"/>
      <c r="YQ163" s="9"/>
      <c r="YR163" s="9"/>
      <c r="YS163" s="9"/>
      <c r="YT163" s="9"/>
      <c r="YU163" s="9"/>
      <c r="YV163" s="9"/>
      <c r="YW163" s="9"/>
      <c r="YX163" s="9"/>
      <c r="YY163" s="9"/>
      <c r="YZ163" s="9"/>
      <c r="ZA163" s="9"/>
      <c r="ZB163" s="9"/>
      <c r="ZC163" s="9"/>
      <c r="ZD163" s="9"/>
      <c r="ZE163" s="9"/>
      <c r="ZF163" s="9"/>
      <c r="ZG163" s="9"/>
      <c r="ZH163" s="9"/>
      <c r="ZI163" s="9"/>
      <c r="ZJ163" s="9"/>
      <c r="ZK163" s="9"/>
      <c r="ZL163" s="9"/>
      <c r="ZM163" s="9"/>
      <c r="ZN163" s="9"/>
      <c r="ZO163" s="9"/>
      <c r="ZP163" s="9"/>
      <c r="ZQ163" s="9"/>
      <c r="ZR163" s="9"/>
      <c r="ZS163" s="9"/>
      <c r="ZT163" s="9"/>
      <c r="ZU163" s="9"/>
      <c r="ZV163" s="9"/>
      <c r="ZW163" s="9"/>
      <c r="ZX163" s="9"/>
      <c r="ZY163" s="9"/>
      <c r="ZZ163" s="9"/>
      <c r="AAA163" s="9"/>
      <c r="AAB163" s="9"/>
      <c r="AAC163" s="9"/>
      <c r="AAD163" s="9"/>
      <c r="AAE163" s="9"/>
      <c r="AAF163" s="9"/>
      <c r="AAG163" s="9"/>
      <c r="AAH163" s="9"/>
      <c r="AAI163" s="9"/>
      <c r="AAJ163" s="9"/>
      <c r="AAK163" s="9"/>
      <c r="AAL163" s="9"/>
      <c r="AAM163" s="9"/>
      <c r="AAN163" s="9"/>
      <c r="AAO163" s="9"/>
      <c r="AAP163" s="9"/>
      <c r="AAQ163" s="9"/>
      <c r="AAR163" s="9"/>
      <c r="AAS163" s="9"/>
      <c r="AAT163" s="9"/>
      <c r="AAU163" s="9"/>
      <c r="AAV163" s="9"/>
      <c r="AAW163" s="9"/>
      <c r="AAX163" s="9"/>
      <c r="AAY163" s="9"/>
      <c r="AAZ163" s="9"/>
      <c r="ABA163" s="9"/>
      <c r="ABB163" s="9"/>
      <c r="ABC163" s="9"/>
      <c r="ABD163" s="9"/>
      <c r="ABE163" s="9"/>
      <c r="ABF163" s="9"/>
      <c r="ABG163" s="9"/>
      <c r="ABH163" s="9"/>
      <c r="ABI163" s="9"/>
      <c r="ABJ163" s="9"/>
      <c r="ABK163" s="9"/>
      <c r="ABL163" s="9"/>
      <c r="ABM163" s="9"/>
      <c r="ABN163" s="9"/>
      <c r="ABO163" s="9"/>
      <c r="ABP163" s="9"/>
      <c r="ABQ163" s="9"/>
      <c r="ABR163" s="9"/>
      <c r="ABS163" s="9"/>
      <c r="ABT163" s="9"/>
      <c r="ABU163" s="9"/>
      <c r="ABV163" s="9"/>
      <c r="ABW163" s="9"/>
      <c r="ABX163" s="9"/>
      <c r="ABY163" s="9"/>
      <c r="ABZ163" s="9"/>
      <c r="ACA163" s="9"/>
      <c r="ACB163" s="9"/>
      <c r="ACC163" s="9"/>
      <c r="ACD163" s="9"/>
      <c r="ACE163" s="9"/>
      <c r="ACF163" s="9"/>
      <c r="ACG163" s="9"/>
      <c r="ACH163" s="9"/>
      <c r="ACI163" s="9"/>
      <c r="ACJ163" s="9"/>
      <c r="ACK163" s="9"/>
      <c r="ACL163" s="9"/>
      <c r="ACM163" s="9"/>
      <c r="ACN163" s="9"/>
      <c r="ACO163" s="9"/>
      <c r="ACP163" s="9"/>
      <c r="ACQ163" s="9"/>
      <c r="ACR163" s="9"/>
      <c r="ACS163" s="9"/>
      <c r="ACT163" s="9"/>
      <c r="ACU163" s="9"/>
      <c r="ACV163" s="9"/>
      <c r="ACW163" s="9"/>
      <c r="ACX163" s="9"/>
      <c r="ACY163" s="9"/>
      <c r="ACZ163" s="9"/>
      <c r="ADA163" s="9"/>
      <c r="ADB163" s="9"/>
      <c r="ADC163" s="9"/>
      <c r="ADD163" s="9"/>
      <c r="ADE163" s="9"/>
      <c r="ADF163" s="9"/>
      <c r="ADG163" s="9"/>
      <c r="ADH163" s="9"/>
      <c r="ADI163" s="9"/>
      <c r="ADJ163" s="9"/>
      <c r="ADK163" s="9"/>
      <c r="ADL163" s="9"/>
      <c r="ADM163" s="9"/>
      <c r="ADN163" s="9"/>
      <c r="ADO163" s="9"/>
      <c r="ADP163" s="9"/>
      <c r="ADQ163" s="9"/>
      <c r="ADR163" s="9"/>
      <c r="ADS163" s="9"/>
      <c r="ADT163" s="9"/>
      <c r="ADU163" s="9"/>
      <c r="ADV163" s="9"/>
      <c r="ADW163" s="9"/>
      <c r="ADX163" s="9"/>
      <c r="ADY163" s="9"/>
      <c r="ADZ163" s="9"/>
      <c r="AEA163" s="9"/>
      <c r="AEB163" s="9"/>
      <c r="AEC163" s="9"/>
      <c r="AED163" s="9"/>
      <c r="AEE163" s="9"/>
      <c r="AEF163" s="9"/>
      <c r="AEG163" s="9"/>
      <c r="AEH163" s="9"/>
      <c r="AEI163" s="9"/>
      <c r="AEJ163" s="9"/>
      <c r="AEK163" s="9"/>
      <c r="AEL163" s="9"/>
      <c r="AEM163" s="9"/>
      <c r="AEN163" s="9"/>
      <c r="AEO163" s="9"/>
      <c r="AEP163" s="9"/>
      <c r="AEQ163" s="9"/>
      <c r="AER163" s="9"/>
      <c r="AES163" s="9"/>
      <c r="AET163" s="9"/>
      <c r="AEU163" s="9"/>
      <c r="AEV163" s="9"/>
      <c r="AEW163" s="9"/>
      <c r="AEX163" s="9"/>
      <c r="AEY163" s="9"/>
      <c r="AEZ163" s="9"/>
      <c r="AFA163" s="9"/>
      <c r="AFB163" s="9"/>
      <c r="AFC163" s="9"/>
      <c r="AFD163" s="9"/>
      <c r="AFE163" s="9"/>
      <c r="AFF163" s="9"/>
      <c r="AFG163" s="9"/>
      <c r="AFH163" s="9"/>
      <c r="AFI163" s="9"/>
      <c r="AFJ163" s="9"/>
      <c r="AFK163" s="9"/>
      <c r="AFL163" s="9"/>
      <c r="AFM163" s="9"/>
      <c r="AFN163" s="9"/>
      <c r="AFO163" s="9"/>
      <c r="AFP163" s="9"/>
      <c r="AFQ163" s="9"/>
      <c r="AFR163" s="9"/>
      <c r="AFS163" s="9"/>
      <c r="AFT163" s="9"/>
      <c r="AFU163" s="9"/>
      <c r="AFV163" s="9"/>
      <c r="AFW163" s="9"/>
      <c r="AFX163" s="9"/>
      <c r="AFY163" s="9"/>
      <c r="AFZ163" s="9"/>
      <c r="AGA163" s="9"/>
      <c r="AGB163" s="9"/>
      <c r="AGC163" s="9"/>
      <c r="AGD163" s="9"/>
      <c r="AGE163" s="9"/>
      <c r="AGF163" s="9"/>
      <c r="AGG163" s="9"/>
      <c r="AGH163" s="9"/>
      <c r="AGI163" s="9"/>
      <c r="AGJ163" s="9"/>
      <c r="AGK163" s="9"/>
      <c r="AGL163" s="9"/>
      <c r="AGM163" s="9"/>
      <c r="AGN163" s="9"/>
      <c r="AGO163" s="9"/>
      <c r="AGP163" s="9"/>
      <c r="AGQ163" s="9"/>
      <c r="AGR163" s="9"/>
      <c r="AGS163" s="9"/>
      <c r="AGT163" s="9"/>
      <c r="AGU163" s="9"/>
      <c r="AGV163" s="9"/>
      <c r="AGW163" s="9"/>
      <c r="AGX163" s="9"/>
      <c r="AGY163" s="9"/>
      <c r="AGZ163" s="9"/>
      <c r="AHA163" s="9"/>
      <c r="AHB163" s="9"/>
      <c r="AHC163" s="9"/>
      <c r="AHD163" s="9"/>
      <c r="AHE163" s="9"/>
      <c r="AHF163" s="9"/>
      <c r="AHG163" s="9"/>
      <c r="AHH163" s="9"/>
      <c r="AHI163" s="9"/>
      <c r="AHJ163" s="9"/>
      <c r="AHK163" s="9"/>
      <c r="AHL163" s="9"/>
      <c r="AHM163" s="9"/>
      <c r="AHN163" s="9"/>
      <c r="AHO163" s="9"/>
      <c r="AHP163" s="9"/>
      <c r="AHQ163" s="9"/>
      <c r="AHR163" s="9"/>
      <c r="AHS163" s="9"/>
      <c r="AHT163" s="9"/>
      <c r="AHU163" s="9"/>
      <c r="AHV163" s="9"/>
    </row>
    <row r="164" spans="1:906" x14ac:dyDescent="0.2">
      <c r="A164" s="11" t="s">
        <v>1014</v>
      </c>
      <c r="D164" s="35">
        <f>ABS(+H52)</f>
        <v>9.8456332236665034</v>
      </c>
      <c r="F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c r="MK164" s="9"/>
      <c r="ML164" s="9"/>
      <c r="MM164" s="9"/>
      <c r="MN164" s="9"/>
      <c r="MO164" s="9"/>
      <c r="MP164" s="9"/>
      <c r="MQ164" s="9"/>
      <c r="MR164" s="9"/>
      <c r="MS164" s="9"/>
      <c r="MT164" s="9"/>
      <c r="MU164" s="9"/>
      <c r="MV164" s="9"/>
      <c r="MW164" s="9"/>
      <c r="MX164" s="9"/>
      <c r="MY164" s="9"/>
      <c r="MZ164" s="9"/>
      <c r="NA164" s="9"/>
      <c r="NB164" s="9"/>
      <c r="NC164" s="9"/>
      <c r="ND164" s="9"/>
      <c r="NE164" s="9"/>
      <c r="NF164" s="9"/>
      <c r="NG164" s="9"/>
      <c r="NH164" s="9"/>
      <c r="NI164" s="9"/>
      <c r="NJ164" s="9"/>
      <c r="NK164" s="9"/>
      <c r="NL164" s="9"/>
      <c r="NM164" s="9"/>
      <c r="NN164" s="9"/>
      <c r="NO164" s="9"/>
      <c r="NP164" s="9"/>
      <c r="NQ164" s="9"/>
      <c r="NR164" s="9"/>
      <c r="NS164" s="9"/>
      <c r="NT164" s="9"/>
      <c r="NU164" s="9"/>
      <c r="NV164" s="9"/>
      <c r="NW164" s="9"/>
      <c r="NX164" s="9"/>
      <c r="NY164" s="9"/>
      <c r="NZ164" s="9"/>
      <c r="OA164" s="9"/>
      <c r="OB164" s="9"/>
      <c r="OC164" s="9"/>
      <c r="OD164" s="9"/>
      <c r="OE164" s="9"/>
      <c r="OF164" s="9"/>
      <c r="OG164" s="9"/>
      <c r="OH164" s="9"/>
      <c r="OI164" s="9"/>
      <c r="OJ164" s="9"/>
      <c r="OK164" s="9"/>
      <c r="OL164" s="9"/>
      <c r="OM164" s="9"/>
      <c r="ON164" s="9"/>
      <c r="OO164" s="9"/>
      <c r="OP164" s="9"/>
      <c r="OQ164" s="9"/>
      <c r="OR164" s="9"/>
      <c r="OS164" s="9"/>
      <c r="OT164" s="9"/>
      <c r="OU164" s="9"/>
      <c r="OV164" s="9"/>
      <c r="OW164" s="9"/>
      <c r="OX164" s="9"/>
      <c r="OY164" s="9"/>
      <c r="OZ164" s="9"/>
      <c r="PA164" s="9"/>
      <c r="PB164" s="9"/>
      <c r="PC164" s="9"/>
      <c r="PD164" s="9"/>
      <c r="PE164" s="9"/>
      <c r="PF164" s="9"/>
      <c r="PG164" s="9"/>
      <c r="PH164" s="9"/>
      <c r="PI164" s="9"/>
      <c r="PJ164" s="9"/>
      <c r="PK164" s="9"/>
      <c r="PL164" s="9"/>
      <c r="PM164" s="9"/>
      <c r="PN164" s="9"/>
      <c r="PO164" s="9"/>
      <c r="PP164" s="9"/>
      <c r="PQ164" s="9"/>
      <c r="PR164" s="9"/>
      <c r="PS164" s="9"/>
      <c r="PT164" s="9"/>
      <c r="PU164" s="9"/>
      <c r="PV164" s="9"/>
      <c r="PW164" s="9"/>
      <c r="PX164" s="9"/>
      <c r="PY164" s="9"/>
      <c r="PZ164" s="9"/>
      <c r="QA164" s="9"/>
      <c r="QB164" s="9"/>
      <c r="QC164" s="9"/>
      <c r="QD164" s="9"/>
      <c r="QE164" s="9"/>
      <c r="QF164" s="9"/>
      <c r="QG164" s="9"/>
      <c r="QH164" s="9"/>
      <c r="QI164" s="9"/>
      <c r="QJ164" s="9"/>
      <c r="QK164" s="9"/>
      <c r="QL164" s="9"/>
      <c r="QM164" s="9"/>
      <c r="QN164" s="9"/>
      <c r="QO164" s="9"/>
      <c r="QP164" s="9"/>
      <c r="QQ164" s="9"/>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c r="SB164" s="9"/>
      <c r="SC164" s="9"/>
      <c r="SD164" s="9"/>
      <c r="SE164" s="9"/>
      <c r="SF164" s="9"/>
      <c r="SG164" s="9"/>
      <c r="SH164" s="9"/>
      <c r="SI164" s="9"/>
      <c r="SJ164" s="9"/>
      <c r="SK164" s="9"/>
      <c r="SL164" s="9"/>
      <c r="SM164" s="9"/>
      <c r="SN164" s="9"/>
      <c r="SO164" s="9"/>
      <c r="SP164" s="9"/>
      <c r="SQ164" s="9"/>
      <c r="SR164" s="9"/>
      <c r="SS164" s="9"/>
      <c r="ST164" s="9"/>
      <c r="SU164" s="9"/>
      <c r="SV164" s="9"/>
      <c r="SW164" s="9"/>
      <c r="SX164" s="9"/>
      <c r="SY164" s="9"/>
      <c r="SZ164" s="9"/>
      <c r="TA164" s="9"/>
      <c r="TB164" s="9"/>
      <c r="TC164" s="9"/>
      <c r="TD164" s="9"/>
      <c r="TE164" s="9"/>
      <c r="TF164" s="9"/>
      <c r="TG164" s="9"/>
      <c r="TH164" s="9"/>
      <c r="TI164" s="9"/>
      <c r="TJ164" s="9"/>
      <c r="TK164" s="9"/>
      <c r="TL164" s="9"/>
      <c r="TM164" s="9"/>
      <c r="TN164" s="9"/>
      <c r="TO164" s="9"/>
      <c r="TP164" s="9"/>
      <c r="TQ164" s="9"/>
      <c r="TR164" s="9"/>
      <c r="TS164" s="9"/>
      <c r="TT164" s="9"/>
      <c r="TU164" s="9"/>
      <c r="TV164" s="9"/>
      <c r="TW164" s="9"/>
      <c r="TX164" s="9"/>
      <c r="TY164" s="9"/>
      <c r="TZ164" s="9"/>
      <c r="UA164" s="9"/>
      <c r="UB164" s="9"/>
      <c r="UC164" s="9"/>
      <c r="UD164" s="9"/>
      <c r="UE164" s="9"/>
      <c r="UF164" s="9"/>
      <c r="UG164" s="9"/>
      <c r="UH164" s="9"/>
      <c r="UI164" s="9"/>
      <c r="UJ164" s="9"/>
      <c r="UK164" s="9"/>
      <c r="UL164" s="9"/>
      <c r="UM164" s="9"/>
      <c r="UN164" s="9"/>
      <c r="UO164" s="9"/>
      <c r="UP164" s="9"/>
      <c r="UQ164" s="9"/>
      <c r="UR164" s="9"/>
      <c r="US164" s="9"/>
      <c r="UT164" s="9"/>
      <c r="UU164" s="9"/>
      <c r="UV164" s="9"/>
      <c r="UW164" s="9"/>
      <c r="UX164" s="9"/>
      <c r="UY164" s="9"/>
      <c r="UZ164" s="9"/>
      <c r="VA164" s="9"/>
      <c r="VB164" s="9"/>
      <c r="VC164" s="9"/>
      <c r="VD164" s="9"/>
      <c r="VE164" s="9"/>
      <c r="VF164" s="9"/>
      <c r="VG164" s="9"/>
      <c r="VH164" s="9"/>
      <c r="VI164" s="9"/>
      <c r="VJ164" s="9"/>
      <c r="VK164" s="9"/>
      <c r="VL164" s="9"/>
      <c r="VM164" s="9"/>
      <c r="VN164" s="9"/>
      <c r="VO164" s="9"/>
      <c r="VP164" s="9"/>
      <c r="VQ164" s="9"/>
      <c r="VR164" s="9"/>
      <c r="VS164" s="9"/>
      <c r="VT164" s="9"/>
      <c r="VU164" s="9"/>
      <c r="VV164" s="9"/>
      <c r="VW164" s="9"/>
      <c r="VX164" s="9"/>
      <c r="VY164" s="9"/>
      <c r="VZ164" s="9"/>
      <c r="WA164" s="9"/>
      <c r="WB164" s="9"/>
      <c r="WC164" s="9"/>
      <c r="WD164" s="9"/>
      <c r="WE164" s="9"/>
      <c r="WF164" s="9"/>
      <c r="WG164" s="9"/>
      <c r="WH164" s="9"/>
      <c r="WI164" s="9"/>
      <c r="WJ164" s="9"/>
      <c r="WK164" s="9"/>
      <c r="WL164" s="9"/>
      <c r="WM164" s="9"/>
      <c r="WN164" s="9"/>
      <c r="WO164" s="9"/>
      <c r="WP164" s="9"/>
      <c r="WQ164" s="9"/>
      <c r="WR164" s="9"/>
      <c r="WS164" s="9"/>
      <c r="WT164" s="9"/>
      <c r="WU164" s="9"/>
      <c r="WV164" s="9"/>
      <c r="WW164" s="9"/>
      <c r="WX164" s="9"/>
      <c r="WY164" s="9"/>
      <c r="WZ164" s="9"/>
      <c r="XA164" s="9"/>
      <c r="XB164" s="9"/>
      <c r="XC164" s="9"/>
      <c r="XD164" s="9"/>
      <c r="XE164" s="9"/>
      <c r="XF164" s="9"/>
      <c r="XG164" s="9"/>
      <c r="XH164" s="9"/>
      <c r="XI164" s="9"/>
      <c r="XJ164" s="9"/>
      <c r="XK164" s="9"/>
      <c r="XL164" s="9"/>
      <c r="XM164" s="9"/>
      <c r="XN164" s="9"/>
      <c r="XO164" s="9"/>
      <c r="XP164" s="9"/>
      <c r="XQ164" s="9"/>
      <c r="XR164" s="9"/>
      <c r="XS164" s="9"/>
      <c r="XT164" s="9"/>
      <c r="XU164" s="9"/>
      <c r="XV164" s="9"/>
      <c r="XW164" s="9"/>
      <c r="XX164" s="9"/>
      <c r="XY164" s="9"/>
      <c r="XZ164" s="9"/>
      <c r="YA164" s="9"/>
      <c r="YB164" s="9"/>
      <c r="YC164" s="9"/>
      <c r="YD164" s="9"/>
      <c r="YE164" s="9"/>
      <c r="YF164" s="9"/>
      <c r="YG164" s="9"/>
      <c r="YH164" s="9"/>
      <c r="YI164" s="9"/>
      <c r="YJ164" s="9"/>
      <c r="YK164" s="9"/>
      <c r="YL164" s="9"/>
      <c r="YM164" s="9"/>
      <c r="YN164" s="9"/>
      <c r="YO164" s="9"/>
      <c r="YP164" s="9"/>
      <c r="YQ164" s="9"/>
      <c r="YR164" s="9"/>
      <c r="YS164" s="9"/>
      <c r="YT164" s="9"/>
      <c r="YU164" s="9"/>
      <c r="YV164" s="9"/>
      <c r="YW164" s="9"/>
      <c r="YX164" s="9"/>
      <c r="YY164" s="9"/>
      <c r="YZ164" s="9"/>
      <c r="ZA164" s="9"/>
      <c r="ZB164" s="9"/>
      <c r="ZC164" s="9"/>
      <c r="ZD164" s="9"/>
      <c r="ZE164" s="9"/>
      <c r="ZF164" s="9"/>
      <c r="ZG164" s="9"/>
      <c r="ZH164" s="9"/>
      <c r="ZI164" s="9"/>
      <c r="ZJ164" s="9"/>
      <c r="ZK164" s="9"/>
      <c r="ZL164" s="9"/>
      <c r="ZM164" s="9"/>
      <c r="ZN164" s="9"/>
      <c r="ZO164" s="9"/>
      <c r="ZP164" s="9"/>
      <c r="ZQ164" s="9"/>
      <c r="ZR164" s="9"/>
      <c r="ZS164" s="9"/>
      <c r="ZT164" s="9"/>
      <c r="ZU164" s="9"/>
      <c r="ZV164" s="9"/>
      <c r="ZW164" s="9"/>
      <c r="ZX164" s="9"/>
      <c r="ZY164" s="9"/>
      <c r="ZZ164" s="9"/>
      <c r="AAA164" s="9"/>
      <c r="AAB164" s="9"/>
      <c r="AAC164" s="9"/>
      <c r="AAD164" s="9"/>
      <c r="AAE164" s="9"/>
      <c r="AAF164" s="9"/>
      <c r="AAG164" s="9"/>
      <c r="AAH164" s="9"/>
      <c r="AAI164" s="9"/>
      <c r="AAJ164" s="9"/>
      <c r="AAK164" s="9"/>
      <c r="AAL164" s="9"/>
      <c r="AAM164" s="9"/>
      <c r="AAN164" s="9"/>
      <c r="AAO164" s="9"/>
      <c r="AAP164" s="9"/>
      <c r="AAQ164" s="9"/>
      <c r="AAR164" s="9"/>
      <c r="AAS164" s="9"/>
      <c r="AAT164" s="9"/>
      <c r="AAU164" s="9"/>
      <c r="AAV164" s="9"/>
      <c r="AAW164" s="9"/>
      <c r="AAX164" s="9"/>
      <c r="AAY164" s="9"/>
      <c r="AAZ164" s="9"/>
      <c r="ABA164" s="9"/>
      <c r="ABB164" s="9"/>
      <c r="ABC164" s="9"/>
      <c r="ABD164" s="9"/>
      <c r="ABE164" s="9"/>
      <c r="ABF164" s="9"/>
      <c r="ABG164" s="9"/>
      <c r="ABH164" s="9"/>
      <c r="ABI164" s="9"/>
      <c r="ABJ164" s="9"/>
      <c r="ABK164" s="9"/>
      <c r="ABL164" s="9"/>
      <c r="ABM164" s="9"/>
      <c r="ABN164" s="9"/>
      <c r="ABO164" s="9"/>
      <c r="ABP164" s="9"/>
      <c r="ABQ164" s="9"/>
      <c r="ABR164" s="9"/>
      <c r="ABS164" s="9"/>
      <c r="ABT164" s="9"/>
      <c r="ABU164" s="9"/>
      <c r="ABV164" s="9"/>
      <c r="ABW164" s="9"/>
      <c r="ABX164" s="9"/>
      <c r="ABY164" s="9"/>
      <c r="ABZ164" s="9"/>
      <c r="ACA164" s="9"/>
      <c r="ACB164" s="9"/>
      <c r="ACC164" s="9"/>
      <c r="ACD164" s="9"/>
      <c r="ACE164" s="9"/>
      <c r="ACF164" s="9"/>
      <c r="ACG164" s="9"/>
      <c r="ACH164" s="9"/>
      <c r="ACI164" s="9"/>
      <c r="ACJ164" s="9"/>
      <c r="ACK164" s="9"/>
      <c r="ACL164" s="9"/>
      <c r="ACM164" s="9"/>
      <c r="ACN164" s="9"/>
      <c r="ACO164" s="9"/>
      <c r="ACP164" s="9"/>
      <c r="ACQ164" s="9"/>
      <c r="ACR164" s="9"/>
      <c r="ACS164" s="9"/>
      <c r="ACT164" s="9"/>
      <c r="ACU164" s="9"/>
      <c r="ACV164" s="9"/>
      <c r="ACW164" s="9"/>
      <c r="ACX164" s="9"/>
      <c r="ACY164" s="9"/>
      <c r="ACZ164" s="9"/>
      <c r="ADA164" s="9"/>
      <c r="ADB164" s="9"/>
      <c r="ADC164" s="9"/>
      <c r="ADD164" s="9"/>
      <c r="ADE164" s="9"/>
      <c r="ADF164" s="9"/>
      <c r="ADG164" s="9"/>
      <c r="ADH164" s="9"/>
      <c r="ADI164" s="9"/>
      <c r="ADJ164" s="9"/>
      <c r="ADK164" s="9"/>
      <c r="ADL164" s="9"/>
      <c r="ADM164" s="9"/>
      <c r="ADN164" s="9"/>
      <c r="ADO164" s="9"/>
      <c r="ADP164" s="9"/>
      <c r="ADQ164" s="9"/>
      <c r="ADR164" s="9"/>
      <c r="ADS164" s="9"/>
      <c r="ADT164" s="9"/>
      <c r="ADU164" s="9"/>
      <c r="ADV164" s="9"/>
      <c r="ADW164" s="9"/>
      <c r="ADX164" s="9"/>
      <c r="ADY164" s="9"/>
      <c r="ADZ164" s="9"/>
      <c r="AEA164" s="9"/>
      <c r="AEB164" s="9"/>
      <c r="AEC164" s="9"/>
      <c r="AED164" s="9"/>
      <c r="AEE164" s="9"/>
      <c r="AEF164" s="9"/>
      <c r="AEG164" s="9"/>
      <c r="AEH164" s="9"/>
      <c r="AEI164" s="9"/>
      <c r="AEJ164" s="9"/>
      <c r="AEK164" s="9"/>
      <c r="AEL164" s="9"/>
      <c r="AEM164" s="9"/>
      <c r="AEN164" s="9"/>
      <c r="AEO164" s="9"/>
      <c r="AEP164" s="9"/>
      <c r="AEQ164" s="9"/>
      <c r="AER164" s="9"/>
      <c r="AES164" s="9"/>
      <c r="AET164" s="9"/>
      <c r="AEU164" s="9"/>
      <c r="AEV164" s="9"/>
      <c r="AEW164" s="9"/>
      <c r="AEX164" s="9"/>
      <c r="AEY164" s="9"/>
      <c r="AEZ164" s="9"/>
      <c r="AFA164" s="9"/>
      <c r="AFB164" s="9"/>
      <c r="AFC164" s="9"/>
      <c r="AFD164" s="9"/>
      <c r="AFE164" s="9"/>
      <c r="AFF164" s="9"/>
      <c r="AFG164" s="9"/>
      <c r="AFH164" s="9"/>
      <c r="AFI164" s="9"/>
      <c r="AFJ164" s="9"/>
      <c r="AFK164" s="9"/>
      <c r="AFL164" s="9"/>
      <c r="AFM164" s="9"/>
      <c r="AFN164" s="9"/>
      <c r="AFO164" s="9"/>
      <c r="AFP164" s="9"/>
      <c r="AFQ164" s="9"/>
      <c r="AFR164" s="9"/>
      <c r="AFS164" s="9"/>
      <c r="AFT164" s="9"/>
      <c r="AFU164" s="9"/>
      <c r="AFV164" s="9"/>
      <c r="AFW164" s="9"/>
      <c r="AFX164" s="9"/>
      <c r="AFY164" s="9"/>
      <c r="AFZ164" s="9"/>
      <c r="AGA164" s="9"/>
      <c r="AGB164" s="9"/>
      <c r="AGC164" s="9"/>
      <c r="AGD164" s="9"/>
      <c r="AGE164" s="9"/>
      <c r="AGF164" s="9"/>
      <c r="AGG164" s="9"/>
      <c r="AGH164" s="9"/>
      <c r="AGI164" s="9"/>
      <c r="AGJ164" s="9"/>
      <c r="AGK164" s="9"/>
      <c r="AGL164" s="9"/>
      <c r="AGM164" s="9"/>
      <c r="AGN164" s="9"/>
      <c r="AGO164" s="9"/>
      <c r="AGP164" s="9"/>
      <c r="AGQ164" s="9"/>
      <c r="AGR164" s="9"/>
      <c r="AGS164" s="9"/>
      <c r="AGT164" s="9"/>
      <c r="AGU164" s="9"/>
      <c r="AGV164" s="9"/>
      <c r="AGW164" s="9"/>
      <c r="AGX164" s="9"/>
      <c r="AGY164" s="9"/>
      <c r="AGZ164" s="9"/>
      <c r="AHA164" s="9"/>
      <c r="AHB164" s="9"/>
      <c r="AHC164" s="9"/>
      <c r="AHD164" s="9"/>
      <c r="AHE164" s="9"/>
      <c r="AHF164" s="9"/>
      <c r="AHG164" s="9"/>
      <c r="AHH164" s="9"/>
      <c r="AHI164" s="9"/>
      <c r="AHJ164" s="9"/>
      <c r="AHK164" s="9"/>
      <c r="AHL164" s="9"/>
      <c r="AHM164" s="9"/>
      <c r="AHN164" s="9"/>
      <c r="AHO164" s="9"/>
      <c r="AHP164" s="9"/>
      <c r="AHQ164" s="9"/>
      <c r="AHR164" s="9"/>
      <c r="AHS164" s="9"/>
      <c r="AHT164" s="9"/>
      <c r="AHU164" s="9"/>
      <c r="AHV164" s="9"/>
    </row>
    <row r="165" spans="1:906" x14ac:dyDescent="0.2">
      <c r="F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c r="MK165" s="9"/>
      <c r="ML165" s="9"/>
      <c r="MM165" s="9"/>
      <c r="MN165" s="9"/>
      <c r="MO165" s="9"/>
      <c r="MP165" s="9"/>
      <c r="MQ165" s="9"/>
      <c r="MR165" s="9"/>
      <c r="MS165" s="9"/>
      <c r="MT165" s="9"/>
      <c r="MU165" s="9"/>
      <c r="MV165" s="9"/>
      <c r="MW165" s="9"/>
      <c r="MX165" s="9"/>
      <c r="MY165" s="9"/>
      <c r="MZ165" s="9"/>
      <c r="NA165" s="9"/>
      <c r="NB165" s="9"/>
      <c r="NC165" s="9"/>
      <c r="ND165" s="9"/>
      <c r="NE165" s="9"/>
      <c r="NF165" s="9"/>
      <c r="NG165" s="9"/>
      <c r="NH165" s="9"/>
      <c r="NI165" s="9"/>
      <c r="NJ165" s="9"/>
      <c r="NK165" s="9"/>
      <c r="NL165" s="9"/>
      <c r="NM165" s="9"/>
      <c r="NN165" s="9"/>
      <c r="NO165" s="9"/>
      <c r="NP165" s="9"/>
      <c r="NQ165" s="9"/>
      <c r="NR165" s="9"/>
      <c r="NS165" s="9"/>
      <c r="NT165" s="9"/>
      <c r="NU165" s="9"/>
      <c r="NV165" s="9"/>
      <c r="NW165" s="9"/>
      <c r="NX165" s="9"/>
      <c r="NY165" s="9"/>
      <c r="NZ165" s="9"/>
      <c r="OA165" s="9"/>
      <c r="OB165" s="9"/>
      <c r="OC165" s="9"/>
      <c r="OD165" s="9"/>
      <c r="OE165" s="9"/>
      <c r="OF165" s="9"/>
      <c r="OG165" s="9"/>
      <c r="OH165" s="9"/>
      <c r="OI165" s="9"/>
      <c r="OJ165" s="9"/>
      <c r="OK165" s="9"/>
      <c r="OL165" s="9"/>
      <c r="OM165" s="9"/>
      <c r="ON165" s="9"/>
      <c r="OO165" s="9"/>
      <c r="OP165" s="9"/>
      <c r="OQ165" s="9"/>
      <c r="OR165" s="9"/>
      <c r="OS165" s="9"/>
      <c r="OT165" s="9"/>
      <c r="OU165" s="9"/>
      <c r="OV165" s="9"/>
      <c r="OW165" s="9"/>
      <c r="OX165" s="9"/>
      <c r="OY165" s="9"/>
      <c r="OZ165" s="9"/>
      <c r="PA165" s="9"/>
      <c r="PB165" s="9"/>
      <c r="PC165" s="9"/>
      <c r="PD165" s="9"/>
      <c r="PE165" s="9"/>
      <c r="PF165" s="9"/>
      <c r="PG165" s="9"/>
      <c r="PH165" s="9"/>
      <c r="PI165" s="9"/>
      <c r="PJ165" s="9"/>
      <c r="PK165" s="9"/>
      <c r="PL165" s="9"/>
      <c r="PM165" s="9"/>
      <c r="PN165" s="9"/>
      <c r="PO165" s="9"/>
      <c r="PP165" s="9"/>
      <c r="PQ165" s="9"/>
      <c r="PR165" s="9"/>
      <c r="PS165" s="9"/>
      <c r="PT165" s="9"/>
      <c r="PU165" s="9"/>
      <c r="PV165" s="9"/>
      <c r="PW165" s="9"/>
      <c r="PX165" s="9"/>
      <c r="PY165" s="9"/>
      <c r="PZ165" s="9"/>
      <c r="QA165" s="9"/>
      <c r="QB165" s="9"/>
      <c r="QC165" s="9"/>
      <c r="QD165" s="9"/>
      <c r="QE165" s="9"/>
      <c r="QF165" s="9"/>
      <c r="QG165" s="9"/>
      <c r="QH165" s="9"/>
      <c r="QI165" s="9"/>
      <c r="QJ165" s="9"/>
      <c r="QK165" s="9"/>
      <c r="QL165" s="9"/>
      <c r="QM165" s="9"/>
      <c r="QN165" s="9"/>
      <c r="QO165" s="9"/>
      <c r="QP165" s="9"/>
      <c r="QQ165" s="9"/>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c r="SB165" s="9"/>
      <c r="SC165" s="9"/>
      <c r="SD165" s="9"/>
      <c r="SE165" s="9"/>
      <c r="SF165" s="9"/>
      <c r="SG165" s="9"/>
      <c r="SH165" s="9"/>
      <c r="SI165" s="9"/>
      <c r="SJ165" s="9"/>
      <c r="SK165" s="9"/>
      <c r="SL165" s="9"/>
      <c r="SM165" s="9"/>
      <c r="SN165" s="9"/>
      <c r="SO165" s="9"/>
      <c r="SP165" s="9"/>
      <c r="SQ165" s="9"/>
      <c r="SR165" s="9"/>
      <c r="SS165" s="9"/>
      <c r="ST165" s="9"/>
      <c r="SU165" s="9"/>
      <c r="SV165" s="9"/>
      <c r="SW165" s="9"/>
      <c r="SX165" s="9"/>
      <c r="SY165" s="9"/>
      <c r="SZ165" s="9"/>
      <c r="TA165" s="9"/>
      <c r="TB165" s="9"/>
      <c r="TC165" s="9"/>
      <c r="TD165" s="9"/>
      <c r="TE165" s="9"/>
      <c r="TF165" s="9"/>
      <c r="TG165" s="9"/>
      <c r="TH165" s="9"/>
      <c r="TI165" s="9"/>
      <c r="TJ165" s="9"/>
      <c r="TK165" s="9"/>
      <c r="TL165" s="9"/>
      <c r="TM165" s="9"/>
      <c r="TN165" s="9"/>
      <c r="TO165" s="9"/>
      <c r="TP165" s="9"/>
      <c r="TQ165" s="9"/>
      <c r="TR165" s="9"/>
      <c r="TS165" s="9"/>
      <c r="TT165" s="9"/>
      <c r="TU165" s="9"/>
      <c r="TV165" s="9"/>
      <c r="TW165" s="9"/>
      <c r="TX165" s="9"/>
      <c r="TY165" s="9"/>
      <c r="TZ165" s="9"/>
      <c r="UA165" s="9"/>
      <c r="UB165" s="9"/>
      <c r="UC165" s="9"/>
      <c r="UD165" s="9"/>
      <c r="UE165" s="9"/>
      <c r="UF165" s="9"/>
      <c r="UG165" s="9"/>
      <c r="UH165" s="9"/>
      <c r="UI165" s="9"/>
      <c r="UJ165" s="9"/>
      <c r="UK165" s="9"/>
      <c r="UL165" s="9"/>
      <c r="UM165" s="9"/>
      <c r="UN165" s="9"/>
      <c r="UO165" s="9"/>
      <c r="UP165" s="9"/>
      <c r="UQ165" s="9"/>
      <c r="UR165" s="9"/>
      <c r="US165" s="9"/>
      <c r="UT165" s="9"/>
      <c r="UU165" s="9"/>
      <c r="UV165" s="9"/>
      <c r="UW165" s="9"/>
      <c r="UX165" s="9"/>
      <c r="UY165" s="9"/>
      <c r="UZ165" s="9"/>
      <c r="VA165" s="9"/>
      <c r="VB165" s="9"/>
      <c r="VC165" s="9"/>
      <c r="VD165" s="9"/>
      <c r="VE165" s="9"/>
      <c r="VF165" s="9"/>
      <c r="VG165" s="9"/>
      <c r="VH165" s="9"/>
      <c r="VI165" s="9"/>
      <c r="VJ165" s="9"/>
      <c r="VK165" s="9"/>
      <c r="VL165" s="9"/>
      <c r="VM165" s="9"/>
      <c r="VN165" s="9"/>
      <c r="VO165" s="9"/>
      <c r="VP165" s="9"/>
      <c r="VQ165" s="9"/>
      <c r="VR165" s="9"/>
      <c r="VS165" s="9"/>
      <c r="VT165" s="9"/>
      <c r="VU165" s="9"/>
      <c r="VV165" s="9"/>
      <c r="VW165" s="9"/>
      <c r="VX165" s="9"/>
      <c r="VY165" s="9"/>
      <c r="VZ165" s="9"/>
      <c r="WA165" s="9"/>
      <c r="WB165" s="9"/>
      <c r="WC165" s="9"/>
      <c r="WD165" s="9"/>
      <c r="WE165" s="9"/>
      <c r="WF165" s="9"/>
      <c r="WG165" s="9"/>
      <c r="WH165" s="9"/>
      <c r="WI165" s="9"/>
      <c r="WJ165" s="9"/>
      <c r="WK165" s="9"/>
      <c r="WL165" s="9"/>
      <c r="WM165" s="9"/>
      <c r="WN165" s="9"/>
      <c r="WO165" s="9"/>
      <c r="WP165" s="9"/>
      <c r="WQ165" s="9"/>
      <c r="WR165" s="9"/>
      <c r="WS165" s="9"/>
      <c r="WT165" s="9"/>
      <c r="WU165" s="9"/>
      <c r="WV165" s="9"/>
      <c r="WW165" s="9"/>
      <c r="WX165" s="9"/>
      <c r="WY165" s="9"/>
      <c r="WZ165" s="9"/>
      <c r="XA165" s="9"/>
      <c r="XB165" s="9"/>
      <c r="XC165" s="9"/>
      <c r="XD165" s="9"/>
      <c r="XE165" s="9"/>
      <c r="XF165" s="9"/>
      <c r="XG165" s="9"/>
      <c r="XH165" s="9"/>
      <c r="XI165" s="9"/>
      <c r="XJ165" s="9"/>
      <c r="XK165" s="9"/>
      <c r="XL165" s="9"/>
      <c r="XM165" s="9"/>
      <c r="XN165" s="9"/>
      <c r="XO165" s="9"/>
      <c r="XP165" s="9"/>
      <c r="XQ165" s="9"/>
      <c r="XR165" s="9"/>
      <c r="XS165" s="9"/>
      <c r="XT165" s="9"/>
      <c r="XU165" s="9"/>
      <c r="XV165" s="9"/>
      <c r="XW165" s="9"/>
      <c r="XX165" s="9"/>
      <c r="XY165" s="9"/>
      <c r="XZ165" s="9"/>
      <c r="YA165" s="9"/>
      <c r="YB165" s="9"/>
      <c r="YC165" s="9"/>
      <c r="YD165" s="9"/>
      <c r="YE165" s="9"/>
      <c r="YF165" s="9"/>
      <c r="YG165" s="9"/>
      <c r="YH165" s="9"/>
      <c r="YI165" s="9"/>
      <c r="YJ165" s="9"/>
      <c r="YK165" s="9"/>
      <c r="YL165" s="9"/>
      <c r="YM165" s="9"/>
      <c r="YN165" s="9"/>
      <c r="YO165" s="9"/>
      <c r="YP165" s="9"/>
      <c r="YQ165" s="9"/>
      <c r="YR165" s="9"/>
      <c r="YS165" s="9"/>
      <c r="YT165" s="9"/>
      <c r="YU165" s="9"/>
      <c r="YV165" s="9"/>
      <c r="YW165" s="9"/>
      <c r="YX165" s="9"/>
      <c r="YY165" s="9"/>
      <c r="YZ165" s="9"/>
      <c r="ZA165" s="9"/>
      <c r="ZB165" s="9"/>
      <c r="ZC165" s="9"/>
      <c r="ZD165" s="9"/>
      <c r="ZE165" s="9"/>
      <c r="ZF165" s="9"/>
      <c r="ZG165" s="9"/>
      <c r="ZH165" s="9"/>
      <c r="ZI165" s="9"/>
      <c r="ZJ165" s="9"/>
      <c r="ZK165" s="9"/>
      <c r="ZL165" s="9"/>
      <c r="ZM165" s="9"/>
      <c r="ZN165" s="9"/>
      <c r="ZO165" s="9"/>
      <c r="ZP165" s="9"/>
      <c r="ZQ165" s="9"/>
      <c r="ZR165" s="9"/>
      <c r="ZS165" s="9"/>
      <c r="ZT165" s="9"/>
      <c r="ZU165" s="9"/>
      <c r="ZV165" s="9"/>
      <c r="ZW165" s="9"/>
      <c r="ZX165" s="9"/>
      <c r="ZY165" s="9"/>
      <c r="ZZ165" s="9"/>
      <c r="AAA165" s="9"/>
      <c r="AAB165" s="9"/>
      <c r="AAC165" s="9"/>
      <c r="AAD165" s="9"/>
      <c r="AAE165" s="9"/>
      <c r="AAF165" s="9"/>
      <c r="AAG165" s="9"/>
      <c r="AAH165" s="9"/>
      <c r="AAI165" s="9"/>
      <c r="AAJ165" s="9"/>
      <c r="AAK165" s="9"/>
      <c r="AAL165" s="9"/>
      <c r="AAM165" s="9"/>
      <c r="AAN165" s="9"/>
      <c r="AAO165" s="9"/>
      <c r="AAP165" s="9"/>
      <c r="AAQ165" s="9"/>
      <c r="AAR165" s="9"/>
      <c r="AAS165" s="9"/>
      <c r="AAT165" s="9"/>
      <c r="AAU165" s="9"/>
      <c r="AAV165" s="9"/>
      <c r="AAW165" s="9"/>
      <c r="AAX165" s="9"/>
      <c r="AAY165" s="9"/>
      <c r="AAZ165" s="9"/>
      <c r="ABA165" s="9"/>
      <c r="ABB165" s="9"/>
      <c r="ABC165" s="9"/>
      <c r="ABD165" s="9"/>
      <c r="ABE165" s="9"/>
      <c r="ABF165" s="9"/>
      <c r="ABG165" s="9"/>
      <c r="ABH165" s="9"/>
      <c r="ABI165" s="9"/>
      <c r="ABJ165" s="9"/>
      <c r="ABK165" s="9"/>
      <c r="ABL165" s="9"/>
      <c r="ABM165" s="9"/>
      <c r="ABN165" s="9"/>
      <c r="ABO165" s="9"/>
      <c r="ABP165" s="9"/>
      <c r="ABQ165" s="9"/>
      <c r="ABR165" s="9"/>
      <c r="ABS165" s="9"/>
      <c r="ABT165" s="9"/>
      <c r="ABU165" s="9"/>
      <c r="ABV165" s="9"/>
      <c r="ABW165" s="9"/>
      <c r="ABX165" s="9"/>
      <c r="ABY165" s="9"/>
      <c r="ABZ165" s="9"/>
      <c r="ACA165" s="9"/>
      <c r="ACB165" s="9"/>
      <c r="ACC165" s="9"/>
      <c r="ACD165" s="9"/>
      <c r="ACE165" s="9"/>
      <c r="ACF165" s="9"/>
      <c r="ACG165" s="9"/>
      <c r="ACH165" s="9"/>
      <c r="ACI165" s="9"/>
      <c r="ACJ165" s="9"/>
      <c r="ACK165" s="9"/>
      <c r="ACL165" s="9"/>
      <c r="ACM165" s="9"/>
      <c r="ACN165" s="9"/>
      <c r="ACO165" s="9"/>
      <c r="ACP165" s="9"/>
      <c r="ACQ165" s="9"/>
      <c r="ACR165" s="9"/>
      <c r="ACS165" s="9"/>
      <c r="ACT165" s="9"/>
      <c r="ACU165" s="9"/>
      <c r="ACV165" s="9"/>
      <c r="ACW165" s="9"/>
      <c r="ACX165" s="9"/>
      <c r="ACY165" s="9"/>
      <c r="ACZ165" s="9"/>
      <c r="ADA165" s="9"/>
      <c r="ADB165" s="9"/>
      <c r="ADC165" s="9"/>
      <c r="ADD165" s="9"/>
      <c r="ADE165" s="9"/>
      <c r="ADF165" s="9"/>
      <c r="ADG165" s="9"/>
      <c r="ADH165" s="9"/>
      <c r="ADI165" s="9"/>
      <c r="ADJ165" s="9"/>
      <c r="ADK165" s="9"/>
      <c r="ADL165" s="9"/>
      <c r="ADM165" s="9"/>
      <c r="ADN165" s="9"/>
      <c r="ADO165" s="9"/>
      <c r="ADP165" s="9"/>
      <c r="ADQ165" s="9"/>
      <c r="ADR165" s="9"/>
      <c r="ADS165" s="9"/>
      <c r="ADT165" s="9"/>
      <c r="ADU165" s="9"/>
      <c r="ADV165" s="9"/>
      <c r="ADW165" s="9"/>
      <c r="ADX165" s="9"/>
      <c r="ADY165" s="9"/>
      <c r="ADZ165" s="9"/>
      <c r="AEA165" s="9"/>
      <c r="AEB165" s="9"/>
      <c r="AEC165" s="9"/>
      <c r="AED165" s="9"/>
      <c r="AEE165" s="9"/>
      <c r="AEF165" s="9"/>
      <c r="AEG165" s="9"/>
      <c r="AEH165" s="9"/>
      <c r="AEI165" s="9"/>
      <c r="AEJ165" s="9"/>
      <c r="AEK165" s="9"/>
      <c r="AEL165" s="9"/>
      <c r="AEM165" s="9"/>
      <c r="AEN165" s="9"/>
      <c r="AEO165" s="9"/>
      <c r="AEP165" s="9"/>
      <c r="AEQ165" s="9"/>
      <c r="AER165" s="9"/>
      <c r="AES165" s="9"/>
      <c r="AET165" s="9"/>
      <c r="AEU165" s="9"/>
      <c r="AEV165" s="9"/>
      <c r="AEW165" s="9"/>
      <c r="AEX165" s="9"/>
      <c r="AEY165" s="9"/>
      <c r="AEZ165" s="9"/>
      <c r="AFA165" s="9"/>
      <c r="AFB165" s="9"/>
      <c r="AFC165" s="9"/>
      <c r="AFD165" s="9"/>
      <c r="AFE165" s="9"/>
      <c r="AFF165" s="9"/>
      <c r="AFG165" s="9"/>
      <c r="AFH165" s="9"/>
      <c r="AFI165" s="9"/>
      <c r="AFJ165" s="9"/>
      <c r="AFK165" s="9"/>
      <c r="AFL165" s="9"/>
      <c r="AFM165" s="9"/>
      <c r="AFN165" s="9"/>
      <c r="AFO165" s="9"/>
      <c r="AFP165" s="9"/>
      <c r="AFQ165" s="9"/>
      <c r="AFR165" s="9"/>
      <c r="AFS165" s="9"/>
      <c r="AFT165" s="9"/>
      <c r="AFU165" s="9"/>
      <c r="AFV165" s="9"/>
      <c r="AFW165" s="9"/>
      <c r="AFX165" s="9"/>
      <c r="AFY165" s="9"/>
      <c r="AFZ165" s="9"/>
      <c r="AGA165" s="9"/>
      <c r="AGB165" s="9"/>
      <c r="AGC165" s="9"/>
      <c r="AGD165" s="9"/>
      <c r="AGE165" s="9"/>
      <c r="AGF165" s="9"/>
      <c r="AGG165" s="9"/>
      <c r="AGH165" s="9"/>
      <c r="AGI165" s="9"/>
      <c r="AGJ165" s="9"/>
      <c r="AGK165" s="9"/>
      <c r="AGL165" s="9"/>
      <c r="AGM165" s="9"/>
      <c r="AGN165" s="9"/>
      <c r="AGO165" s="9"/>
      <c r="AGP165" s="9"/>
      <c r="AGQ165" s="9"/>
      <c r="AGR165" s="9"/>
      <c r="AGS165" s="9"/>
      <c r="AGT165" s="9"/>
      <c r="AGU165" s="9"/>
      <c r="AGV165" s="9"/>
      <c r="AGW165" s="9"/>
      <c r="AGX165" s="9"/>
      <c r="AGY165" s="9"/>
      <c r="AGZ165" s="9"/>
      <c r="AHA165" s="9"/>
      <c r="AHB165" s="9"/>
      <c r="AHC165" s="9"/>
      <c r="AHD165" s="9"/>
      <c r="AHE165" s="9"/>
      <c r="AHF165" s="9"/>
      <c r="AHG165" s="9"/>
      <c r="AHH165" s="9"/>
      <c r="AHI165" s="9"/>
      <c r="AHJ165" s="9"/>
      <c r="AHK165" s="9"/>
      <c r="AHL165" s="9"/>
      <c r="AHM165" s="9"/>
      <c r="AHN165" s="9"/>
      <c r="AHO165" s="9"/>
      <c r="AHP165" s="9"/>
      <c r="AHQ165" s="9"/>
      <c r="AHR165" s="9"/>
      <c r="AHS165" s="9"/>
      <c r="AHT165" s="9"/>
      <c r="AHU165" s="9"/>
      <c r="AHV165" s="9"/>
    </row>
    <row r="166" spans="1:906" x14ac:dyDescent="0.2">
      <c r="A166" s="11" t="s">
        <v>1015</v>
      </c>
      <c r="D166" s="36">
        <v>2.43871846566066</v>
      </c>
    </row>
    <row r="168" spans="1:906" x14ac:dyDescent="0.2">
      <c r="A168" s="11" t="s">
        <v>1016</v>
      </c>
      <c r="D168" s="35">
        <v>3.2797013997574398</v>
      </c>
      <c r="E168" s="9" t="s">
        <v>57</v>
      </c>
    </row>
    <row r="170" spans="1:906" x14ac:dyDescent="0.2">
      <c r="A170" s="11" t="s">
        <v>1017</v>
      </c>
      <c r="D170" s="31" t="s">
        <v>58</v>
      </c>
    </row>
    <row r="172" spans="1:906" x14ac:dyDescent="0.2">
      <c r="A172" s="11" t="s">
        <v>1009</v>
      </c>
      <c r="D172" s="31" t="s">
        <v>58</v>
      </c>
    </row>
    <row r="173" spans="1:906" x14ac:dyDescent="0.2">
      <c r="A173" s="11"/>
    </row>
    <row r="174" spans="1:906" x14ac:dyDescent="0.2">
      <c r="A174" s="11" t="s">
        <v>1010</v>
      </c>
      <c r="D174" s="31" t="s">
        <v>58</v>
      </c>
    </row>
    <row r="175" spans="1:906" x14ac:dyDescent="0.2">
      <c r="A175" s="11"/>
    </row>
    <row r="176" spans="1:906" x14ac:dyDescent="0.2">
      <c r="A176" s="11" t="s">
        <v>1011</v>
      </c>
      <c r="D176" s="31" t="s">
        <v>58</v>
      </c>
    </row>
    <row r="177" spans="1:9" x14ac:dyDescent="0.2">
      <c r="A177" s="11"/>
    </row>
    <row r="178" spans="1:9" x14ac:dyDescent="0.2">
      <c r="A178" s="11" t="s">
        <v>1012</v>
      </c>
      <c r="D178" s="31" t="s">
        <v>58</v>
      </c>
    </row>
    <row r="180" spans="1:9" x14ac:dyDescent="0.2">
      <c r="A180" s="56" t="s">
        <v>1013</v>
      </c>
      <c r="B180" s="57"/>
      <c r="C180" s="57"/>
      <c r="D180" s="57"/>
      <c r="E180" s="10"/>
      <c r="G180" s="10"/>
      <c r="H180" s="10"/>
      <c r="I180" s="10"/>
    </row>
    <row r="181" spans="1:9" x14ac:dyDescent="0.2">
      <c r="A181" s="57"/>
      <c r="B181" s="57"/>
      <c r="C181" s="57"/>
      <c r="D181" s="57"/>
      <c r="E181" s="10"/>
      <c r="G181" s="10"/>
      <c r="H181" s="10"/>
      <c r="I181" s="10"/>
    </row>
    <row r="182" spans="1:9" x14ac:dyDescent="0.2">
      <c r="A182" s="56" t="s">
        <v>1129</v>
      </c>
      <c r="B182" s="57"/>
      <c r="C182" s="57"/>
      <c r="D182" s="57"/>
      <c r="E182" s="10"/>
      <c r="G182" s="10"/>
      <c r="H182" s="10"/>
      <c r="I182" s="10"/>
    </row>
    <row r="183" spans="1:9" x14ac:dyDescent="0.2">
      <c r="A183" s="57"/>
      <c r="B183" s="57"/>
      <c r="C183" s="57"/>
      <c r="D183" s="57"/>
      <c r="E183" s="10"/>
      <c r="G183" s="10"/>
      <c r="H183" s="10"/>
      <c r="I183" s="10"/>
    </row>
    <row r="184" spans="1:9" x14ac:dyDescent="0.2">
      <c r="A184" s="57"/>
      <c r="B184" s="57"/>
      <c r="C184" s="57"/>
      <c r="D184" s="57"/>
      <c r="E184" s="10"/>
      <c r="G184" s="10"/>
      <c r="H184" s="10"/>
      <c r="I184" s="10"/>
    </row>
    <row r="185" spans="1:9" x14ac:dyDescent="0.2">
      <c r="A185" s="57"/>
      <c r="B185" s="57"/>
      <c r="C185" s="57"/>
      <c r="D185" s="57"/>
      <c r="E185" s="10"/>
      <c r="G185" s="10"/>
      <c r="H185" s="10"/>
      <c r="I185" s="10"/>
    </row>
    <row r="186" spans="1:9" x14ac:dyDescent="0.2">
      <c r="A186" s="57"/>
      <c r="B186" s="57"/>
      <c r="C186" s="57"/>
      <c r="D186" s="57"/>
      <c r="E186" s="10"/>
      <c r="G186" s="10"/>
      <c r="H186" s="10"/>
      <c r="I186" s="10"/>
    </row>
    <row r="187" spans="1:9" x14ac:dyDescent="0.2">
      <c r="A187" s="57"/>
      <c r="B187" s="57"/>
      <c r="C187" s="57"/>
      <c r="D187" s="57"/>
      <c r="E187" s="10"/>
      <c r="G187" s="10"/>
      <c r="H187" s="10"/>
      <c r="I187" s="10"/>
    </row>
    <row r="188" spans="1:9" x14ac:dyDescent="0.2">
      <c r="A188" s="57"/>
      <c r="B188" s="57"/>
      <c r="C188" s="57"/>
      <c r="D188" s="57"/>
      <c r="E188" s="10"/>
      <c r="G188" s="10"/>
      <c r="H188" s="10"/>
      <c r="I188" s="10"/>
    </row>
    <row r="189" spans="1:9" x14ac:dyDescent="0.2">
      <c r="A189" s="57"/>
      <c r="B189" s="57"/>
      <c r="C189" s="57"/>
      <c r="D189" s="57"/>
      <c r="E189" s="10"/>
      <c r="G189" s="10"/>
      <c r="H189" s="10"/>
      <c r="I189" s="10"/>
    </row>
    <row r="190" spans="1:9" x14ac:dyDescent="0.2">
      <c r="A190" s="57"/>
      <c r="B190" s="57"/>
      <c r="C190" s="57"/>
      <c r="D190" s="57"/>
      <c r="E190" s="10"/>
      <c r="G190" s="10"/>
      <c r="H190" s="10"/>
      <c r="I190" s="10"/>
    </row>
    <row r="191" spans="1:9" x14ac:dyDescent="0.2">
      <c r="A191" s="57"/>
      <c r="B191" s="57"/>
      <c r="C191" s="57"/>
      <c r="D191" s="57"/>
      <c r="E191" s="10"/>
      <c r="G191" s="10"/>
      <c r="H191" s="10"/>
      <c r="I191" s="10"/>
    </row>
    <row r="192" spans="1:9" x14ac:dyDescent="0.2">
      <c r="A192" s="57"/>
      <c r="B192" s="57"/>
      <c r="C192" s="57"/>
      <c r="D192" s="57"/>
      <c r="E192" s="10"/>
      <c r="G192" s="10"/>
      <c r="H192" s="10"/>
      <c r="I192" s="10"/>
    </row>
    <row r="193" spans="1:9" x14ac:dyDescent="0.2">
      <c r="A193" s="57"/>
      <c r="B193" s="57"/>
      <c r="C193" s="57"/>
      <c r="D193" s="57"/>
      <c r="E193" s="10"/>
      <c r="G193" s="10"/>
      <c r="H193" s="10"/>
      <c r="I193" s="10"/>
    </row>
    <row r="194" spans="1:9" x14ac:dyDescent="0.2">
      <c r="A194" s="57"/>
      <c r="B194" s="57"/>
      <c r="C194" s="57"/>
      <c r="D194" s="57"/>
      <c r="E194" s="10"/>
      <c r="G194" s="10"/>
      <c r="H194" s="10"/>
      <c r="I194" s="10"/>
    </row>
    <row r="195" spans="1:9" x14ac:dyDescent="0.2">
      <c r="A195" s="57"/>
      <c r="B195" s="57"/>
      <c r="C195" s="57"/>
      <c r="D195" s="57"/>
      <c r="E195" s="10"/>
      <c r="G195" s="10"/>
      <c r="H195" s="10"/>
      <c r="I195" s="10"/>
    </row>
    <row r="196" spans="1:9" x14ac:dyDescent="0.2">
      <c r="A196" s="57"/>
      <c r="B196" s="57"/>
      <c r="C196" s="57"/>
      <c r="D196" s="57"/>
      <c r="E196" s="10"/>
      <c r="G196" s="10"/>
      <c r="H196" s="10"/>
      <c r="I196" s="10"/>
    </row>
    <row r="197" spans="1:9" x14ac:dyDescent="0.2">
      <c r="A197" s="57"/>
      <c r="B197" s="57"/>
      <c r="C197" s="57"/>
      <c r="D197" s="57"/>
      <c r="E197" s="10"/>
      <c r="G197" s="10"/>
      <c r="H197" s="10"/>
      <c r="I197" s="10"/>
    </row>
    <row r="198" spans="1:9" x14ac:dyDescent="0.2">
      <c r="A198" s="57"/>
      <c r="B198" s="57"/>
      <c r="C198" s="57"/>
      <c r="D198" s="57"/>
      <c r="E198" s="10"/>
      <c r="G198" s="10"/>
      <c r="H198" s="10"/>
      <c r="I198" s="10"/>
    </row>
    <row r="199" spans="1:9" x14ac:dyDescent="0.2">
      <c r="A199" s="57"/>
      <c r="B199" s="57"/>
      <c r="C199" s="57"/>
      <c r="D199" s="57"/>
      <c r="E199" s="10"/>
      <c r="G199" s="10"/>
      <c r="H199" s="10"/>
      <c r="I199" s="10"/>
    </row>
    <row r="200" spans="1:9" x14ac:dyDescent="0.2">
      <c r="A200" s="56" t="s">
        <v>1132</v>
      </c>
      <c r="B200" s="57"/>
      <c r="C200" s="57"/>
      <c r="D200" s="57"/>
      <c r="E200" s="10"/>
      <c r="G200" s="10"/>
      <c r="H200" s="10"/>
      <c r="I200" s="10"/>
    </row>
    <row r="201" spans="1:9" x14ac:dyDescent="0.2">
      <c r="A201" s="57"/>
      <c r="B201" s="57"/>
      <c r="C201" s="57"/>
      <c r="D201" s="57"/>
      <c r="E201" s="10"/>
      <c r="G201" s="10"/>
      <c r="H201" s="10"/>
      <c r="I201" s="10"/>
    </row>
    <row r="202" spans="1:9" x14ac:dyDescent="0.2">
      <c r="A202" s="56" t="s">
        <v>1130</v>
      </c>
      <c r="B202" s="57"/>
      <c r="C202" s="57"/>
      <c r="D202" s="57"/>
      <c r="E202" s="10"/>
      <c r="G202" s="10"/>
      <c r="H202" s="10"/>
      <c r="I202" s="10"/>
    </row>
    <row r="203" spans="1:9" x14ac:dyDescent="0.2">
      <c r="A203" s="57"/>
      <c r="B203" s="57"/>
      <c r="C203" s="57"/>
      <c r="D203" s="57"/>
      <c r="E203" s="10"/>
      <c r="G203" s="10"/>
      <c r="H203" s="10"/>
      <c r="I203" s="10"/>
    </row>
    <row r="204" spans="1:9" x14ac:dyDescent="0.2">
      <c r="A204" s="57"/>
      <c r="B204" s="57"/>
      <c r="C204" s="57"/>
      <c r="D204" s="57"/>
      <c r="E204" s="10"/>
      <c r="G204" s="10"/>
      <c r="H204" s="10"/>
      <c r="I204" s="10"/>
    </row>
    <row r="205" spans="1:9" x14ac:dyDescent="0.2">
      <c r="A205" s="57"/>
      <c r="B205" s="57"/>
      <c r="C205" s="57"/>
      <c r="D205" s="57"/>
      <c r="E205" s="10"/>
      <c r="G205" s="10"/>
      <c r="H205" s="10"/>
      <c r="I205" s="10"/>
    </row>
    <row r="206" spans="1:9" x14ac:dyDescent="0.2">
      <c r="A206" s="57"/>
      <c r="B206" s="57"/>
      <c r="C206" s="57"/>
      <c r="D206" s="57"/>
      <c r="E206" s="10"/>
      <c r="G206" s="10"/>
      <c r="H206" s="10"/>
      <c r="I206" s="10"/>
    </row>
    <row r="207" spans="1:9" x14ac:dyDescent="0.2">
      <c r="A207" s="57"/>
      <c r="B207" s="57"/>
      <c r="C207" s="57"/>
      <c r="D207" s="57"/>
      <c r="E207" s="10"/>
      <c r="G207" s="10"/>
      <c r="H207" s="10"/>
      <c r="I207" s="10"/>
    </row>
    <row r="208" spans="1:9" x14ac:dyDescent="0.2">
      <c r="A208" s="57"/>
      <c r="B208" s="57"/>
      <c r="C208" s="57"/>
      <c r="D208" s="57"/>
      <c r="E208" s="10"/>
      <c r="G208" s="10"/>
      <c r="H208" s="10"/>
      <c r="I208" s="10"/>
    </row>
    <row r="209" spans="1:9" x14ac:dyDescent="0.2">
      <c r="A209" s="57"/>
      <c r="B209" s="57"/>
      <c r="C209" s="57"/>
      <c r="D209" s="57"/>
      <c r="E209" s="10"/>
      <c r="G209" s="10"/>
      <c r="H209" s="10"/>
      <c r="I209" s="10"/>
    </row>
    <row r="210" spans="1:9" x14ac:dyDescent="0.2">
      <c r="A210" s="57"/>
      <c r="B210" s="57"/>
      <c r="C210" s="57"/>
      <c r="D210" s="57"/>
      <c r="E210" s="10"/>
      <c r="G210" s="10"/>
      <c r="H210" s="10"/>
      <c r="I210" s="10"/>
    </row>
    <row r="211" spans="1:9" x14ac:dyDescent="0.2">
      <c r="A211" s="57"/>
      <c r="B211" s="57"/>
      <c r="C211" s="57"/>
      <c r="D211" s="57"/>
      <c r="E211" s="10"/>
      <c r="G211" s="10"/>
      <c r="H211" s="10"/>
      <c r="I211" s="10"/>
    </row>
    <row r="212" spans="1:9" x14ac:dyDescent="0.2">
      <c r="A212" s="57"/>
      <c r="B212" s="57"/>
      <c r="C212" s="57"/>
      <c r="D212" s="57"/>
      <c r="E212" s="10"/>
      <c r="G212" s="10"/>
      <c r="H212" s="10"/>
      <c r="I212" s="10"/>
    </row>
    <row r="213" spans="1:9" x14ac:dyDescent="0.2">
      <c r="A213" s="57"/>
      <c r="B213" s="57"/>
      <c r="C213" s="57"/>
      <c r="D213" s="57"/>
      <c r="E213" s="10"/>
      <c r="G213" s="10"/>
      <c r="H213" s="10"/>
      <c r="I213" s="10"/>
    </row>
    <row r="214" spans="1:9" x14ac:dyDescent="0.2">
      <c r="A214" s="57"/>
      <c r="B214" s="57"/>
      <c r="C214" s="57"/>
      <c r="D214" s="57"/>
      <c r="E214" s="10"/>
      <c r="G214" s="10"/>
      <c r="H214" s="10"/>
      <c r="I214" s="10"/>
    </row>
    <row r="215" spans="1:9" x14ac:dyDescent="0.2">
      <c r="A215" s="57"/>
      <c r="B215" s="57"/>
      <c r="C215" s="57"/>
      <c r="D215" s="57"/>
      <c r="E215" s="10"/>
      <c r="G215" s="10"/>
      <c r="H215" s="10"/>
      <c r="I215" s="10"/>
    </row>
    <row r="216" spans="1:9" x14ac:dyDescent="0.2">
      <c r="A216" s="57"/>
      <c r="B216" s="57"/>
      <c r="C216" s="57"/>
      <c r="D216" s="57"/>
      <c r="E216" s="10"/>
      <c r="G216" s="10"/>
      <c r="H216" s="57"/>
      <c r="I216" s="57"/>
    </row>
    <row r="217" spans="1:9" x14ac:dyDescent="0.2">
      <c r="A217" s="57"/>
      <c r="B217" s="57"/>
      <c r="C217" s="57"/>
      <c r="D217" s="57"/>
      <c r="E217" s="10"/>
      <c r="G217" s="10"/>
      <c r="H217" s="57"/>
      <c r="I217" s="57"/>
    </row>
    <row r="218" spans="1:9" x14ac:dyDescent="0.2">
      <c r="A218" s="57" t="s">
        <v>1128</v>
      </c>
      <c r="B218" s="57"/>
      <c r="C218" s="57"/>
      <c r="D218" s="57"/>
      <c r="E218" s="10"/>
      <c r="G218" s="10"/>
      <c r="H218" s="57"/>
      <c r="I218" s="57"/>
    </row>
    <row r="219" spans="1:9" x14ac:dyDescent="0.2">
      <c r="A219" s="57"/>
      <c r="B219" s="57"/>
      <c r="C219" s="57"/>
      <c r="D219" s="57"/>
      <c r="E219" s="10"/>
      <c r="G219" s="10"/>
      <c r="H219" s="57"/>
      <c r="I219" s="57"/>
    </row>
    <row r="220" spans="1:9" x14ac:dyDescent="0.2">
      <c r="A220" s="57"/>
      <c r="B220" s="57"/>
      <c r="C220" s="57"/>
      <c r="D220" s="57"/>
      <c r="E220" s="10"/>
      <c r="G220" s="10"/>
      <c r="H220" s="57"/>
      <c r="I220" s="57"/>
    </row>
    <row r="221" spans="1:9" x14ac:dyDescent="0.2">
      <c r="A221" s="57"/>
      <c r="B221" s="57"/>
      <c r="C221" s="57"/>
      <c r="D221" s="57"/>
      <c r="E221" s="10"/>
      <c r="G221" s="10"/>
      <c r="H221" s="57"/>
      <c r="I221" s="57"/>
    </row>
    <row r="222" spans="1:9" x14ac:dyDescent="0.2">
      <c r="A222" s="57"/>
      <c r="B222" s="57"/>
      <c r="C222" s="57"/>
      <c r="D222" s="57"/>
      <c r="E222" s="10"/>
      <c r="G222" s="10"/>
      <c r="H222" s="57"/>
      <c r="I222" s="57"/>
    </row>
    <row r="223" spans="1:9" x14ac:dyDescent="0.2">
      <c r="A223" s="57"/>
      <c r="B223" s="57"/>
      <c r="C223" s="57"/>
      <c r="D223" s="57"/>
      <c r="E223" s="10"/>
      <c r="G223" s="10"/>
      <c r="H223" s="57"/>
      <c r="I223" s="57"/>
    </row>
    <row r="224" spans="1:9" x14ac:dyDescent="0.2">
      <c r="A224" s="57"/>
      <c r="B224" s="57"/>
      <c r="C224" s="57"/>
      <c r="D224" s="57"/>
      <c r="E224" s="10"/>
      <c r="G224" s="10"/>
      <c r="H224" s="57"/>
      <c r="I224" s="57"/>
    </row>
    <row r="225" spans="1:9" x14ac:dyDescent="0.2">
      <c r="A225" s="57"/>
      <c r="B225" s="57"/>
      <c r="C225" s="57"/>
      <c r="D225" s="57"/>
      <c r="E225" s="10"/>
      <c r="G225" s="10"/>
      <c r="H225" s="57"/>
      <c r="I225" s="57"/>
    </row>
    <row r="226" spans="1:9" x14ac:dyDescent="0.2">
      <c r="A226" s="57"/>
      <c r="B226" s="57"/>
      <c r="C226" s="57"/>
      <c r="D226" s="57"/>
      <c r="E226" s="10"/>
      <c r="G226" s="10"/>
      <c r="H226" s="57"/>
      <c r="I226" s="57"/>
    </row>
    <row r="227" spans="1:9" x14ac:dyDescent="0.2">
      <c r="A227" s="57"/>
      <c r="B227" s="57"/>
      <c r="C227" s="57"/>
      <c r="D227" s="57"/>
      <c r="E227" s="10"/>
      <c r="G227" s="10"/>
      <c r="H227" s="57"/>
      <c r="I227" s="57"/>
    </row>
    <row r="228" spans="1:9" x14ac:dyDescent="0.2">
      <c r="A228" s="57"/>
      <c r="B228" s="57"/>
      <c r="C228" s="57"/>
      <c r="D228" s="57"/>
      <c r="E228" s="10"/>
      <c r="G228" s="10"/>
      <c r="H228" s="57"/>
      <c r="I228" s="57"/>
    </row>
    <row r="229" spans="1:9" x14ac:dyDescent="0.2">
      <c r="A229" s="57"/>
      <c r="B229" s="57"/>
      <c r="C229" s="57"/>
      <c r="D229" s="57"/>
      <c r="E229" s="10"/>
      <c r="G229" s="10"/>
      <c r="H229" s="57"/>
      <c r="I229" s="57"/>
    </row>
    <row r="230" spans="1:9" x14ac:dyDescent="0.2">
      <c r="A230" s="57"/>
      <c r="B230" s="57"/>
      <c r="C230" s="57"/>
      <c r="D230" s="57"/>
      <c r="E230" s="10"/>
      <c r="G230" s="10"/>
      <c r="H230" s="57"/>
      <c r="I230" s="57"/>
    </row>
    <row r="231" spans="1:9" x14ac:dyDescent="0.2">
      <c r="A231" s="57"/>
      <c r="B231" s="57"/>
      <c r="C231" s="57"/>
      <c r="D231" s="57"/>
      <c r="E231" s="10"/>
      <c r="G231" s="10"/>
      <c r="H231" s="57"/>
      <c r="I231" s="57"/>
    </row>
    <row r="232" spans="1:9" x14ac:dyDescent="0.2">
      <c r="A232" s="57"/>
      <c r="B232" s="57"/>
      <c r="C232" s="57"/>
      <c r="D232" s="57"/>
      <c r="E232" s="10"/>
      <c r="G232" s="10"/>
      <c r="H232" s="57"/>
      <c r="I232" s="57"/>
    </row>
    <row r="233" spans="1:9" x14ac:dyDescent="0.2">
      <c r="A233" s="57"/>
      <c r="B233" s="57"/>
      <c r="C233" s="57"/>
      <c r="D233" s="57"/>
      <c r="E233" s="10"/>
      <c r="G233" s="10"/>
      <c r="H233" s="57"/>
      <c r="I233" s="57"/>
    </row>
    <row r="234" spans="1:9" x14ac:dyDescent="0.2">
      <c r="A234" s="57"/>
      <c r="B234" s="57"/>
      <c r="C234" s="57"/>
      <c r="D234" s="57"/>
      <c r="E234" s="10"/>
      <c r="G234" s="10"/>
      <c r="H234" s="57"/>
      <c r="I234" s="57"/>
    </row>
    <row r="235" spans="1:9" x14ac:dyDescent="0.2">
      <c r="A235" s="57"/>
      <c r="B235" s="57"/>
      <c r="C235" s="57"/>
      <c r="D235" s="57"/>
      <c r="E235" s="10"/>
      <c r="G235" s="10"/>
      <c r="H235" s="57"/>
      <c r="I235" s="57"/>
    </row>
    <row r="236" spans="1:9" x14ac:dyDescent="0.2">
      <c r="A236" s="57"/>
      <c r="B236" s="57"/>
      <c r="C236" s="57"/>
      <c r="D236" s="57"/>
      <c r="E236" s="10"/>
      <c r="G236" s="10"/>
      <c r="H236" s="57"/>
      <c r="I236" s="57"/>
    </row>
    <row r="237" spans="1:9" x14ac:dyDescent="0.2">
      <c r="A237" s="57"/>
      <c r="B237" s="57"/>
      <c r="C237" s="57"/>
      <c r="D237" s="57"/>
      <c r="E237" s="10"/>
      <c r="G237" s="10"/>
      <c r="H237" s="57"/>
      <c r="I237" s="57"/>
    </row>
    <row r="238" spans="1:9" x14ac:dyDescent="0.2">
      <c r="A238" s="57"/>
      <c r="B238" s="57"/>
      <c r="C238" s="57"/>
      <c r="D238" s="57"/>
      <c r="E238" s="10"/>
      <c r="G238" s="10"/>
      <c r="H238" s="57"/>
      <c r="I238" s="57"/>
    </row>
    <row r="239" spans="1:9" x14ac:dyDescent="0.2">
      <c r="A239" s="57"/>
      <c r="B239" s="57"/>
      <c r="C239" s="57"/>
      <c r="D239" s="57"/>
      <c r="E239" s="10"/>
      <c r="G239" s="10"/>
      <c r="H239" s="57"/>
      <c r="I239" s="57"/>
    </row>
    <row r="240" spans="1:9" x14ac:dyDescent="0.2">
      <c r="A240" s="57"/>
      <c r="B240" s="57"/>
      <c r="C240" s="57"/>
      <c r="D240" s="57"/>
      <c r="E240" s="10"/>
      <c r="G240" s="10"/>
      <c r="H240" s="57"/>
      <c r="I240" s="57"/>
    </row>
    <row r="241" spans="1:9" x14ac:dyDescent="0.2">
      <c r="A241" s="57"/>
      <c r="B241" s="57"/>
      <c r="C241" s="57"/>
      <c r="D241" s="57"/>
      <c r="E241" s="10"/>
      <c r="G241" s="10"/>
      <c r="H241" s="57"/>
      <c r="I241" s="57"/>
    </row>
    <row r="242" spans="1:9" x14ac:dyDescent="0.2">
      <c r="A242" s="57"/>
      <c r="B242" s="57"/>
      <c r="C242" s="57"/>
      <c r="D242" s="57"/>
      <c r="E242" s="10"/>
      <c r="G242" s="10"/>
      <c r="H242" s="57"/>
      <c r="I242" s="57"/>
    </row>
    <row r="243" spans="1:9" x14ac:dyDescent="0.2">
      <c r="A243" s="57"/>
      <c r="B243" s="57"/>
      <c r="C243" s="57"/>
      <c r="D243" s="57"/>
      <c r="E243" s="10"/>
      <c r="G243" s="10"/>
      <c r="H243" s="57"/>
      <c r="I243" s="57"/>
    </row>
    <row r="244" spans="1:9" x14ac:dyDescent="0.2">
      <c r="A244" s="57"/>
      <c r="B244" s="57"/>
      <c r="C244" s="57"/>
      <c r="D244" s="57"/>
      <c r="E244" s="10"/>
      <c r="G244" s="10"/>
      <c r="H244" s="57"/>
      <c r="I244" s="57"/>
    </row>
    <row r="245" spans="1:9" x14ac:dyDescent="0.2">
      <c r="A245" s="57"/>
      <c r="B245" s="57"/>
      <c r="C245" s="57"/>
      <c r="D245" s="57"/>
      <c r="E245" s="10"/>
      <c r="G245" s="10"/>
      <c r="H245" s="57"/>
      <c r="I245" s="57"/>
    </row>
    <row r="246" spans="1:9" x14ac:dyDescent="0.2">
      <c r="A246" s="57"/>
      <c r="B246" s="57"/>
      <c r="C246" s="57"/>
      <c r="D246" s="57"/>
      <c r="E246" s="10"/>
      <c r="G246" s="10"/>
      <c r="H246" s="57"/>
      <c r="I246" s="57"/>
    </row>
    <row r="247" spans="1:9" x14ac:dyDescent="0.2">
      <c r="A247" s="57"/>
      <c r="B247" s="57"/>
      <c r="C247" s="57"/>
      <c r="D247" s="57"/>
      <c r="E247" s="10"/>
      <c r="G247" s="10"/>
      <c r="H247" s="57"/>
      <c r="I247" s="57"/>
    </row>
    <row r="248" spans="1:9" x14ac:dyDescent="0.2">
      <c r="A248" s="57"/>
      <c r="B248" s="57"/>
      <c r="C248" s="57"/>
      <c r="D248" s="57"/>
      <c r="E248" s="10"/>
      <c r="G248" s="10"/>
      <c r="H248" s="57"/>
      <c r="I248" s="57"/>
    </row>
    <row r="249" spans="1:9" x14ac:dyDescent="0.2">
      <c r="A249" s="57"/>
      <c r="B249" s="57"/>
      <c r="C249" s="57"/>
      <c r="D249" s="57"/>
      <c r="E249" s="10"/>
      <c r="G249" s="10"/>
      <c r="H249" s="57"/>
      <c r="I249" s="57"/>
    </row>
    <row r="250" spans="1:9" x14ac:dyDescent="0.2">
      <c r="A250" s="57"/>
      <c r="B250" s="57"/>
      <c r="C250" s="57"/>
      <c r="D250" s="57"/>
      <c r="E250" s="10"/>
      <c r="G250" s="10"/>
      <c r="H250" s="57"/>
      <c r="I250" s="57"/>
    </row>
    <row r="251" spans="1:9" x14ac:dyDescent="0.2">
      <c r="A251" s="57"/>
      <c r="B251" s="57"/>
      <c r="C251" s="57"/>
      <c r="D251" s="57"/>
      <c r="E251" s="10"/>
      <c r="G251" s="10"/>
      <c r="H251" s="57"/>
      <c r="I251" s="57"/>
    </row>
    <row r="252" spans="1:9" x14ac:dyDescent="0.2">
      <c r="A252" s="57"/>
      <c r="B252" s="57"/>
      <c r="C252" s="57"/>
      <c r="D252" s="57"/>
      <c r="E252" s="10"/>
      <c r="G252" s="10"/>
      <c r="H252" s="57"/>
      <c r="I252" s="57"/>
    </row>
    <row r="253" spans="1:9" x14ac:dyDescent="0.2">
      <c r="A253" s="57"/>
      <c r="B253" s="57"/>
      <c r="C253" s="57"/>
      <c r="D253" s="57"/>
      <c r="E253" s="10"/>
      <c r="G253" s="10"/>
      <c r="H253" s="57"/>
      <c r="I253" s="57"/>
    </row>
    <row r="254" spans="1:9" x14ac:dyDescent="0.2">
      <c r="A254" s="57"/>
      <c r="B254" s="57"/>
      <c r="C254" s="57"/>
      <c r="D254" s="57"/>
      <c r="E254" s="10"/>
      <c r="G254" s="10"/>
      <c r="H254" s="57"/>
      <c r="I254" s="57"/>
    </row>
    <row r="255" spans="1:9" x14ac:dyDescent="0.2">
      <c r="A255" s="57"/>
      <c r="B255" s="57"/>
      <c r="C255" s="57"/>
      <c r="D255" s="57"/>
      <c r="E255" s="10"/>
      <c r="G255" s="10"/>
      <c r="H255" s="57"/>
      <c r="I255" s="57"/>
    </row>
    <row r="256" spans="1:9" x14ac:dyDescent="0.2">
      <c r="A256" s="57"/>
      <c r="B256" s="57"/>
      <c r="C256" s="57"/>
      <c r="D256" s="57"/>
      <c r="E256" s="10"/>
      <c r="G256" s="10"/>
      <c r="H256" s="57"/>
      <c r="I256" s="57"/>
    </row>
    <row r="257" spans="1:9" x14ac:dyDescent="0.2">
      <c r="A257" s="57"/>
      <c r="B257" s="57"/>
      <c r="C257" s="57"/>
      <c r="D257" s="57"/>
      <c r="E257" s="10"/>
      <c r="G257" s="10"/>
      <c r="H257" s="57"/>
      <c r="I257" s="57"/>
    </row>
    <row r="258" spans="1:9" x14ac:dyDescent="0.2">
      <c r="A258" s="57"/>
      <c r="B258" s="57"/>
      <c r="C258" s="57"/>
      <c r="D258" s="57"/>
      <c r="E258" s="10"/>
      <c r="G258" s="10"/>
      <c r="H258" s="57"/>
      <c r="I258" s="57"/>
    </row>
    <row r="259" spans="1:9" x14ac:dyDescent="0.2">
      <c r="A259" s="57"/>
      <c r="B259" s="57"/>
      <c r="C259" s="57"/>
      <c r="D259" s="57"/>
      <c r="E259" s="10"/>
      <c r="G259" s="10"/>
      <c r="H259" s="57"/>
      <c r="I259" s="57"/>
    </row>
    <row r="260" spans="1:9" x14ac:dyDescent="0.2">
      <c r="A260" s="57"/>
      <c r="B260" s="57"/>
      <c r="C260" s="57"/>
      <c r="D260" s="57"/>
      <c r="E260" s="10"/>
      <c r="G260" s="10"/>
      <c r="H260" s="57"/>
      <c r="I260" s="57"/>
    </row>
    <row r="261" spans="1:9" x14ac:dyDescent="0.2">
      <c r="A261" s="57"/>
      <c r="B261" s="57"/>
      <c r="C261" s="57"/>
      <c r="D261" s="57"/>
      <c r="E261" s="10"/>
      <c r="G261" s="10"/>
      <c r="H261" s="57"/>
      <c r="I261" s="57"/>
    </row>
    <row r="262" spans="1:9" x14ac:dyDescent="0.2">
      <c r="A262" s="57"/>
      <c r="B262" s="57"/>
      <c r="C262" s="57"/>
      <c r="D262" s="57"/>
      <c r="E262" s="10"/>
      <c r="G262" s="10"/>
      <c r="H262" s="57"/>
      <c r="I262" s="57"/>
    </row>
    <row r="263" spans="1:9" x14ac:dyDescent="0.2">
      <c r="A263" s="57"/>
      <c r="B263" s="57"/>
      <c r="C263" s="57"/>
      <c r="D263" s="57"/>
      <c r="E263" s="10"/>
      <c r="G263" s="10"/>
      <c r="H263" s="57"/>
      <c r="I263" s="57"/>
    </row>
    <row r="264" spans="1:9" x14ac:dyDescent="0.2">
      <c r="A264" s="57"/>
      <c r="B264" s="57"/>
      <c r="C264" s="57"/>
      <c r="D264" s="57"/>
      <c r="E264" s="10"/>
      <c r="G264" s="10"/>
      <c r="H264" s="57"/>
      <c r="I264" s="57"/>
    </row>
    <row r="265" spans="1:9" x14ac:dyDescent="0.2">
      <c r="A265" s="57"/>
      <c r="B265" s="57"/>
      <c r="C265" s="57"/>
      <c r="D265" s="57"/>
      <c r="E265" s="10"/>
      <c r="G265" s="10"/>
      <c r="H265" s="57"/>
      <c r="I265" s="57"/>
    </row>
    <row r="266" spans="1:9" x14ac:dyDescent="0.2">
      <c r="A266" s="57"/>
      <c r="B266" s="57"/>
      <c r="C266" s="57"/>
      <c r="D266" s="57"/>
      <c r="E266" s="10"/>
      <c r="G266" s="10"/>
      <c r="H266" s="57"/>
      <c r="I266" s="57"/>
    </row>
    <row r="267" spans="1:9" x14ac:dyDescent="0.2">
      <c r="A267" s="57"/>
      <c r="B267" s="57"/>
      <c r="C267" s="57"/>
      <c r="D267" s="57"/>
      <c r="E267" s="10"/>
      <c r="G267" s="10"/>
      <c r="H267" s="57"/>
      <c r="I267" s="57"/>
    </row>
    <row r="268" spans="1:9" x14ac:dyDescent="0.2">
      <c r="A268" s="57"/>
      <c r="B268" s="57"/>
      <c r="C268" s="57"/>
      <c r="D268" s="57"/>
      <c r="E268" s="10"/>
      <c r="G268" s="10"/>
      <c r="H268" s="57"/>
      <c r="I268" s="57"/>
    </row>
    <row r="269" spans="1:9" x14ac:dyDescent="0.2">
      <c r="A269" s="57"/>
      <c r="B269" s="57"/>
      <c r="C269" s="57"/>
      <c r="D269" s="57"/>
      <c r="E269" s="10"/>
      <c r="G269" s="10"/>
      <c r="H269" s="57"/>
      <c r="I269" s="57"/>
    </row>
    <row r="270" spans="1:9" x14ac:dyDescent="0.2">
      <c r="A270" s="57"/>
      <c r="B270" s="57"/>
      <c r="C270" s="57"/>
      <c r="D270" s="57"/>
      <c r="E270" s="10"/>
      <c r="G270" s="10"/>
      <c r="H270" s="57"/>
      <c r="I270" s="57"/>
    </row>
    <row r="271" spans="1:9" x14ac:dyDescent="0.2">
      <c r="A271" s="57"/>
      <c r="B271" s="57"/>
      <c r="C271" s="57"/>
      <c r="D271" s="57"/>
      <c r="E271" s="10"/>
      <c r="G271" s="10"/>
      <c r="H271" s="57"/>
      <c r="I271" s="57"/>
    </row>
    <row r="272" spans="1:9" x14ac:dyDescent="0.2">
      <c r="A272" s="57"/>
      <c r="B272" s="57"/>
      <c r="C272" s="57"/>
      <c r="D272" s="57"/>
      <c r="E272" s="10"/>
      <c r="G272" s="10"/>
      <c r="H272" s="57"/>
      <c r="I272" s="57"/>
    </row>
    <row r="273" spans="1:9" x14ac:dyDescent="0.2">
      <c r="A273" s="57"/>
      <c r="B273" s="57"/>
      <c r="C273" s="57"/>
      <c r="D273" s="57"/>
      <c r="E273" s="10"/>
      <c r="G273" s="10"/>
      <c r="H273" s="57"/>
      <c r="I273" s="57"/>
    </row>
    <row r="274" spans="1:9" x14ac:dyDescent="0.2">
      <c r="A274" s="57"/>
      <c r="B274" s="57"/>
      <c r="C274" s="57"/>
      <c r="D274" s="57"/>
      <c r="E274" s="10"/>
      <c r="G274" s="10"/>
      <c r="H274" s="57"/>
      <c r="I274" s="57"/>
    </row>
    <row r="275" spans="1:9" x14ac:dyDescent="0.2">
      <c r="A275" s="57"/>
      <c r="B275" s="57"/>
      <c r="C275" s="57"/>
      <c r="D275" s="57"/>
      <c r="E275" s="10"/>
      <c r="G275" s="10"/>
      <c r="H275" s="57"/>
      <c r="I275" s="57"/>
    </row>
    <row r="276" spans="1:9" x14ac:dyDescent="0.2">
      <c r="A276" s="57"/>
      <c r="B276" s="57"/>
      <c r="C276" s="57"/>
      <c r="D276" s="57"/>
      <c r="E276" s="10"/>
      <c r="G276" s="10"/>
      <c r="H276" s="57"/>
      <c r="I276" s="57"/>
    </row>
    <row r="277" spans="1:9" x14ac:dyDescent="0.2">
      <c r="A277" s="57"/>
      <c r="B277" s="57"/>
      <c r="C277" s="57"/>
      <c r="D277" s="57"/>
      <c r="E277" s="10"/>
      <c r="G277" s="10"/>
      <c r="H277" s="57"/>
      <c r="I277" s="57"/>
    </row>
    <row r="278" spans="1:9" x14ac:dyDescent="0.2">
      <c r="A278" s="57"/>
      <c r="B278" s="57"/>
      <c r="C278" s="57"/>
      <c r="D278" s="57"/>
      <c r="E278" s="10"/>
      <c r="G278" s="10"/>
      <c r="H278" s="57"/>
      <c r="I278" s="57"/>
    </row>
    <row r="279" spans="1:9" x14ac:dyDescent="0.2">
      <c r="A279" s="57"/>
      <c r="B279" s="57"/>
      <c r="C279" s="57"/>
      <c r="D279" s="57"/>
      <c r="E279" s="10"/>
      <c r="G279" s="10"/>
      <c r="H279" s="57"/>
      <c r="I279" s="57"/>
    </row>
    <row r="280" spans="1:9" x14ac:dyDescent="0.2">
      <c r="A280" s="57"/>
      <c r="B280" s="57"/>
      <c r="C280" s="57"/>
      <c r="D280" s="57"/>
      <c r="E280" s="10"/>
      <c r="G280" s="10"/>
      <c r="H280" s="57"/>
      <c r="I280" s="57"/>
    </row>
    <row r="281" spans="1:9" x14ac:dyDescent="0.2">
      <c r="A281" s="57"/>
      <c r="B281" s="57"/>
      <c r="C281" s="57"/>
      <c r="D281" s="57"/>
      <c r="E281" s="10"/>
      <c r="G281" s="10"/>
      <c r="H281" s="57"/>
      <c r="I281" s="57"/>
    </row>
    <row r="282" spans="1:9" x14ac:dyDescent="0.2">
      <c r="A282" s="57"/>
      <c r="B282" s="57"/>
      <c r="C282" s="57"/>
      <c r="D282" s="57"/>
      <c r="E282" s="10"/>
      <c r="G282" s="10"/>
      <c r="H282" s="57"/>
      <c r="I282" s="57"/>
    </row>
    <row r="283" spans="1:9" x14ac:dyDescent="0.2">
      <c r="A283" s="57"/>
      <c r="B283" s="57"/>
      <c r="C283" s="57"/>
      <c r="D283" s="57"/>
      <c r="E283" s="10"/>
      <c r="G283" s="10"/>
      <c r="H283" s="57"/>
      <c r="I283" s="57"/>
    </row>
    <row r="284" spans="1:9" x14ac:dyDescent="0.2">
      <c r="A284" s="57"/>
      <c r="B284" s="57"/>
      <c r="C284" s="57"/>
      <c r="D284" s="57"/>
      <c r="E284" s="10"/>
      <c r="G284" s="10"/>
      <c r="H284" s="57"/>
      <c r="I284" s="57"/>
    </row>
    <row r="285" spans="1:9" x14ac:dyDescent="0.2">
      <c r="A285" s="57"/>
      <c r="B285" s="57"/>
      <c r="C285" s="57"/>
      <c r="D285" s="57"/>
      <c r="E285" s="10"/>
      <c r="G285" s="10"/>
      <c r="H285" s="57"/>
      <c r="I285" s="57"/>
    </row>
    <row r="286" spans="1:9" x14ac:dyDescent="0.2">
      <c r="A286" s="57"/>
      <c r="B286" s="57"/>
      <c r="C286" s="57"/>
      <c r="D286" s="57"/>
      <c r="E286" s="10"/>
      <c r="G286" s="10"/>
      <c r="H286" s="57"/>
      <c r="I286" s="57"/>
    </row>
    <row r="287" spans="1:9" x14ac:dyDescent="0.2">
      <c r="A287" s="57"/>
      <c r="B287" s="57"/>
      <c r="C287" s="57"/>
      <c r="D287" s="57"/>
      <c r="E287" s="10"/>
      <c r="G287" s="10"/>
      <c r="H287" s="57"/>
      <c r="I287" s="57"/>
    </row>
    <row r="288" spans="1:9" x14ac:dyDescent="0.2">
      <c r="A288" s="57"/>
      <c r="B288" s="57"/>
      <c r="C288" s="57"/>
      <c r="D288" s="57"/>
      <c r="E288" s="10"/>
      <c r="G288" s="10"/>
      <c r="H288" s="57"/>
      <c r="I288" s="57"/>
    </row>
    <row r="289" spans="1:9" x14ac:dyDescent="0.2">
      <c r="A289" s="57"/>
      <c r="B289" s="57"/>
      <c r="C289" s="57"/>
      <c r="D289" s="57"/>
      <c r="E289" s="10"/>
      <c r="G289" s="10"/>
      <c r="H289" s="57"/>
      <c r="I289" s="57"/>
    </row>
    <row r="290" spans="1:9" x14ac:dyDescent="0.2">
      <c r="A290" s="57"/>
      <c r="B290" s="57"/>
      <c r="C290" s="57"/>
      <c r="D290" s="57"/>
      <c r="E290" s="10"/>
      <c r="G290" s="10"/>
      <c r="H290" s="57"/>
      <c r="I290" s="57"/>
    </row>
    <row r="291" spans="1:9" x14ac:dyDescent="0.2">
      <c r="A291" s="57"/>
      <c r="B291" s="57"/>
      <c r="C291" s="57"/>
      <c r="D291" s="57"/>
      <c r="E291" s="10"/>
      <c r="G291" s="10"/>
      <c r="H291" s="57"/>
      <c r="I291" s="57"/>
    </row>
    <row r="292" spans="1:9" x14ac:dyDescent="0.2">
      <c r="A292" s="57"/>
      <c r="B292" s="57"/>
      <c r="C292" s="57"/>
      <c r="D292" s="57"/>
      <c r="E292" s="10"/>
      <c r="G292" s="10"/>
      <c r="H292" s="57"/>
      <c r="I292" s="57"/>
    </row>
    <row r="293" spans="1:9" x14ac:dyDescent="0.2">
      <c r="A293" s="57"/>
      <c r="B293" s="57"/>
      <c r="C293" s="57"/>
      <c r="D293" s="57"/>
      <c r="E293" s="10"/>
      <c r="G293" s="10"/>
      <c r="H293" s="57"/>
      <c r="I293" s="57"/>
    </row>
    <row r="294" spans="1:9" x14ac:dyDescent="0.2">
      <c r="A294" s="57"/>
      <c r="B294" s="57"/>
      <c r="C294" s="57"/>
      <c r="D294" s="57"/>
      <c r="E294" s="10"/>
      <c r="G294" s="10"/>
      <c r="H294" s="57"/>
      <c r="I294" s="57"/>
    </row>
    <row r="295" spans="1:9" x14ac:dyDescent="0.2">
      <c r="A295" s="57"/>
      <c r="B295" s="57"/>
      <c r="C295" s="57"/>
      <c r="D295" s="57"/>
      <c r="E295" s="10"/>
      <c r="G295" s="10"/>
      <c r="H295" s="57"/>
      <c r="I295" s="57"/>
    </row>
    <row r="296" spans="1:9" x14ac:dyDescent="0.2">
      <c r="A296" s="57"/>
      <c r="B296" s="57"/>
      <c r="C296" s="57"/>
      <c r="D296" s="57"/>
      <c r="E296" s="10"/>
      <c r="G296" s="10"/>
      <c r="H296" s="57"/>
      <c r="I296" s="57"/>
    </row>
    <row r="297" spans="1:9" x14ac:dyDescent="0.2">
      <c r="A297" s="57"/>
      <c r="B297" s="57"/>
      <c r="C297" s="57"/>
      <c r="D297" s="57"/>
      <c r="E297" s="10"/>
      <c r="G297" s="10"/>
      <c r="H297" s="57"/>
      <c r="I297" s="57"/>
    </row>
    <row r="298" spans="1:9" x14ac:dyDescent="0.2">
      <c r="A298" s="57"/>
      <c r="B298" s="57"/>
      <c r="C298" s="57"/>
      <c r="D298" s="57"/>
      <c r="E298" s="10"/>
      <c r="G298" s="10"/>
      <c r="H298" s="57"/>
      <c r="I298" s="57"/>
    </row>
    <row r="299" spans="1:9" x14ac:dyDescent="0.2">
      <c r="A299" s="57"/>
      <c r="B299" s="57"/>
      <c r="C299" s="57"/>
      <c r="D299" s="57"/>
      <c r="E299" s="10"/>
      <c r="G299" s="10"/>
      <c r="H299" s="57"/>
      <c r="I299" s="57"/>
    </row>
    <row r="300" spans="1:9" x14ac:dyDescent="0.2">
      <c r="A300" s="57"/>
      <c r="B300" s="57"/>
      <c r="C300" s="57"/>
      <c r="D300" s="57"/>
      <c r="E300" s="10"/>
      <c r="G300" s="10"/>
      <c r="H300" s="57"/>
      <c r="I300" s="57"/>
    </row>
    <row r="301" spans="1:9" x14ac:dyDescent="0.2">
      <c r="A301" s="57"/>
      <c r="B301" s="57"/>
      <c r="C301" s="57"/>
      <c r="D301" s="57"/>
      <c r="E301" s="10"/>
      <c r="G301" s="10"/>
      <c r="H301" s="57"/>
      <c r="I301" s="57"/>
    </row>
    <row r="302" spans="1:9" x14ac:dyDescent="0.2">
      <c r="A302" s="57"/>
      <c r="B302" s="57"/>
      <c r="C302" s="57"/>
      <c r="D302" s="57"/>
      <c r="E302" s="10"/>
      <c r="G302" s="10"/>
      <c r="H302" s="57"/>
      <c r="I302" s="57"/>
    </row>
    <row r="303" spans="1:9" x14ac:dyDescent="0.2">
      <c r="A303" s="57"/>
      <c r="B303" s="57"/>
      <c r="C303" s="57"/>
      <c r="D303" s="57"/>
      <c r="E303" s="10"/>
      <c r="G303" s="10"/>
      <c r="H303" s="57"/>
      <c r="I303" s="57"/>
    </row>
    <row r="304" spans="1:9" x14ac:dyDescent="0.2">
      <c r="A304" s="57"/>
      <c r="B304" s="57"/>
      <c r="C304" s="57"/>
      <c r="D304" s="57"/>
      <c r="E304" s="10"/>
      <c r="G304" s="10"/>
      <c r="H304" s="57"/>
      <c r="I304" s="57"/>
    </row>
    <row r="305" spans="1:9" x14ac:dyDescent="0.2">
      <c r="A305" s="57"/>
      <c r="B305" s="57"/>
      <c r="C305" s="57"/>
      <c r="D305" s="57"/>
      <c r="E305" s="10"/>
      <c r="G305" s="10"/>
      <c r="H305" s="57"/>
      <c r="I305" s="57"/>
    </row>
    <row r="306" spans="1:9" x14ac:dyDescent="0.2">
      <c r="A306" s="57"/>
      <c r="B306" s="57"/>
      <c r="C306" s="57"/>
      <c r="D306" s="57"/>
      <c r="E306" s="10"/>
      <c r="G306" s="10"/>
      <c r="H306" s="57"/>
      <c r="I306" s="57"/>
    </row>
    <row r="307" spans="1:9" x14ac:dyDescent="0.2">
      <c r="A307" s="57"/>
      <c r="B307" s="57"/>
      <c r="C307" s="57"/>
      <c r="D307" s="57"/>
      <c r="E307" s="10"/>
      <c r="G307" s="10"/>
      <c r="H307" s="57"/>
      <c r="I307" s="57"/>
    </row>
    <row r="308" spans="1:9" x14ac:dyDescent="0.2">
      <c r="A308" s="57"/>
      <c r="B308" s="57"/>
      <c r="C308" s="57"/>
      <c r="D308" s="57"/>
      <c r="E308" s="10"/>
      <c r="G308" s="10"/>
      <c r="H308" s="57"/>
      <c r="I308" s="57"/>
    </row>
    <row r="309" spans="1:9" x14ac:dyDescent="0.2">
      <c r="A309" s="57"/>
      <c r="B309" s="57"/>
      <c r="C309" s="57"/>
      <c r="D309" s="57"/>
      <c r="E309" s="10"/>
      <c r="G309" s="10"/>
      <c r="H309" s="57"/>
      <c r="I309" s="57"/>
    </row>
    <row r="310" spans="1:9" x14ac:dyDescent="0.2">
      <c r="A310" s="57"/>
      <c r="B310" s="57"/>
      <c r="C310" s="57"/>
      <c r="D310" s="57"/>
      <c r="E310" s="10"/>
      <c r="G310" s="10"/>
      <c r="H310" s="57"/>
      <c r="I310" s="57"/>
    </row>
    <row r="311" spans="1:9" x14ac:dyDescent="0.2">
      <c r="A311" s="57"/>
      <c r="B311" s="57"/>
      <c r="C311" s="57"/>
      <c r="D311" s="57"/>
      <c r="E311" s="10"/>
      <c r="G311" s="10"/>
      <c r="H311" s="57"/>
      <c r="I311" s="57"/>
    </row>
    <row r="312" spans="1:9" x14ac:dyDescent="0.2">
      <c r="A312" s="57"/>
      <c r="B312" s="57"/>
      <c r="C312" s="57"/>
      <c r="D312" s="57"/>
      <c r="E312" s="10"/>
      <c r="G312" s="10"/>
      <c r="H312" s="57"/>
      <c r="I312" s="57"/>
    </row>
    <row r="313" spans="1:9" x14ac:dyDescent="0.2">
      <c r="A313" s="57"/>
      <c r="B313" s="57"/>
      <c r="C313" s="57"/>
      <c r="D313" s="57"/>
      <c r="E313" s="10"/>
      <c r="G313" s="10"/>
      <c r="H313" s="57"/>
      <c r="I313" s="57"/>
    </row>
    <row r="314" spans="1:9" x14ac:dyDescent="0.2">
      <c r="A314" s="57"/>
      <c r="B314" s="57"/>
      <c r="C314" s="57"/>
      <c r="D314" s="57"/>
      <c r="E314" s="10"/>
      <c r="G314" s="10"/>
      <c r="H314" s="57"/>
      <c r="I314" s="57"/>
    </row>
    <row r="315" spans="1:9" x14ac:dyDescent="0.2">
      <c r="A315" s="57"/>
      <c r="B315" s="57"/>
      <c r="C315" s="57"/>
      <c r="D315" s="57"/>
      <c r="E315" s="10"/>
      <c r="G315" s="10"/>
      <c r="H315" s="57"/>
      <c r="I315" s="57"/>
    </row>
    <row r="316" spans="1:9" x14ac:dyDescent="0.2">
      <c r="A316" s="57"/>
      <c r="B316" s="57"/>
      <c r="C316" s="57"/>
      <c r="D316" s="57"/>
      <c r="E316" s="10"/>
      <c r="G316" s="10"/>
      <c r="H316" s="57"/>
      <c r="I316" s="57"/>
    </row>
    <row r="317" spans="1:9" x14ac:dyDescent="0.2">
      <c r="A317" s="57"/>
      <c r="B317" s="57"/>
      <c r="C317" s="57"/>
      <c r="D317" s="57"/>
      <c r="E317" s="10"/>
      <c r="G317" s="10"/>
      <c r="H317" s="57"/>
      <c r="I317" s="57"/>
    </row>
    <row r="318" spans="1:9" x14ac:dyDescent="0.2">
      <c r="A318" s="57"/>
      <c r="B318" s="57"/>
      <c r="C318" s="57"/>
      <c r="D318" s="57"/>
      <c r="E318" s="10"/>
      <c r="G318" s="10"/>
      <c r="H318" s="57"/>
      <c r="I318" s="57"/>
    </row>
    <row r="319" spans="1:9" x14ac:dyDescent="0.2">
      <c r="A319" s="57"/>
      <c r="B319" s="57"/>
      <c r="C319" s="57"/>
      <c r="D319" s="57"/>
      <c r="E319" s="10"/>
      <c r="G319" s="10"/>
      <c r="H319" s="57"/>
      <c r="I319" s="57"/>
    </row>
    <row r="320" spans="1:9" x14ac:dyDescent="0.2">
      <c r="A320" s="57"/>
      <c r="B320" s="57"/>
      <c r="C320" s="57"/>
      <c r="D320" s="57"/>
      <c r="E320" s="10"/>
      <c r="G320" s="10"/>
      <c r="H320" s="57"/>
      <c r="I320" s="57"/>
    </row>
  </sheetData>
  <mergeCells count="7">
    <mergeCell ref="A1:G1"/>
    <mergeCell ref="A118:D118"/>
    <mergeCell ref="A160:A161"/>
    <mergeCell ref="B160:B161"/>
    <mergeCell ref="C160:C161"/>
    <mergeCell ref="D160:D161"/>
    <mergeCell ref="E160:E161"/>
  </mergeCells>
  <conditionalFormatting sqref="F2:F3">
    <cfRule type="cellIs" dxfId="82" priority="6" stopIfTrue="1" operator="between">
      <formula>0.009</formula>
      <formula>-0.009</formula>
    </cfRule>
  </conditionalFormatting>
  <conditionalFormatting sqref="F5:F133">
    <cfRule type="cellIs" dxfId="81" priority="1" stopIfTrue="1" operator="between">
      <formula>0.009</formula>
      <formula>-0.009</formula>
    </cfRule>
  </conditionalFormatting>
  <conditionalFormatting sqref="F166:F179">
    <cfRule type="cellIs" dxfId="80" priority="4" stopIfTrue="1" operator="between">
      <formula>0.009</formula>
      <formula>-0.009</formula>
    </cfRule>
  </conditionalFormatting>
  <conditionalFormatting sqref="F318:F65548">
    <cfRule type="cellIs" dxfId="79" priority="3" stopIfTrue="1" operator="between">
      <formula>0.009</formula>
      <formula>-0.009</formula>
    </cfRule>
  </conditionalFormatting>
  <conditionalFormatting sqref="F180:I215">
    <cfRule type="cellIs" dxfId="78" priority="2"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FE2B-D55E-44EE-9345-103FDC0DAFA2}">
  <dimension ref="A1:I186"/>
  <sheetViews>
    <sheetView workbookViewId="0">
      <selection sqref="A1:G1"/>
    </sheetView>
  </sheetViews>
  <sheetFormatPr defaultColWidth="9.140625" defaultRowHeight="11.25" x14ac:dyDescent="0.2"/>
  <cols>
    <col min="1" max="1" width="40.42578125" style="6" bestFit="1" customWidth="1"/>
    <col min="2" max="2" width="49.42578125" style="6" bestFit="1" customWidth="1"/>
    <col min="3" max="3" width="35.42578125" style="6" bestFit="1" customWidth="1"/>
    <col min="4" max="4" width="15.7109375" style="6" customWidth="1"/>
    <col min="5" max="5" width="28" style="9" customWidth="1"/>
    <col min="6" max="6" width="13.5703125" style="10" bestFit="1" customWidth="1"/>
    <col min="7" max="7" width="6.7109375" style="9" customWidth="1"/>
    <col min="8" max="16384" width="9.140625" style="6"/>
  </cols>
  <sheetData>
    <row r="1" spans="1:7" s="1" customFormat="1" ht="15" x14ac:dyDescent="0.2">
      <c r="A1" s="173" t="s">
        <v>11</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4</v>
      </c>
      <c r="D4" s="15" t="s">
        <v>1</v>
      </c>
      <c r="E4" s="61" t="s">
        <v>6</v>
      </c>
      <c r="F4" s="16" t="s">
        <v>3</v>
      </c>
      <c r="G4" s="16" t="s">
        <v>5</v>
      </c>
    </row>
    <row r="5" spans="1:7" x14ac:dyDescent="0.2">
      <c r="A5" s="17" t="s">
        <v>139</v>
      </c>
      <c r="B5" s="18"/>
      <c r="C5" s="18"/>
      <c r="D5" s="18"/>
      <c r="E5" s="19"/>
      <c r="F5" s="20"/>
      <c r="G5" s="19"/>
    </row>
    <row r="6" spans="1:7" x14ac:dyDescent="0.2">
      <c r="A6" s="21" t="s">
        <v>31</v>
      </c>
      <c r="B6" s="22"/>
      <c r="C6" s="22"/>
      <c r="D6" s="22"/>
      <c r="E6" s="23"/>
      <c r="F6" s="24"/>
      <c r="G6" s="23"/>
    </row>
    <row r="7" spans="1:7" x14ac:dyDescent="0.2">
      <c r="A7" s="22" t="s">
        <v>141</v>
      </c>
      <c r="B7" s="22" t="s">
        <v>140</v>
      </c>
      <c r="C7" s="22" t="s">
        <v>142</v>
      </c>
      <c r="D7" s="25">
        <v>1540000</v>
      </c>
      <c r="E7" s="23">
        <v>11466.07</v>
      </c>
      <c r="F7" s="24">
        <v>5.0077158416929102</v>
      </c>
      <c r="G7" s="23"/>
    </row>
    <row r="8" spans="1:7" x14ac:dyDescent="0.2">
      <c r="A8" s="22" t="s">
        <v>144</v>
      </c>
      <c r="B8" s="22" t="s">
        <v>143</v>
      </c>
      <c r="C8" s="22" t="s">
        <v>142</v>
      </c>
      <c r="D8" s="25">
        <v>900000</v>
      </c>
      <c r="E8" s="23">
        <v>11307.6</v>
      </c>
      <c r="F8" s="24">
        <v>4.9385053162528001</v>
      </c>
      <c r="G8" s="23"/>
    </row>
    <row r="9" spans="1:7" x14ac:dyDescent="0.2">
      <c r="A9" s="22" t="s">
        <v>148</v>
      </c>
      <c r="B9" s="22" t="s">
        <v>147</v>
      </c>
      <c r="C9" s="22" t="s">
        <v>149</v>
      </c>
      <c r="D9" s="25">
        <v>660000</v>
      </c>
      <c r="E9" s="23">
        <v>8719.92</v>
      </c>
      <c r="F9" s="24">
        <v>3.8083564396776599</v>
      </c>
      <c r="G9" s="23"/>
    </row>
    <row r="10" spans="1:7" x14ac:dyDescent="0.2">
      <c r="A10" s="22" t="s">
        <v>151</v>
      </c>
      <c r="B10" s="22" t="s">
        <v>150</v>
      </c>
      <c r="C10" s="22" t="s">
        <v>142</v>
      </c>
      <c r="D10" s="25">
        <v>650000</v>
      </c>
      <c r="E10" s="23">
        <v>8362.9</v>
      </c>
      <c r="F10" s="24">
        <v>3.6524307642020002</v>
      </c>
      <c r="G10" s="23"/>
    </row>
    <row r="11" spans="1:7" x14ac:dyDescent="0.2">
      <c r="A11" s="22" t="s">
        <v>146</v>
      </c>
      <c r="B11" s="22" t="s">
        <v>145</v>
      </c>
      <c r="C11" s="22" t="s">
        <v>142</v>
      </c>
      <c r="D11" s="25">
        <v>840000</v>
      </c>
      <c r="E11" s="23">
        <v>8100.96</v>
      </c>
      <c r="F11" s="24">
        <v>3.5380305305061501</v>
      </c>
      <c r="G11" s="23"/>
    </row>
    <row r="12" spans="1:7" x14ac:dyDescent="0.2">
      <c r="A12" s="22" t="s">
        <v>153</v>
      </c>
      <c r="B12" s="22" t="s">
        <v>152</v>
      </c>
      <c r="C12" s="22" t="s">
        <v>154</v>
      </c>
      <c r="D12" s="25">
        <v>173000</v>
      </c>
      <c r="E12" s="23">
        <v>7052.3450000000003</v>
      </c>
      <c r="F12" s="24">
        <v>3.0800561812010399</v>
      </c>
      <c r="G12" s="23"/>
    </row>
    <row r="13" spans="1:7" x14ac:dyDescent="0.2">
      <c r="A13" s="22" t="s">
        <v>156</v>
      </c>
      <c r="B13" s="22" t="s">
        <v>155</v>
      </c>
      <c r="C13" s="22" t="s">
        <v>157</v>
      </c>
      <c r="D13" s="25">
        <v>370000</v>
      </c>
      <c r="E13" s="23">
        <v>6767.3</v>
      </c>
      <c r="F13" s="24">
        <v>2.9555650205771</v>
      </c>
      <c r="G13" s="23"/>
    </row>
    <row r="14" spans="1:7" x14ac:dyDescent="0.2">
      <c r="A14" s="22" t="s">
        <v>159</v>
      </c>
      <c r="B14" s="22" t="s">
        <v>158</v>
      </c>
      <c r="C14" s="22" t="s">
        <v>160</v>
      </c>
      <c r="D14" s="25">
        <v>435100</v>
      </c>
      <c r="E14" s="23">
        <v>5051.0758999999998</v>
      </c>
      <c r="F14" s="24">
        <v>2.2060176505135001</v>
      </c>
      <c r="G14" s="23"/>
    </row>
    <row r="15" spans="1:7" x14ac:dyDescent="0.2">
      <c r="A15" s="22" t="s">
        <v>162</v>
      </c>
      <c r="B15" s="22" t="s">
        <v>161</v>
      </c>
      <c r="C15" s="22" t="s">
        <v>163</v>
      </c>
      <c r="D15" s="25">
        <v>1300000</v>
      </c>
      <c r="E15" s="23">
        <v>5029.7</v>
      </c>
      <c r="F15" s="24">
        <v>2.1966818944034698</v>
      </c>
      <c r="G15" s="23"/>
    </row>
    <row r="16" spans="1:7" x14ac:dyDescent="0.2">
      <c r="A16" s="22" t="s">
        <v>179</v>
      </c>
      <c r="B16" s="22" t="s">
        <v>178</v>
      </c>
      <c r="C16" s="22" t="s">
        <v>180</v>
      </c>
      <c r="D16" s="25">
        <v>140000</v>
      </c>
      <c r="E16" s="23">
        <v>4263.84</v>
      </c>
      <c r="F16" s="24">
        <v>1.8621985662431799</v>
      </c>
      <c r="G16" s="23"/>
    </row>
    <row r="17" spans="1:7" x14ac:dyDescent="0.2">
      <c r="A17" s="22" t="s">
        <v>171</v>
      </c>
      <c r="B17" s="22" t="s">
        <v>170</v>
      </c>
      <c r="C17" s="22" t="s">
        <v>160</v>
      </c>
      <c r="D17" s="25">
        <v>360000</v>
      </c>
      <c r="E17" s="23">
        <v>4261.68</v>
      </c>
      <c r="F17" s="24">
        <v>1.8612552032410301</v>
      </c>
      <c r="G17" s="23"/>
    </row>
    <row r="18" spans="1:7" x14ac:dyDescent="0.2">
      <c r="A18" s="22" t="s">
        <v>165</v>
      </c>
      <c r="B18" s="22" t="s">
        <v>164</v>
      </c>
      <c r="C18" s="22" t="s">
        <v>166</v>
      </c>
      <c r="D18" s="25">
        <v>1700000</v>
      </c>
      <c r="E18" s="23">
        <v>4259.8599999999997</v>
      </c>
      <c r="F18" s="24">
        <v>1.86046033256329</v>
      </c>
      <c r="G18" s="23"/>
    </row>
    <row r="19" spans="1:7" x14ac:dyDescent="0.2">
      <c r="A19" s="22" t="s">
        <v>173</v>
      </c>
      <c r="B19" s="22" t="s">
        <v>172</v>
      </c>
      <c r="C19" s="22" t="s">
        <v>174</v>
      </c>
      <c r="D19" s="25">
        <v>34000</v>
      </c>
      <c r="E19" s="23">
        <v>3903.88</v>
      </c>
      <c r="F19" s="24">
        <v>1.70498886890348</v>
      </c>
      <c r="G19" s="23"/>
    </row>
    <row r="20" spans="1:7" x14ac:dyDescent="0.2">
      <c r="A20" s="22" t="s">
        <v>176</v>
      </c>
      <c r="B20" s="22" t="s">
        <v>175</v>
      </c>
      <c r="C20" s="22" t="s">
        <v>177</v>
      </c>
      <c r="D20" s="25">
        <v>200000</v>
      </c>
      <c r="E20" s="23">
        <v>3856</v>
      </c>
      <c r="F20" s="24">
        <v>1.6840776556891699</v>
      </c>
      <c r="G20" s="23"/>
    </row>
    <row r="21" spans="1:7" x14ac:dyDescent="0.2">
      <c r="A21" s="22" t="s">
        <v>188</v>
      </c>
      <c r="B21" s="22" t="s">
        <v>187</v>
      </c>
      <c r="C21" s="22" t="s">
        <v>189</v>
      </c>
      <c r="D21" s="25">
        <v>460000</v>
      </c>
      <c r="E21" s="23">
        <v>3779.82</v>
      </c>
      <c r="F21" s="24">
        <v>1.65080664017817</v>
      </c>
      <c r="G21" s="23"/>
    </row>
    <row r="22" spans="1:7" x14ac:dyDescent="0.2">
      <c r="A22" s="22" t="s">
        <v>168</v>
      </c>
      <c r="B22" s="22" t="s">
        <v>167</v>
      </c>
      <c r="C22" s="22" t="s">
        <v>169</v>
      </c>
      <c r="D22" s="25">
        <v>44000</v>
      </c>
      <c r="E22" s="23">
        <v>3597.66</v>
      </c>
      <c r="F22" s="24">
        <v>1.57124969366356</v>
      </c>
      <c r="G22" s="23"/>
    </row>
    <row r="23" spans="1:7" x14ac:dyDescent="0.2">
      <c r="A23" s="22" t="s">
        <v>220</v>
      </c>
      <c r="B23" s="22" t="s">
        <v>219</v>
      </c>
      <c r="C23" s="22" t="s">
        <v>221</v>
      </c>
      <c r="D23" s="25">
        <v>220000</v>
      </c>
      <c r="E23" s="23">
        <v>3382.94</v>
      </c>
      <c r="F23" s="24">
        <v>1.4774724233758001</v>
      </c>
      <c r="G23" s="23"/>
    </row>
    <row r="24" spans="1:7" x14ac:dyDescent="0.2">
      <c r="A24" s="22" t="s">
        <v>182</v>
      </c>
      <c r="B24" s="22" t="s">
        <v>181</v>
      </c>
      <c r="C24" s="22" t="s">
        <v>183</v>
      </c>
      <c r="D24" s="25">
        <v>1600000</v>
      </c>
      <c r="E24" s="23">
        <v>3328.32</v>
      </c>
      <c r="F24" s="24">
        <v>1.4536175682010799</v>
      </c>
      <c r="G24" s="23"/>
    </row>
    <row r="25" spans="1:7" x14ac:dyDescent="0.2">
      <c r="A25" s="22" t="s">
        <v>191</v>
      </c>
      <c r="B25" s="22" t="s">
        <v>190</v>
      </c>
      <c r="C25" s="22" t="s">
        <v>192</v>
      </c>
      <c r="D25" s="25">
        <v>180000</v>
      </c>
      <c r="E25" s="23">
        <v>3188.16</v>
      </c>
      <c r="F25" s="24">
        <v>1.3924037911727101</v>
      </c>
      <c r="G25" s="23"/>
    </row>
    <row r="26" spans="1:7" x14ac:dyDescent="0.2">
      <c r="A26" s="22" t="s">
        <v>185</v>
      </c>
      <c r="B26" s="22" t="s">
        <v>184</v>
      </c>
      <c r="C26" s="22" t="s">
        <v>186</v>
      </c>
      <c r="D26" s="25">
        <v>60000</v>
      </c>
      <c r="E26" s="23">
        <v>3122.7</v>
      </c>
      <c r="F26" s="24">
        <v>1.36381465130201</v>
      </c>
      <c r="G26" s="23"/>
    </row>
    <row r="27" spans="1:7" x14ac:dyDescent="0.2">
      <c r="A27" s="22" t="s">
        <v>194</v>
      </c>
      <c r="B27" s="22" t="s">
        <v>193</v>
      </c>
      <c r="C27" s="22" t="s">
        <v>169</v>
      </c>
      <c r="D27" s="25">
        <v>560000</v>
      </c>
      <c r="E27" s="23">
        <v>3109.96</v>
      </c>
      <c r="F27" s="24">
        <v>1.35825055655785</v>
      </c>
      <c r="G27" s="23"/>
    </row>
    <row r="28" spans="1:7" x14ac:dyDescent="0.2">
      <c r="A28" s="22" t="s">
        <v>204</v>
      </c>
      <c r="B28" s="22" t="s">
        <v>203</v>
      </c>
      <c r="C28" s="22" t="s">
        <v>205</v>
      </c>
      <c r="D28" s="25">
        <v>65000</v>
      </c>
      <c r="E28" s="23">
        <v>2863.25</v>
      </c>
      <c r="F28" s="24">
        <v>1.2505019055114099</v>
      </c>
      <c r="G28" s="23"/>
    </row>
    <row r="29" spans="1:7" x14ac:dyDescent="0.2">
      <c r="A29" s="22" t="s">
        <v>196</v>
      </c>
      <c r="B29" s="22" t="s">
        <v>195</v>
      </c>
      <c r="C29" s="22" t="s">
        <v>163</v>
      </c>
      <c r="D29" s="25">
        <v>1500000</v>
      </c>
      <c r="E29" s="23">
        <v>2731.35</v>
      </c>
      <c r="F29" s="24">
        <v>1.1928956184820001</v>
      </c>
      <c r="G29" s="23"/>
    </row>
    <row r="30" spans="1:7" x14ac:dyDescent="0.2">
      <c r="A30" s="22" t="s">
        <v>210</v>
      </c>
      <c r="B30" s="22" t="s">
        <v>209</v>
      </c>
      <c r="C30" s="22" t="s">
        <v>199</v>
      </c>
      <c r="D30" s="25">
        <v>63000</v>
      </c>
      <c r="E30" s="23">
        <v>2711.3939999999998</v>
      </c>
      <c r="F30" s="24">
        <v>1.1841799925232499</v>
      </c>
      <c r="G30" s="23"/>
    </row>
    <row r="31" spans="1:7" x14ac:dyDescent="0.2">
      <c r="A31" s="22" t="s">
        <v>198</v>
      </c>
      <c r="B31" s="22" t="s">
        <v>197</v>
      </c>
      <c r="C31" s="22" t="s">
        <v>199</v>
      </c>
      <c r="D31" s="25">
        <v>600000</v>
      </c>
      <c r="E31" s="23">
        <v>2464.5</v>
      </c>
      <c r="F31" s="24">
        <v>1.07635098092478</v>
      </c>
      <c r="G31" s="23"/>
    </row>
    <row r="32" spans="1:7" x14ac:dyDescent="0.2">
      <c r="A32" s="22" t="s">
        <v>362</v>
      </c>
      <c r="B32" s="22" t="s">
        <v>361</v>
      </c>
      <c r="C32" s="22" t="s">
        <v>213</v>
      </c>
      <c r="D32" s="25">
        <v>90000</v>
      </c>
      <c r="E32" s="23">
        <v>2404.44</v>
      </c>
      <c r="F32" s="24">
        <v>1.0501202485594501</v>
      </c>
      <c r="G32" s="23"/>
    </row>
    <row r="33" spans="1:7" x14ac:dyDescent="0.2">
      <c r="A33" s="22" t="s">
        <v>207</v>
      </c>
      <c r="B33" s="22" t="s">
        <v>206</v>
      </c>
      <c r="C33" s="22" t="s">
        <v>208</v>
      </c>
      <c r="D33" s="25">
        <v>170317</v>
      </c>
      <c r="E33" s="23">
        <v>2382.7348299999999</v>
      </c>
      <c r="F33" s="24">
        <v>1.0406406863680799</v>
      </c>
      <c r="G33" s="23"/>
    </row>
    <row r="34" spans="1:7" x14ac:dyDescent="0.2">
      <c r="A34" s="22" t="s">
        <v>230</v>
      </c>
      <c r="B34" s="22" t="s">
        <v>229</v>
      </c>
      <c r="C34" s="22" t="s">
        <v>231</v>
      </c>
      <c r="D34" s="25">
        <v>1500000</v>
      </c>
      <c r="E34" s="23">
        <v>2331.6</v>
      </c>
      <c r="F34" s="24">
        <v>1.01830795176475</v>
      </c>
      <c r="G34" s="23"/>
    </row>
    <row r="35" spans="1:7" x14ac:dyDescent="0.2">
      <c r="A35" s="22" t="s">
        <v>201</v>
      </c>
      <c r="B35" s="22" t="s">
        <v>200</v>
      </c>
      <c r="C35" s="22" t="s">
        <v>202</v>
      </c>
      <c r="D35" s="25">
        <v>130000</v>
      </c>
      <c r="E35" s="23">
        <v>2329.86</v>
      </c>
      <c r="F35" s="24">
        <v>1.0175480204574601</v>
      </c>
      <c r="G35" s="23"/>
    </row>
    <row r="36" spans="1:7" x14ac:dyDescent="0.2">
      <c r="A36" s="22" t="s">
        <v>251</v>
      </c>
      <c r="B36" s="22" t="s">
        <v>250</v>
      </c>
      <c r="C36" s="22" t="s">
        <v>252</v>
      </c>
      <c r="D36" s="25">
        <v>180000</v>
      </c>
      <c r="E36" s="23">
        <v>2028.06</v>
      </c>
      <c r="F36" s="24">
        <v>0.88573924543489801</v>
      </c>
      <c r="G36" s="23"/>
    </row>
    <row r="37" spans="1:7" x14ac:dyDescent="0.2">
      <c r="A37" s="22" t="s">
        <v>212</v>
      </c>
      <c r="B37" s="22" t="s">
        <v>211</v>
      </c>
      <c r="C37" s="22" t="s">
        <v>213</v>
      </c>
      <c r="D37" s="25">
        <v>25000</v>
      </c>
      <c r="E37" s="23">
        <v>1903.75</v>
      </c>
      <c r="F37" s="24">
        <v>0.831447831176932</v>
      </c>
      <c r="G37" s="23"/>
    </row>
    <row r="38" spans="1:7" x14ac:dyDescent="0.2">
      <c r="A38" s="22" t="s">
        <v>233</v>
      </c>
      <c r="B38" s="22" t="s">
        <v>232</v>
      </c>
      <c r="C38" s="22" t="s">
        <v>221</v>
      </c>
      <c r="D38" s="25">
        <v>181125</v>
      </c>
      <c r="E38" s="23">
        <v>1866.493125</v>
      </c>
      <c r="F38" s="24">
        <v>0.81517618420900995</v>
      </c>
      <c r="G38" s="23"/>
    </row>
    <row r="39" spans="1:7" x14ac:dyDescent="0.2">
      <c r="A39" s="22" t="s">
        <v>215</v>
      </c>
      <c r="B39" s="22" t="s">
        <v>214</v>
      </c>
      <c r="C39" s="22" t="s">
        <v>180</v>
      </c>
      <c r="D39" s="25">
        <v>13000</v>
      </c>
      <c r="E39" s="23">
        <v>1706.51</v>
      </c>
      <c r="F39" s="24">
        <v>0.74530481333249898</v>
      </c>
      <c r="G39" s="23"/>
    </row>
    <row r="40" spans="1:7" x14ac:dyDescent="0.2">
      <c r="A40" s="22" t="s">
        <v>217</v>
      </c>
      <c r="B40" s="22" t="s">
        <v>216</v>
      </c>
      <c r="C40" s="22" t="s">
        <v>218</v>
      </c>
      <c r="D40" s="25">
        <v>3962000</v>
      </c>
      <c r="E40" s="23">
        <v>1543.9914000000001</v>
      </c>
      <c r="F40" s="24">
        <v>0.67432609370234198</v>
      </c>
      <c r="G40" s="23"/>
    </row>
    <row r="41" spans="1:7" x14ac:dyDescent="0.2">
      <c r="A41" s="22" t="s">
        <v>235</v>
      </c>
      <c r="B41" s="22" t="s">
        <v>234</v>
      </c>
      <c r="C41" s="22" t="s">
        <v>236</v>
      </c>
      <c r="D41" s="25">
        <v>1349310</v>
      </c>
      <c r="E41" s="23">
        <v>1537.5387450000001</v>
      </c>
      <c r="F41" s="24">
        <v>0.67150794740945596</v>
      </c>
      <c r="G41" s="23"/>
    </row>
    <row r="42" spans="1:7" x14ac:dyDescent="0.2">
      <c r="A42" s="22" t="s">
        <v>223</v>
      </c>
      <c r="B42" s="22" t="s">
        <v>222</v>
      </c>
      <c r="C42" s="22" t="s">
        <v>224</v>
      </c>
      <c r="D42" s="25">
        <v>70000</v>
      </c>
      <c r="E42" s="23">
        <v>1507.45</v>
      </c>
      <c r="F42" s="24">
        <v>0.65836692481032999</v>
      </c>
      <c r="G42" s="23"/>
    </row>
    <row r="43" spans="1:7" x14ac:dyDescent="0.2">
      <c r="A43" s="22" t="s">
        <v>379</v>
      </c>
      <c r="B43" s="22" t="s">
        <v>378</v>
      </c>
      <c r="C43" s="22" t="s">
        <v>380</v>
      </c>
      <c r="D43" s="25">
        <v>88328</v>
      </c>
      <c r="E43" s="23">
        <v>1503.7842000000001</v>
      </c>
      <c r="F43" s="24">
        <v>0.65676591550788599</v>
      </c>
      <c r="G43" s="23"/>
    </row>
    <row r="44" spans="1:7" x14ac:dyDescent="0.2">
      <c r="A44" s="22" t="s">
        <v>240</v>
      </c>
      <c r="B44" s="22" t="s">
        <v>239</v>
      </c>
      <c r="C44" s="22" t="s">
        <v>218</v>
      </c>
      <c r="D44" s="25">
        <v>10000</v>
      </c>
      <c r="E44" s="23">
        <v>1467.4</v>
      </c>
      <c r="F44" s="24">
        <v>0.64087540247880703</v>
      </c>
      <c r="G44" s="23"/>
    </row>
    <row r="45" spans="1:7" x14ac:dyDescent="0.2">
      <c r="A45" s="22" t="s">
        <v>382</v>
      </c>
      <c r="B45" s="22" t="s">
        <v>381</v>
      </c>
      <c r="C45" s="22" t="s">
        <v>380</v>
      </c>
      <c r="D45" s="25">
        <v>1000000</v>
      </c>
      <c r="E45" s="23">
        <v>1445.1</v>
      </c>
      <c r="F45" s="24">
        <v>0.63113605296587505</v>
      </c>
      <c r="G45" s="23"/>
    </row>
    <row r="46" spans="1:7" x14ac:dyDescent="0.2">
      <c r="A46" s="22" t="s">
        <v>228</v>
      </c>
      <c r="B46" s="22" t="s">
        <v>227</v>
      </c>
      <c r="C46" s="22" t="s">
        <v>218</v>
      </c>
      <c r="D46" s="25">
        <v>160052</v>
      </c>
      <c r="E46" s="23">
        <v>1418.2207719999999</v>
      </c>
      <c r="F46" s="24">
        <v>0.619396761659605</v>
      </c>
      <c r="G46" s="23"/>
    </row>
    <row r="47" spans="1:7" x14ac:dyDescent="0.2">
      <c r="A47" s="22" t="s">
        <v>226</v>
      </c>
      <c r="B47" s="22" t="s">
        <v>225</v>
      </c>
      <c r="C47" s="22" t="s">
        <v>202</v>
      </c>
      <c r="D47" s="25">
        <v>230000</v>
      </c>
      <c r="E47" s="23">
        <v>1368.04</v>
      </c>
      <c r="F47" s="24">
        <v>0.59748070437992895</v>
      </c>
      <c r="G47" s="23"/>
    </row>
    <row r="48" spans="1:7" x14ac:dyDescent="0.2">
      <c r="A48" s="22" t="s">
        <v>242</v>
      </c>
      <c r="B48" s="22" t="s">
        <v>241</v>
      </c>
      <c r="C48" s="22" t="s">
        <v>243</v>
      </c>
      <c r="D48" s="25">
        <v>400000</v>
      </c>
      <c r="E48" s="23">
        <v>1349.2</v>
      </c>
      <c r="F48" s="24">
        <v>0.58925248263895802</v>
      </c>
      <c r="G48" s="23"/>
    </row>
    <row r="49" spans="1:7" x14ac:dyDescent="0.2">
      <c r="A49" s="22" t="s">
        <v>245</v>
      </c>
      <c r="B49" s="22" t="s">
        <v>244</v>
      </c>
      <c r="C49" s="22" t="s">
        <v>202</v>
      </c>
      <c r="D49" s="25">
        <v>588224</v>
      </c>
      <c r="E49" s="23">
        <v>811.98440960000005</v>
      </c>
      <c r="F49" s="24">
        <v>0.354627801082811</v>
      </c>
      <c r="G49" s="23"/>
    </row>
    <row r="50" spans="1:7" x14ac:dyDescent="0.2">
      <c r="A50" s="22" t="s">
        <v>238</v>
      </c>
      <c r="B50" s="22" t="s">
        <v>237</v>
      </c>
      <c r="C50" s="22" t="s">
        <v>166</v>
      </c>
      <c r="D50" s="25">
        <v>94018</v>
      </c>
      <c r="E50" s="23">
        <v>626.86501499999997</v>
      </c>
      <c r="F50" s="24">
        <v>0.273778362265237</v>
      </c>
      <c r="G50" s="23"/>
    </row>
    <row r="51" spans="1:7" x14ac:dyDescent="0.2">
      <c r="A51" s="21" t="s">
        <v>34</v>
      </c>
      <c r="B51" s="21"/>
      <c r="C51" s="21"/>
      <c r="D51" s="21"/>
      <c r="E51" s="26">
        <f>SUM(E7:E50)</f>
        <v>158216.20739660005</v>
      </c>
      <c r="F51" s="27">
        <f>SUM(F7:F50)</f>
        <v>69.099683517763694</v>
      </c>
      <c r="G51" s="26"/>
    </row>
    <row r="52" spans="1:7" x14ac:dyDescent="0.2">
      <c r="A52" s="22"/>
      <c r="B52" s="22"/>
      <c r="C52" s="22"/>
      <c r="D52" s="22"/>
      <c r="E52" s="23"/>
      <c r="F52" s="24"/>
      <c r="G52" s="23"/>
    </row>
    <row r="53" spans="1:7" x14ac:dyDescent="0.2">
      <c r="A53" s="21" t="s">
        <v>1827</v>
      </c>
      <c r="B53" s="22"/>
      <c r="C53" s="22"/>
      <c r="D53" s="22"/>
      <c r="E53" s="23"/>
      <c r="F53" s="24"/>
      <c r="G53" s="23"/>
    </row>
    <row r="54" spans="1:7" x14ac:dyDescent="0.2">
      <c r="A54" s="22" t="s">
        <v>398</v>
      </c>
      <c r="B54" s="22" t="s">
        <v>397</v>
      </c>
      <c r="C54" s="22" t="s">
        <v>399</v>
      </c>
      <c r="D54" s="25">
        <v>27000</v>
      </c>
      <c r="E54" s="23">
        <v>2.7000000000000001E-3</v>
      </c>
      <c r="F54" s="24">
        <v>1.1792037526869199E-6</v>
      </c>
      <c r="G54" s="23"/>
    </row>
    <row r="55" spans="1:7" x14ac:dyDescent="0.2">
      <c r="A55" s="21" t="s">
        <v>34</v>
      </c>
      <c r="B55" s="21"/>
      <c r="C55" s="21"/>
      <c r="D55" s="21"/>
      <c r="E55" s="26">
        <f>SUM(E53:E54)</f>
        <v>2.7000000000000001E-3</v>
      </c>
      <c r="F55" s="27">
        <f>SUM(F53:F54)</f>
        <v>1.1792037526869199E-6</v>
      </c>
      <c r="G55" s="26"/>
    </row>
    <row r="56" spans="1:7" x14ac:dyDescent="0.2">
      <c r="A56" s="22"/>
      <c r="B56" s="22"/>
      <c r="C56" s="22"/>
      <c r="D56" s="22"/>
      <c r="E56" s="23"/>
      <c r="F56" s="24"/>
      <c r="G56" s="23"/>
    </row>
    <row r="57" spans="1:7" x14ac:dyDescent="0.2">
      <c r="A57" s="21" t="s">
        <v>400</v>
      </c>
      <c r="B57" s="22"/>
      <c r="C57" s="22"/>
      <c r="D57" s="22"/>
      <c r="E57" s="23"/>
      <c r="F57" s="24"/>
      <c r="G57" s="23"/>
    </row>
    <row r="58" spans="1:7" x14ac:dyDescent="0.2">
      <c r="A58" s="22" t="s">
        <v>402</v>
      </c>
      <c r="B58" s="22" t="s">
        <v>401</v>
      </c>
      <c r="C58" s="22" t="s">
        <v>192</v>
      </c>
      <c r="D58" s="25">
        <v>1150000</v>
      </c>
      <c r="E58" s="23">
        <v>1784.8</v>
      </c>
      <c r="F58" s="24">
        <v>0.77949735473911397</v>
      </c>
      <c r="G58" s="23"/>
    </row>
    <row r="59" spans="1:7" x14ac:dyDescent="0.2">
      <c r="A59" s="21" t="s">
        <v>34</v>
      </c>
      <c r="B59" s="21"/>
      <c r="C59" s="21"/>
      <c r="D59" s="21"/>
      <c r="E59" s="26">
        <f>SUM(E57:E58)</f>
        <v>1784.8</v>
      </c>
      <c r="F59" s="27">
        <f>SUM(F57:F58)</f>
        <v>0.77949735473911397</v>
      </c>
      <c r="G59" s="26"/>
    </row>
    <row r="60" spans="1:7" x14ac:dyDescent="0.2">
      <c r="A60" s="22"/>
      <c r="B60" s="22"/>
      <c r="C60" s="22"/>
      <c r="D60" s="22"/>
      <c r="E60" s="23"/>
      <c r="F60" s="24"/>
      <c r="G60" s="23"/>
    </row>
    <row r="61" spans="1:7" x14ac:dyDescent="0.2">
      <c r="A61" s="21" t="s">
        <v>30</v>
      </c>
      <c r="B61" s="22"/>
      <c r="C61" s="22"/>
      <c r="D61" s="22"/>
      <c r="E61" s="23"/>
      <c r="F61" s="24"/>
      <c r="G61" s="23"/>
    </row>
    <row r="62" spans="1:7" x14ac:dyDescent="0.2">
      <c r="A62" s="21" t="s">
        <v>31</v>
      </c>
      <c r="B62" s="22"/>
      <c r="C62" s="22"/>
      <c r="D62" s="22"/>
      <c r="E62" s="23"/>
      <c r="F62" s="24"/>
      <c r="G62" s="23"/>
    </row>
    <row r="63" spans="1:7" x14ac:dyDescent="0.2">
      <c r="A63" s="22" t="s">
        <v>72</v>
      </c>
      <c r="B63" s="22" t="s">
        <v>71</v>
      </c>
      <c r="C63" s="22" t="s">
        <v>73</v>
      </c>
      <c r="D63" s="25">
        <v>9994</v>
      </c>
      <c r="E63" s="23">
        <v>10876.42023</v>
      </c>
      <c r="F63" s="24">
        <v>4.7501909448206998</v>
      </c>
      <c r="G63" s="23">
        <v>9.2449999999999992</v>
      </c>
    </row>
    <row r="64" spans="1:7" x14ac:dyDescent="0.2">
      <c r="A64" s="22" t="s">
        <v>75</v>
      </c>
      <c r="B64" s="22" t="s">
        <v>74</v>
      </c>
      <c r="C64" s="22" t="s">
        <v>73</v>
      </c>
      <c r="D64" s="25">
        <v>6136</v>
      </c>
      <c r="E64" s="23">
        <v>6658.3085920000003</v>
      </c>
      <c r="F64" s="24">
        <v>2.90796388082738</v>
      </c>
      <c r="G64" s="23">
        <v>9.18</v>
      </c>
    </row>
    <row r="65" spans="1:7" x14ac:dyDescent="0.2">
      <c r="A65" s="22" t="s">
        <v>100</v>
      </c>
      <c r="B65" s="22" t="s">
        <v>99</v>
      </c>
      <c r="C65" s="22" t="s">
        <v>32</v>
      </c>
      <c r="D65" s="25">
        <v>5000</v>
      </c>
      <c r="E65" s="23">
        <v>5003.539863</v>
      </c>
      <c r="F65" s="24">
        <v>2.18525666043266</v>
      </c>
      <c r="G65" s="23">
        <v>8.48</v>
      </c>
    </row>
    <row r="66" spans="1:7" x14ac:dyDescent="0.2">
      <c r="A66" s="22" t="s">
        <v>384</v>
      </c>
      <c r="B66" s="22" t="s">
        <v>383</v>
      </c>
      <c r="C66" s="22" t="s">
        <v>32</v>
      </c>
      <c r="D66" s="25">
        <v>3500</v>
      </c>
      <c r="E66" s="23">
        <v>3684.7831233000002</v>
      </c>
      <c r="F66" s="24">
        <v>1.6093000321602899</v>
      </c>
      <c r="G66" s="23">
        <v>8.2799999999999994</v>
      </c>
    </row>
    <row r="67" spans="1:7" x14ac:dyDescent="0.2">
      <c r="A67" s="22" t="s">
        <v>386</v>
      </c>
      <c r="B67" s="22" t="s">
        <v>385</v>
      </c>
      <c r="C67" s="22" t="s">
        <v>32</v>
      </c>
      <c r="D67" s="25">
        <v>2500</v>
      </c>
      <c r="E67" s="23">
        <v>2647.2264040999999</v>
      </c>
      <c r="F67" s="24">
        <v>1.15615529997282</v>
      </c>
      <c r="G67" s="23">
        <v>8.39</v>
      </c>
    </row>
    <row r="68" spans="1:7" x14ac:dyDescent="0.2">
      <c r="A68" s="22" t="s">
        <v>92</v>
      </c>
      <c r="B68" s="22" t="s">
        <v>91</v>
      </c>
      <c r="C68" s="22" t="s">
        <v>32</v>
      </c>
      <c r="D68" s="25">
        <v>2500</v>
      </c>
      <c r="E68" s="23">
        <v>2531.2984246999999</v>
      </c>
      <c r="F68" s="24">
        <v>1.10552466725064</v>
      </c>
      <c r="G68" s="23">
        <v>8.11</v>
      </c>
    </row>
    <row r="69" spans="1:7" x14ac:dyDescent="0.2">
      <c r="A69" s="22" t="s">
        <v>94</v>
      </c>
      <c r="B69" s="22" t="s">
        <v>93</v>
      </c>
      <c r="C69" s="22" t="s">
        <v>32</v>
      </c>
      <c r="D69" s="25">
        <v>2500</v>
      </c>
      <c r="E69" s="23">
        <v>2515.5252740000001</v>
      </c>
      <c r="F69" s="24">
        <v>1.0986358678072501</v>
      </c>
      <c r="G69" s="23">
        <v>7.3344522477657899</v>
      </c>
    </row>
    <row r="70" spans="1:7" x14ac:dyDescent="0.2">
      <c r="A70" s="22" t="s">
        <v>96</v>
      </c>
      <c r="B70" s="22" t="s">
        <v>95</v>
      </c>
      <c r="C70" s="22" t="s">
        <v>32</v>
      </c>
      <c r="D70" s="25">
        <v>2500</v>
      </c>
      <c r="E70" s="23">
        <v>2499.1001369999999</v>
      </c>
      <c r="F70" s="24">
        <v>1.0914623184780701</v>
      </c>
      <c r="G70" s="23">
        <v>8.1835000000000004</v>
      </c>
    </row>
    <row r="71" spans="1:7" x14ac:dyDescent="0.2">
      <c r="A71" s="22" t="s">
        <v>102</v>
      </c>
      <c r="B71" s="22" t="s">
        <v>101</v>
      </c>
      <c r="C71" s="22" t="s">
        <v>32</v>
      </c>
      <c r="D71" s="25">
        <v>250</v>
      </c>
      <c r="E71" s="23">
        <v>2476.7281164000001</v>
      </c>
      <c r="F71" s="24">
        <v>1.08169151453484</v>
      </c>
      <c r="G71" s="23">
        <v>7.78</v>
      </c>
    </row>
    <row r="72" spans="1:7" x14ac:dyDescent="0.2">
      <c r="A72" s="22" t="s">
        <v>98</v>
      </c>
      <c r="B72" s="22" t="s">
        <v>97</v>
      </c>
      <c r="C72" s="22" t="s">
        <v>32</v>
      </c>
      <c r="D72" s="25">
        <v>2035</v>
      </c>
      <c r="E72" s="23">
        <v>1145.6073200000001</v>
      </c>
      <c r="F72" s="24">
        <v>0.50033498179614799</v>
      </c>
      <c r="G72" s="23">
        <v>7.0532000000000004</v>
      </c>
    </row>
    <row r="73" spans="1:7" x14ac:dyDescent="0.2">
      <c r="A73" s="22" t="s">
        <v>77</v>
      </c>
      <c r="B73" s="22" t="s">
        <v>76</v>
      </c>
      <c r="C73" s="22" t="s">
        <v>78</v>
      </c>
      <c r="D73" s="25">
        <v>500</v>
      </c>
      <c r="E73" s="23">
        <v>509.96468490000001</v>
      </c>
      <c r="F73" s="24">
        <v>0.22272306302662201</v>
      </c>
      <c r="G73" s="23">
        <v>8.2100000000000009</v>
      </c>
    </row>
    <row r="74" spans="1:7" x14ac:dyDescent="0.2">
      <c r="A74" s="22" t="s">
        <v>122</v>
      </c>
      <c r="B74" s="22" t="s">
        <v>121</v>
      </c>
      <c r="C74" s="22" t="s">
        <v>32</v>
      </c>
      <c r="D74" s="25">
        <v>500</v>
      </c>
      <c r="E74" s="23">
        <v>506.02835620000002</v>
      </c>
      <c r="F74" s="24">
        <v>0.221003902443345</v>
      </c>
      <c r="G74" s="23">
        <v>7.8449999999999998</v>
      </c>
    </row>
    <row r="75" spans="1:7" x14ac:dyDescent="0.2">
      <c r="A75" s="21" t="s">
        <v>34</v>
      </c>
      <c r="B75" s="21"/>
      <c r="C75" s="21"/>
      <c r="D75" s="21"/>
      <c r="E75" s="26">
        <f>SUM(E62:E74)</f>
        <v>41054.530525599999</v>
      </c>
      <c r="F75" s="27">
        <f>SUM(F62:F74)</f>
        <v>17.930243133550764</v>
      </c>
      <c r="G75" s="26"/>
    </row>
    <row r="76" spans="1:7" x14ac:dyDescent="0.2">
      <c r="A76" s="22"/>
      <c r="B76" s="22"/>
      <c r="C76" s="22"/>
      <c r="D76" s="22"/>
      <c r="E76" s="23"/>
      <c r="F76" s="24"/>
      <c r="G76" s="23"/>
    </row>
    <row r="77" spans="1:7" x14ac:dyDescent="0.2">
      <c r="A77" s="21" t="s">
        <v>35</v>
      </c>
      <c r="B77" s="22"/>
      <c r="C77" s="22"/>
      <c r="D77" s="22"/>
      <c r="E77" s="23"/>
      <c r="F77" s="24"/>
      <c r="G77" s="23"/>
    </row>
    <row r="78" spans="1:7" x14ac:dyDescent="0.2">
      <c r="A78" s="21" t="s">
        <v>36</v>
      </c>
      <c r="B78" s="22"/>
      <c r="C78" s="22"/>
      <c r="D78" s="22"/>
      <c r="E78" s="23"/>
      <c r="F78" s="24"/>
      <c r="G78" s="23"/>
    </row>
    <row r="79" spans="1:7" x14ac:dyDescent="0.2">
      <c r="A79" s="22" t="s">
        <v>126</v>
      </c>
      <c r="B79" s="22" t="s">
        <v>125</v>
      </c>
      <c r="C79" s="22" t="s">
        <v>38</v>
      </c>
      <c r="D79" s="25">
        <v>500</v>
      </c>
      <c r="E79" s="23">
        <v>2411.9724999999999</v>
      </c>
      <c r="F79" s="24">
        <v>1.05341000865839</v>
      </c>
      <c r="G79" s="23">
        <v>7.7</v>
      </c>
    </row>
    <row r="80" spans="1:7" x14ac:dyDescent="0.2">
      <c r="A80" s="22" t="s">
        <v>124</v>
      </c>
      <c r="B80" s="22" t="s">
        <v>123</v>
      </c>
      <c r="C80" s="22" t="s">
        <v>40</v>
      </c>
      <c r="D80" s="25">
        <v>100</v>
      </c>
      <c r="E80" s="23">
        <v>471.30549999999999</v>
      </c>
      <c r="F80" s="24">
        <v>0.205838968245179</v>
      </c>
      <c r="G80" s="23">
        <v>7.77</v>
      </c>
    </row>
    <row r="81" spans="1:7" x14ac:dyDescent="0.2">
      <c r="A81" s="21" t="s">
        <v>34</v>
      </c>
      <c r="B81" s="21"/>
      <c r="C81" s="21"/>
      <c r="D81" s="21"/>
      <c r="E81" s="26">
        <f>SUM(E78:E80)</f>
        <v>2883.2779999999998</v>
      </c>
      <c r="F81" s="27">
        <f>SUM(F78:F80)</f>
        <v>1.2592489769035691</v>
      </c>
      <c r="G81" s="26"/>
    </row>
    <row r="82" spans="1:7" x14ac:dyDescent="0.2">
      <c r="A82" s="22"/>
      <c r="B82" s="22"/>
      <c r="C82" s="22"/>
      <c r="D82" s="22"/>
      <c r="E82" s="23"/>
      <c r="F82" s="24"/>
      <c r="G82" s="23"/>
    </row>
    <row r="83" spans="1:7" x14ac:dyDescent="0.2">
      <c r="A83" s="21" t="s">
        <v>41</v>
      </c>
      <c r="B83" s="22"/>
      <c r="C83" s="22"/>
      <c r="D83" s="22"/>
      <c r="E83" s="23"/>
      <c r="F83" s="24"/>
      <c r="G83" s="23"/>
    </row>
    <row r="84" spans="1:7" x14ac:dyDescent="0.2">
      <c r="A84" s="22" t="s">
        <v>66</v>
      </c>
      <c r="B84" s="22" t="s">
        <v>65</v>
      </c>
      <c r="C84" s="22" t="s">
        <v>39</v>
      </c>
      <c r="D84" s="25">
        <v>1000</v>
      </c>
      <c r="E84" s="23">
        <v>4895.1350000000002</v>
      </c>
      <c r="F84" s="24">
        <v>2.13791168959595</v>
      </c>
      <c r="G84" s="23">
        <v>8.1450999999999993</v>
      </c>
    </row>
    <row r="85" spans="1:7" x14ac:dyDescent="0.2">
      <c r="A85" s="21" t="s">
        <v>34</v>
      </c>
      <c r="B85" s="21"/>
      <c r="C85" s="21"/>
      <c r="D85" s="21"/>
      <c r="E85" s="26">
        <f>SUM(E83:E84)</f>
        <v>4895.1350000000002</v>
      </c>
      <c r="F85" s="27">
        <f>SUM(F83:F84)</f>
        <v>2.13791168959595</v>
      </c>
      <c r="G85" s="26"/>
    </row>
    <row r="86" spans="1:7" x14ac:dyDescent="0.2">
      <c r="A86" s="22"/>
      <c r="B86" s="22"/>
      <c r="C86" s="22"/>
      <c r="D86" s="22"/>
      <c r="E86" s="23"/>
      <c r="F86" s="24"/>
      <c r="G86" s="23"/>
    </row>
    <row r="87" spans="1:7" x14ac:dyDescent="0.2">
      <c r="A87" s="21" t="s">
        <v>69</v>
      </c>
      <c r="B87" s="22"/>
      <c r="C87" s="22"/>
      <c r="D87" s="22"/>
      <c r="E87" s="23"/>
      <c r="F87" s="24"/>
      <c r="G87" s="23"/>
    </row>
    <row r="88" spans="1:7" x14ac:dyDescent="0.2">
      <c r="A88" s="22" t="s">
        <v>371</v>
      </c>
      <c r="B88" s="22" t="s">
        <v>370</v>
      </c>
      <c r="C88" s="22" t="s">
        <v>43</v>
      </c>
      <c r="D88" s="25">
        <v>3500000</v>
      </c>
      <c r="E88" s="23">
        <v>3470.4876110999999</v>
      </c>
      <c r="F88" s="24">
        <v>1.51570815357873</v>
      </c>
      <c r="G88" s="23">
        <v>7.8586161250000002</v>
      </c>
    </row>
    <row r="89" spans="1:7" x14ac:dyDescent="0.2">
      <c r="A89" s="22" t="s">
        <v>106</v>
      </c>
      <c r="B89" s="22" t="s">
        <v>105</v>
      </c>
      <c r="C89" s="22" t="s">
        <v>43</v>
      </c>
      <c r="D89" s="25">
        <v>2500000</v>
      </c>
      <c r="E89" s="23">
        <v>2544.7408332999998</v>
      </c>
      <c r="F89" s="24">
        <v>1.1113955334233301</v>
      </c>
      <c r="G89" s="23">
        <v>7.9225782999999996</v>
      </c>
    </row>
    <row r="90" spans="1:7" x14ac:dyDescent="0.2">
      <c r="A90" s="22" t="s">
        <v>110</v>
      </c>
      <c r="B90" s="22" t="s">
        <v>109</v>
      </c>
      <c r="C90" s="22" t="s">
        <v>43</v>
      </c>
      <c r="D90" s="25">
        <v>2343370</v>
      </c>
      <c r="E90" s="23">
        <v>2412.4400495</v>
      </c>
      <c r="F90" s="24">
        <v>1.05361420722319</v>
      </c>
      <c r="G90" s="23">
        <v>7.8586161250000002</v>
      </c>
    </row>
    <row r="91" spans="1:7" x14ac:dyDescent="0.2">
      <c r="A91" s="22" t="s">
        <v>104</v>
      </c>
      <c r="B91" s="22" t="s">
        <v>103</v>
      </c>
      <c r="C91" s="22" t="s">
        <v>43</v>
      </c>
      <c r="D91" s="25">
        <v>2134000</v>
      </c>
      <c r="E91" s="23">
        <v>2139.4820089</v>
      </c>
      <c r="F91" s="24">
        <v>0.93440193100037805</v>
      </c>
      <c r="G91" s="23">
        <v>7.9651402400000002</v>
      </c>
    </row>
    <row r="92" spans="1:7" x14ac:dyDescent="0.2">
      <c r="A92" s="22" t="s">
        <v>373</v>
      </c>
      <c r="B92" s="22" t="s">
        <v>372</v>
      </c>
      <c r="C92" s="22" t="s">
        <v>43</v>
      </c>
      <c r="D92" s="25">
        <v>2000000</v>
      </c>
      <c r="E92" s="23">
        <v>2048.9595555999999</v>
      </c>
      <c r="F92" s="24">
        <v>0.89486696187675396</v>
      </c>
      <c r="G92" s="23">
        <v>7.7184830199999999</v>
      </c>
    </row>
    <row r="93" spans="1:7" x14ac:dyDescent="0.2">
      <c r="A93" s="22" t="s">
        <v>108</v>
      </c>
      <c r="B93" s="22" t="s">
        <v>107</v>
      </c>
      <c r="C93" s="22" t="s">
        <v>43</v>
      </c>
      <c r="D93" s="25">
        <v>1562190</v>
      </c>
      <c r="E93" s="23">
        <v>1607.1873204999999</v>
      </c>
      <c r="F93" s="24">
        <v>0.70192641466830696</v>
      </c>
      <c r="G93" s="23">
        <v>7.874644355</v>
      </c>
    </row>
    <row r="94" spans="1:7" x14ac:dyDescent="0.2">
      <c r="A94" s="22" t="s">
        <v>112</v>
      </c>
      <c r="B94" s="22" t="s">
        <v>111</v>
      </c>
      <c r="C94" s="22" t="s">
        <v>43</v>
      </c>
      <c r="D94" s="25">
        <v>52560</v>
      </c>
      <c r="E94" s="23">
        <v>51.761368300000001</v>
      </c>
      <c r="F94" s="24">
        <v>2.2606370275396099E-2</v>
      </c>
      <c r="G94" s="23">
        <v>7.9191963300000001</v>
      </c>
    </row>
    <row r="95" spans="1:7" x14ac:dyDescent="0.2">
      <c r="A95" s="22" t="s">
        <v>114</v>
      </c>
      <c r="B95" s="22" t="s">
        <v>113</v>
      </c>
      <c r="C95" s="22" t="s">
        <v>43</v>
      </c>
      <c r="D95" s="25">
        <v>50000</v>
      </c>
      <c r="E95" s="23">
        <v>48.9631167</v>
      </c>
      <c r="F95" s="24">
        <v>2.1384255909587899E-2</v>
      </c>
      <c r="G95" s="23">
        <v>7.9706564599999998</v>
      </c>
    </row>
    <row r="96" spans="1:7" x14ac:dyDescent="0.2">
      <c r="A96" s="22" t="s">
        <v>116</v>
      </c>
      <c r="B96" s="22" t="s">
        <v>115</v>
      </c>
      <c r="C96" s="22" t="s">
        <v>43</v>
      </c>
      <c r="D96" s="25">
        <v>36200</v>
      </c>
      <c r="E96" s="23">
        <v>32.955936999999999</v>
      </c>
      <c r="F96" s="24">
        <v>1.43932461421161E-2</v>
      </c>
      <c r="G96" s="23">
        <v>7.8457163072000098</v>
      </c>
    </row>
    <row r="97" spans="1:7" x14ac:dyDescent="0.2">
      <c r="A97" s="22" t="s">
        <v>394</v>
      </c>
      <c r="B97" s="22" t="s">
        <v>393</v>
      </c>
      <c r="C97" s="22" t="s">
        <v>43</v>
      </c>
      <c r="D97" s="25">
        <v>20000</v>
      </c>
      <c r="E97" s="23">
        <v>20.92164</v>
      </c>
      <c r="F97" s="24">
        <v>9.1373616297647006E-3</v>
      </c>
      <c r="G97" s="23">
        <v>6.14840451861249</v>
      </c>
    </row>
    <row r="98" spans="1:7" x14ac:dyDescent="0.2">
      <c r="A98" s="21" t="s">
        <v>34</v>
      </c>
      <c r="B98" s="21"/>
      <c r="C98" s="21"/>
      <c r="D98" s="21"/>
      <c r="E98" s="26">
        <f>SUM(E88:E97)</f>
        <v>14377.899440900002</v>
      </c>
      <c r="F98" s="27">
        <f>SUM(F88:F97)</f>
        <v>6.2794344357275529</v>
      </c>
      <c r="G98" s="26"/>
    </row>
    <row r="99" spans="1:7" x14ac:dyDescent="0.2">
      <c r="A99" s="22"/>
      <c r="B99" s="22"/>
      <c r="C99" s="22"/>
      <c r="D99" s="22"/>
      <c r="E99" s="23"/>
      <c r="F99" s="24"/>
      <c r="G99" s="23"/>
    </row>
    <row r="100" spans="1:7" x14ac:dyDescent="0.2">
      <c r="A100" s="21" t="s">
        <v>44</v>
      </c>
      <c r="B100" s="21"/>
      <c r="C100" s="21"/>
      <c r="D100" s="21"/>
      <c r="E100" s="26">
        <f>E51+E55+E59+E75+E81+E85+E98</f>
        <v>223211.85306310008</v>
      </c>
      <c r="F100" s="27">
        <f>F51+F55+F59+F75+F81+F85+F98</f>
        <v>97.486020287484394</v>
      </c>
      <c r="G100" s="26"/>
    </row>
    <row r="101" spans="1:7" x14ac:dyDescent="0.2">
      <c r="A101" s="21"/>
      <c r="B101" s="21"/>
      <c r="C101" s="21"/>
      <c r="D101" s="21"/>
      <c r="E101" s="26"/>
      <c r="F101" s="27"/>
      <c r="G101" s="26"/>
    </row>
    <row r="102" spans="1:7" x14ac:dyDescent="0.2">
      <c r="A102" s="21" t="s">
        <v>46</v>
      </c>
      <c r="B102" s="21"/>
      <c r="C102" s="21"/>
      <c r="D102" s="21"/>
      <c r="E102" s="26">
        <f>E104-(E51+E55+E59+E75+E81+E85+E98)</f>
        <v>5756.2106703999161</v>
      </c>
      <c r="F102" s="27">
        <f>F104-(F51+F55+F59+F75+F81+F85+F98)</f>
        <v>2.5139797125156065</v>
      </c>
      <c r="G102" s="26"/>
    </row>
    <row r="103" spans="1:7" x14ac:dyDescent="0.2">
      <c r="A103" s="21"/>
      <c r="B103" s="21"/>
      <c r="C103" s="21"/>
      <c r="D103" s="21"/>
      <c r="E103" s="26"/>
      <c r="F103" s="27"/>
      <c r="G103" s="26"/>
    </row>
    <row r="104" spans="1:7" x14ac:dyDescent="0.2">
      <c r="A104" s="28" t="s">
        <v>45</v>
      </c>
      <c r="B104" s="28"/>
      <c r="C104" s="28"/>
      <c r="D104" s="28"/>
      <c r="E104" s="29">
        <v>228968.06373349999</v>
      </c>
      <c r="F104" s="30">
        <v>100</v>
      </c>
      <c r="G104" s="29"/>
    </row>
    <row r="105" spans="1:7" x14ac:dyDescent="0.2">
      <c r="F105" s="163" t="s">
        <v>976</v>
      </c>
    </row>
    <row r="106" spans="1:7" x14ac:dyDescent="0.2">
      <c r="A106" s="11" t="s">
        <v>47</v>
      </c>
    </row>
    <row r="107" spans="1:7" x14ac:dyDescent="0.2">
      <c r="A107" s="11" t="s">
        <v>48</v>
      </c>
      <c r="E107" s="143"/>
    </row>
    <row r="108" spans="1:7" x14ac:dyDescent="0.2">
      <c r="A108" s="11" t="s">
        <v>403</v>
      </c>
      <c r="E108" s="35"/>
    </row>
    <row r="109" spans="1:7" x14ac:dyDescent="0.2">
      <c r="E109" s="144"/>
    </row>
    <row r="110" spans="1:7" ht="23.25" customHeight="1" x14ac:dyDescent="0.2">
      <c r="A110" s="175" t="s">
        <v>983</v>
      </c>
      <c r="B110" s="175"/>
      <c r="C110" s="175"/>
      <c r="D110" s="175"/>
    </row>
    <row r="112" spans="1:7" x14ac:dyDescent="0.2">
      <c r="A112" s="11" t="s">
        <v>49</v>
      </c>
    </row>
    <row r="113" spans="1:4" x14ac:dyDescent="0.2">
      <c r="A113" s="11" t="s">
        <v>995</v>
      </c>
    </row>
    <row r="114" spans="1:4" x14ac:dyDescent="0.2">
      <c r="A114" s="11" t="s">
        <v>50</v>
      </c>
      <c r="B114" s="11"/>
      <c r="C114" s="31" t="s">
        <v>52</v>
      </c>
      <c r="D114" s="11" t="s">
        <v>51</v>
      </c>
    </row>
    <row r="115" spans="1:4" x14ac:dyDescent="0.2">
      <c r="A115" s="6" t="s">
        <v>59</v>
      </c>
      <c r="C115" s="32">
        <v>261.91739999999999</v>
      </c>
      <c r="D115" s="32">
        <v>260.15800000000002</v>
      </c>
    </row>
    <row r="116" spans="1:4" x14ac:dyDescent="0.2">
      <c r="A116" s="6" t="s">
        <v>127</v>
      </c>
      <c r="C116" s="32">
        <v>28.1219</v>
      </c>
      <c r="D116" s="32">
        <v>27.764600000000002</v>
      </c>
    </row>
    <row r="117" spans="1:4" x14ac:dyDescent="0.2">
      <c r="A117" s="6" t="s">
        <v>60</v>
      </c>
      <c r="C117" s="32">
        <v>302.00839999999999</v>
      </c>
      <c r="D117" s="32">
        <v>300.23970000000003</v>
      </c>
    </row>
    <row r="118" spans="1:4" x14ac:dyDescent="0.2">
      <c r="A118" s="6" t="s">
        <v>128</v>
      </c>
      <c r="C118" s="32">
        <v>33.656100000000002</v>
      </c>
      <c r="D118" s="32">
        <v>33.240600000000001</v>
      </c>
    </row>
    <row r="120" spans="1:4" x14ac:dyDescent="0.2">
      <c r="A120" s="11" t="s">
        <v>996</v>
      </c>
    </row>
    <row r="121" spans="1:4" x14ac:dyDescent="0.2">
      <c r="A121" s="176" t="s">
        <v>53</v>
      </c>
      <c r="B121" s="177"/>
      <c r="C121" s="33" t="s">
        <v>54</v>
      </c>
    </row>
    <row r="122" spans="1:4" x14ac:dyDescent="0.2">
      <c r="A122" s="171" t="s">
        <v>127</v>
      </c>
      <c r="B122" s="172"/>
      <c r="C122" s="34">
        <v>0.17</v>
      </c>
    </row>
    <row r="123" spans="1:4" x14ac:dyDescent="0.2">
      <c r="A123" s="171" t="s">
        <v>128</v>
      </c>
      <c r="B123" s="172"/>
      <c r="C123" s="34">
        <v>0.22</v>
      </c>
    </row>
    <row r="124" spans="1:4" x14ac:dyDescent="0.2">
      <c r="A124" s="6" t="s">
        <v>55</v>
      </c>
    </row>
    <row r="125" spans="1:4" x14ac:dyDescent="0.2">
      <c r="A125" s="6" t="s">
        <v>56</v>
      </c>
    </row>
    <row r="127" spans="1:4" x14ac:dyDescent="0.2">
      <c r="A127" s="11" t="s">
        <v>1018</v>
      </c>
      <c r="B127" s="11"/>
      <c r="C127" s="11"/>
      <c r="D127" s="31" t="s">
        <v>58</v>
      </c>
    </row>
    <row r="128" spans="1:4" x14ac:dyDescent="0.2">
      <c r="A128" s="11"/>
      <c r="B128" s="11"/>
      <c r="C128" s="11"/>
      <c r="D128" s="31"/>
    </row>
    <row r="129" spans="1:5" x14ac:dyDescent="0.2">
      <c r="A129" s="11" t="s">
        <v>1019</v>
      </c>
      <c r="B129" s="11"/>
      <c r="C129" s="11"/>
      <c r="D129" s="31" t="s">
        <v>58</v>
      </c>
    </row>
    <row r="131" spans="1:5" x14ac:dyDescent="0.2">
      <c r="A131" s="11" t="s">
        <v>993</v>
      </c>
      <c r="D131" s="36">
        <v>0.858233701195105</v>
      </c>
    </row>
    <row r="133" spans="1:5" x14ac:dyDescent="0.2">
      <c r="A133" s="11" t="s">
        <v>994</v>
      </c>
      <c r="D133" s="35">
        <v>3.2901008439925499</v>
      </c>
      <c r="E133" s="9" t="s">
        <v>57</v>
      </c>
    </row>
    <row r="135" spans="1:5" x14ac:dyDescent="0.2">
      <c r="A135" s="11" t="s">
        <v>377</v>
      </c>
      <c r="D135" s="31" t="s">
        <v>58</v>
      </c>
    </row>
    <row r="137" spans="1:5" x14ac:dyDescent="0.2">
      <c r="A137" s="11" t="s">
        <v>1828</v>
      </c>
      <c r="D137" s="31"/>
    </row>
    <row r="138" spans="1:5" x14ac:dyDescent="0.2">
      <c r="A138" s="11"/>
    </row>
    <row r="139" spans="1:5" x14ac:dyDescent="0.2">
      <c r="A139" s="11" t="s">
        <v>985</v>
      </c>
      <c r="D139" s="31" t="s">
        <v>58</v>
      </c>
    </row>
    <row r="140" spans="1:5" x14ac:dyDescent="0.2">
      <c r="A140" s="11"/>
    </row>
    <row r="141" spans="1:5" x14ac:dyDescent="0.2">
      <c r="A141" s="11" t="s">
        <v>986</v>
      </c>
      <c r="D141" s="31" t="s">
        <v>58</v>
      </c>
    </row>
    <row r="142" spans="1:5" x14ac:dyDescent="0.2">
      <c r="A142" s="11"/>
    </row>
    <row r="143" spans="1:5" x14ac:dyDescent="0.2">
      <c r="A143" s="11" t="s">
        <v>987</v>
      </c>
      <c r="D143" s="31" t="s">
        <v>58</v>
      </c>
    </row>
    <row r="145" spans="1:9" x14ac:dyDescent="0.2">
      <c r="A145" s="56" t="s">
        <v>1020</v>
      </c>
      <c r="B145" s="57"/>
      <c r="C145" s="57"/>
      <c r="D145" s="57"/>
      <c r="E145" s="10"/>
      <c r="G145" s="10"/>
      <c r="H145" s="57"/>
      <c r="I145" s="57"/>
    </row>
    <row r="146" spans="1:9" x14ac:dyDescent="0.2">
      <c r="A146" s="56"/>
      <c r="B146" s="57"/>
      <c r="C146" s="57"/>
      <c r="D146" s="57"/>
      <c r="E146" s="10"/>
      <c r="G146" s="10"/>
      <c r="H146" s="57"/>
      <c r="I146" s="57"/>
    </row>
    <row r="147" spans="1:9" x14ac:dyDescent="0.2">
      <c r="A147" s="56" t="s">
        <v>1129</v>
      </c>
      <c r="B147" s="57"/>
      <c r="C147" s="57"/>
      <c r="D147" s="57"/>
      <c r="E147" s="10"/>
      <c r="G147" s="10"/>
      <c r="H147" s="57"/>
      <c r="I147" s="57"/>
    </row>
    <row r="148" spans="1:9" x14ac:dyDescent="0.2">
      <c r="A148" s="71"/>
      <c r="B148" s="57"/>
      <c r="C148" s="57"/>
      <c r="D148" s="57"/>
      <c r="E148" s="10"/>
      <c r="G148" s="10"/>
      <c r="H148" s="57"/>
      <c r="I148" s="57"/>
    </row>
    <row r="149" spans="1:9" x14ac:dyDescent="0.2">
      <c r="A149" s="57"/>
      <c r="B149" s="57"/>
      <c r="C149" s="57"/>
      <c r="D149" s="57"/>
      <c r="E149" s="10"/>
      <c r="G149" s="10"/>
      <c r="H149" s="57"/>
      <c r="I149" s="57"/>
    </row>
    <row r="150" spans="1:9" x14ac:dyDescent="0.2">
      <c r="A150" s="57"/>
      <c r="B150" s="57"/>
      <c r="C150" s="57"/>
      <c r="D150" s="57"/>
      <c r="E150" s="10"/>
      <c r="G150" s="10"/>
      <c r="H150" s="57"/>
      <c r="I150" s="57"/>
    </row>
    <row r="151" spans="1:9" x14ac:dyDescent="0.2">
      <c r="A151" s="57"/>
      <c r="B151" s="57"/>
      <c r="C151" s="57"/>
      <c r="D151" s="57"/>
      <c r="E151" s="10"/>
      <c r="G151" s="10"/>
      <c r="H151" s="57"/>
      <c r="I151" s="57"/>
    </row>
    <row r="152" spans="1:9" x14ac:dyDescent="0.2">
      <c r="A152" s="57"/>
      <c r="B152" s="57"/>
      <c r="C152" s="57"/>
      <c r="D152" s="57"/>
      <c r="E152" s="10"/>
      <c r="G152" s="10"/>
      <c r="H152" s="57"/>
      <c r="I152" s="57"/>
    </row>
    <row r="153" spans="1:9" x14ac:dyDescent="0.2">
      <c r="A153" s="57"/>
      <c r="B153" s="57"/>
      <c r="C153" s="57"/>
      <c r="D153" s="57"/>
      <c r="E153" s="10"/>
      <c r="G153" s="10"/>
      <c r="H153" s="57"/>
      <c r="I153" s="57"/>
    </row>
    <row r="154" spans="1:9" x14ac:dyDescent="0.2">
      <c r="A154" s="57"/>
      <c r="B154" s="57"/>
      <c r="C154" s="57"/>
      <c r="D154" s="57"/>
      <c r="E154" s="10"/>
      <c r="G154" s="10"/>
      <c r="H154" s="57"/>
      <c r="I154" s="57"/>
    </row>
    <row r="155" spans="1:9" x14ac:dyDescent="0.2">
      <c r="A155" s="57"/>
      <c r="B155" s="57"/>
      <c r="C155" s="57"/>
      <c r="D155" s="57"/>
      <c r="E155" s="10"/>
      <c r="G155" s="10"/>
      <c r="H155" s="57"/>
      <c r="I155" s="57"/>
    </row>
    <row r="156" spans="1:9" x14ac:dyDescent="0.2">
      <c r="A156" s="57"/>
      <c r="B156" s="57"/>
      <c r="C156" s="57"/>
      <c r="D156" s="57"/>
      <c r="E156" s="10"/>
      <c r="G156" s="10"/>
      <c r="H156" s="57"/>
      <c r="I156" s="57"/>
    </row>
    <row r="157" spans="1:9" x14ac:dyDescent="0.2">
      <c r="A157" s="57"/>
      <c r="B157" s="57"/>
      <c r="C157" s="57"/>
      <c r="D157" s="57"/>
      <c r="E157" s="10"/>
      <c r="G157" s="10"/>
      <c r="H157" s="57"/>
      <c r="I157" s="57"/>
    </row>
    <row r="158" spans="1:9" x14ac:dyDescent="0.2">
      <c r="A158" s="57"/>
      <c r="B158" s="57"/>
      <c r="C158" s="57"/>
      <c r="D158" s="57"/>
      <c r="E158" s="10"/>
      <c r="G158" s="10"/>
      <c r="H158" s="57"/>
      <c r="I158" s="57"/>
    </row>
    <row r="159" spans="1:9" x14ac:dyDescent="0.2">
      <c r="A159" s="57"/>
      <c r="B159" s="57"/>
      <c r="C159" s="57"/>
      <c r="D159" s="57"/>
      <c r="E159" s="10"/>
      <c r="G159" s="10"/>
      <c r="H159" s="57"/>
      <c r="I159" s="57"/>
    </row>
    <row r="160" spans="1:9" x14ac:dyDescent="0.2">
      <c r="A160" s="57"/>
      <c r="B160" s="57"/>
      <c r="C160" s="57"/>
      <c r="D160" s="57"/>
      <c r="E160" s="10"/>
      <c r="G160" s="10"/>
      <c r="H160" s="57"/>
      <c r="I160" s="57"/>
    </row>
    <row r="161" spans="1:9" x14ac:dyDescent="0.2">
      <c r="A161" s="57"/>
      <c r="B161" s="57"/>
      <c r="C161" s="57"/>
      <c r="D161" s="57"/>
      <c r="E161" s="10"/>
      <c r="G161" s="10"/>
      <c r="H161" s="57"/>
      <c r="I161" s="57"/>
    </row>
    <row r="162" spans="1:9" x14ac:dyDescent="0.2">
      <c r="A162" s="57"/>
      <c r="B162" s="57"/>
      <c r="C162" s="57"/>
      <c r="D162" s="57"/>
      <c r="E162" s="10"/>
      <c r="G162" s="10"/>
      <c r="H162" s="57"/>
      <c r="I162" s="57"/>
    </row>
    <row r="163" spans="1:9" x14ac:dyDescent="0.2">
      <c r="A163" s="57"/>
      <c r="B163" s="57"/>
      <c r="C163" s="57"/>
      <c r="D163" s="57"/>
      <c r="E163" s="10"/>
      <c r="G163" s="10"/>
      <c r="H163" s="57"/>
      <c r="I163" s="57"/>
    </row>
    <row r="164" spans="1:9" x14ac:dyDescent="0.2">
      <c r="A164" s="57"/>
      <c r="B164" s="57"/>
      <c r="C164" s="57"/>
      <c r="D164" s="57"/>
      <c r="E164" s="10"/>
      <c r="G164" s="10"/>
      <c r="H164" s="57"/>
      <c r="I164" s="57"/>
    </row>
    <row r="165" spans="1:9" x14ac:dyDescent="0.2">
      <c r="A165" s="56" t="s">
        <v>1133</v>
      </c>
      <c r="B165" s="57"/>
      <c r="C165" s="57"/>
      <c r="D165" s="57"/>
      <c r="E165" s="10"/>
      <c r="G165" s="10"/>
      <c r="H165" s="57"/>
      <c r="I165" s="57"/>
    </row>
    <row r="166" spans="1:9" x14ac:dyDescent="0.2">
      <c r="A166" s="57"/>
      <c r="B166" s="57"/>
      <c r="C166" s="57"/>
      <c r="D166" s="57"/>
      <c r="E166" s="10"/>
      <c r="G166" s="10"/>
      <c r="H166" s="57"/>
      <c r="I166" s="57"/>
    </row>
    <row r="167" spans="1:9" x14ac:dyDescent="0.2">
      <c r="A167" s="56" t="s">
        <v>1561</v>
      </c>
      <c r="B167" s="57"/>
      <c r="C167" s="57"/>
      <c r="D167" s="57"/>
      <c r="E167" s="10"/>
      <c r="G167" s="10"/>
      <c r="H167" s="57"/>
      <c r="I167" s="57"/>
    </row>
    <row r="168" spans="1:9" x14ac:dyDescent="0.2">
      <c r="A168" s="57"/>
      <c r="B168" s="57"/>
      <c r="C168" s="57"/>
      <c r="D168" s="57"/>
      <c r="E168" s="10"/>
      <c r="G168" s="10"/>
      <c r="H168" s="57"/>
      <c r="I168" s="57"/>
    </row>
    <row r="169" spans="1:9" x14ac:dyDescent="0.2">
      <c r="A169" s="57"/>
      <c r="B169" s="57"/>
      <c r="C169" s="57"/>
      <c r="D169" s="57"/>
      <c r="E169" s="10"/>
      <c r="G169" s="10"/>
      <c r="H169" s="57"/>
      <c r="I169" s="57"/>
    </row>
    <row r="170" spans="1:9" x14ac:dyDescent="0.2">
      <c r="A170" s="57"/>
      <c r="B170" s="57"/>
      <c r="C170" s="57"/>
      <c r="D170" s="57"/>
      <c r="E170" s="10"/>
      <c r="G170" s="10"/>
      <c r="H170" s="57"/>
      <c r="I170" s="57"/>
    </row>
    <row r="171" spans="1:9" x14ac:dyDescent="0.2">
      <c r="A171" s="57"/>
      <c r="B171" s="57"/>
      <c r="C171" s="57"/>
      <c r="D171" s="57"/>
      <c r="E171" s="10"/>
      <c r="G171" s="10"/>
      <c r="H171" s="57"/>
      <c r="I171" s="57"/>
    </row>
    <row r="172" spans="1:9" x14ac:dyDescent="0.2">
      <c r="A172" s="57"/>
      <c r="B172" s="57"/>
      <c r="C172" s="57"/>
      <c r="D172" s="57"/>
      <c r="E172" s="10"/>
      <c r="G172" s="10"/>
      <c r="H172" s="57"/>
      <c r="I172" s="57"/>
    </row>
    <row r="173" spans="1:9" x14ac:dyDescent="0.2">
      <c r="A173" s="57"/>
      <c r="B173" s="57"/>
      <c r="C173" s="57"/>
      <c r="D173" s="57"/>
      <c r="E173" s="10"/>
      <c r="G173" s="10"/>
      <c r="H173" s="57"/>
      <c r="I173" s="57"/>
    </row>
    <row r="174" spans="1:9" x14ac:dyDescent="0.2">
      <c r="A174" s="57"/>
      <c r="B174" s="57"/>
      <c r="C174" s="57"/>
      <c r="D174" s="57"/>
      <c r="E174" s="10"/>
      <c r="G174" s="10"/>
      <c r="H174" s="57"/>
      <c r="I174" s="57"/>
    </row>
    <row r="175" spans="1:9" x14ac:dyDescent="0.2">
      <c r="A175" s="57"/>
      <c r="B175" s="57"/>
      <c r="C175" s="57"/>
      <c r="D175" s="57"/>
      <c r="E175" s="10"/>
      <c r="G175" s="10"/>
      <c r="H175" s="57"/>
      <c r="I175" s="57"/>
    </row>
    <row r="176" spans="1:9" x14ac:dyDescent="0.2">
      <c r="A176" s="57"/>
      <c r="B176" s="57"/>
      <c r="C176" s="57"/>
      <c r="D176" s="57"/>
      <c r="E176" s="10"/>
      <c r="G176" s="10"/>
      <c r="H176" s="57"/>
      <c r="I176" s="57"/>
    </row>
    <row r="177" spans="1:9" x14ac:dyDescent="0.2">
      <c r="A177" s="57"/>
      <c r="B177" s="57"/>
      <c r="C177" s="57"/>
      <c r="D177" s="57"/>
      <c r="E177" s="10"/>
      <c r="G177" s="10"/>
      <c r="H177" s="57"/>
      <c r="I177" s="57"/>
    </row>
    <row r="178" spans="1:9" x14ac:dyDescent="0.2">
      <c r="A178" s="57"/>
      <c r="B178" s="57"/>
      <c r="C178" s="57"/>
      <c r="D178" s="57"/>
      <c r="E178" s="10"/>
      <c r="G178" s="10"/>
      <c r="H178" s="57"/>
      <c r="I178" s="57"/>
    </row>
    <row r="179" spans="1:9" x14ac:dyDescent="0.2">
      <c r="A179" s="57"/>
      <c r="B179" s="57"/>
      <c r="C179" s="57"/>
      <c r="D179" s="57"/>
      <c r="E179" s="10"/>
      <c r="G179" s="10"/>
      <c r="H179" s="57"/>
      <c r="I179" s="57"/>
    </row>
    <row r="180" spans="1:9" x14ac:dyDescent="0.2">
      <c r="A180" s="57"/>
      <c r="B180" s="57"/>
      <c r="C180" s="57"/>
      <c r="D180" s="57"/>
      <c r="E180" s="10"/>
      <c r="G180" s="10"/>
      <c r="H180" s="57"/>
      <c r="I180" s="57"/>
    </row>
    <row r="181" spans="1:9" x14ac:dyDescent="0.2">
      <c r="A181" s="57"/>
      <c r="B181" s="57"/>
      <c r="C181" s="57"/>
      <c r="D181" s="57"/>
      <c r="E181" s="10"/>
      <c r="G181" s="10"/>
      <c r="H181" s="57"/>
      <c r="I181" s="57"/>
    </row>
    <row r="182" spans="1:9" x14ac:dyDescent="0.2">
      <c r="A182" s="57" t="s">
        <v>1134</v>
      </c>
      <c r="B182" s="57"/>
      <c r="C182" s="57"/>
      <c r="D182" s="57"/>
      <c r="E182" s="10"/>
      <c r="G182" s="10"/>
      <c r="H182" s="57"/>
      <c r="I182" s="57"/>
    </row>
    <row r="183" spans="1:9" x14ac:dyDescent="0.2">
      <c r="A183" s="57"/>
      <c r="B183" s="57"/>
      <c r="C183" s="57"/>
      <c r="D183" s="57"/>
      <c r="E183" s="10"/>
      <c r="G183" s="10"/>
      <c r="H183" s="57"/>
      <c r="I183" s="57"/>
    </row>
    <row r="184" spans="1:9" x14ac:dyDescent="0.2">
      <c r="A184" s="57" t="s">
        <v>1128</v>
      </c>
      <c r="B184" s="57"/>
      <c r="C184" s="57"/>
      <c r="D184" s="57"/>
      <c r="E184" s="10"/>
      <c r="G184" s="10"/>
      <c r="H184" s="57"/>
      <c r="I184" s="57"/>
    </row>
    <row r="185" spans="1:9" x14ac:dyDescent="0.2">
      <c r="A185" s="57"/>
      <c r="B185" s="57"/>
      <c r="C185" s="57"/>
      <c r="D185" s="57"/>
      <c r="E185" s="10"/>
      <c r="G185" s="10"/>
      <c r="H185" s="57"/>
      <c r="I185" s="57"/>
    </row>
    <row r="186" spans="1:9" x14ac:dyDescent="0.2">
      <c r="A186" s="57"/>
      <c r="B186" s="57"/>
      <c r="C186" s="57"/>
      <c r="D186" s="57"/>
      <c r="E186" s="10"/>
      <c r="G186" s="10"/>
      <c r="H186" s="57"/>
      <c r="I186" s="57"/>
    </row>
  </sheetData>
  <mergeCells count="5">
    <mergeCell ref="A1:G1"/>
    <mergeCell ref="A121:B121"/>
    <mergeCell ref="A122:B122"/>
    <mergeCell ref="A123:B123"/>
    <mergeCell ref="A110:D110"/>
  </mergeCells>
  <conditionalFormatting sqref="F2:F3">
    <cfRule type="cellIs" dxfId="77" priority="5" stopIfTrue="1" operator="between">
      <formula>0.009</formula>
      <formula>-0.009</formula>
    </cfRule>
  </conditionalFormatting>
  <conditionalFormatting sqref="F5:F104 F106:F179">
    <cfRule type="cellIs" dxfId="76" priority="2" stopIfTrue="1" operator="between">
      <formula>0.009</formula>
      <formula>-0.009</formula>
    </cfRule>
  </conditionalFormatting>
  <conditionalFormatting sqref="F187:F65536">
    <cfRule type="cellIs" dxfId="75" priority="3" stopIfTrue="1" operator="between">
      <formula>0.009</formula>
      <formula>-0.009</formula>
    </cfRule>
  </conditionalFormatting>
  <conditionalFormatting sqref="F105">
    <cfRule type="cellIs" dxfId="1"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6E8D3-B943-4E3B-8379-CC51B7DCB049}">
  <dimension ref="A1:US518"/>
  <sheetViews>
    <sheetView workbookViewId="0">
      <selection sqref="A1:G1"/>
    </sheetView>
  </sheetViews>
  <sheetFormatPr defaultColWidth="9.140625" defaultRowHeight="11.25" x14ac:dyDescent="0.2"/>
  <cols>
    <col min="1" max="1" width="41.42578125" style="6" customWidth="1"/>
    <col min="2" max="2" width="47.42578125" style="6" bestFit="1" customWidth="1"/>
    <col min="3" max="3" width="25.5703125" style="6" bestFit="1" customWidth="1"/>
    <col min="4" max="4" width="15.5703125" style="6" bestFit="1" customWidth="1"/>
    <col min="5" max="5" width="28" style="9" customWidth="1"/>
    <col min="6" max="6" width="31.28515625" style="10" bestFit="1" customWidth="1"/>
    <col min="7" max="7" width="33.85546875" style="9" customWidth="1"/>
    <col min="8" max="8" width="28.42578125" style="6" customWidth="1"/>
    <col min="9" max="9" width="6.7109375" style="6" customWidth="1"/>
    <col min="10" max="16384" width="9.140625" style="6"/>
  </cols>
  <sheetData>
    <row r="1" spans="1:10" s="1" customFormat="1" ht="15" x14ac:dyDescent="0.2">
      <c r="A1" s="173" t="s">
        <v>12</v>
      </c>
      <c r="B1" s="174"/>
      <c r="C1" s="174"/>
      <c r="D1" s="174"/>
      <c r="E1" s="174"/>
      <c r="F1" s="174"/>
      <c r="G1" s="174"/>
    </row>
    <row r="2" spans="1:10" s="1" customFormat="1" ht="12" x14ac:dyDescent="0.2">
      <c r="E2" s="5"/>
      <c r="F2" s="8"/>
      <c r="G2" s="9"/>
    </row>
    <row r="3" spans="1:10" s="1" customFormat="1" ht="12" x14ac:dyDescent="0.2">
      <c r="A3" s="7" t="s">
        <v>7</v>
      </c>
      <c r="B3" s="2"/>
      <c r="C3" s="3"/>
      <c r="D3" s="3"/>
      <c r="E3" s="4"/>
      <c r="F3" s="8"/>
      <c r="G3" s="9"/>
    </row>
    <row r="4" spans="1:10" s="1" customFormat="1" ht="23.25" customHeight="1" x14ac:dyDescent="0.2">
      <c r="A4" s="38" t="s">
        <v>2</v>
      </c>
      <c r="B4" s="38" t="s">
        <v>0</v>
      </c>
      <c r="C4" s="39" t="s">
        <v>4</v>
      </c>
      <c r="D4" s="39" t="s">
        <v>1</v>
      </c>
      <c r="E4" s="41" t="s">
        <v>6</v>
      </c>
      <c r="F4" s="40" t="s">
        <v>316</v>
      </c>
      <c r="G4" s="41" t="s">
        <v>317</v>
      </c>
      <c r="H4" s="42" t="s">
        <v>318</v>
      </c>
      <c r="I4" s="43" t="s">
        <v>5</v>
      </c>
      <c r="J4" s="37"/>
    </row>
    <row r="5" spans="1:10" x14ac:dyDescent="0.2">
      <c r="A5" s="44" t="s">
        <v>139</v>
      </c>
      <c r="B5" s="45"/>
      <c r="C5" s="45"/>
      <c r="D5" s="45"/>
      <c r="E5" s="46"/>
      <c r="F5" s="47"/>
      <c r="G5" s="46"/>
      <c r="H5" s="45"/>
      <c r="I5" s="45"/>
    </row>
    <row r="6" spans="1:10" x14ac:dyDescent="0.2">
      <c r="A6" s="44" t="s">
        <v>31</v>
      </c>
      <c r="B6" s="45"/>
      <c r="C6" s="45"/>
      <c r="D6" s="45"/>
      <c r="E6" s="46"/>
      <c r="F6" s="47"/>
      <c r="G6" s="46"/>
      <c r="H6" s="45"/>
      <c r="I6" s="45"/>
    </row>
    <row r="7" spans="1:10" x14ac:dyDescent="0.2">
      <c r="A7" s="45" t="s">
        <v>141</v>
      </c>
      <c r="B7" s="45" t="s">
        <v>1808</v>
      </c>
      <c r="C7" s="45" t="s">
        <v>142</v>
      </c>
      <c r="D7" s="48">
        <v>1161300</v>
      </c>
      <c r="E7" s="46">
        <v>8646.4591500000006</v>
      </c>
      <c r="F7" s="47">
        <v>6.2639118188901097</v>
      </c>
      <c r="G7" s="46">
        <v>-8641.4805749999996</v>
      </c>
      <c r="H7" s="46">
        <v>-6.2603050991632596</v>
      </c>
      <c r="I7" s="49"/>
    </row>
    <row r="8" spans="1:10" x14ac:dyDescent="0.2">
      <c r="A8" s="45" t="s">
        <v>144</v>
      </c>
      <c r="B8" s="45" t="s">
        <v>1830</v>
      </c>
      <c r="C8" s="45" t="s">
        <v>142</v>
      </c>
      <c r="D8" s="48">
        <v>617400</v>
      </c>
      <c r="E8" s="46">
        <v>7757.0136000000002</v>
      </c>
      <c r="F8" s="47">
        <v>5.6195545859175597</v>
      </c>
      <c r="G8" s="46">
        <v>-7847.7839999999997</v>
      </c>
      <c r="H8" s="46">
        <v>-5.6853130393493698</v>
      </c>
      <c r="I8" s="49"/>
    </row>
    <row r="9" spans="1:10" x14ac:dyDescent="0.2">
      <c r="A9" s="45" t="s">
        <v>148</v>
      </c>
      <c r="B9" s="45" t="s">
        <v>1806</v>
      </c>
      <c r="C9" s="45" t="s">
        <v>149</v>
      </c>
      <c r="D9" s="48">
        <v>510000</v>
      </c>
      <c r="E9" s="46">
        <v>6738.12</v>
      </c>
      <c r="F9" s="47">
        <v>4.8814189453609798</v>
      </c>
      <c r="G9" s="46">
        <v>-6794.1944999999996</v>
      </c>
      <c r="H9" s="46">
        <v>-4.9220420162845704</v>
      </c>
      <c r="I9" s="49"/>
    </row>
    <row r="10" spans="1:10" x14ac:dyDescent="0.2">
      <c r="A10" s="45" t="s">
        <v>322</v>
      </c>
      <c r="B10" s="45" t="s">
        <v>321</v>
      </c>
      <c r="C10" s="45" t="s">
        <v>157</v>
      </c>
      <c r="D10" s="48">
        <v>31091625</v>
      </c>
      <c r="E10" s="46">
        <v>4349.7183379999997</v>
      </c>
      <c r="F10" s="47">
        <v>3.15114564627779</v>
      </c>
      <c r="G10" s="46">
        <v>-4397.7066525</v>
      </c>
      <c r="H10" s="46">
        <v>-3.1859106946230602</v>
      </c>
      <c r="I10" s="49"/>
    </row>
    <row r="11" spans="1:10" x14ac:dyDescent="0.2">
      <c r="A11" s="45" t="s">
        <v>151</v>
      </c>
      <c r="B11" s="45" t="s">
        <v>1812</v>
      </c>
      <c r="C11" s="45" t="s">
        <v>142</v>
      </c>
      <c r="D11" s="48">
        <v>301875</v>
      </c>
      <c r="E11" s="46">
        <v>3883.9237499999999</v>
      </c>
      <c r="F11" s="47">
        <v>2.8137015926679099</v>
      </c>
      <c r="G11" s="46">
        <v>-3932.8787499999999</v>
      </c>
      <c r="H11" s="46">
        <v>-2.8491669545893599</v>
      </c>
      <c r="I11" s="49"/>
    </row>
    <row r="12" spans="1:10" x14ac:dyDescent="0.2">
      <c r="A12" s="45" t="s">
        <v>405</v>
      </c>
      <c r="B12" s="45" t="s">
        <v>1810</v>
      </c>
      <c r="C12" s="45" t="s">
        <v>142</v>
      </c>
      <c r="D12" s="48">
        <v>4971400</v>
      </c>
      <c r="E12" s="46">
        <v>3545.60248</v>
      </c>
      <c r="F12" s="47">
        <v>2.56860535558745</v>
      </c>
      <c r="G12" s="46">
        <v>-3583.3851199999999</v>
      </c>
      <c r="H12" s="46">
        <v>-2.5959769213508599</v>
      </c>
      <c r="I12" s="49"/>
    </row>
    <row r="13" spans="1:10" x14ac:dyDescent="0.2">
      <c r="A13" s="45" t="s">
        <v>251</v>
      </c>
      <c r="B13" s="45" t="s">
        <v>1807</v>
      </c>
      <c r="C13" s="45" t="s">
        <v>252</v>
      </c>
      <c r="D13" s="48">
        <v>246400</v>
      </c>
      <c r="E13" s="46">
        <v>2776.1887999999999</v>
      </c>
      <c r="F13" s="47">
        <v>2.0112049954911702</v>
      </c>
      <c r="G13" s="46">
        <v>-2813.7802000000001</v>
      </c>
      <c r="H13" s="46">
        <v>-2.0384380177796801</v>
      </c>
      <c r="I13" s="49"/>
    </row>
    <row r="14" spans="1:10" x14ac:dyDescent="0.2">
      <c r="A14" s="45" t="s">
        <v>407</v>
      </c>
      <c r="B14" s="45" t="s">
        <v>1816</v>
      </c>
      <c r="C14" s="45" t="s">
        <v>408</v>
      </c>
      <c r="D14" s="48">
        <v>92391</v>
      </c>
      <c r="E14" s="46">
        <v>2713.8932340000001</v>
      </c>
      <c r="F14" s="47">
        <v>1.96607508446489</v>
      </c>
      <c r="G14" s="46">
        <v>-2741.1683549999998</v>
      </c>
      <c r="H14" s="46">
        <v>-1.98583449693995</v>
      </c>
      <c r="I14" s="49"/>
    </row>
    <row r="15" spans="1:10" x14ac:dyDescent="0.2">
      <c r="A15" s="45" t="s">
        <v>156</v>
      </c>
      <c r="B15" s="45" t="s">
        <v>1815</v>
      </c>
      <c r="C15" s="45" t="s">
        <v>157</v>
      </c>
      <c r="D15" s="48">
        <v>144875</v>
      </c>
      <c r="E15" s="46">
        <v>2649.7637500000001</v>
      </c>
      <c r="F15" s="47">
        <v>1.9196165948336901</v>
      </c>
      <c r="G15" s="46">
        <v>-2672.9437499999999</v>
      </c>
      <c r="H15" s="46">
        <v>-1.9364093042472099</v>
      </c>
      <c r="I15" s="49"/>
    </row>
    <row r="16" spans="1:10" x14ac:dyDescent="0.2">
      <c r="A16" s="45" t="s">
        <v>198</v>
      </c>
      <c r="B16" s="45" t="s">
        <v>197</v>
      </c>
      <c r="C16" s="45" t="s">
        <v>199</v>
      </c>
      <c r="D16" s="48">
        <v>594225</v>
      </c>
      <c r="E16" s="46">
        <v>2440.779188</v>
      </c>
      <c r="F16" s="47">
        <v>1.7682181038250999</v>
      </c>
      <c r="G16" s="46">
        <v>-2472.2146874999999</v>
      </c>
      <c r="H16" s="46">
        <v>-1.7909914950404799</v>
      </c>
      <c r="I16" s="49"/>
    </row>
    <row r="17" spans="1:9" x14ac:dyDescent="0.2">
      <c r="A17" s="45" t="s">
        <v>165</v>
      </c>
      <c r="B17" s="45" t="s">
        <v>1818</v>
      </c>
      <c r="C17" s="45" t="s">
        <v>166</v>
      </c>
      <c r="D17" s="48">
        <v>943325</v>
      </c>
      <c r="E17" s="46">
        <v>2363.7837850000001</v>
      </c>
      <c r="F17" s="47">
        <v>1.71243892225667</v>
      </c>
      <c r="G17" s="46">
        <v>-2393.1944275000001</v>
      </c>
      <c r="H17" s="46">
        <v>-1.73374540945113</v>
      </c>
      <c r="I17" s="49"/>
    </row>
    <row r="18" spans="1:9" x14ac:dyDescent="0.2">
      <c r="A18" s="45" t="s">
        <v>153</v>
      </c>
      <c r="B18" s="45" t="s">
        <v>152</v>
      </c>
      <c r="C18" s="45" t="s">
        <v>154</v>
      </c>
      <c r="D18" s="48">
        <v>56000</v>
      </c>
      <c r="E18" s="46">
        <v>2282.84</v>
      </c>
      <c r="F18" s="47">
        <v>1.6537993424319899</v>
      </c>
      <c r="G18" s="46">
        <v>-2306.6574999999998</v>
      </c>
      <c r="H18" s="46">
        <v>-1.6710538875768</v>
      </c>
      <c r="I18" s="49"/>
    </row>
    <row r="19" spans="1:9" x14ac:dyDescent="0.2">
      <c r="A19" s="45" t="s">
        <v>356</v>
      </c>
      <c r="B19" s="45" t="s">
        <v>1809</v>
      </c>
      <c r="C19" s="45" t="s">
        <v>208</v>
      </c>
      <c r="D19" s="48">
        <v>123900</v>
      </c>
      <c r="E19" s="46">
        <v>2229.2087999999999</v>
      </c>
      <c r="F19" s="47">
        <v>1.61494631580996</v>
      </c>
      <c r="G19" s="46">
        <v>-2254.1127000000001</v>
      </c>
      <c r="H19" s="46">
        <v>-1.6329879014857001</v>
      </c>
      <c r="I19" s="49"/>
    </row>
    <row r="20" spans="1:9" x14ac:dyDescent="0.2">
      <c r="A20" s="45" t="s">
        <v>146</v>
      </c>
      <c r="B20" s="45" t="s">
        <v>145</v>
      </c>
      <c r="C20" s="45" t="s">
        <v>142</v>
      </c>
      <c r="D20" s="48">
        <v>228000</v>
      </c>
      <c r="E20" s="46">
        <v>2198.8319999999999</v>
      </c>
      <c r="F20" s="47">
        <v>1.59293989754798</v>
      </c>
      <c r="G20" s="46">
        <v>-2222.712</v>
      </c>
      <c r="H20" s="46">
        <v>-1.61023972070566</v>
      </c>
      <c r="I20" s="49"/>
    </row>
    <row r="21" spans="1:9" x14ac:dyDescent="0.2">
      <c r="A21" s="45" t="s">
        <v>410</v>
      </c>
      <c r="B21" s="45" t="s">
        <v>409</v>
      </c>
      <c r="C21" s="45" t="s">
        <v>166</v>
      </c>
      <c r="D21" s="48">
        <v>756250</v>
      </c>
      <c r="E21" s="46">
        <v>1983.64375</v>
      </c>
      <c r="F21" s="47">
        <v>1.4370471558976301</v>
      </c>
      <c r="G21" s="46">
        <v>-2000.659375</v>
      </c>
      <c r="H21" s="46">
        <v>-1.4493740949017</v>
      </c>
      <c r="I21" s="49"/>
    </row>
    <row r="22" spans="1:9" x14ac:dyDescent="0.2">
      <c r="A22" s="45" t="s">
        <v>249</v>
      </c>
      <c r="B22" s="45" t="s">
        <v>248</v>
      </c>
      <c r="C22" s="45" t="s">
        <v>163</v>
      </c>
      <c r="D22" s="48">
        <v>406000</v>
      </c>
      <c r="E22" s="46">
        <v>1708.2449999999999</v>
      </c>
      <c r="F22" s="47">
        <v>1.2375350255439499</v>
      </c>
      <c r="G22" s="46">
        <v>-1714.5525</v>
      </c>
      <c r="H22" s="46">
        <v>-1.24210448260287</v>
      </c>
      <c r="I22" s="49"/>
    </row>
    <row r="23" spans="1:9" x14ac:dyDescent="0.2">
      <c r="A23" s="45" t="s">
        <v>271</v>
      </c>
      <c r="B23" s="45" t="s">
        <v>270</v>
      </c>
      <c r="C23" s="45" t="s">
        <v>272</v>
      </c>
      <c r="D23" s="48">
        <v>627750</v>
      </c>
      <c r="E23" s="46">
        <v>1666.0485000000001</v>
      </c>
      <c r="F23" s="47">
        <v>1.2069658468222999</v>
      </c>
      <c r="G23" s="46">
        <v>-1688.4090000000001</v>
      </c>
      <c r="H23" s="46">
        <v>-1.2231648709310601</v>
      </c>
      <c r="I23" s="49"/>
    </row>
    <row r="24" spans="1:9" x14ac:dyDescent="0.2">
      <c r="A24" s="45" t="s">
        <v>412</v>
      </c>
      <c r="B24" s="45" t="s">
        <v>411</v>
      </c>
      <c r="C24" s="45" t="s">
        <v>142</v>
      </c>
      <c r="D24" s="48">
        <v>1464000</v>
      </c>
      <c r="E24" s="46">
        <v>1552.5719999999999</v>
      </c>
      <c r="F24" s="47">
        <v>1.1247579999817401</v>
      </c>
      <c r="G24" s="46">
        <v>-1569.9359999999999</v>
      </c>
      <c r="H24" s="46">
        <v>-1.1373373186295599</v>
      </c>
      <c r="I24" s="49"/>
    </row>
    <row r="25" spans="1:9" x14ac:dyDescent="0.2">
      <c r="A25" s="45" t="s">
        <v>414</v>
      </c>
      <c r="B25" s="45" t="s">
        <v>413</v>
      </c>
      <c r="C25" s="45" t="s">
        <v>380</v>
      </c>
      <c r="D25" s="48">
        <v>132675</v>
      </c>
      <c r="E25" s="46">
        <v>1484.3679</v>
      </c>
      <c r="F25" s="47">
        <v>1.07534766209947</v>
      </c>
      <c r="G25" s="46">
        <v>-1502.326875</v>
      </c>
      <c r="H25" s="46">
        <v>-1.08835800931862</v>
      </c>
      <c r="I25" s="49"/>
    </row>
    <row r="26" spans="1:9" x14ac:dyDescent="0.2">
      <c r="A26" s="45" t="s">
        <v>179</v>
      </c>
      <c r="B26" s="45" t="s">
        <v>178</v>
      </c>
      <c r="C26" s="45" t="s">
        <v>180</v>
      </c>
      <c r="D26" s="48">
        <v>42200</v>
      </c>
      <c r="E26" s="46">
        <v>1285.2431999999999</v>
      </c>
      <c r="F26" s="47">
        <v>0.93109213042753403</v>
      </c>
      <c r="G26" s="46">
        <v>-1298.6276</v>
      </c>
      <c r="H26" s="46">
        <v>-0.94078843499502296</v>
      </c>
      <c r="I26" s="49"/>
    </row>
    <row r="27" spans="1:9" x14ac:dyDescent="0.2">
      <c r="A27" s="45" t="s">
        <v>354</v>
      </c>
      <c r="B27" s="45" t="s">
        <v>1813</v>
      </c>
      <c r="C27" s="45" t="s">
        <v>221</v>
      </c>
      <c r="D27" s="48">
        <v>135000</v>
      </c>
      <c r="E27" s="46">
        <v>1226.1375</v>
      </c>
      <c r="F27" s="47">
        <v>0.88827311210212301</v>
      </c>
      <c r="G27" s="46">
        <v>-1236.924</v>
      </c>
      <c r="H27" s="46">
        <v>-0.89608737267541805</v>
      </c>
      <c r="I27" s="49"/>
    </row>
    <row r="28" spans="1:9" x14ac:dyDescent="0.2">
      <c r="A28" s="45" t="s">
        <v>226</v>
      </c>
      <c r="B28" s="45" t="s">
        <v>225</v>
      </c>
      <c r="C28" s="45" t="s">
        <v>202</v>
      </c>
      <c r="D28" s="48">
        <v>196900</v>
      </c>
      <c r="E28" s="46">
        <v>1171.1612</v>
      </c>
      <c r="F28" s="47">
        <v>0.84844563019829</v>
      </c>
      <c r="G28" s="46">
        <v>-1179.6609000000001</v>
      </c>
      <c r="H28" s="46">
        <v>-0.85460322261425903</v>
      </c>
      <c r="I28" s="49"/>
    </row>
    <row r="29" spans="1:9" x14ac:dyDescent="0.2">
      <c r="A29" s="45" t="s">
        <v>348</v>
      </c>
      <c r="B29" s="45" t="s">
        <v>1817</v>
      </c>
      <c r="C29" s="45" t="s">
        <v>192</v>
      </c>
      <c r="D29" s="48">
        <v>64825</v>
      </c>
      <c r="E29" s="46">
        <v>1142.6702749999999</v>
      </c>
      <c r="F29" s="47">
        <v>0.82780543069667001</v>
      </c>
      <c r="G29" s="46">
        <v>-1156.892425</v>
      </c>
      <c r="H29" s="46">
        <v>-0.83810864174867905</v>
      </c>
      <c r="I29" s="49"/>
    </row>
    <row r="30" spans="1:9" x14ac:dyDescent="0.2">
      <c r="A30" s="45" t="s">
        <v>364</v>
      </c>
      <c r="B30" s="45" t="s">
        <v>363</v>
      </c>
      <c r="C30" s="45" t="s">
        <v>142</v>
      </c>
      <c r="D30" s="48">
        <v>4913800</v>
      </c>
      <c r="E30" s="46">
        <v>1137.5446999999999</v>
      </c>
      <c r="F30" s="47">
        <v>0.82409221708354496</v>
      </c>
      <c r="G30" s="46">
        <v>-1156.8204800000001</v>
      </c>
      <c r="H30" s="46">
        <v>-0.83805652132250397</v>
      </c>
      <c r="I30" s="49"/>
    </row>
    <row r="31" spans="1:9" x14ac:dyDescent="0.2">
      <c r="A31" s="45" t="s">
        <v>326</v>
      </c>
      <c r="B31" s="45" t="s">
        <v>325</v>
      </c>
      <c r="C31" s="45" t="s">
        <v>221</v>
      </c>
      <c r="D31" s="48">
        <v>448850</v>
      </c>
      <c r="E31" s="46">
        <v>1072.527075</v>
      </c>
      <c r="F31" s="47">
        <v>0.776990315298273</v>
      </c>
      <c r="G31" s="46">
        <v>-1083.44776</v>
      </c>
      <c r="H31" s="46">
        <v>-0.784901785954082</v>
      </c>
      <c r="I31" s="49"/>
    </row>
    <row r="32" spans="1:9" x14ac:dyDescent="0.2">
      <c r="A32" s="45" t="s">
        <v>320</v>
      </c>
      <c r="B32" s="45" t="s">
        <v>319</v>
      </c>
      <c r="C32" s="45" t="s">
        <v>142</v>
      </c>
      <c r="D32" s="48">
        <v>268000</v>
      </c>
      <c r="E32" s="46">
        <v>1029.6559999999999</v>
      </c>
      <c r="F32" s="47">
        <v>0.74593244192810604</v>
      </c>
      <c r="G32" s="46">
        <v>-1040.51</v>
      </c>
      <c r="H32" s="46">
        <v>-0.753795602755302</v>
      </c>
      <c r="I32" s="49"/>
    </row>
    <row r="33" spans="1:9" x14ac:dyDescent="0.2">
      <c r="A33" s="45" t="s">
        <v>324</v>
      </c>
      <c r="B33" s="45" t="s">
        <v>1820</v>
      </c>
      <c r="C33" s="45" t="s">
        <v>142</v>
      </c>
      <c r="D33" s="48">
        <v>298450</v>
      </c>
      <c r="E33" s="46">
        <v>1029.6524999999999</v>
      </c>
      <c r="F33" s="47">
        <v>0.74592990635938505</v>
      </c>
      <c r="G33" s="46">
        <v>-1038.30755</v>
      </c>
      <c r="H33" s="46">
        <v>-0.75220004180414501</v>
      </c>
      <c r="I33" s="49"/>
    </row>
    <row r="34" spans="1:9" x14ac:dyDescent="0.2">
      <c r="A34" s="45" t="s">
        <v>416</v>
      </c>
      <c r="B34" s="45" t="s">
        <v>415</v>
      </c>
      <c r="C34" s="45" t="s">
        <v>417</v>
      </c>
      <c r="D34" s="48">
        <v>51775</v>
      </c>
      <c r="E34" s="46">
        <v>934.33164999999997</v>
      </c>
      <c r="F34" s="47">
        <v>0.67687488758888104</v>
      </c>
      <c r="G34" s="46">
        <v>-940.67859999999996</v>
      </c>
      <c r="H34" s="46">
        <v>-0.68147292412952698</v>
      </c>
      <c r="I34" s="49"/>
    </row>
    <row r="35" spans="1:9" x14ac:dyDescent="0.2">
      <c r="A35" s="45" t="s">
        <v>419</v>
      </c>
      <c r="B35" s="45" t="s">
        <v>418</v>
      </c>
      <c r="C35" s="45" t="s">
        <v>183</v>
      </c>
      <c r="D35" s="48">
        <v>455900</v>
      </c>
      <c r="E35" s="46">
        <v>931.72283000000004</v>
      </c>
      <c r="F35" s="47">
        <v>0.67498493262027903</v>
      </c>
      <c r="G35" s="46">
        <v>-941.85320999999999</v>
      </c>
      <c r="H35" s="46">
        <v>-0.68232386823669799</v>
      </c>
      <c r="I35" s="49"/>
    </row>
    <row r="36" spans="1:9" x14ac:dyDescent="0.2">
      <c r="A36" s="45" t="s">
        <v>162</v>
      </c>
      <c r="B36" s="45" t="s">
        <v>161</v>
      </c>
      <c r="C36" s="45" t="s">
        <v>163</v>
      </c>
      <c r="D36" s="48">
        <v>229500</v>
      </c>
      <c r="E36" s="46">
        <v>887.93550000000005</v>
      </c>
      <c r="F36" s="47">
        <v>0.64326327995918398</v>
      </c>
      <c r="G36" s="46">
        <v>-900.42</v>
      </c>
      <c r="H36" s="46">
        <v>-0.65230765358615395</v>
      </c>
      <c r="I36" s="49"/>
    </row>
    <row r="37" spans="1:9" x14ac:dyDescent="0.2">
      <c r="A37" s="45" t="s">
        <v>344</v>
      </c>
      <c r="B37" s="45" t="s">
        <v>1811</v>
      </c>
      <c r="C37" s="45" t="s">
        <v>224</v>
      </c>
      <c r="D37" s="48">
        <v>299825</v>
      </c>
      <c r="E37" s="46">
        <v>860.19792500000005</v>
      </c>
      <c r="F37" s="47">
        <v>0.62316884351350299</v>
      </c>
      <c r="G37" s="46">
        <v>-871.36601250000001</v>
      </c>
      <c r="H37" s="46">
        <v>-0.63125954446658095</v>
      </c>
      <c r="I37" s="49"/>
    </row>
    <row r="38" spans="1:9" x14ac:dyDescent="0.2">
      <c r="A38" s="45" t="s">
        <v>421</v>
      </c>
      <c r="B38" s="45" t="s">
        <v>420</v>
      </c>
      <c r="C38" s="45" t="s">
        <v>166</v>
      </c>
      <c r="D38" s="48">
        <v>86250</v>
      </c>
      <c r="E38" s="46">
        <v>858.1875</v>
      </c>
      <c r="F38" s="47">
        <v>0.62171239472909101</v>
      </c>
      <c r="G38" s="46">
        <v>-867.58875</v>
      </c>
      <c r="H38" s="46">
        <v>-0.62852311342511802</v>
      </c>
      <c r="I38" s="49"/>
    </row>
    <row r="39" spans="1:9" x14ac:dyDescent="0.2">
      <c r="A39" s="45" t="s">
        <v>423</v>
      </c>
      <c r="B39" s="45" t="s">
        <v>422</v>
      </c>
      <c r="C39" s="45" t="s">
        <v>221</v>
      </c>
      <c r="D39" s="48">
        <v>69300</v>
      </c>
      <c r="E39" s="46">
        <v>656.37495000000001</v>
      </c>
      <c r="F39" s="47">
        <v>0.475509654946835</v>
      </c>
      <c r="G39" s="46">
        <v>-662.18295000000001</v>
      </c>
      <c r="H39" s="46">
        <v>-0.47971725012689398</v>
      </c>
      <c r="I39" s="49"/>
    </row>
    <row r="40" spans="1:9" x14ac:dyDescent="0.2">
      <c r="A40" s="45" t="s">
        <v>368</v>
      </c>
      <c r="B40" s="45" t="s">
        <v>367</v>
      </c>
      <c r="C40" s="45" t="s">
        <v>183</v>
      </c>
      <c r="D40" s="48">
        <v>50625</v>
      </c>
      <c r="E40" s="46">
        <v>646.98749999999995</v>
      </c>
      <c r="F40" s="47">
        <v>0.46870893363604998</v>
      </c>
      <c r="G40" s="46">
        <v>-654.54480000000001</v>
      </c>
      <c r="H40" s="46">
        <v>-0.47418380606274702</v>
      </c>
      <c r="I40" s="49"/>
    </row>
    <row r="41" spans="1:9" x14ac:dyDescent="0.2">
      <c r="A41" s="45" t="s">
        <v>336</v>
      </c>
      <c r="B41" s="45" t="s">
        <v>1819</v>
      </c>
      <c r="C41" s="45" t="s">
        <v>221</v>
      </c>
      <c r="D41" s="48">
        <v>36150</v>
      </c>
      <c r="E41" s="46">
        <v>644.77139999999997</v>
      </c>
      <c r="F41" s="47">
        <v>0.467103483966882</v>
      </c>
      <c r="G41" s="46">
        <v>-651.80174999999997</v>
      </c>
      <c r="H41" s="46">
        <v>-0.47219660841146199</v>
      </c>
      <c r="I41" s="49"/>
    </row>
    <row r="42" spans="1:9" x14ac:dyDescent="0.2">
      <c r="A42" s="45" t="s">
        <v>258</v>
      </c>
      <c r="B42" s="45" t="s">
        <v>257</v>
      </c>
      <c r="C42" s="45" t="s">
        <v>208</v>
      </c>
      <c r="D42" s="48">
        <v>41550</v>
      </c>
      <c r="E42" s="46">
        <v>582.1155</v>
      </c>
      <c r="F42" s="47">
        <v>0.421712529620767</v>
      </c>
      <c r="G42" s="46">
        <v>-583.60424999999998</v>
      </c>
      <c r="H42" s="46">
        <v>-0.42279105188735</v>
      </c>
      <c r="I42" s="49"/>
    </row>
    <row r="43" spans="1:9" x14ac:dyDescent="0.2">
      <c r="A43" s="45" t="s">
        <v>425</v>
      </c>
      <c r="B43" s="45" t="s">
        <v>424</v>
      </c>
      <c r="C43" s="45" t="s">
        <v>243</v>
      </c>
      <c r="D43" s="48">
        <v>18825</v>
      </c>
      <c r="E43" s="46">
        <v>556.18462499999998</v>
      </c>
      <c r="F43" s="47">
        <v>0.40292695374874499</v>
      </c>
      <c r="G43" s="46">
        <v>-562.53240000000005</v>
      </c>
      <c r="H43" s="46">
        <v>-0.407525587959161</v>
      </c>
      <c r="I43" s="49"/>
    </row>
    <row r="44" spans="1:9" x14ac:dyDescent="0.2">
      <c r="A44" s="45" t="s">
        <v>427</v>
      </c>
      <c r="B44" s="45" t="s">
        <v>426</v>
      </c>
      <c r="C44" s="45" t="s">
        <v>186</v>
      </c>
      <c r="D44" s="48">
        <v>38500</v>
      </c>
      <c r="E44" s="46">
        <v>547.27750000000003</v>
      </c>
      <c r="F44" s="47">
        <v>0.39647420302247399</v>
      </c>
      <c r="G44" s="46">
        <v>-554.83749999999998</v>
      </c>
      <c r="H44" s="46">
        <v>-0.40195103145932798</v>
      </c>
      <c r="I44" s="49"/>
    </row>
    <row r="45" spans="1:9" x14ac:dyDescent="0.2">
      <c r="A45" s="45" t="s">
        <v>340</v>
      </c>
      <c r="B45" s="45" t="s">
        <v>339</v>
      </c>
      <c r="C45" s="45" t="s">
        <v>142</v>
      </c>
      <c r="D45" s="48">
        <v>52000</v>
      </c>
      <c r="E45" s="46">
        <v>512.04399999999998</v>
      </c>
      <c r="F45" s="47">
        <v>0.370949357158736</v>
      </c>
      <c r="G45" s="46">
        <v>-517.452</v>
      </c>
      <c r="H45" s="46">
        <v>-0.37486717305642098</v>
      </c>
      <c r="I45" s="49"/>
    </row>
    <row r="46" spans="1:9" x14ac:dyDescent="0.2">
      <c r="A46" s="45" t="s">
        <v>429</v>
      </c>
      <c r="B46" s="45" t="s">
        <v>428</v>
      </c>
      <c r="C46" s="45" t="s">
        <v>202</v>
      </c>
      <c r="D46" s="48">
        <v>99900</v>
      </c>
      <c r="E46" s="46">
        <v>503.44605000000001</v>
      </c>
      <c r="F46" s="47">
        <v>0.36472058770653398</v>
      </c>
      <c r="G46" s="46">
        <v>-506.94254999999998</v>
      </c>
      <c r="H46" s="46">
        <v>-0.36725362085857899</v>
      </c>
      <c r="I46" s="49"/>
    </row>
    <row r="47" spans="1:9" x14ac:dyDescent="0.2">
      <c r="A47" s="45" t="s">
        <v>215</v>
      </c>
      <c r="B47" s="45" t="s">
        <v>214</v>
      </c>
      <c r="C47" s="45" t="s">
        <v>180</v>
      </c>
      <c r="D47" s="48">
        <v>3600</v>
      </c>
      <c r="E47" s="46">
        <v>472.572</v>
      </c>
      <c r="F47" s="47">
        <v>0.34235393757415</v>
      </c>
      <c r="G47" s="46">
        <v>-478.6635</v>
      </c>
      <c r="H47" s="46">
        <v>-0.34676691382058999</v>
      </c>
      <c r="I47" s="49"/>
    </row>
    <row r="48" spans="1:9" x14ac:dyDescent="0.2">
      <c r="A48" s="45" t="s">
        <v>352</v>
      </c>
      <c r="B48" s="45" t="s">
        <v>351</v>
      </c>
      <c r="C48" s="45" t="s">
        <v>142</v>
      </c>
      <c r="D48" s="48">
        <v>216000</v>
      </c>
      <c r="E48" s="46">
        <v>449.928</v>
      </c>
      <c r="F48" s="47">
        <v>0.32594953239900398</v>
      </c>
      <c r="G48" s="46">
        <v>-455.87448000000001</v>
      </c>
      <c r="H48" s="46">
        <v>-0.33025744916661998</v>
      </c>
      <c r="I48" s="49"/>
    </row>
    <row r="49" spans="1:9" x14ac:dyDescent="0.2">
      <c r="A49" s="45" t="s">
        <v>431</v>
      </c>
      <c r="B49" s="45" t="s">
        <v>430</v>
      </c>
      <c r="C49" s="45" t="s">
        <v>432</v>
      </c>
      <c r="D49" s="48">
        <v>85050</v>
      </c>
      <c r="E49" s="46">
        <v>449.06400000000002</v>
      </c>
      <c r="F49" s="47">
        <v>0.32532360914907799</v>
      </c>
      <c r="G49" s="46">
        <v>-454.85640000000001</v>
      </c>
      <c r="H49" s="46">
        <v>-0.32951990293712402</v>
      </c>
      <c r="I49" s="49"/>
    </row>
    <row r="50" spans="1:9" x14ac:dyDescent="0.2">
      <c r="A50" s="45" t="s">
        <v>173</v>
      </c>
      <c r="B50" s="45" t="s">
        <v>172</v>
      </c>
      <c r="C50" s="45" t="s">
        <v>174</v>
      </c>
      <c r="D50" s="48">
        <v>3700</v>
      </c>
      <c r="E50" s="46">
        <v>424.834</v>
      </c>
      <c r="F50" s="47">
        <v>0.307770229119322</v>
      </c>
      <c r="G50" s="46">
        <v>-429.755</v>
      </c>
      <c r="H50" s="46">
        <v>-0.311335238740718</v>
      </c>
      <c r="I50" s="49"/>
    </row>
    <row r="51" spans="1:9" x14ac:dyDescent="0.2">
      <c r="A51" s="45" t="s">
        <v>168</v>
      </c>
      <c r="B51" s="45" t="s">
        <v>167</v>
      </c>
      <c r="C51" s="45" t="s">
        <v>169</v>
      </c>
      <c r="D51" s="48">
        <v>5125</v>
      </c>
      <c r="E51" s="46">
        <v>419.04562499999997</v>
      </c>
      <c r="F51" s="47">
        <v>0.30357685123530498</v>
      </c>
      <c r="G51" s="46">
        <v>-423.96562499999999</v>
      </c>
      <c r="H51" s="46">
        <v>-0.307141136408495</v>
      </c>
      <c r="I51" s="49"/>
    </row>
    <row r="52" spans="1:9" x14ac:dyDescent="0.2">
      <c r="A52" s="45" t="s">
        <v>358</v>
      </c>
      <c r="B52" s="45" t="s">
        <v>357</v>
      </c>
      <c r="C52" s="45" t="s">
        <v>202</v>
      </c>
      <c r="D52" s="48">
        <v>22875</v>
      </c>
      <c r="E52" s="46">
        <v>418.63537500000001</v>
      </c>
      <c r="F52" s="47">
        <v>0.30327964635882099</v>
      </c>
      <c r="G52" s="46">
        <v>-422.63175000000001</v>
      </c>
      <c r="H52" s="46">
        <v>-0.30617481305780597</v>
      </c>
      <c r="I52" s="49"/>
    </row>
    <row r="53" spans="1:9" x14ac:dyDescent="0.2">
      <c r="A53" s="45" t="s">
        <v>233</v>
      </c>
      <c r="B53" s="45" t="s">
        <v>232</v>
      </c>
      <c r="C53" s="45" t="s">
        <v>221</v>
      </c>
      <c r="D53" s="48">
        <v>38350</v>
      </c>
      <c r="E53" s="46">
        <v>395.19675000000001</v>
      </c>
      <c r="F53" s="47">
        <v>0.286299576528036</v>
      </c>
      <c r="G53" s="46">
        <v>-400.60410000000002</v>
      </c>
      <c r="H53" s="46">
        <v>-0.290216921534387</v>
      </c>
      <c r="I53" s="49"/>
    </row>
    <row r="54" spans="1:9" x14ac:dyDescent="0.2">
      <c r="A54" s="45" t="s">
        <v>434</v>
      </c>
      <c r="B54" s="45" t="s">
        <v>433</v>
      </c>
      <c r="C54" s="45" t="s">
        <v>435</v>
      </c>
      <c r="D54" s="48">
        <v>445500</v>
      </c>
      <c r="E54" s="46">
        <v>391.99545000000001</v>
      </c>
      <c r="F54" s="47">
        <v>0.28398040048638301</v>
      </c>
      <c r="G54" s="46">
        <v>-397.06875000000002</v>
      </c>
      <c r="H54" s="46">
        <v>-0.28765574356954199</v>
      </c>
      <c r="I54" s="49"/>
    </row>
    <row r="55" spans="1:9" x14ac:dyDescent="0.2">
      <c r="A55" s="45" t="s">
        <v>437</v>
      </c>
      <c r="B55" s="45" t="s">
        <v>436</v>
      </c>
      <c r="C55" s="45" t="s">
        <v>208</v>
      </c>
      <c r="D55" s="48">
        <v>28050</v>
      </c>
      <c r="E55" s="46">
        <v>382.041</v>
      </c>
      <c r="F55" s="47">
        <v>0.27676891704283302</v>
      </c>
      <c r="G55" s="46">
        <v>-385.6875</v>
      </c>
      <c r="H55" s="46">
        <v>-0.279410617425768</v>
      </c>
      <c r="I55" s="49"/>
    </row>
    <row r="56" spans="1:9" x14ac:dyDescent="0.2">
      <c r="A56" s="45" t="s">
        <v>220</v>
      </c>
      <c r="B56" s="45" t="s">
        <v>219</v>
      </c>
      <c r="C56" s="45" t="s">
        <v>221</v>
      </c>
      <c r="D56" s="48">
        <v>23125</v>
      </c>
      <c r="E56" s="46">
        <v>355.59312499999999</v>
      </c>
      <c r="F56" s="47">
        <v>0.25760880144834403</v>
      </c>
      <c r="G56" s="46">
        <v>-359.55062500000003</v>
      </c>
      <c r="H56" s="46">
        <v>-0.26047580522332398</v>
      </c>
      <c r="I56" s="49"/>
    </row>
    <row r="57" spans="1:9" x14ac:dyDescent="0.2">
      <c r="A57" s="45" t="s">
        <v>439</v>
      </c>
      <c r="B57" s="45" t="s">
        <v>438</v>
      </c>
      <c r="C57" s="45" t="s">
        <v>142</v>
      </c>
      <c r="D57" s="48">
        <v>249750</v>
      </c>
      <c r="E57" s="46">
        <v>326.673</v>
      </c>
      <c r="F57" s="47">
        <v>0.236657668776737</v>
      </c>
      <c r="G57" s="46">
        <v>-331.629525</v>
      </c>
      <c r="H57" s="46">
        <v>-0.24024841442064901</v>
      </c>
      <c r="I57" s="49"/>
    </row>
    <row r="58" spans="1:9" x14ac:dyDescent="0.2">
      <c r="A58" s="45" t="s">
        <v>441</v>
      </c>
      <c r="B58" s="45" t="s">
        <v>440</v>
      </c>
      <c r="C58" s="45" t="s">
        <v>442</v>
      </c>
      <c r="D58" s="48">
        <v>73500</v>
      </c>
      <c r="E58" s="46">
        <v>306.31124999999997</v>
      </c>
      <c r="F58" s="47">
        <v>0.22190663551958201</v>
      </c>
      <c r="G58" s="46">
        <v>-308.95724999999999</v>
      </c>
      <c r="H58" s="46">
        <v>-0.22382352547247999</v>
      </c>
      <c r="I58" s="49"/>
    </row>
    <row r="59" spans="1:9" x14ac:dyDescent="0.2">
      <c r="A59" s="45" t="s">
        <v>444</v>
      </c>
      <c r="B59" s="45" t="s">
        <v>443</v>
      </c>
      <c r="C59" s="45" t="s">
        <v>221</v>
      </c>
      <c r="D59" s="48">
        <v>172000</v>
      </c>
      <c r="E59" s="46">
        <v>304.4572</v>
      </c>
      <c r="F59" s="47">
        <v>0.22056347232337201</v>
      </c>
      <c r="G59" s="46">
        <v>-308.46480000000003</v>
      </c>
      <c r="H59" s="46">
        <v>-0.22346677095346901</v>
      </c>
      <c r="I59" s="49"/>
    </row>
    <row r="60" spans="1:9" x14ac:dyDescent="0.2">
      <c r="A60" s="45" t="s">
        <v>446</v>
      </c>
      <c r="B60" s="45" t="s">
        <v>445</v>
      </c>
      <c r="C60" s="45" t="s">
        <v>154</v>
      </c>
      <c r="D60" s="48">
        <v>299000</v>
      </c>
      <c r="E60" s="46">
        <v>299.7774</v>
      </c>
      <c r="F60" s="47">
        <v>0.217173199609247</v>
      </c>
      <c r="G60" s="46">
        <v>-304.14280000000002</v>
      </c>
      <c r="H60" s="46">
        <v>-0.22033570580742701</v>
      </c>
      <c r="I60" s="49"/>
    </row>
    <row r="61" spans="1:9" x14ac:dyDescent="0.2">
      <c r="A61" s="45" t="s">
        <v>223</v>
      </c>
      <c r="B61" s="45" t="s">
        <v>222</v>
      </c>
      <c r="C61" s="45" t="s">
        <v>224</v>
      </c>
      <c r="D61" s="48">
        <v>12900</v>
      </c>
      <c r="E61" s="46">
        <v>277.80149999999998</v>
      </c>
      <c r="F61" s="47">
        <v>0.20125279828048501</v>
      </c>
      <c r="G61" s="46">
        <v>-279.82679999999999</v>
      </c>
      <c r="H61" s="46">
        <v>-0.20272002323196101</v>
      </c>
      <c r="I61" s="49"/>
    </row>
    <row r="62" spans="1:9" x14ac:dyDescent="0.2">
      <c r="A62" s="45" t="s">
        <v>448</v>
      </c>
      <c r="B62" s="45" t="s">
        <v>447</v>
      </c>
      <c r="C62" s="45" t="s">
        <v>166</v>
      </c>
      <c r="D62" s="48">
        <v>223100</v>
      </c>
      <c r="E62" s="46">
        <v>271.66887000000003</v>
      </c>
      <c r="F62" s="47">
        <v>0.19681002547933399</v>
      </c>
      <c r="G62" s="46">
        <v>-273.58753000000002</v>
      </c>
      <c r="H62" s="46">
        <v>-0.19819999527412899</v>
      </c>
      <c r="I62" s="49"/>
    </row>
    <row r="63" spans="1:9" x14ac:dyDescent="0.2">
      <c r="A63" s="45" t="s">
        <v>338</v>
      </c>
      <c r="B63" s="45" t="s">
        <v>337</v>
      </c>
      <c r="C63" s="45" t="s">
        <v>163</v>
      </c>
      <c r="D63" s="48">
        <v>93100</v>
      </c>
      <c r="E63" s="46">
        <v>270.50205</v>
      </c>
      <c r="F63" s="47">
        <v>0.19596472482368699</v>
      </c>
      <c r="G63" s="46">
        <v>-274.4151</v>
      </c>
      <c r="H63" s="46">
        <v>-0.19879952687591301</v>
      </c>
      <c r="I63" s="49"/>
    </row>
    <row r="64" spans="1:9" x14ac:dyDescent="0.2">
      <c r="A64" s="45" t="s">
        <v>210</v>
      </c>
      <c r="B64" s="45" t="s">
        <v>209</v>
      </c>
      <c r="C64" s="45" t="s">
        <v>199</v>
      </c>
      <c r="D64" s="48">
        <v>6150</v>
      </c>
      <c r="E64" s="46">
        <v>264.68369999999999</v>
      </c>
      <c r="F64" s="47">
        <v>0.19174963160469699</v>
      </c>
      <c r="G64" s="46">
        <v>-268.1943</v>
      </c>
      <c r="H64" s="46">
        <v>-0.194292879476446</v>
      </c>
      <c r="I64" s="49"/>
    </row>
    <row r="65" spans="1:9" x14ac:dyDescent="0.2">
      <c r="A65" s="45" t="s">
        <v>450</v>
      </c>
      <c r="B65" s="45" t="s">
        <v>449</v>
      </c>
      <c r="C65" s="45" t="s">
        <v>221</v>
      </c>
      <c r="D65" s="48">
        <v>81000</v>
      </c>
      <c r="E65" s="46">
        <v>263.57400000000001</v>
      </c>
      <c r="F65" s="47">
        <v>0.19094571143057401</v>
      </c>
      <c r="G65" s="46">
        <v>-265.80149999999998</v>
      </c>
      <c r="H65" s="46">
        <v>-0.19255941980928901</v>
      </c>
      <c r="I65" s="49"/>
    </row>
    <row r="66" spans="1:9" x14ac:dyDescent="0.2">
      <c r="A66" s="45" t="s">
        <v>452</v>
      </c>
      <c r="B66" s="45" t="s">
        <v>451</v>
      </c>
      <c r="C66" s="45" t="s">
        <v>252</v>
      </c>
      <c r="D66" s="48">
        <v>34300</v>
      </c>
      <c r="E66" s="46">
        <v>217.10185000000001</v>
      </c>
      <c r="F66" s="47">
        <v>0.15727904573722601</v>
      </c>
      <c r="G66" s="46">
        <v>-219.24498750000001</v>
      </c>
      <c r="H66" s="46">
        <v>-0.15883163785416901</v>
      </c>
      <c r="I66" s="49"/>
    </row>
    <row r="67" spans="1:9" x14ac:dyDescent="0.2">
      <c r="A67" s="45" t="s">
        <v>454</v>
      </c>
      <c r="B67" s="45" t="s">
        <v>453</v>
      </c>
      <c r="C67" s="45" t="s">
        <v>455</v>
      </c>
      <c r="D67" s="48">
        <v>10350</v>
      </c>
      <c r="E67" s="46">
        <v>213.19964999999999</v>
      </c>
      <c r="F67" s="47">
        <v>0.15445210394803499</v>
      </c>
      <c r="G67" s="46">
        <v>-213.37559999999999</v>
      </c>
      <c r="H67" s="46">
        <v>-0.15457957060986899</v>
      </c>
      <c r="I67" s="49"/>
    </row>
    <row r="68" spans="1:9" x14ac:dyDescent="0.2">
      <c r="A68" s="45" t="s">
        <v>457</v>
      </c>
      <c r="B68" s="45" t="s">
        <v>456</v>
      </c>
      <c r="C68" s="45" t="s">
        <v>458</v>
      </c>
      <c r="D68" s="48">
        <v>14000</v>
      </c>
      <c r="E68" s="46">
        <v>207.59200000000001</v>
      </c>
      <c r="F68" s="47">
        <v>0.15038965196603499</v>
      </c>
      <c r="G68" s="46">
        <v>-209.11799999999999</v>
      </c>
      <c r="H68" s="46">
        <v>-0.15149515992828799</v>
      </c>
      <c r="I68" s="49"/>
    </row>
    <row r="69" spans="1:9" x14ac:dyDescent="0.2">
      <c r="A69" s="45" t="s">
        <v>460</v>
      </c>
      <c r="B69" s="45" t="s">
        <v>459</v>
      </c>
      <c r="C69" s="45" t="s">
        <v>461</v>
      </c>
      <c r="D69" s="48">
        <v>44425</v>
      </c>
      <c r="E69" s="46">
        <v>202.66685000000001</v>
      </c>
      <c r="F69" s="47">
        <v>0.146821635884584</v>
      </c>
      <c r="G69" s="46">
        <v>-203.6098375</v>
      </c>
      <c r="H69" s="46">
        <v>-0.147504781487176</v>
      </c>
      <c r="I69" s="49"/>
    </row>
    <row r="70" spans="1:9" x14ac:dyDescent="0.2">
      <c r="A70" s="45" t="s">
        <v>254</v>
      </c>
      <c r="B70" s="45" t="s">
        <v>253</v>
      </c>
      <c r="C70" s="45" t="s">
        <v>213</v>
      </c>
      <c r="D70" s="48">
        <v>4550</v>
      </c>
      <c r="E70" s="46">
        <v>185.40795</v>
      </c>
      <c r="F70" s="47">
        <v>0.134318456743208</v>
      </c>
      <c r="G70" s="46">
        <v>-186.98679999999999</v>
      </c>
      <c r="H70" s="46">
        <v>-0.135462251793145</v>
      </c>
      <c r="I70" s="49"/>
    </row>
    <row r="71" spans="1:9" x14ac:dyDescent="0.2">
      <c r="A71" s="45" t="s">
        <v>463</v>
      </c>
      <c r="B71" s="45" t="s">
        <v>462</v>
      </c>
      <c r="C71" s="45" t="s">
        <v>192</v>
      </c>
      <c r="D71" s="48">
        <v>28875</v>
      </c>
      <c r="E71" s="46">
        <v>170.53575000000001</v>
      </c>
      <c r="F71" s="47">
        <v>0.123544318134931</v>
      </c>
      <c r="G71" s="46">
        <v>-172.28268750000001</v>
      </c>
      <c r="H71" s="46">
        <v>-0.12480988387268301</v>
      </c>
      <c r="I71" s="49"/>
    </row>
    <row r="72" spans="1:9" x14ac:dyDescent="0.2">
      <c r="A72" s="45" t="s">
        <v>465</v>
      </c>
      <c r="B72" s="45" t="s">
        <v>464</v>
      </c>
      <c r="C72" s="45" t="s">
        <v>218</v>
      </c>
      <c r="D72" s="48">
        <v>8500</v>
      </c>
      <c r="E72" s="46">
        <v>166.36199999999999</v>
      </c>
      <c r="F72" s="47">
        <v>0.120520652435419</v>
      </c>
      <c r="G72" s="46">
        <v>-167.1695</v>
      </c>
      <c r="H72" s="46">
        <v>-0.12110564436170999</v>
      </c>
      <c r="I72" s="49"/>
    </row>
    <row r="73" spans="1:9" x14ac:dyDescent="0.2">
      <c r="A73" s="45" t="s">
        <v>467</v>
      </c>
      <c r="B73" s="45" t="s">
        <v>466</v>
      </c>
      <c r="C73" s="45" t="s">
        <v>208</v>
      </c>
      <c r="D73" s="48">
        <v>11550</v>
      </c>
      <c r="E73" s="46">
        <v>164.7492</v>
      </c>
      <c r="F73" s="47">
        <v>0.11935226236889</v>
      </c>
      <c r="G73" s="46">
        <v>-166.27379999999999</v>
      </c>
      <c r="H73" s="46">
        <v>-0.120456756103655</v>
      </c>
      <c r="I73" s="49"/>
    </row>
    <row r="74" spans="1:9" x14ac:dyDescent="0.2">
      <c r="A74" s="45" t="s">
        <v>469</v>
      </c>
      <c r="B74" s="45" t="s">
        <v>468</v>
      </c>
      <c r="C74" s="45" t="s">
        <v>432</v>
      </c>
      <c r="D74" s="48">
        <v>12000</v>
      </c>
      <c r="E74" s="46">
        <v>152.4</v>
      </c>
      <c r="F74" s="47">
        <v>0.11040590658418301</v>
      </c>
      <c r="G74" s="46">
        <v>-153.88399999999999</v>
      </c>
      <c r="H74" s="46">
        <v>-0.11148098772178699</v>
      </c>
      <c r="I74" s="49"/>
    </row>
    <row r="75" spans="1:9" x14ac:dyDescent="0.2">
      <c r="A75" s="45" t="s">
        <v>471</v>
      </c>
      <c r="B75" s="45" t="s">
        <v>470</v>
      </c>
      <c r="C75" s="45" t="s">
        <v>208</v>
      </c>
      <c r="D75" s="48">
        <v>2200</v>
      </c>
      <c r="E75" s="46">
        <v>146.67400000000001</v>
      </c>
      <c r="F75" s="47">
        <v>0.106257716157011</v>
      </c>
      <c r="G75" s="46">
        <v>-148.434</v>
      </c>
      <c r="H75" s="46">
        <v>-0.10753274499945301</v>
      </c>
      <c r="I75" s="49"/>
    </row>
    <row r="76" spans="1:9" x14ac:dyDescent="0.2">
      <c r="A76" s="45" t="s">
        <v>473</v>
      </c>
      <c r="B76" s="45" t="s">
        <v>472</v>
      </c>
      <c r="C76" s="45" t="s">
        <v>208</v>
      </c>
      <c r="D76" s="48">
        <v>6375</v>
      </c>
      <c r="E76" s="46">
        <v>145.02487500000001</v>
      </c>
      <c r="F76" s="47">
        <v>0.10506301050940201</v>
      </c>
      <c r="G76" s="46">
        <v>-146.95650000000001</v>
      </c>
      <c r="H76" s="46">
        <v>-0.106462372775187</v>
      </c>
      <c r="I76" s="49"/>
    </row>
    <row r="77" spans="1:9" x14ac:dyDescent="0.2">
      <c r="A77" s="45" t="s">
        <v>475</v>
      </c>
      <c r="B77" s="45" t="s">
        <v>474</v>
      </c>
      <c r="C77" s="45" t="s">
        <v>149</v>
      </c>
      <c r="D77" s="48">
        <v>102375</v>
      </c>
      <c r="E77" s="46">
        <v>143.57069999999999</v>
      </c>
      <c r="F77" s="47">
        <v>0.104009536039539</v>
      </c>
      <c r="G77" s="46">
        <v>-145.96042499999999</v>
      </c>
      <c r="H77" s="46">
        <v>-0.105740768028462</v>
      </c>
      <c r="I77" s="49"/>
    </row>
    <row r="78" spans="1:9" x14ac:dyDescent="0.2">
      <c r="A78" s="45" t="s">
        <v>290</v>
      </c>
      <c r="B78" s="45" t="s">
        <v>1814</v>
      </c>
      <c r="C78" s="45" t="s">
        <v>213</v>
      </c>
      <c r="D78" s="48">
        <v>47500</v>
      </c>
      <c r="E78" s="46">
        <v>133.54624999999999</v>
      </c>
      <c r="F78" s="47">
        <v>9.6747341221574301E-2</v>
      </c>
      <c r="G78" s="46">
        <v>-135.48750000000001</v>
      </c>
      <c r="H78" s="46">
        <v>-9.8153676301341697E-2</v>
      </c>
      <c r="I78" s="49"/>
    </row>
    <row r="79" spans="1:9" x14ac:dyDescent="0.2">
      <c r="A79" s="45" t="s">
        <v>477</v>
      </c>
      <c r="B79" s="45" t="s">
        <v>476</v>
      </c>
      <c r="C79" s="45" t="s">
        <v>174</v>
      </c>
      <c r="D79" s="48">
        <v>4250</v>
      </c>
      <c r="E79" s="46">
        <v>132.702</v>
      </c>
      <c r="F79" s="47">
        <v>9.6135725823715407E-2</v>
      </c>
      <c r="G79" s="46">
        <v>-134.18950000000001</v>
      </c>
      <c r="H79" s="46">
        <v>-9.72133425300407E-2</v>
      </c>
      <c r="I79" s="49"/>
    </row>
    <row r="80" spans="1:9" x14ac:dyDescent="0.2">
      <c r="A80" s="45" t="s">
        <v>479</v>
      </c>
      <c r="B80" s="45" t="s">
        <v>478</v>
      </c>
      <c r="C80" s="45" t="s">
        <v>221</v>
      </c>
      <c r="D80" s="48">
        <v>31000</v>
      </c>
      <c r="E80" s="46">
        <v>112.623</v>
      </c>
      <c r="F80" s="47">
        <v>8.1589530296787505E-2</v>
      </c>
      <c r="G80" s="46">
        <v>-113.6615</v>
      </c>
      <c r="H80" s="46">
        <v>-8.2341869758648906E-2</v>
      </c>
      <c r="I80" s="49"/>
    </row>
    <row r="81" spans="1:9" x14ac:dyDescent="0.2">
      <c r="A81" s="45" t="s">
        <v>481</v>
      </c>
      <c r="B81" s="45" t="s">
        <v>480</v>
      </c>
      <c r="C81" s="45" t="s">
        <v>169</v>
      </c>
      <c r="D81" s="48">
        <v>11025</v>
      </c>
      <c r="E81" s="46">
        <v>106.402275</v>
      </c>
      <c r="F81" s="47">
        <v>7.7082937230935206E-2</v>
      </c>
      <c r="G81" s="46">
        <v>-107.6714625</v>
      </c>
      <c r="H81" s="46">
        <v>-7.8002397838302803E-2</v>
      </c>
      <c r="I81" s="49"/>
    </row>
    <row r="82" spans="1:9" x14ac:dyDescent="0.2">
      <c r="A82" s="45" t="s">
        <v>483</v>
      </c>
      <c r="B82" s="45" t="s">
        <v>482</v>
      </c>
      <c r="C82" s="45" t="s">
        <v>218</v>
      </c>
      <c r="D82" s="48">
        <v>67650</v>
      </c>
      <c r="E82" s="46">
        <v>98.593109999999996</v>
      </c>
      <c r="F82" s="47">
        <v>7.1425601656850801E-2</v>
      </c>
      <c r="G82" s="46">
        <v>-97.944900000000004</v>
      </c>
      <c r="H82" s="46">
        <v>-7.0956007085283004E-2</v>
      </c>
      <c r="I82" s="49"/>
    </row>
    <row r="83" spans="1:9" x14ac:dyDescent="0.2">
      <c r="A83" s="45" t="s">
        <v>485</v>
      </c>
      <c r="B83" s="45" t="s">
        <v>484</v>
      </c>
      <c r="C83" s="45" t="s">
        <v>455</v>
      </c>
      <c r="D83" s="48">
        <v>9500</v>
      </c>
      <c r="E83" s="46">
        <v>97.783500000000004</v>
      </c>
      <c r="F83" s="47">
        <v>7.0839081144845398E-2</v>
      </c>
      <c r="G83" s="46">
        <v>-98.871499999999997</v>
      </c>
      <c r="H83" s="46">
        <v>-7.1627280792900497E-2</v>
      </c>
      <c r="I83" s="49"/>
    </row>
    <row r="84" spans="1:9" x14ac:dyDescent="0.2">
      <c r="A84" s="45" t="s">
        <v>267</v>
      </c>
      <c r="B84" s="45" t="s">
        <v>266</v>
      </c>
      <c r="C84" s="45" t="s">
        <v>213</v>
      </c>
      <c r="D84" s="48">
        <v>19000</v>
      </c>
      <c r="E84" s="46">
        <v>91.6845</v>
      </c>
      <c r="F84" s="47">
        <v>6.6420671536860307E-2</v>
      </c>
      <c r="G84" s="46">
        <v>-92.577500000000001</v>
      </c>
      <c r="H84" s="46">
        <v>-6.7067603784758401E-2</v>
      </c>
      <c r="I84" s="49"/>
    </row>
    <row r="85" spans="1:9" x14ac:dyDescent="0.2">
      <c r="A85" s="45" t="s">
        <v>487</v>
      </c>
      <c r="B85" s="45" t="s">
        <v>486</v>
      </c>
      <c r="C85" s="45" t="s">
        <v>488</v>
      </c>
      <c r="D85" s="48">
        <v>24150</v>
      </c>
      <c r="E85" s="46">
        <v>85.152900000000002</v>
      </c>
      <c r="F85" s="47">
        <v>6.1688865634988599E-2</v>
      </c>
      <c r="G85" s="46">
        <v>-84.621600000000001</v>
      </c>
      <c r="H85" s="46">
        <v>-6.1303966303176402E-2</v>
      </c>
      <c r="I85" s="49"/>
    </row>
    <row r="86" spans="1:9" x14ac:dyDescent="0.2">
      <c r="A86" s="45" t="s">
        <v>366</v>
      </c>
      <c r="B86" s="45" t="s">
        <v>365</v>
      </c>
      <c r="C86" s="45" t="s">
        <v>160</v>
      </c>
      <c r="D86" s="48">
        <v>5625</v>
      </c>
      <c r="E86" s="46">
        <v>79.976249999999993</v>
      </c>
      <c r="F86" s="47">
        <v>5.7938650829745801E-2</v>
      </c>
      <c r="G86" s="46">
        <v>-80.724374999999995</v>
      </c>
      <c r="H86" s="46">
        <v>-5.8480628643809297E-2</v>
      </c>
      <c r="I86" s="49"/>
    </row>
    <row r="87" spans="1:9" x14ac:dyDescent="0.2">
      <c r="A87" s="45" t="s">
        <v>490</v>
      </c>
      <c r="B87" s="45" t="s">
        <v>489</v>
      </c>
      <c r="C87" s="45" t="s">
        <v>166</v>
      </c>
      <c r="D87" s="48">
        <v>1800</v>
      </c>
      <c r="E87" s="46">
        <v>72.980999999999995</v>
      </c>
      <c r="F87" s="47">
        <v>5.2870954517193203E-2</v>
      </c>
      <c r="G87" s="46">
        <v>-73.798199999999994</v>
      </c>
      <c r="H87" s="46">
        <v>-5.3462973591081597E-2</v>
      </c>
      <c r="I87" s="49"/>
    </row>
    <row r="88" spans="1:9" x14ac:dyDescent="0.2">
      <c r="A88" s="45" t="s">
        <v>492</v>
      </c>
      <c r="B88" s="45" t="s">
        <v>491</v>
      </c>
      <c r="C88" s="45" t="s">
        <v>221</v>
      </c>
      <c r="D88" s="48">
        <v>20300</v>
      </c>
      <c r="E88" s="46">
        <v>68.542950000000005</v>
      </c>
      <c r="F88" s="47">
        <v>4.9655817156852501E-2</v>
      </c>
      <c r="G88" s="46">
        <v>-69.137950000000004</v>
      </c>
      <c r="H88" s="46">
        <v>-5.00868638393826E-2</v>
      </c>
      <c r="I88" s="49"/>
    </row>
    <row r="89" spans="1:9" x14ac:dyDescent="0.2">
      <c r="A89" s="45" t="s">
        <v>494</v>
      </c>
      <c r="B89" s="45" t="s">
        <v>493</v>
      </c>
      <c r="C89" s="45" t="s">
        <v>142</v>
      </c>
      <c r="D89" s="48">
        <v>46800</v>
      </c>
      <c r="E89" s="46">
        <v>65.477879999999999</v>
      </c>
      <c r="F89" s="47">
        <v>4.7435332694293501E-2</v>
      </c>
      <c r="G89" s="46">
        <v>-66.506439999999998</v>
      </c>
      <c r="H89" s="46">
        <v>-4.8180471140987897E-2</v>
      </c>
      <c r="I89" s="49"/>
    </row>
    <row r="90" spans="1:9" x14ac:dyDescent="0.2">
      <c r="A90" s="45" t="s">
        <v>496</v>
      </c>
      <c r="B90" s="45" t="s">
        <v>495</v>
      </c>
      <c r="C90" s="45" t="s">
        <v>243</v>
      </c>
      <c r="D90" s="48">
        <v>48750</v>
      </c>
      <c r="E90" s="46">
        <v>62.551124999999999</v>
      </c>
      <c r="F90" s="47">
        <v>4.53150502853382E-2</v>
      </c>
      <c r="G90" s="46">
        <v>-63.087375000000002</v>
      </c>
      <c r="H90" s="46">
        <v>-4.5703535635769801E-2</v>
      </c>
      <c r="I90" s="49"/>
    </row>
    <row r="91" spans="1:9" x14ac:dyDescent="0.2">
      <c r="A91" s="45" t="s">
        <v>498</v>
      </c>
      <c r="B91" s="45" t="s">
        <v>497</v>
      </c>
      <c r="C91" s="45" t="s">
        <v>455</v>
      </c>
      <c r="D91" s="48">
        <v>13750</v>
      </c>
      <c r="E91" s="46">
        <v>60.967500000000001</v>
      </c>
      <c r="F91" s="47">
        <v>4.4167795995217599E-2</v>
      </c>
      <c r="G91" s="46">
        <v>-61.201250000000002</v>
      </c>
      <c r="H91" s="46">
        <v>-4.4337135763354497E-2</v>
      </c>
      <c r="I91" s="49"/>
    </row>
    <row r="92" spans="1:9" x14ac:dyDescent="0.2">
      <c r="A92" s="45" t="s">
        <v>500</v>
      </c>
      <c r="B92" s="45" t="s">
        <v>499</v>
      </c>
      <c r="C92" s="45" t="s">
        <v>221</v>
      </c>
      <c r="D92" s="48">
        <v>11000</v>
      </c>
      <c r="E92" s="46">
        <v>58.646500000000003</v>
      </c>
      <c r="F92" s="47">
        <v>4.2486351709247201E-2</v>
      </c>
      <c r="G92" s="46">
        <v>-59.328499999999998</v>
      </c>
      <c r="H92" s="46">
        <v>-4.2980425385693501E-2</v>
      </c>
      <c r="I92" s="49"/>
    </row>
    <row r="93" spans="1:9" x14ac:dyDescent="0.2">
      <c r="A93" s="45" t="s">
        <v>502</v>
      </c>
      <c r="B93" s="45" t="s">
        <v>501</v>
      </c>
      <c r="C93" s="45" t="s">
        <v>208</v>
      </c>
      <c r="D93" s="48">
        <v>12500</v>
      </c>
      <c r="E93" s="46">
        <v>53.581249999999997</v>
      </c>
      <c r="F93" s="47">
        <v>3.8816840434145301E-2</v>
      </c>
      <c r="G93" s="46">
        <v>-54.1875</v>
      </c>
      <c r="H93" s="46">
        <v>-3.9256037158992202E-2</v>
      </c>
      <c r="I93" s="49"/>
    </row>
    <row r="94" spans="1:9" x14ac:dyDescent="0.2">
      <c r="A94" s="45" t="s">
        <v>504</v>
      </c>
      <c r="B94" s="45" t="s">
        <v>503</v>
      </c>
      <c r="C94" s="45" t="s">
        <v>442</v>
      </c>
      <c r="D94" s="48">
        <v>4250</v>
      </c>
      <c r="E94" s="46">
        <v>38.991624999999999</v>
      </c>
      <c r="F94" s="47">
        <v>2.8247412777660699E-2</v>
      </c>
      <c r="G94" s="46">
        <v>-39.335875000000001</v>
      </c>
      <c r="H94" s="46">
        <v>-2.84968040725531E-2</v>
      </c>
      <c r="I94" s="49"/>
    </row>
    <row r="95" spans="1:9" x14ac:dyDescent="0.2">
      <c r="A95" s="45" t="s">
        <v>506</v>
      </c>
      <c r="B95" s="45" t="s">
        <v>505</v>
      </c>
      <c r="C95" s="45" t="s">
        <v>213</v>
      </c>
      <c r="D95" s="48">
        <v>10800</v>
      </c>
      <c r="E95" s="46">
        <v>38.345399999999998</v>
      </c>
      <c r="F95" s="47">
        <v>2.7779256235781698E-2</v>
      </c>
      <c r="G95" s="46">
        <v>-38.998800000000003</v>
      </c>
      <c r="H95" s="46">
        <v>-2.8252610693538301E-2</v>
      </c>
      <c r="I95" s="49"/>
    </row>
    <row r="96" spans="1:9" x14ac:dyDescent="0.2">
      <c r="A96" s="45" t="s">
        <v>332</v>
      </c>
      <c r="B96" s="45" t="s">
        <v>331</v>
      </c>
      <c r="C96" s="45" t="s">
        <v>157</v>
      </c>
      <c r="D96" s="48">
        <v>8500</v>
      </c>
      <c r="E96" s="46">
        <v>37.574249999999999</v>
      </c>
      <c r="F96" s="47">
        <v>2.7220598001776501E-2</v>
      </c>
      <c r="G96" s="46">
        <v>-37.935499999999998</v>
      </c>
      <c r="H96" s="46">
        <v>-2.7482304916169702E-2</v>
      </c>
      <c r="I96" s="49"/>
    </row>
    <row r="97" spans="1:9" x14ac:dyDescent="0.2">
      <c r="A97" s="45" t="s">
        <v>508</v>
      </c>
      <c r="B97" s="45" t="s">
        <v>507</v>
      </c>
      <c r="C97" s="45" t="s">
        <v>169</v>
      </c>
      <c r="D97" s="48">
        <v>3875</v>
      </c>
      <c r="E97" s="46">
        <v>35.977437500000001</v>
      </c>
      <c r="F97" s="47">
        <v>2.6063790050940099E-2</v>
      </c>
      <c r="G97" s="46">
        <v>-36.407562499999997</v>
      </c>
      <c r="H97" s="46">
        <v>-2.6375393335517E-2</v>
      </c>
      <c r="I97" s="49"/>
    </row>
    <row r="98" spans="1:9" x14ac:dyDescent="0.2">
      <c r="A98" s="45" t="s">
        <v>510</v>
      </c>
      <c r="B98" s="45" t="s">
        <v>509</v>
      </c>
      <c r="C98" s="45" t="s">
        <v>180</v>
      </c>
      <c r="D98" s="48">
        <v>500</v>
      </c>
      <c r="E98" s="46">
        <v>35.884999999999998</v>
      </c>
      <c r="F98" s="47">
        <v>2.59968238699042E-2</v>
      </c>
      <c r="G98" s="46">
        <v>-36.46</v>
      </c>
      <c r="H98" s="46">
        <v>-2.6413381588315701E-2</v>
      </c>
      <c r="I98" s="49"/>
    </row>
    <row r="99" spans="1:9" x14ac:dyDescent="0.2">
      <c r="A99" s="45" t="s">
        <v>512</v>
      </c>
      <c r="B99" s="45" t="s">
        <v>511</v>
      </c>
      <c r="C99" s="45" t="s">
        <v>142</v>
      </c>
      <c r="D99" s="48">
        <v>3500</v>
      </c>
      <c r="E99" s="46">
        <v>32.002249999999997</v>
      </c>
      <c r="F99" s="47">
        <v>2.3183972598318E-2</v>
      </c>
      <c r="G99" s="46">
        <v>-32.527250000000002</v>
      </c>
      <c r="H99" s="46">
        <v>-2.35643079064328E-2</v>
      </c>
      <c r="I99" s="49"/>
    </row>
    <row r="100" spans="1:9" x14ac:dyDescent="0.2">
      <c r="A100" s="45" t="s">
        <v>281</v>
      </c>
      <c r="B100" s="45" t="s">
        <v>280</v>
      </c>
      <c r="C100" s="45" t="s">
        <v>149</v>
      </c>
      <c r="D100" s="48">
        <v>9875</v>
      </c>
      <c r="E100" s="46">
        <v>29.437374999999999</v>
      </c>
      <c r="F100" s="47">
        <v>2.1325853506125699E-2</v>
      </c>
      <c r="G100" s="46">
        <v>-29.965687500000001</v>
      </c>
      <c r="H100" s="46">
        <v>-2.17085885489227E-2</v>
      </c>
      <c r="I100" s="49"/>
    </row>
    <row r="101" spans="1:9" x14ac:dyDescent="0.2">
      <c r="A101" s="45" t="s">
        <v>514</v>
      </c>
      <c r="B101" s="45" t="s">
        <v>513</v>
      </c>
      <c r="C101" s="45" t="s">
        <v>180</v>
      </c>
      <c r="D101" s="48">
        <v>600</v>
      </c>
      <c r="E101" s="46">
        <v>29.417999999999999</v>
      </c>
      <c r="F101" s="47">
        <v>2.1311817322135801E-2</v>
      </c>
      <c r="G101" s="46">
        <v>-29.498999999999999</v>
      </c>
      <c r="H101" s="46">
        <v>-2.1370497626816299E-2</v>
      </c>
      <c r="I101" s="49"/>
    </row>
    <row r="102" spans="1:9" x14ac:dyDescent="0.2">
      <c r="A102" s="45" t="s">
        <v>516</v>
      </c>
      <c r="B102" s="45" t="s">
        <v>515</v>
      </c>
      <c r="C102" s="45" t="s">
        <v>163</v>
      </c>
      <c r="D102" s="48">
        <v>1800</v>
      </c>
      <c r="E102" s="46">
        <v>26.557200000000002</v>
      </c>
      <c r="F102" s="47">
        <v>1.9239315894602801E-2</v>
      </c>
      <c r="G102" s="46">
        <v>-26.825399999999998</v>
      </c>
      <c r="H102" s="46">
        <v>-1.9433612903434001E-2</v>
      </c>
      <c r="I102" s="49"/>
    </row>
    <row r="103" spans="1:9" x14ac:dyDescent="0.2">
      <c r="A103" s="45" t="s">
        <v>185</v>
      </c>
      <c r="B103" s="45" t="s">
        <v>184</v>
      </c>
      <c r="C103" s="45" t="s">
        <v>186</v>
      </c>
      <c r="D103" s="48">
        <v>500</v>
      </c>
      <c r="E103" s="46">
        <v>26.022500000000001</v>
      </c>
      <c r="F103" s="47">
        <v>1.8851953438890401E-2</v>
      </c>
      <c r="G103" s="46">
        <v>-26.487500000000001</v>
      </c>
      <c r="H103" s="46">
        <v>-1.91888218546492E-2</v>
      </c>
      <c r="I103" s="49"/>
    </row>
    <row r="104" spans="1:9" x14ac:dyDescent="0.2">
      <c r="A104" s="45" t="s">
        <v>518</v>
      </c>
      <c r="B104" s="45" t="s">
        <v>517</v>
      </c>
      <c r="C104" s="45" t="s">
        <v>277</v>
      </c>
      <c r="D104" s="48">
        <v>9500</v>
      </c>
      <c r="E104" s="46">
        <v>25.749749999999999</v>
      </c>
      <c r="F104" s="47">
        <v>1.86543601907222E-2</v>
      </c>
      <c r="G104" s="46">
        <v>-25.972999999999999</v>
      </c>
      <c r="H104" s="46">
        <v>-1.8816093252696699E-2</v>
      </c>
      <c r="I104" s="49"/>
    </row>
    <row r="105" spans="1:9" x14ac:dyDescent="0.2">
      <c r="A105" s="45" t="s">
        <v>520</v>
      </c>
      <c r="B105" s="45" t="s">
        <v>519</v>
      </c>
      <c r="C105" s="45" t="s">
        <v>177</v>
      </c>
      <c r="D105" s="48">
        <v>1400</v>
      </c>
      <c r="E105" s="46">
        <v>25.635400000000001</v>
      </c>
      <c r="F105" s="47">
        <v>1.8571519538373799E-2</v>
      </c>
      <c r="G105" s="46">
        <v>-26.090399999999999</v>
      </c>
      <c r="H105" s="46">
        <v>-1.8901143472073299E-2</v>
      </c>
      <c r="I105" s="49"/>
    </row>
    <row r="106" spans="1:9" x14ac:dyDescent="0.2">
      <c r="A106" s="45" t="s">
        <v>522</v>
      </c>
      <c r="B106" s="45" t="s">
        <v>521</v>
      </c>
      <c r="C106" s="45" t="s">
        <v>417</v>
      </c>
      <c r="D106" s="48">
        <v>20925</v>
      </c>
      <c r="E106" s="46">
        <v>21.002422500000002</v>
      </c>
      <c r="F106" s="47">
        <v>1.5215167300371001E-2</v>
      </c>
      <c r="G106" s="46">
        <v>-21.180285000000001</v>
      </c>
      <c r="H106" s="46">
        <v>-1.5344019469398699E-2</v>
      </c>
      <c r="I106" s="49"/>
    </row>
    <row r="107" spans="1:9" x14ac:dyDescent="0.2">
      <c r="A107" s="45" t="s">
        <v>188</v>
      </c>
      <c r="B107" s="45" t="s">
        <v>187</v>
      </c>
      <c r="C107" s="45" t="s">
        <v>189</v>
      </c>
      <c r="D107" s="48">
        <v>2400</v>
      </c>
      <c r="E107" s="46">
        <v>19.720800000000001</v>
      </c>
      <c r="F107" s="47">
        <v>1.42866981795627E-2</v>
      </c>
      <c r="G107" s="46">
        <v>-19.954799999999999</v>
      </c>
      <c r="H107" s="46">
        <v>-1.4456219059751E-2</v>
      </c>
      <c r="I107" s="49"/>
    </row>
    <row r="108" spans="1:9" x14ac:dyDescent="0.2">
      <c r="A108" s="45" t="s">
        <v>524</v>
      </c>
      <c r="B108" s="45" t="s">
        <v>523</v>
      </c>
      <c r="C108" s="45" t="s">
        <v>458</v>
      </c>
      <c r="D108" s="48">
        <v>100</v>
      </c>
      <c r="E108" s="46">
        <v>18.247</v>
      </c>
      <c r="F108" s="47">
        <v>1.3219006413658699E-2</v>
      </c>
      <c r="G108" s="46">
        <v>-18.456</v>
      </c>
      <c r="H108" s="46">
        <v>-1.3370416088698701E-2</v>
      </c>
      <c r="I108" s="49"/>
    </row>
    <row r="109" spans="1:9" x14ac:dyDescent="0.2">
      <c r="A109" s="45" t="s">
        <v>260</v>
      </c>
      <c r="B109" s="45" t="s">
        <v>259</v>
      </c>
      <c r="C109" s="45" t="s">
        <v>218</v>
      </c>
      <c r="D109" s="48">
        <v>3600</v>
      </c>
      <c r="E109" s="46">
        <v>13.914</v>
      </c>
      <c r="F109" s="47">
        <v>1.00799723373512E-2</v>
      </c>
      <c r="G109" s="46">
        <v>-14.0778</v>
      </c>
      <c r="H109" s="46">
        <v>-1.0198636953483E-2</v>
      </c>
      <c r="I109" s="49"/>
    </row>
    <row r="110" spans="1:9" x14ac:dyDescent="0.2">
      <c r="A110" s="45" t="s">
        <v>526</v>
      </c>
      <c r="B110" s="45" t="s">
        <v>525</v>
      </c>
      <c r="C110" s="45" t="s">
        <v>442</v>
      </c>
      <c r="D110" s="48">
        <v>18050</v>
      </c>
      <c r="E110" s="46">
        <v>10.286695</v>
      </c>
      <c r="F110" s="47">
        <v>7.4521777377295302E-3</v>
      </c>
      <c r="G110" s="46">
        <v>-10.396800000000001</v>
      </c>
      <c r="H110" s="46">
        <v>-7.5319431074437797E-3</v>
      </c>
      <c r="I110" s="49"/>
    </row>
    <row r="111" spans="1:9" x14ac:dyDescent="0.2">
      <c r="A111" s="45" t="s">
        <v>528</v>
      </c>
      <c r="B111" s="45" t="s">
        <v>527</v>
      </c>
      <c r="C111" s="45" t="s">
        <v>163</v>
      </c>
      <c r="D111" s="48">
        <v>3550</v>
      </c>
      <c r="E111" s="46">
        <v>8.6396350000000002</v>
      </c>
      <c r="F111" s="47">
        <v>6.2589680756655903E-3</v>
      </c>
      <c r="G111" s="46">
        <v>-8.7411650000000005</v>
      </c>
      <c r="H111" s="46">
        <v>-6.3325213020139701E-3</v>
      </c>
      <c r="I111" s="49"/>
    </row>
    <row r="112" spans="1:9" x14ac:dyDescent="0.2">
      <c r="A112" s="45" t="s">
        <v>346</v>
      </c>
      <c r="B112" s="45" t="s">
        <v>345</v>
      </c>
      <c r="C112" s="45" t="s">
        <v>149</v>
      </c>
      <c r="D112" s="48">
        <v>2025</v>
      </c>
      <c r="E112" s="46">
        <v>7.9754624999999999</v>
      </c>
      <c r="F112" s="47">
        <v>5.7778094996105899E-3</v>
      </c>
      <c r="G112" s="46">
        <v>-8.1293624999999992</v>
      </c>
      <c r="H112" s="46">
        <v>-5.8893020785036696E-3</v>
      </c>
      <c r="I112" s="49"/>
    </row>
    <row r="113" spans="1:9" x14ac:dyDescent="0.2">
      <c r="A113" s="45" t="s">
        <v>530</v>
      </c>
      <c r="B113" s="45" t="s">
        <v>529</v>
      </c>
      <c r="C113" s="45" t="s">
        <v>236</v>
      </c>
      <c r="D113" s="48">
        <v>1000</v>
      </c>
      <c r="E113" s="46">
        <v>6.5425000000000004</v>
      </c>
      <c r="F113" s="47">
        <v>4.7397023873163796E-3</v>
      </c>
      <c r="G113" s="46">
        <v>-6.5914999999999999</v>
      </c>
      <c r="H113" s="46">
        <v>-4.7752003494070903E-3</v>
      </c>
      <c r="I113" s="49"/>
    </row>
    <row r="114" spans="1:9" x14ac:dyDescent="0.2">
      <c r="A114" s="45" t="s">
        <v>531</v>
      </c>
      <c r="B114" s="45" t="s">
        <v>329</v>
      </c>
      <c r="C114" s="45" t="s">
        <v>180</v>
      </c>
      <c r="D114" s="48">
        <v>175</v>
      </c>
      <c r="E114" s="46">
        <v>5.8724749999999997</v>
      </c>
      <c r="F114" s="47">
        <v>4.2543039781361503E-3</v>
      </c>
      <c r="G114" s="46">
        <v>-5.9916499999999999</v>
      </c>
      <c r="H114" s="46">
        <v>-4.3406400930782098E-3</v>
      </c>
      <c r="I114" s="49"/>
    </row>
    <row r="115" spans="1:9" x14ac:dyDescent="0.2">
      <c r="A115" s="44" t="s">
        <v>34</v>
      </c>
      <c r="B115" s="44"/>
      <c r="C115" s="44"/>
      <c r="D115" s="44"/>
      <c r="E115" s="50">
        <f>SUM(E7:E114)</f>
        <v>91921.821692499987</v>
      </c>
      <c r="F115" s="51">
        <f>SUM(F7:F114)</f>
        <v>66.592598811220881</v>
      </c>
      <c r="G115" s="50">
        <f>SUM(G7:G114)</f>
        <v>-92807.08831750002</v>
      </c>
      <c r="H115" s="50">
        <f>SUM(H7:H114)</f>
        <v>-67.233928629474491</v>
      </c>
      <c r="I115" s="44"/>
    </row>
    <row r="116" spans="1:9" x14ac:dyDescent="0.2">
      <c r="A116" s="45"/>
      <c r="B116" s="45"/>
      <c r="C116" s="45"/>
      <c r="D116" s="45"/>
      <c r="E116" s="46"/>
      <c r="F116" s="47"/>
      <c r="G116" s="46"/>
      <c r="H116" s="45"/>
      <c r="I116" s="45"/>
    </row>
    <row r="117" spans="1:9" x14ac:dyDescent="0.2">
      <c r="A117" s="44" t="s">
        <v>30</v>
      </c>
      <c r="B117" s="45"/>
      <c r="C117" s="45"/>
      <c r="D117" s="45"/>
      <c r="E117" s="46"/>
      <c r="F117" s="47"/>
      <c r="G117" s="46"/>
      <c r="H117" s="45"/>
      <c r="I117" s="45"/>
    </row>
    <row r="118" spans="1:9" x14ac:dyDescent="0.2">
      <c r="A118" s="44" t="s">
        <v>31</v>
      </c>
      <c r="B118" s="45"/>
      <c r="C118" s="45"/>
      <c r="D118" s="45"/>
      <c r="E118" s="46"/>
      <c r="F118" s="47"/>
      <c r="G118" s="46"/>
      <c r="H118" s="45"/>
      <c r="I118" s="45"/>
    </row>
    <row r="119" spans="1:9" x14ac:dyDescent="0.2">
      <c r="A119" s="45" t="s">
        <v>75</v>
      </c>
      <c r="B119" s="45" t="s">
        <v>74</v>
      </c>
      <c r="C119" s="45" t="s">
        <v>73</v>
      </c>
      <c r="D119" s="48">
        <v>1094</v>
      </c>
      <c r="E119" s="46">
        <v>1187.123468</v>
      </c>
      <c r="F119" s="47">
        <v>0.86000946661351196</v>
      </c>
      <c r="G119" s="49"/>
      <c r="H119" s="49"/>
      <c r="I119" s="49">
        <v>9.18</v>
      </c>
    </row>
    <row r="120" spans="1:9" x14ac:dyDescent="0.2">
      <c r="A120" s="45" t="s">
        <v>100</v>
      </c>
      <c r="B120" s="45" t="s">
        <v>99</v>
      </c>
      <c r="C120" s="45" t="s">
        <v>32</v>
      </c>
      <c r="D120" s="48">
        <v>1000</v>
      </c>
      <c r="E120" s="46">
        <v>1000.7079725999999</v>
      </c>
      <c r="F120" s="47">
        <v>0.72496109541287801</v>
      </c>
      <c r="G120" s="49"/>
      <c r="H120" s="49"/>
      <c r="I120" s="49">
        <v>8.48</v>
      </c>
    </row>
    <row r="121" spans="1:9" x14ac:dyDescent="0.2">
      <c r="A121" s="45" t="s">
        <v>72</v>
      </c>
      <c r="B121" s="45" t="s">
        <v>71</v>
      </c>
      <c r="C121" s="45" t="s">
        <v>73</v>
      </c>
      <c r="D121" s="48">
        <v>871</v>
      </c>
      <c r="E121" s="46">
        <v>947.904945</v>
      </c>
      <c r="F121" s="47">
        <v>0.68670803680022896</v>
      </c>
      <c r="G121" s="49"/>
      <c r="H121" s="49"/>
      <c r="I121" s="49">
        <v>9.2449999999999992</v>
      </c>
    </row>
    <row r="122" spans="1:9" x14ac:dyDescent="0.2">
      <c r="A122" s="44" t="s">
        <v>34</v>
      </c>
      <c r="B122" s="44"/>
      <c r="C122" s="44"/>
      <c r="D122" s="44"/>
      <c r="E122" s="50">
        <f>SUM(E118:E121)</f>
        <v>3135.7363856000002</v>
      </c>
      <c r="F122" s="51">
        <f>SUM(F118:F121)</f>
        <v>2.271678598826619</v>
      </c>
      <c r="G122" s="50"/>
      <c r="H122" s="44"/>
      <c r="I122" s="44"/>
    </row>
    <row r="123" spans="1:9" x14ac:dyDescent="0.2">
      <c r="A123" s="45"/>
      <c r="B123" s="45"/>
      <c r="C123" s="45"/>
      <c r="D123" s="45"/>
      <c r="E123" s="46"/>
      <c r="F123" s="47"/>
      <c r="G123" s="46"/>
      <c r="H123" s="45"/>
      <c r="I123" s="45"/>
    </row>
    <row r="124" spans="1:9" x14ac:dyDescent="0.2">
      <c r="A124" s="44" t="s">
        <v>35</v>
      </c>
      <c r="B124" s="45"/>
      <c r="C124" s="45"/>
      <c r="D124" s="45"/>
      <c r="E124" s="46"/>
      <c r="F124" s="47"/>
      <c r="G124" s="46"/>
      <c r="H124" s="45"/>
      <c r="I124" s="45"/>
    </row>
    <row r="125" spans="1:9" x14ac:dyDescent="0.2">
      <c r="A125" s="44" t="s">
        <v>36</v>
      </c>
      <c r="B125" s="45"/>
      <c r="C125" s="45"/>
      <c r="D125" s="45"/>
      <c r="E125" s="46"/>
      <c r="F125" s="47"/>
      <c r="G125" s="46"/>
      <c r="H125" s="45"/>
      <c r="I125" s="45"/>
    </row>
    <row r="126" spans="1:9" x14ac:dyDescent="0.2">
      <c r="A126" s="45" t="s">
        <v>533</v>
      </c>
      <c r="B126" s="45" t="s">
        <v>532</v>
      </c>
      <c r="C126" s="45" t="s">
        <v>39</v>
      </c>
      <c r="D126" s="48">
        <v>1000</v>
      </c>
      <c r="E126" s="46">
        <v>4719.3450000000003</v>
      </c>
      <c r="F126" s="47">
        <v>3.41892101842868</v>
      </c>
      <c r="G126" s="49"/>
      <c r="H126" s="49"/>
      <c r="I126" s="49">
        <v>7.78</v>
      </c>
    </row>
    <row r="127" spans="1:9" x14ac:dyDescent="0.2">
      <c r="A127" s="45" t="s">
        <v>130</v>
      </c>
      <c r="B127" s="45" t="s">
        <v>129</v>
      </c>
      <c r="C127" s="45" t="s">
        <v>40</v>
      </c>
      <c r="D127" s="48">
        <v>1000</v>
      </c>
      <c r="E127" s="46">
        <v>4708.3950000000004</v>
      </c>
      <c r="F127" s="47">
        <v>3.41098831057371</v>
      </c>
      <c r="G127" s="49"/>
      <c r="H127" s="49"/>
      <c r="I127" s="49">
        <v>7.7949999999999999</v>
      </c>
    </row>
    <row r="128" spans="1:9" x14ac:dyDescent="0.2">
      <c r="A128" s="45" t="s">
        <v>82</v>
      </c>
      <c r="B128" s="45" t="s">
        <v>81</v>
      </c>
      <c r="C128" s="45" t="s">
        <v>39</v>
      </c>
      <c r="D128" s="48">
        <v>1000</v>
      </c>
      <c r="E128" s="46">
        <v>4705.5050000000001</v>
      </c>
      <c r="F128" s="47">
        <v>3.4088946552585599</v>
      </c>
      <c r="G128" s="49"/>
      <c r="H128" s="49"/>
      <c r="I128" s="49">
        <v>7.85</v>
      </c>
    </row>
    <row r="129" spans="1:9" x14ac:dyDescent="0.2">
      <c r="A129" s="45" t="s">
        <v>62</v>
      </c>
      <c r="B129" s="45" t="s">
        <v>61</v>
      </c>
      <c r="C129" s="45" t="s">
        <v>38</v>
      </c>
      <c r="D129" s="48">
        <v>500</v>
      </c>
      <c r="E129" s="46">
        <v>2361.8049999999998</v>
      </c>
      <c r="F129" s="47">
        <v>1.71100539501349</v>
      </c>
      <c r="G129" s="49"/>
      <c r="H129" s="49"/>
      <c r="I129" s="49">
        <v>7.91</v>
      </c>
    </row>
    <row r="130" spans="1:9" x14ac:dyDescent="0.2">
      <c r="A130" s="45" t="s">
        <v>64</v>
      </c>
      <c r="B130" s="45" t="s">
        <v>63</v>
      </c>
      <c r="C130" s="45" t="s">
        <v>38</v>
      </c>
      <c r="D130" s="48">
        <v>400</v>
      </c>
      <c r="E130" s="46">
        <v>1927.3420000000001</v>
      </c>
      <c r="F130" s="47">
        <v>1.3962594541192399</v>
      </c>
      <c r="G130" s="49"/>
      <c r="H130" s="49"/>
      <c r="I130" s="49">
        <v>7.6871</v>
      </c>
    </row>
    <row r="131" spans="1:9" x14ac:dyDescent="0.2">
      <c r="A131" s="45" t="s">
        <v>124</v>
      </c>
      <c r="B131" s="45" t="s">
        <v>123</v>
      </c>
      <c r="C131" s="45" t="s">
        <v>40</v>
      </c>
      <c r="D131" s="48">
        <v>200</v>
      </c>
      <c r="E131" s="46">
        <v>942.61099999999999</v>
      </c>
      <c r="F131" s="47">
        <v>0.68287284784267199</v>
      </c>
      <c r="G131" s="49"/>
      <c r="H131" s="49"/>
      <c r="I131" s="49">
        <v>7.77</v>
      </c>
    </row>
    <row r="132" spans="1:9" x14ac:dyDescent="0.2">
      <c r="A132" s="44" t="s">
        <v>34</v>
      </c>
      <c r="B132" s="44"/>
      <c r="C132" s="44"/>
      <c r="D132" s="44"/>
      <c r="E132" s="50">
        <f>SUM(E125:E131)</f>
        <v>19365.003000000004</v>
      </c>
      <c r="F132" s="51">
        <f>SUM(F125:F131)</f>
        <v>14.028941681236354</v>
      </c>
      <c r="G132" s="50"/>
      <c r="H132" s="44"/>
      <c r="I132" s="44"/>
    </row>
    <row r="133" spans="1:9" x14ac:dyDescent="0.2">
      <c r="A133" s="45"/>
      <c r="B133" s="45"/>
      <c r="C133" s="45"/>
      <c r="D133" s="45"/>
      <c r="E133" s="46"/>
      <c r="F133" s="47"/>
      <c r="G133" s="46"/>
      <c r="H133" s="45"/>
      <c r="I133" s="45"/>
    </row>
    <row r="134" spans="1:9" x14ac:dyDescent="0.2">
      <c r="A134" s="44" t="s">
        <v>41</v>
      </c>
      <c r="B134" s="45"/>
      <c r="C134" s="45"/>
      <c r="D134" s="45"/>
      <c r="E134" s="46"/>
      <c r="F134" s="47"/>
      <c r="G134" s="46"/>
      <c r="H134" s="45"/>
      <c r="I134" s="45"/>
    </row>
    <row r="135" spans="1:9" x14ac:dyDescent="0.2">
      <c r="A135" s="45" t="s">
        <v>68</v>
      </c>
      <c r="B135" s="45" t="s">
        <v>67</v>
      </c>
      <c r="C135" s="45" t="s">
        <v>39</v>
      </c>
      <c r="D135" s="48">
        <v>800</v>
      </c>
      <c r="E135" s="46">
        <v>3749.828</v>
      </c>
      <c r="F135" s="47">
        <v>2.7165561671571701</v>
      </c>
      <c r="G135" s="49"/>
      <c r="H135" s="49"/>
      <c r="I135" s="49">
        <v>8.8550000000000004</v>
      </c>
    </row>
    <row r="136" spans="1:9" x14ac:dyDescent="0.2">
      <c r="A136" s="45" t="s">
        <v>132</v>
      </c>
      <c r="B136" s="45" t="s">
        <v>131</v>
      </c>
      <c r="C136" s="45" t="s">
        <v>40</v>
      </c>
      <c r="D136" s="48">
        <v>200</v>
      </c>
      <c r="E136" s="46">
        <v>976.952</v>
      </c>
      <c r="F136" s="47">
        <v>0.70775112368261495</v>
      </c>
      <c r="G136" s="49"/>
      <c r="H136" s="49"/>
      <c r="I136" s="49">
        <v>8.2799999999999994</v>
      </c>
    </row>
    <row r="137" spans="1:9" x14ac:dyDescent="0.2">
      <c r="A137" s="44" t="s">
        <v>34</v>
      </c>
      <c r="B137" s="44"/>
      <c r="C137" s="44"/>
      <c r="D137" s="44"/>
      <c r="E137" s="50">
        <f>SUM(E134:E136)</f>
        <v>4726.78</v>
      </c>
      <c r="F137" s="51">
        <f>SUM(F134:F136)</f>
        <v>3.4243072908397849</v>
      </c>
      <c r="G137" s="50"/>
      <c r="H137" s="44"/>
      <c r="I137" s="44"/>
    </row>
    <row r="138" spans="1:9" x14ac:dyDescent="0.2">
      <c r="A138" s="45"/>
      <c r="B138" s="45"/>
      <c r="C138" s="45"/>
      <c r="D138" s="45"/>
      <c r="E138" s="46"/>
      <c r="F138" s="47"/>
      <c r="G138" s="46"/>
      <c r="H138" s="45"/>
      <c r="I138" s="45"/>
    </row>
    <row r="139" spans="1:9" x14ac:dyDescent="0.2">
      <c r="A139" s="44" t="s">
        <v>246</v>
      </c>
      <c r="B139" s="45"/>
      <c r="C139" s="45"/>
      <c r="D139" s="45"/>
      <c r="E139" s="46"/>
      <c r="F139" s="47"/>
      <c r="G139" s="46"/>
      <c r="H139" s="45"/>
      <c r="I139" s="45"/>
    </row>
    <row r="140" spans="1:9" x14ac:dyDescent="0.2">
      <c r="A140" s="45" t="s">
        <v>534</v>
      </c>
      <c r="B140" s="45" t="s">
        <v>1821</v>
      </c>
      <c r="C140" s="45" t="s">
        <v>247</v>
      </c>
      <c r="D140" s="48">
        <v>25809577.250999998</v>
      </c>
      <c r="E140" s="46">
        <v>14117.21933</v>
      </c>
      <c r="F140" s="47">
        <v>10.2271942163806</v>
      </c>
      <c r="G140" s="49"/>
      <c r="H140" s="49"/>
      <c r="I140" s="49"/>
    </row>
    <row r="141" spans="1:9" x14ac:dyDescent="0.2">
      <c r="A141" s="45" t="s">
        <v>535</v>
      </c>
      <c r="B141" s="45" t="s">
        <v>1822</v>
      </c>
      <c r="C141" s="45" t="s">
        <v>247</v>
      </c>
      <c r="D141" s="48">
        <v>8933.8320000000003</v>
      </c>
      <c r="E141" s="46">
        <v>374.11209459999998</v>
      </c>
      <c r="F141" s="47">
        <v>0.271024835750791</v>
      </c>
      <c r="G141" s="49"/>
      <c r="H141" s="49"/>
      <c r="I141" s="49"/>
    </row>
    <row r="142" spans="1:9" x14ac:dyDescent="0.2">
      <c r="A142" s="44" t="s">
        <v>34</v>
      </c>
      <c r="B142" s="44"/>
      <c r="C142" s="44"/>
      <c r="D142" s="44"/>
      <c r="E142" s="50">
        <f>SUM(E140:E141)</f>
        <v>14491.331424599999</v>
      </c>
      <c r="F142" s="51">
        <f>SUM(F140:F141)</f>
        <v>10.498219052131391</v>
      </c>
      <c r="G142" s="50"/>
      <c r="H142" s="44"/>
      <c r="I142" s="44"/>
    </row>
    <row r="143" spans="1:9" x14ac:dyDescent="0.2">
      <c r="A143" s="45"/>
      <c r="B143" s="45"/>
      <c r="C143" s="45"/>
      <c r="D143" s="45"/>
      <c r="E143" s="46"/>
      <c r="F143" s="47"/>
      <c r="G143" s="46"/>
      <c r="H143" s="45"/>
      <c r="I143" s="45"/>
    </row>
    <row r="144" spans="1:9" x14ac:dyDescent="0.2">
      <c r="A144" s="44" t="s">
        <v>44</v>
      </c>
      <c r="B144" s="44"/>
      <c r="C144" s="44"/>
      <c r="D144" s="44"/>
      <c r="E144" s="50">
        <f>E115+E122+E132+E137+E142</f>
        <v>133640.67250270001</v>
      </c>
      <c r="F144" s="51">
        <f>F115+F122+F132+F137+F142</f>
        <v>96.815745434255035</v>
      </c>
      <c r="G144" s="50"/>
      <c r="H144" s="44"/>
      <c r="I144" s="44"/>
    </row>
    <row r="145" spans="1:9" x14ac:dyDescent="0.2">
      <c r="A145" s="44"/>
      <c r="B145" s="44"/>
      <c r="C145" s="44"/>
      <c r="D145" s="44"/>
      <c r="E145" s="50"/>
      <c r="F145" s="51"/>
      <c r="G145" s="50"/>
      <c r="H145" s="44"/>
      <c r="I145" s="44"/>
    </row>
    <row r="146" spans="1:9" x14ac:dyDescent="0.2">
      <c r="A146" s="44" t="s">
        <v>375</v>
      </c>
      <c r="B146" s="44"/>
      <c r="C146" s="44"/>
      <c r="D146" s="44"/>
      <c r="E146" s="62">
        <v>1320.9326080000001</v>
      </c>
      <c r="F146" s="62">
        <f>E146/E150*100</f>
        <v>0.95694725802394354</v>
      </c>
      <c r="G146" s="50"/>
      <c r="H146" s="44"/>
      <c r="I146" s="44"/>
    </row>
    <row r="147" spans="1:9" x14ac:dyDescent="0.2">
      <c r="A147" s="44"/>
      <c r="B147" s="44"/>
      <c r="C147" s="44"/>
      <c r="D147" s="44"/>
      <c r="E147" s="50"/>
      <c r="F147" s="51"/>
      <c r="G147" s="50"/>
      <c r="H147" s="44"/>
      <c r="I147" s="44"/>
    </row>
    <row r="148" spans="1:9" x14ac:dyDescent="0.2">
      <c r="A148" s="44" t="s">
        <v>46</v>
      </c>
      <c r="B148" s="44"/>
      <c r="C148" s="44"/>
      <c r="D148" s="44"/>
      <c r="E148" s="50">
        <f>E150-(E115+E122+E132+E137+E142+E146)</f>
        <v>3074.4879888999858</v>
      </c>
      <c r="F148" s="51">
        <f>F150-(F115+F122+F132+F137+F142+F146)</f>
        <v>2.2273073077210199</v>
      </c>
      <c r="G148" s="50"/>
      <c r="H148" s="44"/>
      <c r="I148" s="44"/>
    </row>
    <row r="149" spans="1:9" x14ac:dyDescent="0.2">
      <c r="A149" s="45"/>
      <c r="B149" s="45"/>
      <c r="C149" s="45"/>
      <c r="D149" s="45"/>
      <c r="E149" s="46"/>
      <c r="F149" s="47"/>
      <c r="G149" s="46"/>
      <c r="H149" s="45"/>
      <c r="I149" s="45"/>
    </row>
    <row r="150" spans="1:9" x14ac:dyDescent="0.2">
      <c r="A150" s="52" t="s">
        <v>45</v>
      </c>
      <c r="B150" s="52"/>
      <c r="C150" s="52"/>
      <c r="D150" s="52"/>
      <c r="E150" s="53">
        <v>138036.0930996</v>
      </c>
      <c r="F150" s="54">
        <v>100</v>
      </c>
      <c r="G150" s="53"/>
      <c r="H150" s="52"/>
      <c r="I150" s="52"/>
    </row>
    <row r="151" spans="1:9" x14ac:dyDescent="0.2">
      <c r="A151" s="57" t="s">
        <v>1790</v>
      </c>
      <c r="F151" s="163" t="s">
        <v>976</v>
      </c>
    </row>
    <row r="152" spans="1:9" x14ac:dyDescent="0.2">
      <c r="A152" s="57" t="s">
        <v>1791</v>
      </c>
    </row>
    <row r="153" spans="1:9" x14ac:dyDescent="0.2">
      <c r="A153" s="57" t="s">
        <v>1792</v>
      </c>
    </row>
    <row r="154" spans="1:9" x14ac:dyDescent="0.2">
      <c r="A154" s="57" t="s">
        <v>1793</v>
      </c>
    </row>
    <row r="155" spans="1:9" x14ac:dyDescent="0.2">
      <c r="A155" s="57" t="s">
        <v>1794</v>
      </c>
    </row>
    <row r="156" spans="1:9" x14ac:dyDescent="0.2">
      <c r="A156" s="57" t="s">
        <v>1795</v>
      </c>
    </row>
    <row r="157" spans="1:9" x14ac:dyDescent="0.2">
      <c r="A157" s="57" t="s">
        <v>1796</v>
      </c>
    </row>
    <row r="158" spans="1:9" x14ac:dyDescent="0.2">
      <c r="A158" s="57" t="s">
        <v>1797</v>
      </c>
    </row>
    <row r="159" spans="1:9" x14ac:dyDescent="0.2">
      <c r="A159" s="57" t="s">
        <v>1789</v>
      </c>
    </row>
    <row r="160" spans="1:9" x14ac:dyDescent="0.2">
      <c r="A160" s="57" t="s">
        <v>1798</v>
      </c>
    </row>
    <row r="161" spans="1:4" x14ac:dyDescent="0.2">
      <c r="A161" s="57" t="s">
        <v>1799</v>
      </c>
    </row>
    <row r="162" spans="1:4" x14ac:dyDescent="0.2">
      <c r="A162" s="57" t="s">
        <v>1800</v>
      </c>
    </row>
    <row r="163" spans="1:4" x14ac:dyDescent="0.2">
      <c r="A163" s="57" t="s">
        <v>1801</v>
      </c>
    </row>
    <row r="164" spans="1:4" x14ac:dyDescent="0.2">
      <c r="A164" s="57" t="s">
        <v>1802</v>
      </c>
    </row>
    <row r="165" spans="1:4" x14ac:dyDescent="0.2">
      <c r="A165" s="57" t="s">
        <v>1803</v>
      </c>
    </row>
    <row r="166" spans="1:4" x14ac:dyDescent="0.2">
      <c r="A166" s="57" t="s">
        <v>1804</v>
      </c>
    </row>
    <row r="167" spans="1:4" x14ac:dyDescent="0.2">
      <c r="A167" s="57" t="s">
        <v>1805</v>
      </c>
    </row>
    <row r="168" spans="1:4" x14ac:dyDescent="0.2">
      <c r="A168" s="57"/>
    </row>
    <row r="169" spans="1:4" x14ac:dyDescent="0.2">
      <c r="A169" s="11" t="s">
        <v>47</v>
      </c>
    </row>
    <row r="170" spans="1:4" x14ac:dyDescent="0.2">
      <c r="A170" s="11" t="s">
        <v>48</v>
      </c>
    </row>
    <row r="172" spans="1:4" ht="23.25" customHeight="1" x14ac:dyDescent="0.2">
      <c r="A172" s="175" t="s">
        <v>983</v>
      </c>
      <c r="B172" s="175"/>
      <c r="C172" s="175"/>
      <c r="D172" s="175"/>
    </row>
    <row r="174" spans="1:4" x14ac:dyDescent="0.2">
      <c r="A174" s="11" t="s">
        <v>49</v>
      </c>
    </row>
    <row r="175" spans="1:4" x14ac:dyDescent="0.2">
      <c r="A175" s="11" t="s">
        <v>995</v>
      </c>
    </row>
    <row r="176" spans="1:4" x14ac:dyDescent="0.2">
      <c r="A176" s="11" t="s">
        <v>50</v>
      </c>
      <c r="B176" s="11"/>
      <c r="C176" s="31" t="s">
        <v>52</v>
      </c>
      <c r="D176" s="11" t="s">
        <v>51</v>
      </c>
    </row>
    <row r="177" spans="1:565" x14ac:dyDescent="0.2">
      <c r="A177" s="6" t="s">
        <v>59</v>
      </c>
      <c r="C177" s="32">
        <v>10.922599999999999</v>
      </c>
      <c r="D177" s="32">
        <v>10.9282</v>
      </c>
    </row>
    <row r="178" spans="1:565" x14ac:dyDescent="0.2">
      <c r="A178" s="6" t="s">
        <v>127</v>
      </c>
      <c r="C178" s="32">
        <v>10.922599999999999</v>
      </c>
      <c r="D178" s="32">
        <v>10.9282</v>
      </c>
    </row>
    <row r="179" spans="1:565" x14ac:dyDescent="0.2">
      <c r="A179" s="6" t="s">
        <v>60</v>
      </c>
      <c r="C179" s="32">
        <v>11.0366</v>
      </c>
      <c r="D179" s="32">
        <v>11.048400000000001</v>
      </c>
    </row>
    <row r="180" spans="1:565" x14ac:dyDescent="0.2">
      <c r="A180" s="6" t="s">
        <v>128</v>
      </c>
      <c r="C180" s="32">
        <v>11.0366</v>
      </c>
      <c r="D180" s="32">
        <v>11.048400000000001</v>
      </c>
    </row>
    <row r="182" spans="1:565" x14ac:dyDescent="0.2">
      <c r="A182" s="6" t="s">
        <v>56</v>
      </c>
    </row>
    <row r="184" spans="1:565" x14ac:dyDescent="0.2">
      <c r="A184" s="11" t="s">
        <v>996</v>
      </c>
      <c r="D184" s="31" t="s">
        <v>58</v>
      </c>
    </row>
    <row r="186" spans="1:565" x14ac:dyDescent="0.2">
      <c r="A186" s="11" t="s">
        <v>998</v>
      </c>
      <c r="B186" s="11"/>
      <c r="C186" s="11"/>
      <c r="D186" s="31" t="s">
        <v>58</v>
      </c>
    </row>
    <row r="188" spans="1:565" s="105" customFormat="1" x14ac:dyDescent="0.2">
      <c r="A188" s="12" t="s">
        <v>999</v>
      </c>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row>
    <row r="189" spans="1:565" s="105" customForma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row>
    <row r="190" spans="1:565" s="105" customFormat="1" x14ac:dyDescent="0.2">
      <c r="A190" s="9" t="s">
        <v>1656</v>
      </c>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row>
    <row r="191" spans="1:565" s="105" customFormat="1" x14ac:dyDescent="0.2">
      <c r="A191" s="9"/>
      <c r="B191" s="9"/>
      <c r="C191" s="9"/>
      <c r="D191" s="9"/>
      <c r="E191" s="9"/>
      <c r="F191" s="10"/>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c r="JA191" s="9"/>
      <c r="JB191" s="9"/>
      <c r="JC191" s="9"/>
      <c r="JD191" s="9"/>
      <c r="JE191" s="9"/>
      <c r="JF191" s="9"/>
      <c r="JG191" s="9"/>
      <c r="JH191" s="9"/>
      <c r="JI191" s="9"/>
      <c r="JJ191" s="9"/>
      <c r="JK191" s="9"/>
      <c r="JL191" s="9"/>
      <c r="JM191" s="9"/>
      <c r="JN191" s="9"/>
      <c r="JO191" s="9"/>
      <c r="JP191" s="9"/>
      <c r="JQ191" s="9"/>
      <c r="JR191" s="9"/>
      <c r="JS191" s="9"/>
      <c r="JT191" s="9"/>
      <c r="JU191" s="9"/>
      <c r="JV191" s="9"/>
      <c r="JW191" s="9"/>
      <c r="JX191" s="9"/>
      <c r="JY191" s="9"/>
      <c r="JZ191" s="9"/>
      <c r="KA191" s="9"/>
      <c r="KB191" s="9"/>
      <c r="KC191" s="9"/>
      <c r="KD191" s="9"/>
      <c r="KE191" s="9"/>
      <c r="KF191" s="9"/>
      <c r="KG191" s="9"/>
      <c r="KH191" s="9"/>
      <c r="KI191" s="9"/>
      <c r="KJ191" s="9"/>
      <c r="KK191" s="9"/>
    </row>
    <row r="192" spans="1:565" s="105" customFormat="1" ht="22.5" x14ac:dyDescent="0.2">
      <c r="A192" s="106" t="s">
        <v>1000</v>
      </c>
      <c r="B192" s="107" t="s">
        <v>1001</v>
      </c>
      <c r="C192" s="107" t="s">
        <v>1002</v>
      </c>
      <c r="D192" s="108" t="s">
        <v>1003</v>
      </c>
      <c r="E192" s="109" t="s">
        <v>1004</v>
      </c>
      <c r="F192" s="10"/>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c r="IW192" s="9"/>
      <c r="IX192" s="9"/>
      <c r="IY192" s="9"/>
      <c r="IZ192" s="9"/>
      <c r="JA192" s="9"/>
      <c r="JB192" s="9"/>
      <c r="JC192" s="9"/>
      <c r="JD192" s="9"/>
      <c r="JE192" s="9"/>
      <c r="JF192" s="9"/>
      <c r="JG192" s="9"/>
      <c r="JH192" s="9"/>
      <c r="JI192" s="9"/>
      <c r="JJ192" s="9"/>
      <c r="JK192" s="9"/>
      <c r="JL192" s="9"/>
      <c r="JM192" s="9"/>
      <c r="JN192" s="9"/>
      <c r="JO192" s="9"/>
      <c r="JP192" s="9"/>
      <c r="JQ192" s="9"/>
      <c r="JR192" s="9"/>
      <c r="JS192" s="9"/>
      <c r="JT192" s="9"/>
      <c r="JU192" s="9"/>
      <c r="JV192" s="9"/>
      <c r="JW192" s="9"/>
      <c r="JX192" s="9"/>
      <c r="JY192" s="9"/>
      <c r="JZ192" s="9"/>
      <c r="KA192" s="9"/>
      <c r="KB192" s="9"/>
      <c r="KC192" s="9"/>
      <c r="KD192" s="9"/>
      <c r="KE192" s="9"/>
      <c r="KF192" s="9"/>
      <c r="KG192" s="9"/>
      <c r="KH192" s="9"/>
      <c r="KI192" s="9"/>
      <c r="KJ192" s="9"/>
      <c r="KK192" s="9"/>
      <c r="KL192" s="9"/>
      <c r="KM192" s="9"/>
      <c r="KN192" s="9"/>
      <c r="KO192" s="9"/>
      <c r="KP192" s="9"/>
      <c r="KQ192" s="9"/>
      <c r="KR192" s="9"/>
      <c r="KS192" s="9"/>
      <c r="KT192" s="9"/>
      <c r="KU192" s="9"/>
      <c r="KV192" s="9"/>
      <c r="KW192" s="9"/>
      <c r="KX192" s="9"/>
      <c r="KY192" s="9"/>
      <c r="KZ192" s="9"/>
      <c r="LA192" s="9"/>
      <c r="LB192" s="9"/>
      <c r="LC192" s="9"/>
      <c r="LD192" s="9"/>
      <c r="LE192" s="9"/>
      <c r="LF192" s="9"/>
      <c r="LG192" s="9"/>
      <c r="LH192" s="9"/>
      <c r="LI192" s="9"/>
      <c r="LJ192" s="9"/>
      <c r="LK192" s="9"/>
      <c r="LL192" s="9"/>
      <c r="LM192" s="9"/>
      <c r="LN192" s="9"/>
      <c r="LO192" s="9"/>
      <c r="LP192" s="9"/>
      <c r="LQ192" s="9"/>
      <c r="LR192" s="9"/>
      <c r="LS192" s="9"/>
      <c r="LT192" s="9"/>
      <c r="LU192" s="9"/>
      <c r="LV192" s="9"/>
      <c r="LW192" s="9"/>
      <c r="LX192" s="9"/>
      <c r="LY192" s="9"/>
      <c r="LZ192" s="9"/>
      <c r="MA192" s="9"/>
      <c r="MB192" s="9"/>
      <c r="MC192" s="9"/>
      <c r="MD192" s="9"/>
      <c r="ME192" s="9"/>
      <c r="MF192" s="9"/>
      <c r="MG192" s="9"/>
      <c r="MH192" s="9"/>
      <c r="MI192" s="9"/>
      <c r="MJ192" s="9"/>
      <c r="MK192" s="9"/>
      <c r="ML192" s="9"/>
      <c r="MM192" s="9"/>
      <c r="MN192" s="9"/>
      <c r="MO192" s="9"/>
      <c r="MP192" s="9"/>
      <c r="MQ192" s="9"/>
      <c r="MR192" s="9"/>
      <c r="MS192" s="9"/>
      <c r="MT192" s="9"/>
      <c r="MU192" s="9"/>
      <c r="MV192" s="9"/>
      <c r="MW192" s="9"/>
      <c r="MX192" s="9"/>
      <c r="MY192" s="9"/>
      <c r="MZ192" s="9"/>
      <c r="NA192" s="9"/>
      <c r="NB192" s="9"/>
      <c r="NC192" s="9"/>
      <c r="ND192" s="9"/>
      <c r="NE192" s="9"/>
      <c r="NF192" s="9"/>
      <c r="NG192" s="9"/>
      <c r="NH192" s="9"/>
      <c r="NI192" s="9"/>
      <c r="NJ192" s="9"/>
      <c r="NK192" s="9"/>
      <c r="NL192" s="9"/>
      <c r="NM192" s="9"/>
      <c r="NN192" s="9"/>
      <c r="NO192" s="9"/>
      <c r="NP192" s="9"/>
      <c r="NQ192" s="9"/>
      <c r="NR192" s="9"/>
      <c r="NS192" s="9"/>
      <c r="NT192" s="9"/>
      <c r="NU192" s="9"/>
      <c r="NV192" s="9"/>
      <c r="NW192" s="9"/>
      <c r="NX192" s="9"/>
      <c r="NY192" s="9"/>
      <c r="NZ192" s="9"/>
      <c r="OA192" s="9"/>
      <c r="OB192" s="9"/>
      <c r="OC192" s="9"/>
      <c r="OD192" s="9"/>
      <c r="OE192" s="9"/>
      <c r="OF192" s="9"/>
      <c r="OG192" s="9"/>
      <c r="OH192" s="9"/>
      <c r="OI192" s="9"/>
      <c r="OJ192" s="9"/>
      <c r="OK192" s="9"/>
      <c r="OL192" s="9"/>
      <c r="OM192" s="9"/>
      <c r="ON192" s="9"/>
      <c r="OO192" s="9"/>
      <c r="OP192" s="9"/>
      <c r="OQ192" s="9"/>
      <c r="OR192" s="9"/>
      <c r="OS192" s="9"/>
      <c r="OT192" s="9"/>
      <c r="OU192" s="9"/>
      <c r="OV192" s="9"/>
      <c r="OW192" s="9"/>
      <c r="OX192" s="9"/>
      <c r="OY192" s="9"/>
      <c r="OZ192" s="9"/>
      <c r="PA192" s="9"/>
      <c r="PB192" s="9"/>
      <c r="PC192" s="9"/>
      <c r="PD192" s="9"/>
      <c r="PE192" s="9"/>
      <c r="PF192" s="9"/>
      <c r="PG192" s="9"/>
      <c r="PH192" s="9"/>
      <c r="PI192" s="9"/>
      <c r="PJ192" s="9"/>
      <c r="PK192" s="9"/>
      <c r="PL192" s="9"/>
      <c r="PM192" s="9"/>
      <c r="PN192" s="9"/>
      <c r="PO192" s="9"/>
      <c r="PP192" s="9"/>
      <c r="PQ192" s="9"/>
      <c r="PR192" s="9"/>
      <c r="PS192" s="9"/>
      <c r="PT192" s="9"/>
      <c r="PU192" s="9"/>
      <c r="PV192" s="9"/>
      <c r="PW192" s="9"/>
      <c r="PX192" s="9"/>
      <c r="PY192" s="9"/>
      <c r="PZ192" s="9"/>
      <c r="QA192" s="9"/>
      <c r="QB192" s="9"/>
      <c r="QC192" s="9"/>
      <c r="QD192" s="9"/>
      <c r="QE192" s="9"/>
      <c r="QF192" s="9"/>
      <c r="QG192" s="9"/>
      <c r="QH192" s="9"/>
      <c r="QI192" s="9"/>
      <c r="QJ192" s="9"/>
      <c r="QK192" s="9"/>
      <c r="QL192" s="9"/>
      <c r="QM192" s="9"/>
      <c r="QN192" s="9"/>
      <c r="QO192" s="9"/>
      <c r="QP192" s="9"/>
      <c r="QQ192" s="9"/>
      <c r="QR192" s="9"/>
      <c r="QS192" s="9"/>
      <c r="QT192" s="9"/>
      <c r="QU192" s="9"/>
      <c r="QV192" s="9"/>
      <c r="QW192" s="9"/>
      <c r="QX192" s="9"/>
      <c r="QY192" s="9"/>
      <c r="QZ192" s="9"/>
      <c r="RA192" s="9"/>
      <c r="RB192" s="9"/>
      <c r="RC192" s="9"/>
      <c r="RD192" s="9"/>
      <c r="RE192" s="9"/>
      <c r="RF192" s="9"/>
      <c r="RG192" s="9"/>
      <c r="RH192" s="9"/>
      <c r="RI192" s="9"/>
      <c r="RJ192" s="9"/>
      <c r="RK192" s="9"/>
      <c r="RL192" s="9"/>
      <c r="RM192" s="9"/>
      <c r="RN192" s="9"/>
      <c r="RO192" s="9"/>
      <c r="RP192" s="9"/>
      <c r="RQ192" s="9"/>
      <c r="RR192" s="9"/>
      <c r="RS192" s="9"/>
      <c r="RT192" s="9"/>
      <c r="RU192" s="9"/>
      <c r="RV192" s="9"/>
      <c r="RW192" s="9"/>
      <c r="RX192" s="9"/>
      <c r="RY192" s="9"/>
      <c r="RZ192" s="9"/>
      <c r="SA192" s="9"/>
      <c r="SB192" s="9"/>
      <c r="SC192" s="9"/>
      <c r="SD192" s="9"/>
      <c r="SE192" s="9"/>
      <c r="SF192" s="9"/>
      <c r="SG192" s="9"/>
      <c r="SH192" s="9"/>
      <c r="SI192" s="9"/>
      <c r="SJ192" s="9"/>
      <c r="SK192" s="9"/>
      <c r="SL192" s="9"/>
      <c r="SM192" s="9"/>
      <c r="SN192" s="9"/>
      <c r="SO192" s="9"/>
      <c r="SP192" s="9"/>
      <c r="SQ192" s="9"/>
      <c r="SR192" s="9"/>
      <c r="SS192" s="9"/>
      <c r="ST192" s="9"/>
      <c r="SU192" s="9"/>
      <c r="SV192" s="9"/>
      <c r="SW192" s="9"/>
      <c r="SX192" s="9"/>
      <c r="SY192" s="9"/>
      <c r="SZ192" s="9"/>
      <c r="TA192" s="9"/>
      <c r="TB192" s="9"/>
      <c r="TC192" s="9"/>
      <c r="TD192" s="9"/>
      <c r="TE192" s="9"/>
      <c r="TF192" s="9"/>
      <c r="TG192" s="9"/>
      <c r="TH192" s="9"/>
      <c r="TI192" s="9"/>
      <c r="TJ192" s="9"/>
      <c r="TK192" s="9"/>
      <c r="TL192" s="9"/>
      <c r="TM192" s="9"/>
      <c r="TN192" s="9"/>
      <c r="TO192" s="9"/>
      <c r="TP192" s="9"/>
      <c r="TQ192" s="9"/>
      <c r="TR192" s="9"/>
      <c r="TS192" s="9"/>
      <c r="TT192" s="9"/>
      <c r="TU192" s="9"/>
      <c r="TV192" s="9"/>
      <c r="TW192" s="9"/>
      <c r="TX192" s="9"/>
      <c r="TY192" s="9"/>
      <c r="TZ192" s="9"/>
      <c r="UA192" s="9"/>
      <c r="UB192" s="9"/>
      <c r="UC192" s="9"/>
      <c r="UD192" s="9"/>
      <c r="UE192" s="9"/>
      <c r="UF192" s="9"/>
      <c r="UG192" s="9"/>
      <c r="UH192" s="9"/>
      <c r="UI192" s="9"/>
      <c r="UJ192" s="9"/>
      <c r="UK192" s="9"/>
      <c r="UL192" s="9"/>
      <c r="UM192" s="9"/>
      <c r="UN192" s="9"/>
      <c r="UO192" s="9"/>
      <c r="UP192" s="9"/>
      <c r="UQ192" s="9"/>
      <c r="UR192" s="9"/>
      <c r="US192" s="9"/>
    </row>
    <row r="193" spans="1:565" s="105" customFormat="1" x14ac:dyDescent="0.2">
      <c r="A193" s="110" t="s">
        <v>1844</v>
      </c>
      <c r="B193" s="111" t="s">
        <v>1005</v>
      </c>
      <c r="C193" s="112">
        <v>350.73498000000001</v>
      </c>
      <c r="D193" s="113">
        <v>366.65</v>
      </c>
      <c r="E193" s="114">
        <v>24.3854525</v>
      </c>
      <c r="F193" s="10"/>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c r="ML193" s="9"/>
      <c r="MM193" s="9"/>
      <c r="MN193" s="9"/>
      <c r="MO193" s="9"/>
      <c r="MP193" s="9"/>
      <c r="MQ193" s="9"/>
      <c r="MR193" s="9"/>
      <c r="MS193" s="9"/>
      <c r="MT193" s="9"/>
      <c r="MU193" s="9"/>
      <c r="MV193" s="9"/>
      <c r="MW193" s="9"/>
      <c r="MX193" s="9"/>
      <c r="MY193" s="9"/>
      <c r="MZ193" s="9"/>
      <c r="NA193" s="9"/>
      <c r="NB193" s="9"/>
      <c r="NC193" s="9"/>
      <c r="ND193" s="9"/>
      <c r="NE193" s="9"/>
      <c r="NF193" s="9"/>
      <c r="NG193" s="9"/>
      <c r="NH193" s="9"/>
      <c r="NI193" s="9"/>
      <c r="NJ193" s="9"/>
      <c r="NK193" s="9"/>
      <c r="NL193" s="9"/>
      <c r="NM193" s="9"/>
      <c r="NN193" s="9"/>
      <c r="NO193" s="9"/>
      <c r="NP193" s="9"/>
      <c r="NQ193" s="9"/>
      <c r="NR193" s="9"/>
      <c r="NS193" s="9"/>
      <c r="NT193" s="9"/>
      <c r="NU193" s="9"/>
      <c r="NV193" s="9"/>
      <c r="NW193" s="9"/>
      <c r="NX193" s="9"/>
      <c r="NY193" s="9"/>
      <c r="NZ193" s="9"/>
      <c r="OA193" s="9"/>
      <c r="OB193" s="9"/>
      <c r="OC193" s="9"/>
      <c r="OD193" s="9"/>
      <c r="OE193" s="9"/>
      <c r="OF193" s="9"/>
      <c r="OG193" s="9"/>
      <c r="OH193" s="9"/>
      <c r="OI193" s="9"/>
      <c r="OJ193" s="9"/>
      <c r="OK193" s="9"/>
      <c r="OL193" s="9"/>
      <c r="OM193" s="9"/>
      <c r="ON193" s="9"/>
      <c r="OO193" s="9"/>
      <c r="OP193" s="9"/>
      <c r="OQ193" s="9"/>
      <c r="OR193" s="9"/>
      <c r="OS193" s="9"/>
      <c r="OT193" s="9"/>
      <c r="OU193" s="9"/>
      <c r="OV193" s="9"/>
      <c r="OW193" s="9"/>
      <c r="OX193" s="9"/>
      <c r="OY193" s="9"/>
      <c r="OZ193" s="9"/>
      <c r="PA193" s="9"/>
      <c r="PB193" s="9"/>
      <c r="PC193" s="9"/>
      <c r="PD193" s="9"/>
      <c r="PE193" s="9"/>
      <c r="PF193" s="9"/>
      <c r="PG193" s="9"/>
      <c r="PH193" s="9"/>
      <c r="PI193" s="9"/>
      <c r="PJ193" s="9"/>
      <c r="PK193" s="9"/>
      <c r="PL193" s="9"/>
      <c r="PM193" s="9"/>
      <c r="PN193" s="9"/>
      <c r="PO193" s="9"/>
      <c r="PP193" s="9"/>
      <c r="PQ193" s="9"/>
      <c r="PR193" s="9"/>
      <c r="PS193" s="9"/>
      <c r="PT193" s="9"/>
      <c r="PU193" s="9"/>
      <c r="PV193" s="9"/>
      <c r="PW193" s="9"/>
      <c r="PX193" s="9"/>
      <c r="PY193" s="9"/>
      <c r="PZ193" s="9"/>
      <c r="QA193" s="9"/>
      <c r="QB193" s="9"/>
      <c r="QC193" s="9"/>
      <c r="QD193" s="9"/>
      <c r="QE193" s="9"/>
      <c r="QF193" s="9"/>
      <c r="QG193" s="9"/>
      <c r="QH193" s="9"/>
      <c r="QI193" s="9"/>
      <c r="QJ193" s="9"/>
      <c r="QK193" s="9"/>
      <c r="QL193" s="9"/>
      <c r="QM193" s="9"/>
      <c r="QN193" s="9"/>
      <c r="QO193" s="9"/>
      <c r="QP193" s="9"/>
      <c r="QQ193" s="9"/>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c r="SB193" s="9"/>
      <c r="SC193" s="9"/>
      <c r="SD193" s="9"/>
      <c r="SE193" s="9"/>
      <c r="SF193" s="9"/>
      <c r="SG193" s="9"/>
      <c r="SH193" s="9"/>
      <c r="SI193" s="9"/>
      <c r="SJ193" s="9"/>
      <c r="SK193" s="9"/>
      <c r="SL193" s="9"/>
      <c r="SM193" s="9"/>
      <c r="SN193" s="9"/>
      <c r="SO193" s="9"/>
      <c r="SP193" s="9"/>
      <c r="SQ193" s="9"/>
      <c r="SR193" s="9"/>
      <c r="SS193" s="9"/>
      <c r="ST193" s="9"/>
      <c r="SU193" s="9"/>
      <c r="SV193" s="9"/>
      <c r="SW193" s="9"/>
      <c r="SX193" s="9"/>
      <c r="SY193" s="9"/>
      <c r="SZ193" s="9"/>
      <c r="TA193" s="9"/>
      <c r="TB193" s="9"/>
      <c r="TC193" s="9"/>
      <c r="TD193" s="9"/>
      <c r="TE193" s="9"/>
      <c r="TF193" s="9"/>
      <c r="TG193" s="9"/>
      <c r="TH193" s="9"/>
      <c r="TI193" s="9"/>
      <c r="TJ193" s="9"/>
      <c r="TK193" s="9"/>
      <c r="TL193" s="9"/>
      <c r="TM193" s="9"/>
      <c r="TN193" s="9"/>
      <c r="TO193" s="9"/>
      <c r="TP193" s="9"/>
      <c r="TQ193" s="9"/>
      <c r="TR193" s="9"/>
      <c r="TS193" s="9"/>
      <c r="TT193" s="9"/>
      <c r="TU193" s="9"/>
      <c r="TV193" s="9"/>
      <c r="TW193" s="9"/>
      <c r="TX193" s="9"/>
      <c r="TY193" s="9"/>
      <c r="TZ193" s="9"/>
      <c r="UA193" s="9"/>
      <c r="UB193" s="9"/>
      <c r="UC193" s="9"/>
      <c r="UD193" s="9"/>
      <c r="UE193" s="9"/>
      <c r="UF193" s="9"/>
      <c r="UG193" s="9"/>
      <c r="UH193" s="9"/>
      <c r="UI193" s="9"/>
      <c r="UJ193" s="9"/>
      <c r="UK193" s="9"/>
      <c r="UL193" s="9"/>
      <c r="UM193" s="9"/>
      <c r="UN193" s="9"/>
      <c r="UO193" s="9"/>
      <c r="UP193" s="9"/>
      <c r="UQ193" s="9"/>
      <c r="UR193" s="9"/>
      <c r="US193" s="9"/>
    </row>
    <row r="194" spans="1:565" s="105" customFormat="1" x14ac:dyDescent="0.2">
      <c r="A194" s="115" t="s">
        <v>1664</v>
      </c>
      <c r="B194" s="116" t="s">
        <v>1005</v>
      </c>
      <c r="C194" s="117">
        <v>2730.4843380000002</v>
      </c>
      <c r="D194" s="118">
        <v>2965.5</v>
      </c>
      <c r="E194" s="194">
        <v>695.00809242500009</v>
      </c>
      <c r="F194" s="10"/>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c r="ML194" s="9"/>
      <c r="MM194" s="9"/>
      <c r="MN194" s="9"/>
      <c r="MO194" s="9"/>
      <c r="MP194" s="9"/>
      <c r="MQ194" s="9"/>
      <c r="MR194" s="9"/>
      <c r="MS194" s="9"/>
      <c r="MT194" s="9"/>
      <c r="MU194" s="9"/>
      <c r="MV194" s="9"/>
      <c r="MW194" s="9"/>
      <c r="MX194" s="9"/>
      <c r="MY194" s="9"/>
      <c r="MZ194" s="9"/>
      <c r="NA194" s="9"/>
      <c r="NB194" s="9"/>
      <c r="NC194" s="9"/>
      <c r="ND194" s="9"/>
      <c r="NE194" s="9"/>
      <c r="NF194" s="9"/>
      <c r="NG194" s="9"/>
      <c r="NH194" s="9"/>
      <c r="NI194" s="9"/>
      <c r="NJ194" s="9"/>
      <c r="NK194" s="9"/>
      <c r="NL194" s="9"/>
      <c r="NM194" s="9"/>
      <c r="NN194" s="9"/>
      <c r="NO194" s="9"/>
      <c r="NP194" s="9"/>
      <c r="NQ194" s="9"/>
      <c r="NR194" s="9"/>
      <c r="NS194" s="9"/>
      <c r="NT194" s="9"/>
      <c r="NU194" s="9"/>
      <c r="NV194" s="9"/>
      <c r="NW194" s="9"/>
      <c r="NX194" s="9"/>
      <c r="NY194" s="9"/>
      <c r="NZ194" s="9"/>
      <c r="OA194" s="9"/>
      <c r="OB194" s="9"/>
      <c r="OC194" s="9"/>
      <c r="OD194" s="9"/>
      <c r="OE194" s="9"/>
      <c r="OF194" s="9"/>
      <c r="OG194" s="9"/>
      <c r="OH194" s="9"/>
      <c r="OI194" s="9"/>
      <c r="OJ194" s="9"/>
      <c r="OK194" s="9"/>
      <c r="OL194" s="9"/>
      <c r="OM194" s="9"/>
      <c r="ON194" s="9"/>
      <c r="OO194" s="9"/>
      <c r="OP194" s="9"/>
      <c r="OQ194" s="9"/>
      <c r="OR194" s="9"/>
      <c r="OS194" s="9"/>
      <c r="OT194" s="9"/>
      <c r="OU194" s="9"/>
      <c r="OV194" s="9"/>
      <c r="OW194" s="9"/>
      <c r="OX194" s="9"/>
      <c r="OY194" s="9"/>
      <c r="OZ194" s="9"/>
      <c r="PA194" s="9"/>
      <c r="PB194" s="9"/>
      <c r="PC194" s="9"/>
      <c r="PD194" s="9"/>
      <c r="PE194" s="9"/>
      <c r="PF194" s="9"/>
      <c r="PG194" s="9"/>
      <c r="PH194" s="9"/>
      <c r="PI194" s="9"/>
      <c r="PJ194" s="9"/>
      <c r="PK194" s="9"/>
      <c r="PL194" s="9"/>
      <c r="PM194" s="9"/>
      <c r="PN194" s="9"/>
      <c r="PO194" s="9"/>
      <c r="PP194" s="9"/>
      <c r="PQ194" s="9"/>
      <c r="PR194" s="9"/>
      <c r="PS194" s="9"/>
      <c r="PT194" s="9"/>
      <c r="PU194" s="9"/>
      <c r="PV194" s="9"/>
      <c r="PW194" s="9"/>
      <c r="PX194" s="9"/>
      <c r="PY194" s="9"/>
      <c r="PZ194" s="9"/>
      <c r="QA194" s="9"/>
      <c r="QB194" s="9"/>
      <c r="QC194" s="9"/>
      <c r="QD194" s="9"/>
      <c r="QE194" s="9"/>
      <c r="QF194" s="9"/>
      <c r="QG194" s="9"/>
      <c r="QH194" s="9"/>
      <c r="QI194" s="9"/>
      <c r="QJ194" s="9"/>
      <c r="QK194" s="9"/>
      <c r="QL194" s="9"/>
      <c r="QM194" s="9"/>
      <c r="QN194" s="9"/>
      <c r="QO194" s="9"/>
      <c r="QP194" s="9"/>
      <c r="QQ194" s="9"/>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c r="SB194" s="9"/>
      <c r="SC194" s="9"/>
      <c r="SD194" s="9"/>
      <c r="SE194" s="9"/>
      <c r="SF194" s="9"/>
      <c r="SG194" s="9"/>
      <c r="SH194" s="9"/>
      <c r="SI194" s="9"/>
      <c r="SJ194" s="9"/>
      <c r="SK194" s="9"/>
      <c r="SL194" s="9"/>
      <c r="SM194" s="9"/>
      <c r="SN194" s="9"/>
      <c r="SO194" s="9"/>
      <c r="SP194" s="9"/>
      <c r="SQ194" s="9"/>
      <c r="SR194" s="9"/>
      <c r="SS194" s="9"/>
      <c r="ST194" s="9"/>
      <c r="SU194" s="9"/>
      <c r="SV194" s="9"/>
      <c r="SW194" s="9"/>
      <c r="SX194" s="9"/>
      <c r="SY194" s="9"/>
      <c r="SZ194" s="9"/>
      <c r="TA194" s="9"/>
      <c r="TB194" s="9"/>
      <c r="TC194" s="9"/>
      <c r="TD194" s="9"/>
      <c r="TE194" s="9"/>
      <c r="TF194" s="9"/>
      <c r="TG194" s="9"/>
      <c r="TH194" s="9"/>
      <c r="TI194" s="9"/>
      <c r="TJ194" s="9"/>
      <c r="TK194" s="9"/>
      <c r="TL194" s="9"/>
      <c r="TM194" s="9"/>
      <c r="TN194" s="9"/>
      <c r="TO194" s="9"/>
      <c r="TP194" s="9"/>
      <c r="TQ194" s="9"/>
      <c r="TR194" s="9"/>
      <c r="TS194" s="9"/>
      <c r="TT194" s="9"/>
      <c r="TU194" s="9"/>
      <c r="TV194" s="9"/>
      <c r="TW194" s="9"/>
      <c r="TX194" s="9"/>
      <c r="TY194" s="9"/>
      <c r="TZ194" s="9"/>
      <c r="UA194" s="9"/>
      <c r="UB194" s="9"/>
      <c r="UC194" s="9"/>
      <c r="UD194" s="9"/>
      <c r="UE194" s="9"/>
      <c r="UF194" s="9"/>
      <c r="UG194" s="9"/>
      <c r="UH194" s="9"/>
      <c r="UI194" s="9"/>
      <c r="UJ194" s="9"/>
      <c r="UK194" s="9"/>
      <c r="UL194" s="9"/>
      <c r="UM194" s="9"/>
      <c r="UN194" s="9"/>
      <c r="UO194" s="9"/>
      <c r="UP194" s="9"/>
      <c r="UQ194" s="9"/>
      <c r="UR194" s="9"/>
      <c r="US194" s="9"/>
    </row>
    <row r="195" spans="1:565" s="105" customFormat="1" x14ac:dyDescent="0.2">
      <c r="A195" s="115" t="s">
        <v>1665</v>
      </c>
      <c r="B195" s="116" t="s">
        <v>1005</v>
      </c>
      <c r="C195" s="117">
        <v>2465.22804</v>
      </c>
      <c r="D195" s="118">
        <v>2982.5</v>
      </c>
      <c r="E195" s="195"/>
      <c r="F195" s="10"/>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c r="IW195" s="9"/>
      <c r="IX195" s="9"/>
      <c r="IY195" s="9"/>
      <c r="IZ195" s="9"/>
      <c r="JA195" s="9"/>
      <c r="JB195" s="9"/>
      <c r="JC195" s="9"/>
      <c r="JD195" s="9"/>
      <c r="JE195" s="9"/>
      <c r="JF195" s="9"/>
      <c r="JG195" s="9"/>
      <c r="JH195" s="9"/>
      <c r="JI195" s="9"/>
      <c r="JJ195" s="9"/>
      <c r="JK195" s="9"/>
      <c r="JL195" s="9"/>
      <c r="JM195" s="9"/>
      <c r="JN195" s="9"/>
      <c r="JO195" s="9"/>
      <c r="JP195" s="9"/>
      <c r="JQ195" s="9"/>
      <c r="JR195" s="9"/>
      <c r="JS195" s="9"/>
      <c r="JT195" s="9"/>
      <c r="JU195" s="9"/>
      <c r="JV195" s="9"/>
      <c r="JW195" s="9"/>
      <c r="JX195" s="9"/>
      <c r="JY195" s="9"/>
      <c r="JZ195" s="9"/>
      <c r="KA195" s="9"/>
      <c r="KB195" s="9"/>
      <c r="KC195" s="9"/>
      <c r="KD195" s="9"/>
      <c r="KE195" s="9"/>
      <c r="KF195" s="9"/>
      <c r="KG195" s="9"/>
      <c r="KH195" s="9"/>
      <c r="KI195" s="9"/>
      <c r="KJ195" s="9"/>
      <c r="KK195" s="9"/>
      <c r="KL195" s="9"/>
      <c r="KM195" s="9"/>
      <c r="KN195" s="9"/>
      <c r="KO195" s="9"/>
      <c r="KP195" s="9"/>
      <c r="KQ195" s="9"/>
      <c r="KR195" s="9"/>
      <c r="KS195" s="9"/>
      <c r="KT195" s="9"/>
      <c r="KU195" s="9"/>
      <c r="KV195" s="9"/>
      <c r="KW195" s="9"/>
      <c r="KX195" s="9"/>
      <c r="KY195" s="9"/>
      <c r="KZ195" s="9"/>
      <c r="LA195" s="9"/>
      <c r="LB195" s="9"/>
      <c r="LC195" s="9"/>
      <c r="LD195" s="9"/>
      <c r="LE195" s="9"/>
      <c r="LF195" s="9"/>
      <c r="LG195" s="9"/>
      <c r="LH195" s="9"/>
      <c r="LI195" s="9"/>
      <c r="LJ195" s="9"/>
      <c r="LK195" s="9"/>
      <c r="LL195" s="9"/>
      <c r="LM195" s="9"/>
      <c r="LN195" s="9"/>
      <c r="LO195" s="9"/>
      <c r="LP195" s="9"/>
      <c r="LQ195" s="9"/>
      <c r="LR195" s="9"/>
      <c r="LS195" s="9"/>
      <c r="LT195" s="9"/>
      <c r="LU195" s="9"/>
      <c r="LV195" s="9"/>
      <c r="LW195" s="9"/>
      <c r="LX195" s="9"/>
      <c r="LY195" s="9"/>
      <c r="LZ195" s="9"/>
      <c r="MA195" s="9"/>
      <c r="MB195" s="9"/>
      <c r="MC195" s="9"/>
      <c r="MD195" s="9"/>
      <c r="ME195" s="9"/>
      <c r="MF195" s="9"/>
      <c r="MG195" s="9"/>
      <c r="MH195" s="9"/>
      <c r="MI195" s="9"/>
      <c r="MJ195" s="9"/>
      <c r="MK195" s="9"/>
      <c r="ML195" s="9"/>
      <c r="MM195" s="9"/>
      <c r="MN195" s="9"/>
      <c r="MO195" s="9"/>
      <c r="MP195" s="9"/>
      <c r="MQ195" s="9"/>
      <c r="MR195" s="9"/>
      <c r="MS195" s="9"/>
      <c r="MT195" s="9"/>
      <c r="MU195" s="9"/>
      <c r="MV195" s="9"/>
      <c r="MW195" s="9"/>
      <c r="MX195" s="9"/>
      <c r="MY195" s="9"/>
      <c r="MZ195" s="9"/>
      <c r="NA195" s="9"/>
      <c r="NB195" s="9"/>
      <c r="NC195" s="9"/>
      <c r="ND195" s="9"/>
      <c r="NE195" s="9"/>
      <c r="NF195" s="9"/>
      <c r="NG195" s="9"/>
      <c r="NH195" s="9"/>
      <c r="NI195" s="9"/>
      <c r="NJ195" s="9"/>
      <c r="NK195" s="9"/>
      <c r="NL195" s="9"/>
      <c r="NM195" s="9"/>
      <c r="NN195" s="9"/>
      <c r="NO195" s="9"/>
      <c r="NP195" s="9"/>
      <c r="NQ195" s="9"/>
      <c r="NR195" s="9"/>
      <c r="NS195" s="9"/>
      <c r="NT195" s="9"/>
      <c r="NU195" s="9"/>
      <c r="NV195" s="9"/>
      <c r="NW195" s="9"/>
      <c r="NX195" s="9"/>
      <c r="NY195" s="9"/>
      <c r="NZ195" s="9"/>
      <c r="OA195" s="9"/>
      <c r="OB195" s="9"/>
      <c r="OC195" s="9"/>
      <c r="OD195" s="9"/>
      <c r="OE195" s="9"/>
      <c r="OF195" s="9"/>
      <c r="OG195" s="9"/>
      <c r="OH195" s="9"/>
      <c r="OI195" s="9"/>
      <c r="OJ195" s="9"/>
      <c r="OK195" s="9"/>
      <c r="OL195" s="9"/>
      <c r="OM195" s="9"/>
      <c r="ON195" s="9"/>
      <c r="OO195" s="9"/>
      <c r="OP195" s="9"/>
      <c r="OQ195" s="9"/>
      <c r="OR195" s="9"/>
      <c r="OS195" s="9"/>
      <c r="OT195" s="9"/>
      <c r="OU195" s="9"/>
      <c r="OV195" s="9"/>
      <c r="OW195" s="9"/>
      <c r="OX195" s="9"/>
      <c r="OY195" s="9"/>
      <c r="OZ195" s="9"/>
      <c r="PA195" s="9"/>
      <c r="PB195" s="9"/>
      <c r="PC195" s="9"/>
      <c r="PD195" s="9"/>
      <c r="PE195" s="9"/>
      <c r="PF195" s="9"/>
      <c r="PG195" s="9"/>
      <c r="PH195" s="9"/>
      <c r="PI195" s="9"/>
      <c r="PJ195" s="9"/>
      <c r="PK195" s="9"/>
      <c r="PL195" s="9"/>
      <c r="PM195" s="9"/>
      <c r="PN195" s="9"/>
      <c r="PO195" s="9"/>
      <c r="PP195" s="9"/>
      <c r="PQ195" s="9"/>
      <c r="PR195" s="9"/>
      <c r="PS195" s="9"/>
      <c r="PT195" s="9"/>
      <c r="PU195" s="9"/>
      <c r="PV195" s="9"/>
      <c r="PW195" s="9"/>
      <c r="PX195" s="9"/>
      <c r="PY195" s="9"/>
      <c r="PZ195" s="9"/>
      <c r="QA195" s="9"/>
      <c r="QB195" s="9"/>
      <c r="QC195" s="9"/>
      <c r="QD195" s="9"/>
      <c r="QE195" s="9"/>
      <c r="QF195" s="9"/>
      <c r="QG195" s="9"/>
      <c r="QH195" s="9"/>
      <c r="QI195" s="9"/>
      <c r="QJ195" s="9"/>
      <c r="QK195" s="9"/>
      <c r="QL195" s="9"/>
      <c r="QM195" s="9"/>
      <c r="QN195" s="9"/>
      <c r="QO195" s="9"/>
      <c r="QP195" s="9"/>
      <c r="QQ195" s="9"/>
      <c r="QR195" s="9"/>
      <c r="QS195" s="9"/>
      <c r="QT195" s="9"/>
      <c r="QU195" s="9"/>
      <c r="QV195" s="9"/>
      <c r="QW195" s="9"/>
      <c r="QX195" s="9"/>
      <c r="QY195" s="9"/>
      <c r="QZ195" s="9"/>
      <c r="RA195" s="9"/>
      <c r="RB195" s="9"/>
      <c r="RC195" s="9"/>
      <c r="RD195" s="9"/>
      <c r="RE195" s="9"/>
      <c r="RF195" s="9"/>
      <c r="RG195" s="9"/>
      <c r="RH195" s="9"/>
      <c r="RI195" s="9"/>
      <c r="RJ195" s="9"/>
      <c r="RK195" s="9"/>
      <c r="RL195" s="9"/>
      <c r="RM195" s="9"/>
      <c r="RN195" s="9"/>
      <c r="RO195" s="9"/>
      <c r="RP195" s="9"/>
      <c r="RQ195" s="9"/>
      <c r="RR195" s="9"/>
      <c r="RS195" s="9"/>
      <c r="RT195" s="9"/>
      <c r="RU195" s="9"/>
      <c r="RV195" s="9"/>
      <c r="RW195" s="9"/>
      <c r="RX195" s="9"/>
      <c r="RY195" s="9"/>
      <c r="RZ195" s="9"/>
      <c r="SA195" s="9"/>
      <c r="SB195" s="9"/>
      <c r="SC195" s="9"/>
      <c r="SD195" s="9"/>
      <c r="SE195" s="9"/>
      <c r="SF195" s="9"/>
      <c r="SG195" s="9"/>
      <c r="SH195" s="9"/>
      <c r="SI195" s="9"/>
      <c r="SJ195" s="9"/>
      <c r="SK195" s="9"/>
      <c r="SL195" s="9"/>
      <c r="SM195" s="9"/>
      <c r="SN195" s="9"/>
      <c r="SO195" s="9"/>
      <c r="SP195" s="9"/>
      <c r="SQ195" s="9"/>
      <c r="SR195" s="9"/>
      <c r="SS195" s="9"/>
      <c r="ST195" s="9"/>
      <c r="SU195" s="9"/>
      <c r="SV195" s="9"/>
      <c r="SW195" s="9"/>
      <c r="SX195" s="9"/>
      <c r="SY195" s="9"/>
      <c r="SZ195" s="9"/>
      <c r="TA195" s="9"/>
      <c r="TB195" s="9"/>
      <c r="TC195" s="9"/>
      <c r="TD195" s="9"/>
      <c r="TE195" s="9"/>
      <c r="TF195" s="9"/>
      <c r="TG195" s="9"/>
      <c r="TH195" s="9"/>
      <c r="TI195" s="9"/>
      <c r="TJ195" s="9"/>
      <c r="TK195" s="9"/>
      <c r="TL195" s="9"/>
      <c r="TM195" s="9"/>
      <c r="TN195" s="9"/>
      <c r="TO195" s="9"/>
      <c r="TP195" s="9"/>
      <c r="TQ195" s="9"/>
      <c r="TR195" s="9"/>
      <c r="TS195" s="9"/>
      <c r="TT195" s="9"/>
      <c r="TU195" s="9"/>
      <c r="TV195" s="9"/>
      <c r="TW195" s="9"/>
      <c r="TX195" s="9"/>
      <c r="TY195" s="9"/>
      <c r="TZ195" s="9"/>
      <c r="UA195" s="9"/>
      <c r="UB195" s="9"/>
      <c r="UC195" s="9"/>
      <c r="UD195" s="9"/>
      <c r="UE195" s="9"/>
      <c r="UF195" s="9"/>
      <c r="UG195" s="9"/>
      <c r="UH195" s="9"/>
      <c r="UI195" s="9"/>
      <c r="UJ195" s="9"/>
      <c r="UK195" s="9"/>
      <c r="UL195" s="9"/>
      <c r="UM195" s="9"/>
      <c r="UN195" s="9"/>
      <c r="UO195" s="9"/>
      <c r="UP195" s="9"/>
      <c r="UQ195" s="9"/>
      <c r="UR195" s="9"/>
      <c r="US195" s="9"/>
    </row>
    <row r="196" spans="1:565" s="105" customFormat="1" x14ac:dyDescent="0.2">
      <c r="A196" s="115" t="s">
        <v>1666</v>
      </c>
      <c r="B196" s="116" t="s">
        <v>1005</v>
      </c>
      <c r="C196" s="117">
        <v>1377</v>
      </c>
      <c r="D196" s="118">
        <v>1490.3</v>
      </c>
      <c r="E196" s="118">
        <v>7.7947290000000002</v>
      </c>
      <c r="F196" s="10"/>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c r="MK196" s="9"/>
      <c r="ML196" s="9"/>
      <c r="MM196" s="9"/>
      <c r="MN196" s="9"/>
      <c r="MO196" s="9"/>
      <c r="MP196" s="9"/>
      <c r="MQ196" s="9"/>
      <c r="MR196" s="9"/>
      <c r="MS196" s="9"/>
      <c r="MT196" s="9"/>
      <c r="MU196" s="9"/>
      <c r="MV196" s="9"/>
      <c r="MW196" s="9"/>
      <c r="MX196" s="9"/>
      <c r="MY196" s="9"/>
      <c r="MZ196" s="9"/>
      <c r="NA196" s="9"/>
      <c r="NB196" s="9"/>
      <c r="NC196" s="9"/>
      <c r="ND196" s="9"/>
      <c r="NE196" s="9"/>
      <c r="NF196" s="9"/>
      <c r="NG196" s="9"/>
      <c r="NH196" s="9"/>
      <c r="NI196" s="9"/>
      <c r="NJ196" s="9"/>
      <c r="NK196" s="9"/>
      <c r="NL196" s="9"/>
      <c r="NM196" s="9"/>
      <c r="NN196" s="9"/>
      <c r="NO196" s="9"/>
      <c r="NP196" s="9"/>
      <c r="NQ196" s="9"/>
      <c r="NR196" s="9"/>
      <c r="NS196" s="9"/>
      <c r="NT196" s="9"/>
      <c r="NU196" s="9"/>
      <c r="NV196" s="9"/>
      <c r="NW196" s="9"/>
      <c r="NX196" s="9"/>
      <c r="NY196" s="9"/>
      <c r="NZ196" s="9"/>
      <c r="OA196" s="9"/>
      <c r="OB196" s="9"/>
      <c r="OC196" s="9"/>
      <c r="OD196" s="9"/>
      <c r="OE196" s="9"/>
      <c r="OF196" s="9"/>
      <c r="OG196" s="9"/>
      <c r="OH196" s="9"/>
      <c r="OI196" s="9"/>
      <c r="OJ196" s="9"/>
      <c r="OK196" s="9"/>
      <c r="OL196" s="9"/>
      <c r="OM196" s="9"/>
      <c r="ON196" s="9"/>
      <c r="OO196" s="9"/>
      <c r="OP196" s="9"/>
      <c r="OQ196" s="9"/>
      <c r="OR196" s="9"/>
      <c r="OS196" s="9"/>
      <c r="OT196" s="9"/>
      <c r="OU196" s="9"/>
      <c r="OV196" s="9"/>
      <c r="OW196" s="9"/>
      <c r="OX196" s="9"/>
      <c r="OY196" s="9"/>
      <c r="OZ196" s="9"/>
      <c r="PA196" s="9"/>
      <c r="PB196" s="9"/>
      <c r="PC196" s="9"/>
      <c r="PD196" s="9"/>
      <c r="PE196" s="9"/>
      <c r="PF196" s="9"/>
      <c r="PG196" s="9"/>
      <c r="PH196" s="9"/>
      <c r="PI196" s="9"/>
      <c r="PJ196" s="9"/>
      <c r="PK196" s="9"/>
      <c r="PL196" s="9"/>
      <c r="PM196" s="9"/>
      <c r="PN196" s="9"/>
      <c r="PO196" s="9"/>
      <c r="PP196" s="9"/>
      <c r="PQ196" s="9"/>
      <c r="PR196" s="9"/>
      <c r="PS196" s="9"/>
      <c r="PT196" s="9"/>
      <c r="PU196" s="9"/>
      <c r="PV196" s="9"/>
      <c r="PW196" s="9"/>
      <c r="PX196" s="9"/>
      <c r="PY196" s="9"/>
      <c r="PZ196" s="9"/>
      <c r="QA196" s="9"/>
      <c r="QB196" s="9"/>
      <c r="QC196" s="9"/>
      <c r="QD196" s="9"/>
      <c r="QE196" s="9"/>
      <c r="QF196" s="9"/>
      <c r="QG196" s="9"/>
      <c r="QH196" s="9"/>
      <c r="QI196" s="9"/>
      <c r="QJ196" s="9"/>
      <c r="QK196" s="9"/>
      <c r="QL196" s="9"/>
      <c r="QM196" s="9"/>
      <c r="QN196" s="9"/>
      <c r="QO196" s="9"/>
      <c r="QP196" s="9"/>
      <c r="QQ196" s="9"/>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c r="SB196" s="9"/>
      <c r="SC196" s="9"/>
      <c r="SD196" s="9"/>
      <c r="SE196" s="9"/>
      <c r="SF196" s="9"/>
      <c r="SG196" s="9"/>
      <c r="SH196" s="9"/>
      <c r="SI196" s="9"/>
      <c r="SJ196" s="9"/>
      <c r="SK196" s="9"/>
      <c r="SL196" s="9"/>
      <c r="SM196" s="9"/>
      <c r="SN196" s="9"/>
      <c r="SO196" s="9"/>
      <c r="SP196" s="9"/>
      <c r="SQ196" s="9"/>
      <c r="SR196" s="9"/>
      <c r="SS196" s="9"/>
      <c r="ST196" s="9"/>
      <c r="SU196" s="9"/>
      <c r="SV196" s="9"/>
      <c r="SW196" s="9"/>
      <c r="SX196" s="9"/>
      <c r="SY196" s="9"/>
      <c r="SZ196" s="9"/>
      <c r="TA196" s="9"/>
      <c r="TB196" s="9"/>
      <c r="TC196" s="9"/>
      <c r="TD196" s="9"/>
      <c r="TE196" s="9"/>
      <c r="TF196" s="9"/>
      <c r="TG196" s="9"/>
      <c r="TH196" s="9"/>
      <c r="TI196" s="9"/>
      <c r="TJ196" s="9"/>
      <c r="TK196" s="9"/>
      <c r="TL196" s="9"/>
      <c r="TM196" s="9"/>
      <c r="TN196" s="9"/>
      <c r="TO196" s="9"/>
      <c r="TP196" s="9"/>
      <c r="TQ196" s="9"/>
      <c r="TR196" s="9"/>
      <c r="TS196" s="9"/>
      <c r="TT196" s="9"/>
      <c r="TU196" s="9"/>
      <c r="TV196" s="9"/>
      <c r="TW196" s="9"/>
      <c r="TX196" s="9"/>
      <c r="TY196" s="9"/>
      <c r="TZ196" s="9"/>
      <c r="UA196" s="9"/>
      <c r="UB196" s="9"/>
      <c r="UC196" s="9"/>
      <c r="UD196" s="9"/>
      <c r="UE196" s="9"/>
      <c r="UF196" s="9"/>
      <c r="UG196" s="9"/>
      <c r="UH196" s="9"/>
      <c r="UI196" s="9"/>
      <c r="UJ196" s="9"/>
      <c r="UK196" s="9"/>
      <c r="UL196" s="9"/>
      <c r="UM196" s="9"/>
      <c r="UN196" s="9"/>
      <c r="UO196" s="9"/>
      <c r="UP196" s="9"/>
      <c r="UQ196" s="9"/>
      <c r="UR196" s="9"/>
      <c r="US196" s="9"/>
    </row>
    <row r="197" spans="1:565" s="105" customFormat="1" x14ac:dyDescent="0.2">
      <c r="A197" s="115" t="s">
        <v>1667</v>
      </c>
      <c r="B197" s="116" t="s">
        <v>1005</v>
      </c>
      <c r="C197" s="117">
        <v>1778.8076799999999</v>
      </c>
      <c r="D197" s="118">
        <v>1814.1</v>
      </c>
      <c r="E197" s="192">
        <v>197.50204100000002</v>
      </c>
      <c r="F197" s="10"/>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c r="JA197" s="9"/>
      <c r="JB197" s="9"/>
      <c r="JC197" s="9"/>
      <c r="JD197" s="9"/>
      <c r="JE197" s="9"/>
      <c r="JF197" s="9"/>
      <c r="JG197" s="9"/>
      <c r="JH197" s="9"/>
      <c r="JI197" s="9"/>
      <c r="JJ197" s="9"/>
      <c r="JK197" s="9"/>
      <c r="JL197" s="9"/>
      <c r="JM197" s="9"/>
      <c r="JN197" s="9"/>
      <c r="JO197" s="9"/>
      <c r="JP197" s="9"/>
      <c r="JQ197" s="9"/>
      <c r="JR197" s="9"/>
      <c r="JS197" s="9"/>
      <c r="JT197" s="9"/>
      <c r="JU197" s="9"/>
      <c r="JV197" s="9"/>
      <c r="JW197" s="9"/>
      <c r="JX197" s="9"/>
      <c r="JY197" s="9"/>
      <c r="JZ197" s="9"/>
      <c r="KA197" s="9"/>
      <c r="KB197" s="9"/>
      <c r="KC197" s="9"/>
      <c r="KD197" s="9"/>
      <c r="KE197" s="9"/>
      <c r="KF197" s="9"/>
      <c r="KG197" s="9"/>
      <c r="KH197" s="9"/>
      <c r="KI197" s="9"/>
      <c r="KJ197" s="9"/>
      <c r="KK197" s="9"/>
      <c r="KL197" s="9"/>
      <c r="KM197" s="9"/>
      <c r="KN197" s="9"/>
      <c r="KO197" s="9"/>
      <c r="KP197" s="9"/>
      <c r="KQ197" s="9"/>
      <c r="KR197" s="9"/>
      <c r="KS197" s="9"/>
      <c r="KT197" s="9"/>
      <c r="KU197" s="9"/>
      <c r="KV197" s="9"/>
      <c r="KW197" s="9"/>
      <c r="KX197" s="9"/>
      <c r="KY197" s="9"/>
      <c r="KZ197" s="9"/>
      <c r="LA197" s="9"/>
      <c r="LB197" s="9"/>
      <c r="LC197" s="9"/>
      <c r="LD197" s="9"/>
      <c r="LE197" s="9"/>
      <c r="LF197" s="9"/>
      <c r="LG197" s="9"/>
      <c r="LH197" s="9"/>
      <c r="LI197" s="9"/>
      <c r="LJ197" s="9"/>
      <c r="LK197" s="9"/>
      <c r="LL197" s="9"/>
      <c r="LM197" s="9"/>
      <c r="LN197" s="9"/>
      <c r="LO197" s="9"/>
      <c r="LP197" s="9"/>
      <c r="LQ197" s="9"/>
      <c r="LR197" s="9"/>
      <c r="LS197" s="9"/>
      <c r="LT197" s="9"/>
      <c r="LU197" s="9"/>
      <c r="LV197" s="9"/>
      <c r="LW197" s="9"/>
      <c r="LX197" s="9"/>
      <c r="LY197" s="9"/>
      <c r="LZ197" s="9"/>
      <c r="MA197" s="9"/>
      <c r="MB197" s="9"/>
      <c r="MC197" s="9"/>
      <c r="MD197" s="9"/>
      <c r="ME197" s="9"/>
      <c r="MF197" s="9"/>
      <c r="MG197" s="9"/>
      <c r="MH197" s="9"/>
      <c r="MI197" s="9"/>
      <c r="MJ197" s="9"/>
      <c r="MK197" s="9"/>
      <c r="ML197" s="9"/>
      <c r="MM197" s="9"/>
      <c r="MN197" s="9"/>
      <c r="MO197" s="9"/>
      <c r="MP197" s="9"/>
      <c r="MQ197" s="9"/>
      <c r="MR197" s="9"/>
      <c r="MS197" s="9"/>
      <c r="MT197" s="9"/>
      <c r="MU197" s="9"/>
      <c r="MV197" s="9"/>
      <c r="MW197" s="9"/>
      <c r="MX197" s="9"/>
      <c r="MY197" s="9"/>
      <c r="MZ197" s="9"/>
      <c r="NA197" s="9"/>
      <c r="NB197" s="9"/>
      <c r="NC197" s="9"/>
      <c r="ND197" s="9"/>
      <c r="NE197" s="9"/>
      <c r="NF197" s="9"/>
      <c r="NG197" s="9"/>
      <c r="NH197" s="9"/>
      <c r="NI197" s="9"/>
      <c r="NJ197" s="9"/>
      <c r="NK197" s="9"/>
      <c r="NL197" s="9"/>
      <c r="NM197" s="9"/>
      <c r="NN197" s="9"/>
      <c r="NO197" s="9"/>
      <c r="NP197" s="9"/>
      <c r="NQ197" s="9"/>
      <c r="NR197" s="9"/>
      <c r="NS197" s="9"/>
      <c r="NT197" s="9"/>
      <c r="NU197" s="9"/>
      <c r="NV197" s="9"/>
      <c r="NW197" s="9"/>
      <c r="NX197" s="9"/>
      <c r="NY197" s="9"/>
      <c r="NZ197" s="9"/>
      <c r="OA197" s="9"/>
      <c r="OB197" s="9"/>
      <c r="OC197" s="9"/>
      <c r="OD197" s="9"/>
      <c r="OE197" s="9"/>
      <c r="OF197" s="9"/>
      <c r="OG197" s="9"/>
      <c r="OH197" s="9"/>
      <c r="OI197" s="9"/>
      <c r="OJ197" s="9"/>
      <c r="OK197" s="9"/>
      <c r="OL197" s="9"/>
      <c r="OM197" s="9"/>
      <c r="ON197" s="9"/>
      <c r="OO197" s="9"/>
      <c r="OP197" s="9"/>
      <c r="OQ197" s="9"/>
      <c r="OR197" s="9"/>
      <c r="OS197" s="9"/>
      <c r="OT197" s="9"/>
      <c r="OU197" s="9"/>
      <c r="OV197" s="9"/>
      <c r="OW197" s="9"/>
      <c r="OX197" s="9"/>
      <c r="OY197" s="9"/>
      <c r="OZ197" s="9"/>
      <c r="PA197" s="9"/>
      <c r="PB197" s="9"/>
      <c r="PC197" s="9"/>
      <c r="PD197" s="9"/>
      <c r="PE197" s="9"/>
      <c r="PF197" s="9"/>
      <c r="PG197" s="9"/>
      <c r="PH197" s="9"/>
      <c r="PI197" s="9"/>
      <c r="PJ197" s="9"/>
      <c r="PK197" s="9"/>
      <c r="PL197" s="9"/>
      <c r="PM197" s="9"/>
      <c r="PN197" s="9"/>
      <c r="PO197" s="9"/>
      <c r="PP197" s="9"/>
      <c r="PQ197" s="9"/>
      <c r="PR197" s="9"/>
      <c r="PS197" s="9"/>
      <c r="PT197" s="9"/>
      <c r="PU197" s="9"/>
      <c r="PV197" s="9"/>
      <c r="PW197" s="9"/>
      <c r="PX197" s="9"/>
      <c r="PY197" s="9"/>
      <c r="PZ197" s="9"/>
      <c r="QA197" s="9"/>
      <c r="QB197" s="9"/>
      <c r="QC197" s="9"/>
      <c r="QD197" s="9"/>
      <c r="QE197" s="9"/>
      <c r="QF197" s="9"/>
      <c r="QG197" s="9"/>
      <c r="QH197" s="9"/>
      <c r="QI197" s="9"/>
      <c r="QJ197" s="9"/>
      <c r="QK197" s="9"/>
      <c r="QL197" s="9"/>
      <c r="QM197" s="9"/>
      <c r="QN197" s="9"/>
      <c r="QO197" s="9"/>
      <c r="QP197" s="9"/>
      <c r="QQ197" s="9"/>
      <c r="QR197" s="9"/>
      <c r="QS197" s="9"/>
      <c r="QT197" s="9"/>
      <c r="QU197" s="9"/>
      <c r="QV197" s="9"/>
      <c r="QW197" s="9"/>
      <c r="QX197" s="9"/>
      <c r="QY197" s="9"/>
      <c r="QZ197" s="9"/>
      <c r="RA197" s="9"/>
      <c r="RB197" s="9"/>
      <c r="RC197" s="9"/>
      <c r="RD197" s="9"/>
      <c r="RE197" s="9"/>
      <c r="RF197" s="9"/>
      <c r="RG197" s="9"/>
      <c r="RH197" s="9"/>
      <c r="RI197" s="9"/>
      <c r="RJ197" s="9"/>
      <c r="RK197" s="9"/>
      <c r="RL197" s="9"/>
      <c r="RM197" s="9"/>
      <c r="RN197" s="9"/>
      <c r="RO197" s="9"/>
      <c r="RP197" s="9"/>
      <c r="RQ197" s="9"/>
      <c r="RR197" s="9"/>
      <c r="RS197" s="9"/>
      <c r="RT197" s="9"/>
      <c r="RU197" s="9"/>
      <c r="RV197" s="9"/>
      <c r="RW197" s="9"/>
      <c r="RX197" s="9"/>
      <c r="RY197" s="9"/>
      <c r="RZ197" s="9"/>
      <c r="SA197" s="9"/>
      <c r="SB197" s="9"/>
      <c r="SC197" s="9"/>
      <c r="SD197" s="9"/>
      <c r="SE197" s="9"/>
      <c r="SF197" s="9"/>
      <c r="SG197" s="9"/>
      <c r="SH197" s="9"/>
      <c r="SI197" s="9"/>
      <c r="SJ197" s="9"/>
      <c r="SK197" s="9"/>
      <c r="SL197" s="9"/>
      <c r="SM197" s="9"/>
      <c r="SN197" s="9"/>
      <c r="SO197" s="9"/>
      <c r="SP197" s="9"/>
      <c r="SQ197" s="9"/>
      <c r="SR197" s="9"/>
      <c r="SS197" s="9"/>
      <c r="ST197" s="9"/>
      <c r="SU197" s="9"/>
      <c r="SV197" s="9"/>
      <c r="SW197" s="9"/>
      <c r="SX197" s="9"/>
      <c r="SY197" s="9"/>
      <c r="SZ197" s="9"/>
      <c r="TA197" s="9"/>
      <c r="TB197" s="9"/>
      <c r="TC197" s="9"/>
      <c r="TD197" s="9"/>
      <c r="TE197" s="9"/>
      <c r="TF197" s="9"/>
      <c r="TG197" s="9"/>
      <c r="TH197" s="9"/>
      <c r="TI197" s="9"/>
      <c r="TJ197" s="9"/>
      <c r="TK197" s="9"/>
      <c r="TL197" s="9"/>
      <c r="TM197" s="9"/>
      <c r="TN197" s="9"/>
      <c r="TO197" s="9"/>
      <c r="TP197" s="9"/>
      <c r="TQ197" s="9"/>
      <c r="TR197" s="9"/>
      <c r="TS197" s="9"/>
      <c r="TT197" s="9"/>
      <c r="TU197" s="9"/>
      <c r="TV197" s="9"/>
      <c r="TW197" s="9"/>
      <c r="TX197" s="9"/>
      <c r="TY197" s="9"/>
      <c r="TZ197" s="9"/>
      <c r="UA197" s="9"/>
      <c r="UB197" s="9"/>
      <c r="UC197" s="9"/>
      <c r="UD197" s="9"/>
      <c r="UE197" s="9"/>
      <c r="UF197" s="9"/>
      <c r="UG197" s="9"/>
      <c r="UH197" s="9"/>
      <c r="UI197" s="9"/>
      <c r="UJ197" s="9"/>
      <c r="UK197" s="9"/>
      <c r="UL197" s="9"/>
      <c r="UM197" s="9"/>
      <c r="UN197" s="9"/>
      <c r="UO197" s="9"/>
      <c r="UP197" s="9"/>
      <c r="UQ197" s="9"/>
      <c r="UR197" s="9"/>
      <c r="US197" s="9"/>
    </row>
    <row r="198" spans="1:565" s="105" customFormat="1" x14ac:dyDescent="0.2">
      <c r="A198" s="115" t="s">
        <v>1021</v>
      </c>
      <c r="B198" s="116" t="s">
        <v>1005</v>
      </c>
      <c r="C198" s="117">
        <v>1731.9128969999999</v>
      </c>
      <c r="D198" s="118">
        <v>1823.8</v>
      </c>
      <c r="E198" s="193"/>
      <c r="F198" s="10"/>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c r="JA198" s="9"/>
      <c r="JB198" s="9"/>
      <c r="JC198" s="9"/>
      <c r="JD198" s="9"/>
      <c r="JE198" s="9"/>
      <c r="JF198" s="9"/>
      <c r="JG198" s="9"/>
      <c r="JH198" s="9"/>
      <c r="JI198" s="9"/>
      <c r="JJ198" s="9"/>
      <c r="JK198" s="9"/>
      <c r="JL198" s="9"/>
      <c r="JM198" s="9"/>
      <c r="JN198" s="9"/>
      <c r="JO198" s="9"/>
      <c r="JP198" s="9"/>
      <c r="JQ198" s="9"/>
      <c r="JR198" s="9"/>
      <c r="JS198" s="9"/>
      <c r="JT198" s="9"/>
      <c r="JU198" s="9"/>
      <c r="JV198" s="9"/>
      <c r="JW198" s="9"/>
      <c r="JX198" s="9"/>
      <c r="JY198" s="9"/>
      <c r="JZ198" s="9"/>
      <c r="KA198" s="9"/>
      <c r="KB198" s="9"/>
      <c r="KC198" s="9"/>
      <c r="KD198" s="9"/>
      <c r="KE198" s="9"/>
      <c r="KF198" s="9"/>
      <c r="KG198" s="9"/>
      <c r="KH198" s="9"/>
      <c r="KI198" s="9"/>
      <c r="KJ198" s="9"/>
      <c r="KK198" s="9"/>
      <c r="KL198" s="9"/>
      <c r="KM198" s="9"/>
      <c r="KN198" s="9"/>
      <c r="KO198" s="9"/>
      <c r="KP198" s="9"/>
      <c r="KQ198" s="9"/>
      <c r="KR198" s="9"/>
      <c r="KS198" s="9"/>
      <c r="KT198" s="9"/>
      <c r="KU198" s="9"/>
      <c r="KV198" s="9"/>
      <c r="KW198" s="9"/>
      <c r="KX198" s="9"/>
      <c r="KY198" s="9"/>
      <c r="KZ198" s="9"/>
      <c r="LA198" s="9"/>
      <c r="LB198" s="9"/>
      <c r="LC198" s="9"/>
      <c r="LD198" s="9"/>
      <c r="LE198" s="9"/>
      <c r="LF198" s="9"/>
      <c r="LG198" s="9"/>
      <c r="LH198" s="9"/>
      <c r="LI198" s="9"/>
      <c r="LJ198" s="9"/>
      <c r="LK198" s="9"/>
      <c r="LL198" s="9"/>
      <c r="LM198" s="9"/>
      <c r="LN198" s="9"/>
      <c r="LO198" s="9"/>
      <c r="LP198" s="9"/>
      <c r="LQ198" s="9"/>
      <c r="LR198" s="9"/>
      <c r="LS198" s="9"/>
      <c r="LT198" s="9"/>
      <c r="LU198" s="9"/>
      <c r="LV198" s="9"/>
      <c r="LW198" s="9"/>
      <c r="LX198" s="9"/>
      <c r="LY198" s="9"/>
      <c r="LZ198" s="9"/>
      <c r="MA198" s="9"/>
      <c r="MB198" s="9"/>
      <c r="MC198" s="9"/>
      <c r="MD198" s="9"/>
      <c r="ME198" s="9"/>
      <c r="MF198" s="9"/>
      <c r="MG198" s="9"/>
      <c r="MH198" s="9"/>
      <c r="MI198" s="9"/>
      <c r="MJ198" s="9"/>
      <c r="MK198" s="9"/>
      <c r="ML198" s="9"/>
      <c r="MM198" s="9"/>
      <c r="MN198" s="9"/>
      <c r="MO198" s="9"/>
      <c r="MP198" s="9"/>
      <c r="MQ198" s="9"/>
      <c r="MR198" s="9"/>
      <c r="MS198" s="9"/>
      <c r="MT198" s="9"/>
      <c r="MU198" s="9"/>
      <c r="MV198" s="9"/>
      <c r="MW198" s="9"/>
      <c r="MX198" s="9"/>
      <c r="MY198" s="9"/>
      <c r="MZ198" s="9"/>
      <c r="NA198" s="9"/>
      <c r="NB198" s="9"/>
      <c r="NC198" s="9"/>
      <c r="ND198" s="9"/>
      <c r="NE198" s="9"/>
      <c r="NF198" s="9"/>
      <c r="NG198" s="9"/>
      <c r="NH198" s="9"/>
      <c r="NI198" s="9"/>
      <c r="NJ198" s="9"/>
      <c r="NK198" s="9"/>
      <c r="NL198" s="9"/>
      <c r="NM198" s="9"/>
      <c r="NN198" s="9"/>
      <c r="NO198" s="9"/>
      <c r="NP198" s="9"/>
      <c r="NQ198" s="9"/>
      <c r="NR198" s="9"/>
      <c r="NS198" s="9"/>
      <c r="NT198" s="9"/>
      <c r="NU198" s="9"/>
      <c r="NV198" s="9"/>
      <c r="NW198" s="9"/>
      <c r="NX198" s="9"/>
      <c r="NY198" s="9"/>
      <c r="NZ198" s="9"/>
      <c r="OA198" s="9"/>
      <c r="OB198" s="9"/>
      <c r="OC198" s="9"/>
      <c r="OD198" s="9"/>
      <c r="OE198" s="9"/>
      <c r="OF198" s="9"/>
      <c r="OG198" s="9"/>
      <c r="OH198" s="9"/>
      <c r="OI198" s="9"/>
      <c r="OJ198" s="9"/>
      <c r="OK198" s="9"/>
      <c r="OL198" s="9"/>
      <c r="OM198" s="9"/>
      <c r="ON198" s="9"/>
      <c r="OO198" s="9"/>
      <c r="OP198" s="9"/>
      <c r="OQ198" s="9"/>
      <c r="OR198" s="9"/>
      <c r="OS198" s="9"/>
      <c r="OT198" s="9"/>
      <c r="OU198" s="9"/>
      <c r="OV198" s="9"/>
      <c r="OW198" s="9"/>
      <c r="OX198" s="9"/>
      <c r="OY198" s="9"/>
      <c r="OZ198" s="9"/>
      <c r="PA198" s="9"/>
      <c r="PB198" s="9"/>
      <c r="PC198" s="9"/>
      <c r="PD198" s="9"/>
      <c r="PE198" s="9"/>
      <c r="PF198" s="9"/>
      <c r="PG198" s="9"/>
      <c r="PH198" s="9"/>
      <c r="PI198" s="9"/>
      <c r="PJ198" s="9"/>
      <c r="PK198" s="9"/>
      <c r="PL198" s="9"/>
      <c r="PM198" s="9"/>
      <c r="PN198" s="9"/>
      <c r="PO198" s="9"/>
      <c r="PP198" s="9"/>
      <c r="PQ198" s="9"/>
      <c r="PR198" s="9"/>
      <c r="PS198" s="9"/>
      <c r="PT198" s="9"/>
      <c r="PU198" s="9"/>
      <c r="PV198" s="9"/>
      <c r="PW198" s="9"/>
      <c r="PX198" s="9"/>
      <c r="PY198" s="9"/>
      <c r="PZ198" s="9"/>
      <c r="QA198" s="9"/>
      <c r="QB198" s="9"/>
      <c r="QC198" s="9"/>
      <c r="QD198" s="9"/>
      <c r="QE198" s="9"/>
      <c r="QF198" s="9"/>
      <c r="QG198" s="9"/>
      <c r="QH198" s="9"/>
      <c r="QI198" s="9"/>
      <c r="QJ198" s="9"/>
      <c r="QK198" s="9"/>
      <c r="QL198" s="9"/>
      <c r="QM198" s="9"/>
      <c r="QN198" s="9"/>
      <c r="QO198" s="9"/>
      <c r="QP198" s="9"/>
      <c r="QQ198" s="9"/>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c r="SB198" s="9"/>
      <c r="SC198" s="9"/>
      <c r="SD198" s="9"/>
      <c r="SE198" s="9"/>
      <c r="SF198" s="9"/>
      <c r="SG198" s="9"/>
      <c r="SH198" s="9"/>
      <c r="SI198" s="9"/>
      <c r="SJ198" s="9"/>
      <c r="SK198" s="9"/>
      <c r="SL198" s="9"/>
      <c r="SM198" s="9"/>
      <c r="SN198" s="9"/>
      <c r="SO198" s="9"/>
      <c r="SP198" s="9"/>
      <c r="SQ198" s="9"/>
      <c r="SR198" s="9"/>
      <c r="SS198" s="9"/>
      <c r="ST198" s="9"/>
      <c r="SU198" s="9"/>
      <c r="SV198" s="9"/>
      <c r="SW198" s="9"/>
      <c r="SX198" s="9"/>
      <c r="SY198" s="9"/>
      <c r="SZ198" s="9"/>
      <c r="TA198" s="9"/>
      <c r="TB198" s="9"/>
      <c r="TC198" s="9"/>
      <c r="TD198" s="9"/>
      <c r="TE198" s="9"/>
      <c r="TF198" s="9"/>
      <c r="TG198" s="9"/>
      <c r="TH198" s="9"/>
      <c r="TI198" s="9"/>
      <c r="TJ198" s="9"/>
      <c r="TK198" s="9"/>
      <c r="TL198" s="9"/>
      <c r="TM198" s="9"/>
      <c r="TN198" s="9"/>
      <c r="TO198" s="9"/>
      <c r="TP198" s="9"/>
      <c r="TQ198" s="9"/>
      <c r="TR198" s="9"/>
      <c r="TS198" s="9"/>
      <c r="TT198" s="9"/>
      <c r="TU198" s="9"/>
      <c r="TV198" s="9"/>
      <c r="TW198" s="9"/>
      <c r="TX198" s="9"/>
      <c r="TY198" s="9"/>
      <c r="TZ198" s="9"/>
      <c r="UA198" s="9"/>
      <c r="UB198" s="9"/>
      <c r="UC198" s="9"/>
      <c r="UD198" s="9"/>
      <c r="UE198" s="9"/>
      <c r="UF198" s="9"/>
      <c r="UG198" s="9"/>
      <c r="UH198" s="9"/>
      <c r="UI198" s="9"/>
      <c r="UJ198" s="9"/>
      <c r="UK198" s="9"/>
      <c r="UL198" s="9"/>
      <c r="UM198" s="9"/>
      <c r="UN198" s="9"/>
      <c r="UO198" s="9"/>
      <c r="UP198" s="9"/>
      <c r="UQ198" s="9"/>
      <c r="UR198" s="9"/>
      <c r="US198" s="9"/>
    </row>
    <row r="199" spans="1:565" s="105" customFormat="1" x14ac:dyDescent="0.2">
      <c r="A199" s="115" t="s">
        <v>1668</v>
      </c>
      <c r="B199" s="116" t="s">
        <v>1005</v>
      </c>
      <c r="C199" s="117">
        <v>220.11</v>
      </c>
      <c r="D199" s="118">
        <v>246.23</v>
      </c>
      <c r="E199" s="114">
        <v>2.330510775</v>
      </c>
      <c r="F199" s="10"/>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c r="JA199" s="9"/>
      <c r="JB199" s="9"/>
      <c r="JC199" s="9"/>
      <c r="JD199" s="9"/>
      <c r="JE199" s="9"/>
      <c r="JF199" s="9"/>
      <c r="JG199" s="9"/>
      <c r="JH199" s="9"/>
      <c r="JI199" s="9"/>
      <c r="JJ199" s="9"/>
      <c r="JK199" s="9"/>
      <c r="JL199" s="9"/>
      <c r="JM199" s="9"/>
      <c r="JN199" s="9"/>
      <c r="JO199" s="9"/>
      <c r="JP199" s="9"/>
      <c r="JQ199" s="9"/>
      <c r="JR199" s="9"/>
      <c r="JS199" s="9"/>
      <c r="JT199" s="9"/>
      <c r="JU199" s="9"/>
      <c r="JV199" s="9"/>
      <c r="JW199" s="9"/>
      <c r="JX199" s="9"/>
      <c r="JY199" s="9"/>
      <c r="JZ199" s="9"/>
      <c r="KA199" s="9"/>
      <c r="KB199" s="9"/>
      <c r="KC199" s="9"/>
      <c r="KD199" s="9"/>
      <c r="KE199" s="9"/>
      <c r="KF199" s="9"/>
      <c r="KG199" s="9"/>
      <c r="KH199" s="9"/>
      <c r="KI199" s="9"/>
      <c r="KJ199" s="9"/>
      <c r="KK199" s="9"/>
      <c r="KL199" s="9"/>
      <c r="KM199" s="9"/>
      <c r="KN199" s="9"/>
      <c r="KO199" s="9"/>
      <c r="KP199" s="9"/>
      <c r="KQ199" s="9"/>
      <c r="KR199" s="9"/>
      <c r="KS199" s="9"/>
      <c r="KT199" s="9"/>
      <c r="KU199" s="9"/>
      <c r="KV199" s="9"/>
      <c r="KW199" s="9"/>
      <c r="KX199" s="9"/>
      <c r="KY199" s="9"/>
      <c r="KZ199" s="9"/>
      <c r="LA199" s="9"/>
      <c r="LB199" s="9"/>
      <c r="LC199" s="9"/>
      <c r="LD199" s="9"/>
      <c r="LE199" s="9"/>
      <c r="LF199" s="9"/>
      <c r="LG199" s="9"/>
      <c r="LH199" s="9"/>
      <c r="LI199" s="9"/>
      <c r="LJ199" s="9"/>
      <c r="LK199" s="9"/>
      <c r="LL199" s="9"/>
      <c r="LM199" s="9"/>
      <c r="LN199" s="9"/>
      <c r="LO199" s="9"/>
      <c r="LP199" s="9"/>
      <c r="LQ199" s="9"/>
      <c r="LR199" s="9"/>
      <c r="LS199" s="9"/>
      <c r="LT199" s="9"/>
      <c r="LU199" s="9"/>
      <c r="LV199" s="9"/>
      <c r="LW199" s="9"/>
      <c r="LX199" s="9"/>
      <c r="LY199" s="9"/>
      <c r="LZ199" s="9"/>
      <c r="MA199" s="9"/>
      <c r="MB199" s="9"/>
      <c r="MC199" s="9"/>
      <c r="MD199" s="9"/>
      <c r="ME199" s="9"/>
      <c r="MF199" s="9"/>
      <c r="MG199" s="9"/>
      <c r="MH199" s="9"/>
      <c r="MI199" s="9"/>
      <c r="MJ199" s="9"/>
      <c r="MK199" s="9"/>
      <c r="ML199" s="9"/>
      <c r="MM199" s="9"/>
      <c r="MN199" s="9"/>
      <c r="MO199" s="9"/>
      <c r="MP199" s="9"/>
      <c r="MQ199" s="9"/>
      <c r="MR199" s="9"/>
      <c r="MS199" s="9"/>
      <c r="MT199" s="9"/>
      <c r="MU199" s="9"/>
      <c r="MV199" s="9"/>
      <c r="MW199" s="9"/>
      <c r="MX199" s="9"/>
      <c r="MY199" s="9"/>
      <c r="MZ199" s="9"/>
      <c r="NA199" s="9"/>
      <c r="NB199" s="9"/>
      <c r="NC199" s="9"/>
      <c r="ND199" s="9"/>
      <c r="NE199" s="9"/>
      <c r="NF199" s="9"/>
      <c r="NG199" s="9"/>
      <c r="NH199" s="9"/>
      <c r="NI199" s="9"/>
      <c r="NJ199" s="9"/>
      <c r="NK199" s="9"/>
      <c r="NL199" s="9"/>
      <c r="NM199" s="9"/>
      <c r="NN199" s="9"/>
      <c r="NO199" s="9"/>
      <c r="NP199" s="9"/>
      <c r="NQ199" s="9"/>
      <c r="NR199" s="9"/>
      <c r="NS199" s="9"/>
      <c r="NT199" s="9"/>
      <c r="NU199" s="9"/>
      <c r="NV199" s="9"/>
      <c r="NW199" s="9"/>
      <c r="NX199" s="9"/>
      <c r="NY199" s="9"/>
      <c r="NZ199" s="9"/>
      <c r="OA199" s="9"/>
      <c r="OB199" s="9"/>
      <c r="OC199" s="9"/>
      <c r="OD199" s="9"/>
      <c r="OE199" s="9"/>
      <c r="OF199" s="9"/>
      <c r="OG199" s="9"/>
      <c r="OH199" s="9"/>
      <c r="OI199" s="9"/>
      <c r="OJ199" s="9"/>
      <c r="OK199" s="9"/>
      <c r="OL199" s="9"/>
      <c r="OM199" s="9"/>
      <c r="ON199" s="9"/>
      <c r="OO199" s="9"/>
      <c r="OP199" s="9"/>
      <c r="OQ199" s="9"/>
      <c r="OR199" s="9"/>
      <c r="OS199" s="9"/>
      <c r="OT199" s="9"/>
      <c r="OU199" s="9"/>
      <c r="OV199" s="9"/>
      <c r="OW199" s="9"/>
      <c r="OX199" s="9"/>
      <c r="OY199" s="9"/>
      <c r="OZ199" s="9"/>
      <c r="PA199" s="9"/>
      <c r="PB199" s="9"/>
      <c r="PC199" s="9"/>
      <c r="PD199" s="9"/>
      <c r="PE199" s="9"/>
      <c r="PF199" s="9"/>
      <c r="PG199" s="9"/>
      <c r="PH199" s="9"/>
      <c r="PI199" s="9"/>
      <c r="PJ199" s="9"/>
      <c r="PK199" s="9"/>
      <c r="PL199" s="9"/>
      <c r="PM199" s="9"/>
      <c r="PN199" s="9"/>
      <c r="PO199" s="9"/>
      <c r="PP199" s="9"/>
      <c r="PQ199" s="9"/>
      <c r="PR199" s="9"/>
      <c r="PS199" s="9"/>
      <c r="PT199" s="9"/>
      <c r="PU199" s="9"/>
      <c r="PV199" s="9"/>
      <c r="PW199" s="9"/>
      <c r="PX199" s="9"/>
      <c r="PY199" s="9"/>
      <c r="PZ199" s="9"/>
      <c r="QA199" s="9"/>
      <c r="QB199" s="9"/>
      <c r="QC199" s="9"/>
      <c r="QD199" s="9"/>
      <c r="QE199" s="9"/>
      <c r="QF199" s="9"/>
      <c r="QG199" s="9"/>
      <c r="QH199" s="9"/>
      <c r="QI199" s="9"/>
      <c r="QJ199" s="9"/>
      <c r="QK199" s="9"/>
      <c r="QL199" s="9"/>
      <c r="QM199" s="9"/>
      <c r="QN199" s="9"/>
      <c r="QO199" s="9"/>
      <c r="QP199" s="9"/>
      <c r="QQ199" s="9"/>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c r="SB199" s="9"/>
      <c r="SC199" s="9"/>
      <c r="SD199" s="9"/>
      <c r="SE199" s="9"/>
      <c r="SF199" s="9"/>
      <c r="SG199" s="9"/>
      <c r="SH199" s="9"/>
      <c r="SI199" s="9"/>
      <c r="SJ199" s="9"/>
      <c r="SK199" s="9"/>
      <c r="SL199" s="9"/>
      <c r="SM199" s="9"/>
      <c r="SN199" s="9"/>
      <c r="SO199" s="9"/>
      <c r="SP199" s="9"/>
      <c r="SQ199" s="9"/>
      <c r="SR199" s="9"/>
      <c r="SS199" s="9"/>
      <c r="ST199" s="9"/>
      <c r="SU199" s="9"/>
      <c r="SV199" s="9"/>
      <c r="SW199" s="9"/>
      <c r="SX199" s="9"/>
      <c r="SY199" s="9"/>
      <c r="SZ199" s="9"/>
      <c r="TA199" s="9"/>
      <c r="TB199" s="9"/>
      <c r="TC199" s="9"/>
      <c r="TD199" s="9"/>
      <c r="TE199" s="9"/>
      <c r="TF199" s="9"/>
      <c r="TG199" s="9"/>
      <c r="TH199" s="9"/>
      <c r="TI199" s="9"/>
      <c r="TJ199" s="9"/>
      <c r="TK199" s="9"/>
      <c r="TL199" s="9"/>
      <c r="TM199" s="9"/>
      <c r="TN199" s="9"/>
      <c r="TO199" s="9"/>
      <c r="TP199" s="9"/>
      <c r="TQ199" s="9"/>
      <c r="TR199" s="9"/>
      <c r="TS199" s="9"/>
      <c r="TT199" s="9"/>
      <c r="TU199" s="9"/>
      <c r="TV199" s="9"/>
      <c r="TW199" s="9"/>
      <c r="TX199" s="9"/>
      <c r="TY199" s="9"/>
      <c r="TZ199" s="9"/>
      <c r="UA199" s="9"/>
      <c r="UB199" s="9"/>
      <c r="UC199" s="9"/>
      <c r="UD199" s="9"/>
      <c r="UE199" s="9"/>
      <c r="UF199" s="9"/>
      <c r="UG199" s="9"/>
      <c r="UH199" s="9"/>
      <c r="UI199" s="9"/>
      <c r="UJ199" s="9"/>
      <c r="UK199" s="9"/>
      <c r="UL199" s="9"/>
      <c r="UM199" s="9"/>
      <c r="UN199" s="9"/>
      <c r="UO199" s="9"/>
      <c r="UP199" s="9"/>
      <c r="UQ199" s="9"/>
      <c r="UR199" s="9"/>
      <c r="US199" s="9"/>
    </row>
    <row r="200" spans="1:565" s="105" customFormat="1" x14ac:dyDescent="0.2">
      <c r="A200" s="115" t="s">
        <v>1022</v>
      </c>
      <c r="B200" s="116" t="s">
        <v>1005</v>
      </c>
      <c r="C200" s="117">
        <v>1916.6</v>
      </c>
      <c r="D200" s="118">
        <v>1863.6</v>
      </c>
      <c r="E200" s="114">
        <v>5.0034040000000006</v>
      </c>
      <c r="F200" s="10"/>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c r="JA200" s="9"/>
      <c r="JB200" s="9"/>
      <c r="JC200" s="9"/>
      <c r="JD200" s="9"/>
      <c r="JE200" s="9"/>
      <c r="JF200" s="9"/>
      <c r="JG200" s="9"/>
      <c r="JH200" s="9"/>
      <c r="JI200" s="9"/>
      <c r="JJ200" s="9"/>
      <c r="JK200" s="9"/>
      <c r="JL200" s="9"/>
      <c r="JM200" s="9"/>
      <c r="JN200" s="9"/>
      <c r="JO200" s="9"/>
      <c r="JP200" s="9"/>
      <c r="JQ200" s="9"/>
      <c r="JR200" s="9"/>
      <c r="JS200" s="9"/>
      <c r="JT200" s="9"/>
      <c r="JU200" s="9"/>
      <c r="JV200" s="9"/>
      <c r="JW200" s="9"/>
      <c r="JX200" s="9"/>
      <c r="JY200" s="9"/>
      <c r="JZ200" s="9"/>
      <c r="KA200" s="9"/>
      <c r="KB200" s="9"/>
      <c r="KC200" s="9"/>
      <c r="KD200" s="9"/>
      <c r="KE200" s="9"/>
      <c r="KF200" s="9"/>
      <c r="KG200" s="9"/>
      <c r="KH200" s="9"/>
      <c r="KI200" s="9"/>
      <c r="KJ200" s="9"/>
      <c r="KK200" s="9"/>
      <c r="KL200" s="9"/>
      <c r="KM200" s="9"/>
      <c r="KN200" s="9"/>
      <c r="KO200" s="9"/>
      <c r="KP200" s="9"/>
      <c r="KQ200" s="9"/>
      <c r="KR200" s="9"/>
      <c r="KS200" s="9"/>
      <c r="KT200" s="9"/>
      <c r="KU200" s="9"/>
      <c r="KV200" s="9"/>
      <c r="KW200" s="9"/>
      <c r="KX200" s="9"/>
      <c r="KY200" s="9"/>
      <c r="KZ200" s="9"/>
      <c r="LA200" s="9"/>
      <c r="LB200" s="9"/>
      <c r="LC200" s="9"/>
      <c r="LD200" s="9"/>
      <c r="LE200" s="9"/>
      <c r="LF200" s="9"/>
      <c r="LG200" s="9"/>
      <c r="LH200" s="9"/>
      <c r="LI200" s="9"/>
      <c r="LJ200" s="9"/>
      <c r="LK200" s="9"/>
      <c r="LL200" s="9"/>
      <c r="LM200" s="9"/>
      <c r="LN200" s="9"/>
      <c r="LO200" s="9"/>
      <c r="LP200" s="9"/>
      <c r="LQ200" s="9"/>
      <c r="LR200" s="9"/>
      <c r="LS200" s="9"/>
      <c r="LT200" s="9"/>
      <c r="LU200" s="9"/>
      <c r="LV200" s="9"/>
      <c r="LW200" s="9"/>
      <c r="LX200" s="9"/>
      <c r="LY200" s="9"/>
      <c r="LZ200" s="9"/>
      <c r="MA200" s="9"/>
      <c r="MB200" s="9"/>
      <c r="MC200" s="9"/>
      <c r="MD200" s="9"/>
      <c r="ME200" s="9"/>
      <c r="MF200" s="9"/>
      <c r="MG200" s="9"/>
      <c r="MH200" s="9"/>
      <c r="MI200" s="9"/>
      <c r="MJ200" s="9"/>
      <c r="MK200" s="9"/>
      <c r="ML200" s="9"/>
      <c r="MM200" s="9"/>
      <c r="MN200" s="9"/>
      <c r="MO200" s="9"/>
      <c r="MP200" s="9"/>
      <c r="MQ200" s="9"/>
      <c r="MR200" s="9"/>
      <c r="MS200" s="9"/>
      <c r="MT200" s="9"/>
      <c r="MU200" s="9"/>
      <c r="MV200" s="9"/>
      <c r="MW200" s="9"/>
      <c r="MX200" s="9"/>
      <c r="MY200" s="9"/>
      <c r="MZ200" s="9"/>
      <c r="NA200" s="9"/>
      <c r="NB200" s="9"/>
      <c r="NC200" s="9"/>
      <c r="ND200" s="9"/>
      <c r="NE200" s="9"/>
      <c r="NF200" s="9"/>
      <c r="NG200" s="9"/>
      <c r="NH200" s="9"/>
      <c r="NI200" s="9"/>
      <c r="NJ200" s="9"/>
      <c r="NK200" s="9"/>
      <c r="NL200" s="9"/>
      <c r="NM200" s="9"/>
      <c r="NN200" s="9"/>
      <c r="NO200" s="9"/>
      <c r="NP200" s="9"/>
      <c r="NQ200" s="9"/>
      <c r="NR200" s="9"/>
      <c r="NS200" s="9"/>
      <c r="NT200" s="9"/>
      <c r="NU200" s="9"/>
      <c r="NV200" s="9"/>
      <c r="NW200" s="9"/>
      <c r="NX200" s="9"/>
      <c r="NY200" s="9"/>
      <c r="NZ200" s="9"/>
      <c r="OA200" s="9"/>
      <c r="OB200" s="9"/>
      <c r="OC200" s="9"/>
      <c r="OD200" s="9"/>
      <c r="OE200" s="9"/>
      <c r="OF200" s="9"/>
      <c r="OG200" s="9"/>
      <c r="OH200" s="9"/>
      <c r="OI200" s="9"/>
      <c r="OJ200" s="9"/>
      <c r="OK200" s="9"/>
      <c r="OL200" s="9"/>
      <c r="OM200" s="9"/>
      <c r="ON200" s="9"/>
      <c r="OO200" s="9"/>
      <c r="OP200" s="9"/>
      <c r="OQ200" s="9"/>
      <c r="OR200" s="9"/>
      <c r="OS200" s="9"/>
      <c r="OT200" s="9"/>
      <c r="OU200" s="9"/>
      <c r="OV200" s="9"/>
      <c r="OW200" s="9"/>
      <c r="OX200" s="9"/>
      <c r="OY200" s="9"/>
      <c r="OZ200" s="9"/>
      <c r="PA200" s="9"/>
      <c r="PB200" s="9"/>
      <c r="PC200" s="9"/>
      <c r="PD200" s="9"/>
      <c r="PE200" s="9"/>
      <c r="PF200" s="9"/>
      <c r="PG200" s="9"/>
      <c r="PH200" s="9"/>
      <c r="PI200" s="9"/>
      <c r="PJ200" s="9"/>
      <c r="PK200" s="9"/>
      <c r="PL200" s="9"/>
      <c r="PM200" s="9"/>
      <c r="PN200" s="9"/>
      <c r="PO200" s="9"/>
      <c r="PP200" s="9"/>
      <c r="PQ200" s="9"/>
      <c r="PR200" s="9"/>
      <c r="PS200" s="9"/>
      <c r="PT200" s="9"/>
      <c r="PU200" s="9"/>
      <c r="PV200" s="9"/>
      <c r="PW200" s="9"/>
      <c r="PX200" s="9"/>
      <c r="PY200" s="9"/>
      <c r="PZ200" s="9"/>
      <c r="QA200" s="9"/>
      <c r="QB200" s="9"/>
      <c r="QC200" s="9"/>
      <c r="QD200" s="9"/>
      <c r="QE200" s="9"/>
      <c r="QF200" s="9"/>
      <c r="QG200" s="9"/>
      <c r="QH200" s="9"/>
      <c r="QI200" s="9"/>
      <c r="QJ200" s="9"/>
      <c r="QK200" s="9"/>
      <c r="QL200" s="9"/>
      <c r="QM200" s="9"/>
      <c r="QN200" s="9"/>
      <c r="QO200" s="9"/>
      <c r="QP200" s="9"/>
      <c r="QQ200" s="9"/>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c r="SB200" s="9"/>
      <c r="SC200" s="9"/>
      <c r="SD200" s="9"/>
      <c r="SE200" s="9"/>
      <c r="SF200" s="9"/>
      <c r="SG200" s="9"/>
      <c r="SH200" s="9"/>
      <c r="SI200" s="9"/>
      <c r="SJ200" s="9"/>
      <c r="SK200" s="9"/>
      <c r="SL200" s="9"/>
      <c r="SM200" s="9"/>
      <c r="SN200" s="9"/>
      <c r="SO200" s="9"/>
      <c r="SP200" s="9"/>
      <c r="SQ200" s="9"/>
      <c r="SR200" s="9"/>
      <c r="SS200" s="9"/>
      <c r="ST200" s="9"/>
      <c r="SU200" s="9"/>
      <c r="SV200" s="9"/>
      <c r="SW200" s="9"/>
      <c r="SX200" s="9"/>
      <c r="SY200" s="9"/>
      <c r="SZ200" s="9"/>
      <c r="TA200" s="9"/>
      <c r="TB200" s="9"/>
      <c r="TC200" s="9"/>
      <c r="TD200" s="9"/>
      <c r="TE200" s="9"/>
      <c r="TF200" s="9"/>
      <c r="TG200" s="9"/>
      <c r="TH200" s="9"/>
      <c r="TI200" s="9"/>
      <c r="TJ200" s="9"/>
      <c r="TK200" s="9"/>
      <c r="TL200" s="9"/>
      <c r="TM200" s="9"/>
      <c r="TN200" s="9"/>
      <c r="TO200" s="9"/>
      <c r="TP200" s="9"/>
      <c r="TQ200" s="9"/>
      <c r="TR200" s="9"/>
      <c r="TS200" s="9"/>
      <c r="TT200" s="9"/>
      <c r="TU200" s="9"/>
      <c r="TV200" s="9"/>
      <c r="TW200" s="9"/>
      <c r="TX200" s="9"/>
      <c r="TY200" s="9"/>
      <c r="TZ200" s="9"/>
      <c r="UA200" s="9"/>
      <c r="UB200" s="9"/>
      <c r="UC200" s="9"/>
      <c r="UD200" s="9"/>
      <c r="UE200" s="9"/>
      <c r="UF200" s="9"/>
      <c r="UG200" s="9"/>
      <c r="UH200" s="9"/>
      <c r="UI200" s="9"/>
      <c r="UJ200" s="9"/>
      <c r="UK200" s="9"/>
      <c r="UL200" s="9"/>
      <c r="UM200" s="9"/>
      <c r="UN200" s="9"/>
      <c r="UO200" s="9"/>
      <c r="UP200" s="9"/>
      <c r="UQ200" s="9"/>
      <c r="UR200" s="9"/>
      <c r="US200" s="9"/>
    </row>
    <row r="201" spans="1:565" s="105" customFormat="1" x14ac:dyDescent="0.2">
      <c r="A201" s="115" t="s">
        <v>1637</v>
      </c>
      <c r="B201" s="116" t="s">
        <v>1005</v>
      </c>
      <c r="C201" s="117">
        <v>8321.2317000000003</v>
      </c>
      <c r="D201" s="118">
        <v>8272.5</v>
      </c>
      <c r="E201" s="114">
        <v>74.519936874999999</v>
      </c>
      <c r="F201" s="10"/>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c r="MK201" s="9"/>
      <c r="ML201" s="9"/>
      <c r="MM201" s="9"/>
      <c r="MN201" s="9"/>
      <c r="MO201" s="9"/>
      <c r="MP201" s="9"/>
      <c r="MQ201" s="9"/>
      <c r="MR201" s="9"/>
      <c r="MS201" s="9"/>
      <c r="MT201" s="9"/>
      <c r="MU201" s="9"/>
      <c r="MV201" s="9"/>
      <c r="MW201" s="9"/>
      <c r="MX201" s="9"/>
      <c r="MY201" s="9"/>
      <c r="MZ201" s="9"/>
      <c r="NA201" s="9"/>
      <c r="NB201" s="9"/>
      <c r="NC201" s="9"/>
      <c r="ND201" s="9"/>
      <c r="NE201" s="9"/>
      <c r="NF201" s="9"/>
      <c r="NG201" s="9"/>
      <c r="NH201" s="9"/>
      <c r="NI201" s="9"/>
      <c r="NJ201" s="9"/>
      <c r="NK201" s="9"/>
      <c r="NL201" s="9"/>
      <c r="NM201" s="9"/>
      <c r="NN201" s="9"/>
      <c r="NO201" s="9"/>
      <c r="NP201" s="9"/>
      <c r="NQ201" s="9"/>
      <c r="NR201" s="9"/>
      <c r="NS201" s="9"/>
      <c r="NT201" s="9"/>
      <c r="NU201" s="9"/>
      <c r="NV201" s="9"/>
      <c r="NW201" s="9"/>
      <c r="NX201" s="9"/>
      <c r="NY201" s="9"/>
      <c r="NZ201" s="9"/>
      <c r="OA201" s="9"/>
      <c r="OB201" s="9"/>
      <c r="OC201" s="9"/>
      <c r="OD201" s="9"/>
      <c r="OE201" s="9"/>
      <c r="OF201" s="9"/>
      <c r="OG201" s="9"/>
      <c r="OH201" s="9"/>
      <c r="OI201" s="9"/>
      <c r="OJ201" s="9"/>
      <c r="OK201" s="9"/>
      <c r="OL201" s="9"/>
      <c r="OM201" s="9"/>
      <c r="ON201" s="9"/>
      <c r="OO201" s="9"/>
      <c r="OP201" s="9"/>
      <c r="OQ201" s="9"/>
      <c r="OR201" s="9"/>
      <c r="OS201" s="9"/>
      <c r="OT201" s="9"/>
      <c r="OU201" s="9"/>
      <c r="OV201" s="9"/>
      <c r="OW201" s="9"/>
      <c r="OX201" s="9"/>
      <c r="OY201" s="9"/>
      <c r="OZ201" s="9"/>
      <c r="PA201" s="9"/>
      <c r="PB201" s="9"/>
      <c r="PC201" s="9"/>
      <c r="PD201" s="9"/>
      <c r="PE201" s="9"/>
      <c r="PF201" s="9"/>
      <c r="PG201" s="9"/>
      <c r="PH201" s="9"/>
      <c r="PI201" s="9"/>
      <c r="PJ201" s="9"/>
      <c r="PK201" s="9"/>
      <c r="PL201" s="9"/>
      <c r="PM201" s="9"/>
      <c r="PN201" s="9"/>
      <c r="PO201" s="9"/>
      <c r="PP201" s="9"/>
      <c r="PQ201" s="9"/>
      <c r="PR201" s="9"/>
      <c r="PS201" s="9"/>
      <c r="PT201" s="9"/>
      <c r="PU201" s="9"/>
      <c r="PV201" s="9"/>
      <c r="PW201" s="9"/>
      <c r="PX201" s="9"/>
      <c r="PY201" s="9"/>
      <c r="PZ201" s="9"/>
      <c r="QA201" s="9"/>
      <c r="QB201" s="9"/>
      <c r="QC201" s="9"/>
      <c r="QD201" s="9"/>
      <c r="QE201" s="9"/>
      <c r="QF201" s="9"/>
      <c r="QG201" s="9"/>
      <c r="QH201" s="9"/>
      <c r="QI201" s="9"/>
      <c r="QJ201" s="9"/>
      <c r="QK201" s="9"/>
      <c r="QL201" s="9"/>
      <c r="QM201" s="9"/>
      <c r="QN201" s="9"/>
      <c r="QO201" s="9"/>
      <c r="QP201" s="9"/>
      <c r="QQ201" s="9"/>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c r="SB201" s="9"/>
      <c r="SC201" s="9"/>
      <c r="SD201" s="9"/>
      <c r="SE201" s="9"/>
      <c r="SF201" s="9"/>
      <c r="SG201" s="9"/>
      <c r="SH201" s="9"/>
      <c r="SI201" s="9"/>
      <c r="SJ201" s="9"/>
      <c r="SK201" s="9"/>
      <c r="SL201" s="9"/>
      <c r="SM201" s="9"/>
      <c r="SN201" s="9"/>
      <c r="SO201" s="9"/>
      <c r="SP201" s="9"/>
      <c r="SQ201" s="9"/>
      <c r="SR201" s="9"/>
      <c r="SS201" s="9"/>
      <c r="ST201" s="9"/>
      <c r="SU201" s="9"/>
      <c r="SV201" s="9"/>
      <c r="SW201" s="9"/>
      <c r="SX201" s="9"/>
      <c r="SY201" s="9"/>
      <c r="SZ201" s="9"/>
      <c r="TA201" s="9"/>
      <c r="TB201" s="9"/>
      <c r="TC201" s="9"/>
      <c r="TD201" s="9"/>
      <c r="TE201" s="9"/>
      <c r="TF201" s="9"/>
      <c r="TG201" s="9"/>
      <c r="TH201" s="9"/>
      <c r="TI201" s="9"/>
      <c r="TJ201" s="9"/>
      <c r="TK201" s="9"/>
      <c r="TL201" s="9"/>
      <c r="TM201" s="9"/>
      <c r="TN201" s="9"/>
      <c r="TO201" s="9"/>
      <c r="TP201" s="9"/>
      <c r="TQ201" s="9"/>
      <c r="TR201" s="9"/>
      <c r="TS201" s="9"/>
      <c r="TT201" s="9"/>
      <c r="TU201" s="9"/>
      <c r="TV201" s="9"/>
      <c r="TW201" s="9"/>
      <c r="TX201" s="9"/>
      <c r="TY201" s="9"/>
      <c r="TZ201" s="9"/>
      <c r="UA201" s="9"/>
      <c r="UB201" s="9"/>
      <c r="UC201" s="9"/>
      <c r="UD201" s="9"/>
      <c r="UE201" s="9"/>
      <c r="UF201" s="9"/>
      <c r="UG201" s="9"/>
      <c r="UH201" s="9"/>
      <c r="UI201" s="9"/>
      <c r="UJ201" s="9"/>
      <c r="UK201" s="9"/>
      <c r="UL201" s="9"/>
      <c r="UM201" s="9"/>
      <c r="UN201" s="9"/>
      <c r="UO201" s="9"/>
      <c r="UP201" s="9"/>
      <c r="UQ201" s="9"/>
      <c r="UR201" s="9"/>
      <c r="US201" s="9"/>
    </row>
    <row r="202" spans="1:565" s="105" customFormat="1" x14ac:dyDescent="0.2">
      <c r="A202" s="115" t="s">
        <v>1638</v>
      </c>
      <c r="B202" s="116" t="s">
        <v>1005</v>
      </c>
      <c r="C202" s="117">
        <v>984.33651299999997</v>
      </c>
      <c r="D202" s="118">
        <v>995.1</v>
      </c>
      <c r="E202" s="114">
        <v>103.31282</v>
      </c>
      <c r="F202" s="10"/>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c r="MK202" s="9"/>
      <c r="ML202" s="9"/>
      <c r="MM202" s="9"/>
      <c r="MN202" s="9"/>
      <c r="MO202" s="9"/>
      <c r="MP202" s="9"/>
      <c r="MQ202" s="9"/>
      <c r="MR202" s="9"/>
      <c r="MS202" s="9"/>
      <c r="MT202" s="9"/>
      <c r="MU202" s="9"/>
      <c r="MV202" s="9"/>
      <c r="MW202" s="9"/>
      <c r="MX202" s="9"/>
      <c r="MY202" s="9"/>
      <c r="MZ202" s="9"/>
      <c r="NA202" s="9"/>
      <c r="NB202" s="9"/>
      <c r="NC202" s="9"/>
      <c r="ND202" s="9"/>
      <c r="NE202" s="9"/>
      <c r="NF202" s="9"/>
      <c r="NG202" s="9"/>
      <c r="NH202" s="9"/>
      <c r="NI202" s="9"/>
      <c r="NJ202" s="9"/>
      <c r="NK202" s="9"/>
      <c r="NL202" s="9"/>
      <c r="NM202" s="9"/>
      <c r="NN202" s="9"/>
      <c r="NO202" s="9"/>
      <c r="NP202" s="9"/>
      <c r="NQ202" s="9"/>
      <c r="NR202" s="9"/>
      <c r="NS202" s="9"/>
      <c r="NT202" s="9"/>
      <c r="NU202" s="9"/>
      <c r="NV202" s="9"/>
      <c r="NW202" s="9"/>
      <c r="NX202" s="9"/>
      <c r="NY202" s="9"/>
      <c r="NZ202" s="9"/>
      <c r="OA202" s="9"/>
      <c r="OB202" s="9"/>
      <c r="OC202" s="9"/>
      <c r="OD202" s="9"/>
      <c r="OE202" s="9"/>
      <c r="OF202" s="9"/>
      <c r="OG202" s="9"/>
      <c r="OH202" s="9"/>
      <c r="OI202" s="9"/>
      <c r="OJ202" s="9"/>
      <c r="OK202" s="9"/>
      <c r="OL202" s="9"/>
      <c r="OM202" s="9"/>
      <c r="ON202" s="9"/>
      <c r="OO202" s="9"/>
      <c r="OP202" s="9"/>
      <c r="OQ202" s="9"/>
      <c r="OR202" s="9"/>
      <c r="OS202" s="9"/>
      <c r="OT202" s="9"/>
      <c r="OU202" s="9"/>
      <c r="OV202" s="9"/>
      <c r="OW202" s="9"/>
      <c r="OX202" s="9"/>
      <c r="OY202" s="9"/>
      <c r="OZ202" s="9"/>
      <c r="PA202" s="9"/>
      <c r="PB202" s="9"/>
      <c r="PC202" s="9"/>
      <c r="PD202" s="9"/>
      <c r="PE202" s="9"/>
      <c r="PF202" s="9"/>
      <c r="PG202" s="9"/>
      <c r="PH202" s="9"/>
      <c r="PI202" s="9"/>
      <c r="PJ202" s="9"/>
      <c r="PK202" s="9"/>
      <c r="PL202" s="9"/>
      <c r="PM202" s="9"/>
      <c r="PN202" s="9"/>
      <c r="PO202" s="9"/>
      <c r="PP202" s="9"/>
      <c r="PQ202" s="9"/>
      <c r="PR202" s="9"/>
      <c r="PS202" s="9"/>
      <c r="PT202" s="9"/>
      <c r="PU202" s="9"/>
      <c r="PV202" s="9"/>
      <c r="PW202" s="9"/>
      <c r="PX202" s="9"/>
      <c r="PY202" s="9"/>
      <c r="PZ202" s="9"/>
      <c r="QA202" s="9"/>
      <c r="QB202" s="9"/>
      <c r="QC202" s="9"/>
      <c r="QD202" s="9"/>
      <c r="QE202" s="9"/>
      <c r="QF202" s="9"/>
      <c r="QG202" s="9"/>
      <c r="QH202" s="9"/>
      <c r="QI202" s="9"/>
      <c r="QJ202" s="9"/>
      <c r="QK202" s="9"/>
      <c r="QL202" s="9"/>
      <c r="QM202" s="9"/>
      <c r="QN202" s="9"/>
      <c r="QO202" s="9"/>
      <c r="QP202" s="9"/>
      <c r="QQ202" s="9"/>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c r="SB202" s="9"/>
      <c r="SC202" s="9"/>
      <c r="SD202" s="9"/>
      <c r="SE202" s="9"/>
      <c r="SF202" s="9"/>
      <c r="SG202" s="9"/>
      <c r="SH202" s="9"/>
      <c r="SI202" s="9"/>
      <c r="SJ202" s="9"/>
      <c r="SK202" s="9"/>
      <c r="SL202" s="9"/>
      <c r="SM202" s="9"/>
      <c r="SN202" s="9"/>
      <c r="SO202" s="9"/>
      <c r="SP202" s="9"/>
      <c r="SQ202" s="9"/>
      <c r="SR202" s="9"/>
      <c r="SS202" s="9"/>
      <c r="ST202" s="9"/>
      <c r="SU202" s="9"/>
      <c r="SV202" s="9"/>
      <c r="SW202" s="9"/>
      <c r="SX202" s="9"/>
      <c r="SY202" s="9"/>
      <c r="SZ202" s="9"/>
      <c r="TA202" s="9"/>
      <c r="TB202" s="9"/>
      <c r="TC202" s="9"/>
      <c r="TD202" s="9"/>
      <c r="TE202" s="9"/>
      <c r="TF202" s="9"/>
      <c r="TG202" s="9"/>
      <c r="TH202" s="9"/>
      <c r="TI202" s="9"/>
      <c r="TJ202" s="9"/>
      <c r="TK202" s="9"/>
      <c r="TL202" s="9"/>
      <c r="TM202" s="9"/>
      <c r="TN202" s="9"/>
      <c r="TO202" s="9"/>
      <c r="TP202" s="9"/>
      <c r="TQ202" s="9"/>
      <c r="TR202" s="9"/>
      <c r="TS202" s="9"/>
      <c r="TT202" s="9"/>
      <c r="TU202" s="9"/>
      <c r="TV202" s="9"/>
      <c r="TW202" s="9"/>
      <c r="TX202" s="9"/>
      <c r="TY202" s="9"/>
      <c r="TZ202" s="9"/>
      <c r="UA202" s="9"/>
      <c r="UB202" s="9"/>
      <c r="UC202" s="9"/>
      <c r="UD202" s="9"/>
      <c r="UE202" s="9"/>
      <c r="UF202" s="9"/>
      <c r="UG202" s="9"/>
      <c r="UH202" s="9"/>
      <c r="UI202" s="9"/>
      <c r="UJ202" s="9"/>
      <c r="UK202" s="9"/>
      <c r="UL202" s="9"/>
      <c r="UM202" s="9"/>
      <c r="UN202" s="9"/>
      <c r="UO202" s="9"/>
      <c r="UP202" s="9"/>
      <c r="UQ202" s="9"/>
      <c r="UR202" s="9"/>
      <c r="US202" s="9"/>
    </row>
    <row r="203" spans="1:565" s="105" customFormat="1" x14ac:dyDescent="0.2">
      <c r="A203" s="115" t="s">
        <v>1669</v>
      </c>
      <c r="B203" s="116" t="s">
        <v>1005</v>
      </c>
      <c r="C203" s="117">
        <v>1532.2285999999999</v>
      </c>
      <c r="D203" s="118">
        <v>1439.6</v>
      </c>
      <c r="E203" s="114">
        <v>55.321732999999995</v>
      </c>
      <c r="F203" s="10"/>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c r="MK203" s="9"/>
      <c r="ML203" s="9"/>
      <c r="MM203" s="9"/>
      <c r="MN203" s="9"/>
      <c r="MO203" s="9"/>
      <c r="MP203" s="9"/>
      <c r="MQ203" s="9"/>
      <c r="MR203" s="9"/>
      <c r="MS203" s="9"/>
      <c r="MT203" s="9"/>
      <c r="MU203" s="9"/>
      <c r="MV203" s="9"/>
      <c r="MW203" s="9"/>
      <c r="MX203" s="9"/>
      <c r="MY203" s="9"/>
      <c r="MZ203" s="9"/>
      <c r="NA203" s="9"/>
      <c r="NB203" s="9"/>
      <c r="NC203" s="9"/>
      <c r="ND203" s="9"/>
      <c r="NE203" s="9"/>
      <c r="NF203" s="9"/>
      <c r="NG203" s="9"/>
      <c r="NH203" s="9"/>
      <c r="NI203" s="9"/>
      <c r="NJ203" s="9"/>
      <c r="NK203" s="9"/>
      <c r="NL203" s="9"/>
      <c r="NM203" s="9"/>
      <c r="NN203" s="9"/>
      <c r="NO203" s="9"/>
      <c r="NP203" s="9"/>
      <c r="NQ203" s="9"/>
      <c r="NR203" s="9"/>
      <c r="NS203" s="9"/>
      <c r="NT203" s="9"/>
      <c r="NU203" s="9"/>
      <c r="NV203" s="9"/>
      <c r="NW203" s="9"/>
      <c r="NX203" s="9"/>
      <c r="NY203" s="9"/>
      <c r="NZ203" s="9"/>
      <c r="OA203" s="9"/>
      <c r="OB203" s="9"/>
      <c r="OC203" s="9"/>
      <c r="OD203" s="9"/>
      <c r="OE203" s="9"/>
      <c r="OF203" s="9"/>
      <c r="OG203" s="9"/>
      <c r="OH203" s="9"/>
      <c r="OI203" s="9"/>
      <c r="OJ203" s="9"/>
      <c r="OK203" s="9"/>
      <c r="OL203" s="9"/>
      <c r="OM203" s="9"/>
      <c r="ON203" s="9"/>
      <c r="OO203" s="9"/>
      <c r="OP203" s="9"/>
      <c r="OQ203" s="9"/>
      <c r="OR203" s="9"/>
      <c r="OS203" s="9"/>
      <c r="OT203" s="9"/>
      <c r="OU203" s="9"/>
      <c r="OV203" s="9"/>
      <c r="OW203" s="9"/>
      <c r="OX203" s="9"/>
      <c r="OY203" s="9"/>
      <c r="OZ203" s="9"/>
      <c r="PA203" s="9"/>
      <c r="PB203" s="9"/>
      <c r="PC203" s="9"/>
      <c r="PD203" s="9"/>
      <c r="PE203" s="9"/>
      <c r="PF203" s="9"/>
      <c r="PG203" s="9"/>
      <c r="PH203" s="9"/>
      <c r="PI203" s="9"/>
      <c r="PJ203" s="9"/>
      <c r="PK203" s="9"/>
      <c r="PL203" s="9"/>
      <c r="PM203" s="9"/>
      <c r="PN203" s="9"/>
      <c r="PO203" s="9"/>
      <c r="PP203" s="9"/>
      <c r="PQ203" s="9"/>
      <c r="PR203" s="9"/>
      <c r="PS203" s="9"/>
      <c r="PT203" s="9"/>
      <c r="PU203" s="9"/>
      <c r="PV203" s="9"/>
      <c r="PW203" s="9"/>
      <c r="PX203" s="9"/>
      <c r="PY203" s="9"/>
      <c r="PZ203" s="9"/>
      <c r="QA203" s="9"/>
      <c r="QB203" s="9"/>
      <c r="QC203" s="9"/>
      <c r="QD203" s="9"/>
      <c r="QE203" s="9"/>
      <c r="QF203" s="9"/>
      <c r="QG203" s="9"/>
      <c r="QH203" s="9"/>
      <c r="QI203" s="9"/>
      <c r="QJ203" s="9"/>
      <c r="QK203" s="9"/>
      <c r="QL203" s="9"/>
      <c r="QM203" s="9"/>
      <c r="QN203" s="9"/>
      <c r="QO203" s="9"/>
      <c r="QP203" s="9"/>
      <c r="QQ203" s="9"/>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c r="SB203" s="9"/>
      <c r="SC203" s="9"/>
      <c r="SD203" s="9"/>
      <c r="SE203" s="9"/>
      <c r="SF203" s="9"/>
      <c r="SG203" s="9"/>
      <c r="SH203" s="9"/>
      <c r="SI203" s="9"/>
      <c r="SJ203" s="9"/>
      <c r="SK203" s="9"/>
      <c r="SL203" s="9"/>
      <c r="SM203" s="9"/>
      <c r="SN203" s="9"/>
      <c r="SO203" s="9"/>
      <c r="SP203" s="9"/>
      <c r="SQ203" s="9"/>
      <c r="SR203" s="9"/>
      <c r="SS203" s="9"/>
      <c r="ST203" s="9"/>
      <c r="SU203" s="9"/>
      <c r="SV203" s="9"/>
      <c r="SW203" s="9"/>
      <c r="SX203" s="9"/>
      <c r="SY203" s="9"/>
      <c r="SZ203" s="9"/>
      <c r="TA203" s="9"/>
      <c r="TB203" s="9"/>
      <c r="TC203" s="9"/>
      <c r="TD203" s="9"/>
      <c r="TE203" s="9"/>
      <c r="TF203" s="9"/>
      <c r="TG203" s="9"/>
      <c r="TH203" s="9"/>
      <c r="TI203" s="9"/>
      <c r="TJ203" s="9"/>
      <c r="TK203" s="9"/>
      <c r="TL203" s="9"/>
      <c r="TM203" s="9"/>
      <c r="TN203" s="9"/>
      <c r="TO203" s="9"/>
      <c r="TP203" s="9"/>
      <c r="TQ203" s="9"/>
      <c r="TR203" s="9"/>
      <c r="TS203" s="9"/>
      <c r="TT203" s="9"/>
      <c r="TU203" s="9"/>
      <c r="TV203" s="9"/>
      <c r="TW203" s="9"/>
      <c r="TX203" s="9"/>
      <c r="TY203" s="9"/>
      <c r="TZ203" s="9"/>
      <c r="UA203" s="9"/>
      <c r="UB203" s="9"/>
      <c r="UC203" s="9"/>
      <c r="UD203" s="9"/>
      <c r="UE203" s="9"/>
      <c r="UF203" s="9"/>
      <c r="UG203" s="9"/>
      <c r="UH203" s="9"/>
      <c r="UI203" s="9"/>
      <c r="UJ203" s="9"/>
      <c r="UK203" s="9"/>
      <c r="UL203" s="9"/>
      <c r="UM203" s="9"/>
      <c r="UN203" s="9"/>
      <c r="UO203" s="9"/>
      <c r="UP203" s="9"/>
      <c r="UQ203" s="9"/>
      <c r="UR203" s="9"/>
      <c r="US203" s="9"/>
    </row>
    <row r="204" spans="1:565" s="105" customFormat="1" x14ac:dyDescent="0.2">
      <c r="A204" s="115" t="s">
        <v>1023</v>
      </c>
      <c r="B204" s="116" t="s">
        <v>1005</v>
      </c>
      <c r="C204" s="117">
        <v>1269.2427640000001</v>
      </c>
      <c r="D204" s="118">
        <v>1300.2</v>
      </c>
      <c r="E204" s="192">
        <v>691.75450624999996</v>
      </c>
      <c r="F204" s="10"/>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c r="MK204" s="9"/>
      <c r="ML204" s="9"/>
      <c r="MM204" s="9"/>
      <c r="MN204" s="9"/>
      <c r="MO204" s="9"/>
      <c r="MP204" s="9"/>
      <c r="MQ204" s="9"/>
      <c r="MR204" s="9"/>
      <c r="MS204" s="9"/>
      <c r="MT204" s="9"/>
      <c r="MU204" s="9"/>
      <c r="MV204" s="9"/>
      <c r="MW204" s="9"/>
      <c r="MX204" s="9"/>
      <c r="MY204" s="9"/>
      <c r="MZ204" s="9"/>
      <c r="NA204" s="9"/>
      <c r="NB204" s="9"/>
      <c r="NC204" s="9"/>
      <c r="ND204" s="9"/>
      <c r="NE204" s="9"/>
      <c r="NF204" s="9"/>
      <c r="NG204" s="9"/>
      <c r="NH204" s="9"/>
      <c r="NI204" s="9"/>
      <c r="NJ204" s="9"/>
      <c r="NK204" s="9"/>
      <c r="NL204" s="9"/>
      <c r="NM204" s="9"/>
      <c r="NN204" s="9"/>
      <c r="NO204" s="9"/>
      <c r="NP204" s="9"/>
      <c r="NQ204" s="9"/>
      <c r="NR204" s="9"/>
      <c r="NS204" s="9"/>
      <c r="NT204" s="9"/>
      <c r="NU204" s="9"/>
      <c r="NV204" s="9"/>
      <c r="NW204" s="9"/>
      <c r="NX204" s="9"/>
      <c r="NY204" s="9"/>
      <c r="NZ204" s="9"/>
      <c r="OA204" s="9"/>
      <c r="OB204" s="9"/>
      <c r="OC204" s="9"/>
      <c r="OD204" s="9"/>
      <c r="OE204" s="9"/>
      <c r="OF204" s="9"/>
      <c r="OG204" s="9"/>
      <c r="OH204" s="9"/>
      <c r="OI204" s="9"/>
      <c r="OJ204" s="9"/>
      <c r="OK204" s="9"/>
      <c r="OL204" s="9"/>
      <c r="OM204" s="9"/>
      <c r="ON204" s="9"/>
      <c r="OO204" s="9"/>
      <c r="OP204" s="9"/>
      <c r="OQ204" s="9"/>
      <c r="OR204" s="9"/>
      <c r="OS204" s="9"/>
      <c r="OT204" s="9"/>
      <c r="OU204" s="9"/>
      <c r="OV204" s="9"/>
      <c r="OW204" s="9"/>
      <c r="OX204" s="9"/>
      <c r="OY204" s="9"/>
      <c r="OZ204" s="9"/>
      <c r="PA204" s="9"/>
      <c r="PB204" s="9"/>
      <c r="PC204" s="9"/>
      <c r="PD204" s="9"/>
      <c r="PE204" s="9"/>
      <c r="PF204" s="9"/>
      <c r="PG204" s="9"/>
      <c r="PH204" s="9"/>
      <c r="PI204" s="9"/>
      <c r="PJ204" s="9"/>
      <c r="PK204" s="9"/>
      <c r="PL204" s="9"/>
      <c r="PM204" s="9"/>
      <c r="PN204" s="9"/>
      <c r="PO204" s="9"/>
      <c r="PP204" s="9"/>
      <c r="PQ204" s="9"/>
      <c r="PR204" s="9"/>
      <c r="PS204" s="9"/>
      <c r="PT204" s="9"/>
      <c r="PU204" s="9"/>
      <c r="PV204" s="9"/>
      <c r="PW204" s="9"/>
      <c r="PX204" s="9"/>
      <c r="PY204" s="9"/>
      <c r="PZ204" s="9"/>
      <c r="QA204" s="9"/>
      <c r="QB204" s="9"/>
      <c r="QC204" s="9"/>
      <c r="QD204" s="9"/>
      <c r="QE204" s="9"/>
      <c r="QF204" s="9"/>
      <c r="QG204" s="9"/>
      <c r="QH204" s="9"/>
      <c r="QI204" s="9"/>
      <c r="QJ204" s="9"/>
      <c r="QK204" s="9"/>
      <c r="QL204" s="9"/>
      <c r="QM204" s="9"/>
      <c r="QN204" s="9"/>
      <c r="QO204" s="9"/>
      <c r="QP204" s="9"/>
      <c r="QQ204" s="9"/>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c r="SB204" s="9"/>
      <c r="SC204" s="9"/>
      <c r="SD204" s="9"/>
      <c r="SE204" s="9"/>
      <c r="SF204" s="9"/>
      <c r="SG204" s="9"/>
      <c r="SH204" s="9"/>
      <c r="SI204" s="9"/>
      <c r="SJ204" s="9"/>
      <c r="SK204" s="9"/>
      <c r="SL204" s="9"/>
      <c r="SM204" s="9"/>
      <c r="SN204" s="9"/>
      <c r="SO204" s="9"/>
      <c r="SP204" s="9"/>
      <c r="SQ204" s="9"/>
      <c r="SR204" s="9"/>
      <c r="SS204" s="9"/>
      <c r="ST204" s="9"/>
      <c r="SU204" s="9"/>
      <c r="SV204" s="9"/>
      <c r="SW204" s="9"/>
      <c r="SX204" s="9"/>
      <c r="SY204" s="9"/>
      <c r="SZ204" s="9"/>
      <c r="TA204" s="9"/>
      <c r="TB204" s="9"/>
      <c r="TC204" s="9"/>
      <c r="TD204" s="9"/>
      <c r="TE204" s="9"/>
      <c r="TF204" s="9"/>
      <c r="TG204" s="9"/>
      <c r="TH204" s="9"/>
      <c r="TI204" s="9"/>
      <c r="TJ204" s="9"/>
      <c r="TK204" s="9"/>
      <c r="TL204" s="9"/>
      <c r="TM204" s="9"/>
      <c r="TN204" s="9"/>
      <c r="TO204" s="9"/>
      <c r="TP204" s="9"/>
      <c r="TQ204" s="9"/>
      <c r="TR204" s="9"/>
      <c r="TS204" s="9"/>
      <c r="TT204" s="9"/>
      <c r="TU204" s="9"/>
      <c r="TV204" s="9"/>
      <c r="TW204" s="9"/>
      <c r="TX204" s="9"/>
      <c r="TY204" s="9"/>
      <c r="TZ204" s="9"/>
      <c r="UA204" s="9"/>
      <c r="UB204" s="9"/>
      <c r="UC204" s="9"/>
      <c r="UD204" s="9"/>
      <c r="UE204" s="9"/>
      <c r="UF204" s="9"/>
      <c r="UG204" s="9"/>
      <c r="UH204" s="9"/>
      <c r="UI204" s="9"/>
      <c r="UJ204" s="9"/>
      <c r="UK204" s="9"/>
      <c r="UL204" s="9"/>
      <c r="UM204" s="9"/>
      <c r="UN204" s="9"/>
      <c r="UO204" s="9"/>
      <c r="UP204" s="9"/>
      <c r="UQ204" s="9"/>
      <c r="UR204" s="9"/>
      <c r="US204" s="9"/>
    </row>
    <row r="205" spans="1:565" s="105" customFormat="1" x14ac:dyDescent="0.2">
      <c r="A205" s="115" t="s">
        <v>1024</v>
      </c>
      <c r="B205" s="116" t="s">
        <v>1005</v>
      </c>
      <c r="C205" s="117">
        <v>1271.2658060000001</v>
      </c>
      <c r="D205" s="118">
        <v>1308.2</v>
      </c>
      <c r="E205" s="193"/>
      <c r="F205" s="10"/>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c r="MK205" s="9"/>
      <c r="ML205" s="9"/>
      <c r="MM205" s="9"/>
      <c r="MN205" s="9"/>
      <c r="MO205" s="9"/>
      <c r="MP205" s="9"/>
      <c r="MQ205" s="9"/>
      <c r="MR205" s="9"/>
      <c r="MS205" s="9"/>
      <c r="MT205" s="9"/>
      <c r="MU205" s="9"/>
      <c r="MV205" s="9"/>
      <c r="MW205" s="9"/>
      <c r="MX205" s="9"/>
      <c r="MY205" s="9"/>
      <c r="MZ205" s="9"/>
      <c r="NA205" s="9"/>
      <c r="NB205" s="9"/>
      <c r="NC205" s="9"/>
      <c r="ND205" s="9"/>
      <c r="NE205" s="9"/>
      <c r="NF205" s="9"/>
      <c r="NG205" s="9"/>
      <c r="NH205" s="9"/>
      <c r="NI205" s="9"/>
      <c r="NJ205" s="9"/>
      <c r="NK205" s="9"/>
      <c r="NL205" s="9"/>
      <c r="NM205" s="9"/>
      <c r="NN205" s="9"/>
      <c r="NO205" s="9"/>
      <c r="NP205" s="9"/>
      <c r="NQ205" s="9"/>
      <c r="NR205" s="9"/>
      <c r="NS205" s="9"/>
      <c r="NT205" s="9"/>
      <c r="NU205" s="9"/>
      <c r="NV205" s="9"/>
      <c r="NW205" s="9"/>
      <c r="NX205" s="9"/>
      <c r="NY205" s="9"/>
      <c r="NZ205" s="9"/>
      <c r="OA205" s="9"/>
      <c r="OB205" s="9"/>
      <c r="OC205" s="9"/>
      <c r="OD205" s="9"/>
      <c r="OE205" s="9"/>
      <c r="OF205" s="9"/>
      <c r="OG205" s="9"/>
      <c r="OH205" s="9"/>
      <c r="OI205" s="9"/>
      <c r="OJ205" s="9"/>
      <c r="OK205" s="9"/>
      <c r="OL205" s="9"/>
      <c r="OM205" s="9"/>
      <c r="ON205" s="9"/>
      <c r="OO205" s="9"/>
      <c r="OP205" s="9"/>
      <c r="OQ205" s="9"/>
      <c r="OR205" s="9"/>
      <c r="OS205" s="9"/>
      <c r="OT205" s="9"/>
      <c r="OU205" s="9"/>
      <c r="OV205" s="9"/>
      <c r="OW205" s="9"/>
      <c r="OX205" s="9"/>
      <c r="OY205" s="9"/>
      <c r="OZ205" s="9"/>
      <c r="PA205" s="9"/>
      <c r="PB205" s="9"/>
      <c r="PC205" s="9"/>
      <c r="PD205" s="9"/>
      <c r="PE205" s="9"/>
      <c r="PF205" s="9"/>
      <c r="PG205" s="9"/>
      <c r="PH205" s="9"/>
      <c r="PI205" s="9"/>
      <c r="PJ205" s="9"/>
      <c r="PK205" s="9"/>
      <c r="PL205" s="9"/>
      <c r="PM205" s="9"/>
      <c r="PN205" s="9"/>
      <c r="PO205" s="9"/>
      <c r="PP205" s="9"/>
      <c r="PQ205" s="9"/>
      <c r="PR205" s="9"/>
      <c r="PS205" s="9"/>
      <c r="PT205" s="9"/>
      <c r="PU205" s="9"/>
      <c r="PV205" s="9"/>
      <c r="PW205" s="9"/>
      <c r="PX205" s="9"/>
      <c r="PY205" s="9"/>
      <c r="PZ205" s="9"/>
      <c r="QA205" s="9"/>
      <c r="QB205" s="9"/>
      <c r="QC205" s="9"/>
      <c r="QD205" s="9"/>
      <c r="QE205" s="9"/>
      <c r="QF205" s="9"/>
      <c r="QG205" s="9"/>
      <c r="QH205" s="9"/>
      <c r="QI205" s="9"/>
      <c r="QJ205" s="9"/>
      <c r="QK205" s="9"/>
      <c r="QL205" s="9"/>
      <c r="QM205" s="9"/>
      <c r="QN205" s="9"/>
      <c r="QO205" s="9"/>
      <c r="QP205" s="9"/>
      <c r="QQ205" s="9"/>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9"/>
      <c r="RR205" s="9"/>
      <c r="RS205" s="9"/>
      <c r="RT205" s="9"/>
      <c r="RU205" s="9"/>
      <c r="RV205" s="9"/>
      <c r="RW205" s="9"/>
      <c r="RX205" s="9"/>
      <c r="RY205" s="9"/>
      <c r="RZ205" s="9"/>
      <c r="SA205" s="9"/>
      <c r="SB205" s="9"/>
      <c r="SC205" s="9"/>
      <c r="SD205" s="9"/>
      <c r="SE205" s="9"/>
      <c r="SF205" s="9"/>
      <c r="SG205" s="9"/>
      <c r="SH205" s="9"/>
      <c r="SI205" s="9"/>
      <c r="SJ205" s="9"/>
      <c r="SK205" s="9"/>
      <c r="SL205" s="9"/>
      <c r="SM205" s="9"/>
      <c r="SN205" s="9"/>
      <c r="SO205" s="9"/>
      <c r="SP205" s="9"/>
      <c r="SQ205" s="9"/>
      <c r="SR205" s="9"/>
      <c r="SS205" s="9"/>
      <c r="ST205" s="9"/>
      <c r="SU205" s="9"/>
      <c r="SV205" s="9"/>
      <c r="SW205" s="9"/>
      <c r="SX205" s="9"/>
      <c r="SY205" s="9"/>
      <c r="SZ205" s="9"/>
      <c r="TA205" s="9"/>
      <c r="TB205" s="9"/>
      <c r="TC205" s="9"/>
      <c r="TD205" s="9"/>
      <c r="TE205" s="9"/>
      <c r="TF205" s="9"/>
      <c r="TG205" s="9"/>
      <c r="TH205" s="9"/>
      <c r="TI205" s="9"/>
      <c r="TJ205" s="9"/>
      <c r="TK205" s="9"/>
      <c r="TL205" s="9"/>
      <c r="TM205" s="9"/>
      <c r="TN205" s="9"/>
      <c r="TO205" s="9"/>
      <c r="TP205" s="9"/>
      <c r="TQ205" s="9"/>
      <c r="TR205" s="9"/>
      <c r="TS205" s="9"/>
      <c r="TT205" s="9"/>
      <c r="TU205" s="9"/>
      <c r="TV205" s="9"/>
      <c r="TW205" s="9"/>
      <c r="TX205" s="9"/>
      <c r="TY205" s="9"/>
      <c r="TZ205" s="9"/>
      <c r="UA205" s="9"/>
      <c r="UB205" s="9"/>
      <c r="UC205" s="9"/>
      <c r="UD205" s="9"/>
      <c r="UE205" s="9"/>
      <c r="UF205" s="9"/>
      <c r="UG205" s="9"/>
      <c r="UH205" s="9"/>
      <c r="UI205" s="9"/>
      <c r="UJ205" s="9"/>
      <c r="UK205" s="9"/>
      <c r="UL205" s="9"/>
      <c r="UM205" s="9"/>
      <c r="UN205" s="9"/>
      <c r="UO205" s="9"/>
      <c r="UP205" s="9"/>
      <c r="UQ205" s="9"/>
      <c r="UR205" s="9"/>
      <c r="US205" s="9"/>
    </row>
    <row r="206" spans="1:565" s="105" customFormat="1" x14ac:dyDescent="0.2">
      <c r="A206" s="115" t="s">
        <v>1025</v>
      </c>
      <c r="B206" s="116" t="s">
        <v>1005</v>
      </c>
      <c r="C206" s="117">
        <v>1772.9788490000001</v>
      </c>
      <c r="D206" s="118">
        <v>1801.3</v>
      </c>
      <c r="E206" s="192">
        <v>114.71311125</v>
      </c>
      <c r="F206" s="10"/>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c r="ON206" s="9"/>
      <c r="OO206" s="9"/>
      <c r="OP206" s="9"/>
      <c r="OQ206" s="9"/>
      <c r="OR206" s="9"/>
      <c r="OS206" s="9"/>
      <c r="OT206" s="9"/>
      <c r="OU206" s="9"/>
      <c r="OV206" s="9"/>
      <c r="OW206" s="9"/>
      <c r="OX206" s="9"/>
      <c r="OY206" s="9"/>
      <c r="OZ206" s="9"/>
      <c r="PA206" s="9"/>
      <c r="PB206" s="9"/>
      <c r="PC206" s="9"/>
      <c r="PD206" s="9"/>
      <c r="PE206" s="9"/>
      <c r="PF206" s="9"/>
      <c r="PG206" s="9"/>
      <c r="PH206" s="9"/>
      <c r="PI206" s="9"/>
      <c r="PJ206" s="9"/>
      <c r="PK206" s="9"/>
      <c r="PL206" s="9"/>
      <c r="PM206" s="9"/>
      <c r="PN206" s="9"/>
      <c r="PO206" s="9"/>
      <c r="PP206" s="9"/>
      <c r="PQ206" s="9"/>
      <c r="PR206" s="9"/>
      <c r="PS206" s="9"/>
      <c r="PT206" s="9"/>
      <c r="PU206" s="9"/>
      <c r="PV206" s="9"/>
      <c r="PW206" s="9"/>
      <c r="PX206" s="9"/>
      <c r="PY206" s="9"/>
      <c r="PZ206" s="9"/>
      <c r="QA206" s="9"/>
      <c r="QB206" s="9"/>
      <c r="QC206" s="9"/>
      <c r="QD206" s="9"/>
      <c r="QE206" s="9"/>
      <c r="QF206" s="9"/>
      <c r="QG206" s="9"/>
      <c r="QH206" s="9"/>
      <c r="QI206" s="9"/>
      <c r="QJ206" s="9"/>
      <c r="QK206" s="9"/>
      <c r="QL206" s="9"/>
      <c r="QM206" s="9"/>
      <c r="QN206" s="9"/>
      <c r="QO206" s="9"/>
      <c r="QP206" s="9"/>
      <c r="QQ206" s="9"/>
      <c r="QR206" s="9"/>
      <c r="QS206" s="9"/>
      <c r="QT206" s="9"/>
      <c r="QU206" s="9"/>
      <c r="QV206" s="9"/>
      <c r="QW206" s="9"/>
      <c r="QX206" s="9"/>
      <c r="QY206" s="9"/>
      <c r="QZ206" s="9"/>
      <c r="RA206" s="9"/>
      <c r="RB206" s="9"/>
      <c r="RC206" s="9"/>
      <c r="RD206" s="9"/>
      <c r="RE206" s="9"/>
      <c r="RF206" s="9"/>
      <c r="RG206" s="9"/>
      <c r="RH206" s="9"/>
      <c r="RI206" s="9"/>
      <c r="RJ206" s="9"/>
      <c r="RK206" s="9"/>
      <c r="RL206" s="9"/>
      <c r="RM206" s="9"/>
      <c r="RN206" s="9"/>
      <c r="RO206" s="9"/>
      <c r="RP206" s="9"/>
      <c r="RQ206" s="9"/>
      <c r="RR206" s="9"/>
      <c r="RS206" s="9"/>
      <c r="RT206" s="9"/>
      <c r="RU206" s="9"/>
      <c r="RV206" s="9"/>
      <c r="RW206" s="9"/>
      <c r="RX206" s="9"/>
      <c r="RY206" s="9"/>
      <c r="RZ206" s="9"/>
      <c r="SA206" s="9"/>
      <c r="SB206" s="9"/>
      <c r="SC206" s="9"/>
      <c r="SD206" s="9"/>
      <c r="SE206" s="9"/>
      <c r="SF206" s="9"/>
      <c r="SG206" s="9"/>
      <c r="SH206" s="9"/>
      <c r="SI206" s="9"/>
      <c r="SJ206" s="9"/>
      <c r="SK206" s="9"/>
      <c r="SL206" s="9"/>
      <c r="SM206" s="9"/>
      <c r="SN206" s="9"/>
      <c r="SO206" s="9"/>
      <c r="SP206" s="9"/>
      <c r="SQ206" s="9"/>
      <c r="SR206" s="9"/>
      <c r="SS206" s="9"/>
      <c r="ST206" s="9"/>
      <c r="SU206" s="9"/>
      <c r="SV206" s="9"/>
      <c r="SW206" s="9"/>
      <c r="SX206" s="9"/>
      <c r="SY206" s="9"/>
      <c r="SZ206" s="9"/>
      <c r="TA206" s="9"/>
      <c r="TB206" s="9"/>
      <c r="TC206" s="9"/>
      <c r="TD206" s="9"/>
      <c r="TE206" s="9"/>
      <c r="TF206" s="9"/>
      <c r="TG206" s="9"/>
      <c r="TH206" s="9"/>
      <c r="TI206" s="9"/>
      <c r="TJ206" s="9"/>
      <c r="TK206" s="9"/>
      <c r="TL206" s="9"/>
      <c r="TM206" s="9"/>
      <c r="TN206" s="9"/>
      <c r="TO206" s="9"/>
      <c r="TP206" s="9"/>
      <c r="TQ206" s="9"/>
      <c r="TR206" s="9"/>
      <c r="TS206" s="9"/>
      <c r="TT206" s="9"/>
      <c r="TU206" s="9"/>
      <c r="TV206" s="9"/>
      <c r="TW206" s="9"/>
      <c r="TX206" s="9"/>
      <c r="TY206" s="9"/>
      <c r="TZ206" s="9"/>
      <c r="UA206" s="9"/>
      <c r="UB206" s="9"/>
      <c r="UC206" s="9"/>
      <c r="UD206" s="9"/>
      <c r="UE206" s="9"/>
      <c r="UF206" s="9"/>
      <c r="UG206" s="9"/>
      <c r="UH206" s="9"/>
      <c r="UI206" s="9"/>
      <c r="UJ206" s="9"/>
      <c r="UK206" s="9"/>
      <c r="UL206" s="9"/>
      <c r="UM206" s="9"/>
      <c r="UN206" s="9"/>
      <c r="UO206" s="9"/>
      <c r="UP206" s="9"/>
      <c r="UQ206" s="9"/>
      <c r="UR206" s="9"/>
      <c r="US206" s="9"/>
    </row>
    <row r="207" spans="1:565" s="105" customFormat="1" x14ac:dyDescent="0.2">
      <c r="A207" s="115" t="s">
        <v>1026</v>
      </c>
      <c r="B207" s="116" t="s">
        <v>1005</v>
      </c>
      <c r="C207" s="117">
        <v>1814.511111</v>
      </c>
      <c r="D207" s="118">
        <v>1813</v>
      </c>
      <c r="E207" s="193"/>
      <c r="F207" s="10"/>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c r="IU207" s="9"/>
      <c r="IV207" s="9"/>
      <c r="IW207" s="9"/>
      <c r="IX207" s="9"/>
      <c r="IY207" s="9"/>
      <c r="IZ207" s="9"/>
      <c r="JA207" s="9"/>
      <c r="JB207" s="9"/>
      <c r="JC207" s="9"/>
      <c r="JD207" s="9"/>
      <c r="JE207" s="9"/>
      <c r="JF207" s="9"/>
      <c r="JG207" s="9"/>
      <c r="JH207" s="9"/>
      <c r="JI207" s="9"/>
      <c r="JJ207" s="9"/>
      <c r="JK207" s="9"/>
      <c r="JL207" s="9"/>
      <c r="JM207" s="9"/>
      <c r="JN207" s="9"/>
      <c r="JO207" s="9"/>
      <c r="JP207" s="9"/>
      <c r="JQ207" s="9"/>
      <c r="JR207" s="9"/>
      <c r="JS207" s="9"/>
      <c r="JT207" s="9"/>
      <c r="JU207" s="9"/>
      <c r="JV207" s="9"/>
      <c r="JW207" s="9"/>
      <c r="JX207" s="9"/>
      <c r="JY207" s="9"/>
      <c r="JZ207" s="9"/>
      <c r="KA207" s="9"/>
      <c r="KB207" s="9"/>
      <c r="KC207" s="9"/>
      <c r="KD207" s="9"/>
      <c r="KE207" s="9"/>
      <c r="KF207" s="9"/>
      <c r="KG207" s="9"/>
      <c r="KH207" s="9"/>
      <c r="KI207" s="9"/>
      <c r="KJ207" s="9"/>
      <c r="KK207" s="9"/>
      <c r="KL207" s="9"/>
      <c r="KM207" s="9"/>
      <c r="KN207" s="9"/>
      <c r="KO207" s="9"/>
      <c r="KP207" s="9"/>
      <c r="KQ207" s="9"/>
      <c r="KR207" s="9"/>
      <c r="KS207" s="9"/>
      <c r="KT207" s="9"/>
      <c r="KU207" s="9"/>
      <c r="KV207" s="9"/>
      <c r="KW207" s="9"/>
      <c r="KX207" s="9"/>
      <c r="KY207" s="9"/>
      <c r="KZ207" s="9"/>
      <c r="LA207" s="9"/>
      <c r="LB207" s="9"/>
      <c r="LC207" s="9"/>
      <c r="LD207" s="9"/>
      <c r="LE207" s="9"/>
      <c r="LF207" s="9"/>
      <c r="LG207" s="9"/>
      <c r="LH207" s="9"/>
      <c r="LI207" s="9"/>
      <c r="LJ207" s="9"/>
      <c r="LK207" s="9"/>
      <c r="LL207" s="9"/>
      <c r="LM207" s="9"/>
      <c r="LN207" s="9"/>
      <c r="LO207" s="9"/>
      <c r="LP207" s="9"/>
      <c r="LQ207" s="9"/>
      <c r="LR207" s="9"/>
      <c r="LS207" s="9"/>
      <c r="LT207" s="9"/>
      <c r="LU207" s="9"/>
      <c r="LV207" s="9"/>
      <c r="LW207" s="9"/>
      <c r="LX207" s="9"/>
      <c r="LY207" s="9"/>
      <c r="LZ207" s="9"/>
      <c r="MA207" s="9"/>
      <c r="MB207" s="9"/>
      <c r="MC207" s="9"/>
      <c r="MD207" s="9"/>
      <c r="ME207" s="9"/>
      <c r="MF207" s="9"/>
      <c r="MG207" s="9"/>
      <c r="MH207" s="9"/>
      <c r="MI207" s="9"/>
      <c r="MJ207" s="9"/>
      <c r="MK207" s="9"/>
      <c r="ML207" s="9"/>
      <c r="MM207" s="9"/>
      <c r="MN207" s="9"/>
      <c r="MO207" s="9"/>
      <c r="MP207" s="9"/>
      <c r="MQ207" s="9"/>
      <c r="MR207" s="9"/>
      <c r="MS207" s="9"/>
      <c r="MT207" s="9"/>
      <c r="MU207" s="9"/>
      <c r="MV207" s="9"/>
      <c r="MW207" s="9"/>
      <c r="MX207" s="9"/>
      <c r="MY207" s="9"/>
      <c r="MZ207" s="9"/>
      <c r="NA207" s="9"/>
      <c r="NB207" s="9"/>
      <c r="NC207" s="9"/>
      <c r="ND207" s="9"/>
      <c r="NE207" s="9"/>
      <c r="NF207" s="9"/>
      <c r="NG207" s="9"/>
      <c r="NH207" s="9"/>
      <c r="NI207" s="9"/>
      <c r="NJ207" s="9"/>
      <c r="NK207" s="9"/>
      <c r="NL207" s="9"/>
      <c r="NM207" s="9"/>
      <c r="NN207" s="9"/>
      <c r="NO207" s="9"/>
      <c r="NP207" s="9"/>
      <c r="NQ207" s="9"/>
      <c r="NR207" s="9"/>
      <c r="NS207" s="9"/>
      <c r="NT207" s="9"/>
      <c r="NU207" s="9"/>
      <c r="NV207" s="9"/>
      <c r="NW207" s="9"/>
      <c r="NX207" s="9"/>
      <c r="NY207" s="9"/>
      <c r="NZ207" s="9"/>
      <c r="OA207" s="9"/>
      <c r="OB207" s="9"/>
      <c r="OC207" s="9"/>
      <c r="OD207" s="9"/>
      <c r="OE207" s="9"/>
      <c r="OF207" s="9"/>
      <c r="OG207" s="9"/>
      <c r="OH207" s="9"/>
      <c r="OI207" s="9"/>
      <c r="OJ207" s="9"/>
      <c r="OK207" s="9"/>
      <c r="OL207" s="9"/>
      <c r="OM207" s="9"/>
      <c r="ON207" s="9"/>
      <c r="OO207" s="9"/>
      <c r="OP207" s="9"/>
      <c r="OQ207" s="9"/>
      <c r="OR207" s="9"/>
      <c r="OS207" s="9"/>
      <c r="OT207" s="9"/>
      <c r="OU207" s="9"/>
      <c r="OV207" s="9"/>
      <c r="OW207" s="9"/>
      <c r="OX207" s="9"/>
      <c r="OY207" s="9"/>
      <c r="OZ207" s="9"/>
      <c r="PA207" s="9"/>
      <c r="PB207" s="9"/>
      <c r="PC207" s="9"/>
      <c r="PD207" s="9"/>
      <c r="PE207" s="9"/>
      <c r="PF207" s="9"/>
      <c r="PG207" s="9"/>
      <c r="PH207" s="9"/>
      <c r="PI207" s="9"/>
      <c r="PJ207" s="9"/>
      <c r="PK207" s="9"/>
      <c r="PL207" s="9"/>
      <c r="PM207" s="9"/>
      <c r="PN207" s="9"/>
      <c r="PO207" s="9"/>
      <c r="PP207" s="9"/>
      <c r="PQ207" s="9"/>
      <c r="PR207" s="9"/>
      <c r="PS207" s="9"/>
      <c r="PT207" s="9"/>
      <c r="PU207" s="9"/>
      <c r="PV207" s="9"/>
      <c r="PW207" s="9"/>
      <c r="PX207" s="9"/>
      <c r="PY207" s="9"/>
      <c r="PZ207" s="9"/>
      <c r="QA207" s="9"/>
      <c r="QB207" s="9"/>
      <c r="QC207" s="9"/>
      <c r="QD207" s="9"/>
      <c r="QE207" s="9"/>
      <c r="QF207" s="9"/>
      <c r="QG207" s="9"/>
      <c r="QH207" s="9"/>
      <c r="QI207" s="9"/>
      <c r="QJ207" s="9"/>
      <c r="QK207" s="9"/>
      <c r="QL207" s="9"/>
      <c r="QM207" s="9"/>
      <c r="QN207" s="9"/>
      <c r="QO207" s="9"/>
      <c r="QP207" s="9"/>
      <c r="QQ207" s="9"/>
      <c r="QR207" s="9"/>
      <c r="QS207" s="9"/>
      <c r="QT207" s="9"/>
      <c r="QU207" s="9"/>
      <c r="QV207" s="9"/>
      <c r="QW207" s="9"/>
      <c r="QX207" s="9"/>
      <c r="QY207" s="9"/>
      <c r="QZ207" s="9"/>
      <c r="RA207" s="9"/>
      <c r="RB207" s="9"/>
      <c r="RC207" s="9"/>
      <c r="RD207" s="9"/>
      <c r="RE207" s="9"/>
      <c r="RF207" s="9"/>
      <c r="RG207" s="9"/>
      <c r="RH207" s="9"/>
      <c r="RI207" s="9"/>
      <c r="RJ207" s="9"/>
      <c r="RK207" s="9"/>
      <c r="RL207" s="9"/>
      <c r="RM207" s="9"/>
      <c r="RN207" s="9"/>
      <c r="RO207" s="9"/>
      <c r="RP207" s="9"/>
      <c r="RQ207" s="9"/>
      <c r="RR207" s="9"/>
      <c r="RS207" s="9"/>
      <c r="RT207" s="9"/>
      <c r="RU207" s="9"/>
      <c r="RV207" s="9"/>
      <c r="RW207" s="9"/>
      <c r="RX207" s="9"/>
      <c r="RY207" s="9"/>
      <c r="RZ207" s="9"/>
      <c r="SA207" s="9"/>
      <c r="SB207" s="9"/>
      <c r="SC207" s="9"/>
      <c r="SD207" s="9"/>
      <c r="SE207" s="9"/>
      <c r="SF207" s="9"/>
      <c r="SG207" s="9"/>
      <c r="SH207" s="9"/>
      <c r="SI207" s="9"/>
      <c r="SJ207" s="9"/>
      <c r="SK207" s="9"/>
      <c r="SL207" s="9"/>
      <c r="SM207" s="9"/>
      <c r="SN207" s="9"/>
      <c r="SO207" s="9"/>
      <c r="SP207" s="9"/>
      <c r="SQ207" s="9"/>
      <c r="SR207" s="9"/>
      <c r="SS207" s="9"/>
      <c r="ST207" s="9"/>
      <c r="SU207" s="9"/>
      <c r="SV207" s="9"/>
      <c r="SW207" s="9"/>
      <c r="SX207" s="9"/>
      <c r="SY207" s="9"/>
      <c r="SZ207" s="9"/>
      <c r="TA207" s="9"/>
      <c r="TB207" s="9"/>
      <c r="TC207" s="9"/>
      <c r="TD207" s="9"/>
      <c r="TE207" s="9"/>
      <c r="TF207" s="9"/>
      <c r="TG207" s="9"/>
      <c r="TH207" s="9"/>
      <c r="TI207" s="9"/>
      <c r="TJ207" s="9"/>
      <c r="TK207" s="9"/>
      <c r="TL207" s="9"/>
      <c r="TM207" s="9"/>
      <c r="TN207" s="9"/>
      <c r="TO207" s="9"/>
      <c r="TP207" s="9"/>
      <c r="TQ207" s="9"/>
      <c r="TR207" s="9"/>
      <c r="TS207" s="9"/>
      <c r="TT207" s="9"/>
      <c r="TU207" s="9"/>
      <c r="TV207" s="9"/>
      <c r="TW207" s="9"/>
      <c r="TX207" s="9"/>
      <c r="TY207" s="9"/>
      <c r="TZ207" s="9"/>
      <c r="UA207" s="9"/>
      <c r="UB207" s="9"/>
      <c r="UC207" s="9"/>
      <c r="UD207" s="9"/>
      <c r="UE207" s="9"/>
      <c r="UF207" s="9"/>
      <c r="UG207" s="9"/>
      <c r="UH207" s="9"/>
      <c r="UI207" s="9"/>
      <c r="UJ207" s="9"/>
      <c r="UK207" s="9"/>
      <c r="UL207" s="9"/>
      <c r="UM207" s="9"/>
      <c r="UN207" s="9"/>
      <c r="UO207" s="9"/>
      <c r="UP207" s="9"/>
      <c r="UQ207" s="9"/>
      <c r="UR207" s="9"/>
      <c r="US207" s="9"/>
    </row>
    <row r="208" spans="1:565" s="105" customFormat="1" x14ac:dyDescent="0.2">
      <c r="A208" s="115" t="s">
        <v>1006</v>
      </c>
      <c r="B208" s="116" t="s">
        <v>1005</v>
      </c>
      <c r="C208" s="117">
        <v>920.44165099999998</v>
      </c>
      <c r="D208" s="118">
        <v>913.2</v>
      </c>
      <c r="E208" s="192">
        <v>235.87613999999999</v>
      </c>
      <c r="F208" s="10"/>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c r="IU208" s="9"/>
      <c r="IV208" s="9"/>
      <c r="IW208" s="9"/>
      <c r="IX208" s="9"/>
      <c r="IY208" s="9"/>
      <c r="IZ208" s="9"/>
      <c r="JA208" s="9"/>
      <c r="JB208" s="9"/>
      <c r="JC208" s="9"/>
      <c r="JD208" s="9"/>
      <c r="JE208" s="9"/>
      <c r="JF208" s="9"/>
      <c r="JG208" s="9"/>
      <c r="JH208" s="9"/>
      <c r="JI208" s="9"/>
      <c r="JJ208" s="9"/>
      <c r="JK208" s="9"/>
      <c r="JL208" s="9"/>
      <c r="JM208" s="9"/>
      <c r="JN208" s="9"/>
      <c r="JO208" s="9"/>
      <c r="JP208" s="9"/>
      <c r="JQ208" s="9"/>
      <c r="JR208" s="9"/>
      <c r="JS208" s="9"/>
      <c r="JT208" s="9"/>
      <c r="JU208" s="9"/>
      <c r="JV208" s="9"/>
      <c r="JW208" s="9"/>
      <c r="JX208" s="9"/>
      <c r="JY208" s="9"/>
      <c r="JZ208" s="9"/>
      <c r="KA208" s="9"/>
      <c r="KB208" s="9"/>
      <c r="KC208" s="9"/>
      <c r="KD208" s="9"/>
      <c r="KE208" s="9"/>
      <c r="KF208" s="9"/>
      <c r="KG208" s="9"/>
      <c r="KH208" s="9"/>
      <c r="KI208" s="9"/>
      <c r="KJ208" s="9"/>
      <c r="KK208" s="9"/>
      <c r="KL208" s="9"/>
      <c r="KM208" s="9"/>
      <c r="KN208" s="9"/>
      <c r="KO208" s="9"/>
      <c r="KP208" s="9"/>
      <c r="KQ208" s="9"/>
      <c r="KR208" s="9"/>
      <c r="KS208" s="9"/>
      <c r="KT208" s="9"/>
      <c r="KU208" s="9"/>
      <c r="KV208" s="9"/>
      <c r="KW208" s="9"/>
      <c r="KX208" s="9"/>
      <c r="KY208" s="9"/>
      <c r="KZ208" s="9"/>
      <c r="LA208" s="9"/>
      <c r="LB208" s="9"/>
      <c r="LC208" s="9"/>
      <c r="LD208" s="9"/>
      <c r="LE208" s="9"/>
      <c r="LF208" s="9"/>
      <c r="LG208" s="9"/>
      <c r="LH208" s="9"/>
      <c r="LI208" s="9"/>
      <c r="LJ208" s="9"/>
      <c r="LK208" s="9"/>
      <c r="LL208" s="9"/>
      <c r="LM208" s="9"/>
      <c r="LN208" s="9"/>
      <c r="LO208" s="9"/>
      <c r="LP208" s="9"/>
      <c r="LQ208" s="9"/>
      <c r="LR208" s="9"/>
      <c r="LS208" s="9"/>
      <c r="LT208" s="9"/>
      <c r="LU208" s="9"/>
      <c r="LV208" s="9"/>
      <c r="LW208" s="9"/>
      <c r="LX208" s="9"/>
      <c r="LY208" s="9"/>
      <c r="LZ208" s="9"/>
      <c r="MA208" s="9"/>
      <c r="MB208" s="9"/>
      <c r="MC208" s="9"/>
      <c r="MD208" s="9"/>
      <c r="ME208" s="9"/>
      <c r="MF208" s="9"/>
      <c r="MG208" s="9"/>
      <c r="MH208" s="9"/>
      <c r="MI208" s="9"/>
      <c r="MJ208" s="9"/>
      <c r="MK208" s="9"/>
      <c r="ML208" s="9"/>
      <c r="MM208" s="9"/>
      <c r="MN208" s="9"/>
      <c r="MO208" s="9"/>
      <c r="MP208" s="9"/>
      <c r="MQ208" s="9"/>
      <c r="MR208" s="9"/>
      <c r="MS208" s="9"/>
      <c r="MT208" s="9"/>
      <c r="MU208" s="9"/>
      <c r="MV208" s="9"/>
      <c r="MW208" s="9"/>
      <c r="MX208" s="9"/>
      <c r="MY208" s="9"/>
      <c r="MZ208" s="9"/>
      <c r="NA208" s="9"/>
      <c r="NB208" s="9"/>
      <c r="NC208" s="9"/>
      <c r="ND208" s="9"/>
      <c r="NE208" s="9"/>
      <c r="NF208" s="9"/>
      <c r="NG208" s="9"/>
      <c r="NH208" s="9"/>
      <c r="NI208" s="9"/>
      <c r="NJ208" s="9"/>
      <c r="NK208" s="9"/>
      <c r="NL208" s="9"/>
      <c r="NM208" s="9"/>
      <c r="NN208" s="9"/>
      <c r="NO208" s="9"/>
      <c r="NP208" s="9"/>
      <c r="NQ208" s="9"/>
      <c r="NR208" s="9"/>
      <c r="NS208" s="9"/>
      <c r="NT208" s="9"/>
      <c r="NU208" s="9"/>
      <c r="NV208" s="9"/>
      <c r="NW208" s="9"/>
      <c r="NX208" s="9"/>
      <c r="NY208" s="9"/>
      <c r="NZ208" s="9"/>
      <c r="OA208" s="9"/>
      <c r="OB208" s="9"/>
      <c r="OC208" s="9"/>
      <c r="OD208" s="9"/>
      <c r="OE208" s="9"/>
      <c r="OF208" s="9"/>
      <c r="OG208" s="9"/>
      <c r="OH208" s="9"/>
      <c r="OI208" s="9"/>
      <c r="OJ208" s="9"/>
      <c r="OK208" s="9"/>
      <c r="OL208" s="9"/>
      <c r="OM208" s="9"/>
      <c r="ON208" s="9"/>
      <c r="OO208" s="9"/>
      <c r="OP208" s="9"/>
      <c r="OQ208" s="9"/>
      <c r="OR208" s="9"/>
      <c r="OS208" s="9"/>
      <c r="OT208" s="9"/>
      <c r="OU208" s="9"/>
      <c r="OV208" s="9"/>
      <c r="OW208" s="9"/>
      <c r="OX208" s="9"/>
      <c r="OY208" s="9"/>
      <c r="OZ208" s="9"/>
      <c r="PA208" s="9"/>
      <c r="PB208" s="9"/>
      <c r="PC208" s="9"/>
      <c r="PD208" s="9"/>
      <c r="PE208" s="9"/>
      <c r="PF208" s="9"/>
      <c r="PG208" s="9"/>
      <c r="PH208" s="9"/>
      <c r="PI208" s="9"/>
      <c r="PJ208" s="9"/>
      <c r="PK208" s="9"/>
      <c r="PL208" s="9"/>
      <c r="PM208" s="9"/>
      <c r="PN208" s="9"/>
      <c r="PO208" s="9"/>
      <c r="PP208" s="9"/>
      <c r="PQ208" s="9"/>
      <c r="PR208" s="9"/>
      <c r="PS208" s="9"/>
      <c r="PT208" s="9"/>
      <c r="PU208" s="9"/>
      <c r="PV208" s="9"/>
      <c r="PW208" s="9"/>
      <c r="PX208" s="9"/>
      <c r="PY208" s="9"/>
      <c r="PZ208" s="9"/>
      <c r="QA208" s="9"/>
      <c r="QB208" s="9"/>
      <c r="QC208" s="9"/>
      <c r="QD208" s="9"/>
      <c r="QE208" s="9"/>
      <c r="QF208" s="9"/>
      <c r="QG208" s="9"/>
      <c r="QH208" s="9"/>
      <c r="QI208" s="9"/>
      <c r="QJ208" s="9"/>
      <c r="QK208" s="9"/>
      <c r="QL208" s="9"/>
      <c r="QM208" s="9"/>
      <c r="QN208" s="9"/>
      <c r="QO208" s="9"/>
      <c r="QP208" s="9"/>
      <c r="QQ208" s="9"/>
      <c r="QR208" s="9"/>
      <c r="QS208" s="9"/>
      <c r="QT208" s="9"/>
      <c r="QU208" s="9"/>
      <c r="QV208" s="9"/>
      <c r="QW208" s="9"/>
      <c r="QX208" s="9"/>
      <c r="QY208" s="9"/>
      <c r="QZ208" s="9"/>
      <c r="RA208" s="9"/>
      <c r="RB208" s="9"/>
      <c r="RC208" s="9"/>
      <c r="RD208" s="9"/>
      <c r="RE208" s="9"/>
      <c r="RF208" s="9"/>
      <c r="RG208" s="9"/>
      <c r="RH208" s="9"/>
      <c r="RI208" s="9"/>
      <c r="RJ208" s="9"/>
      <c r="RK208" s="9"/>
      <c r="RL208" s="9"/>
      <c r="RM208" s="9"/>
      <c r="RN208" s="9"/>
      <c r="RO208" s="9"/>
      <c r="RP208" s="9"/>
      <c r="RQ208" s="9"/>
      <c r="RR208" s="9"/>
      <c r="RS208" s="9"/>
      <c r="RT208" s="9"/>
      <c r="RU208" s="9"/>
      <c r="RV208" s="9"/>
      <c r="RW208" s="9"/>
      <c r="RX208" s="9"/>
      <c r="RY208" s="9"/>
      <c r="RZ208" s="9"/>
      <c r="SA208" s="9"/>
      <c r="SB208" s="9"/>
      <c r="SC208" s="9"/>
      <c r="SD208" s="9"/>
      <c r="SE208" s="9"/>
      <c r="SF208" s="9"/>
      <c r="SG208" s="9"/>
      <c r="SH208" s="9"/>
      <c r="SI208" s="9"/>
      <c r="SJ208" s="9"/>
      <c r="SK208" s="9"/>
      <c r="SL208" s="9"/>
      <c r="SM208" s="9"/>
      <c r="SN208" s="9"/>
      <c r="SO208" s="9"/>
      <c r="SP208" s="9"/>
      <c r="SQ208" s="9"/>
      <c r="SR208" s="9"/>
      <c r="SS208" s="9"/>
      <c r="ST208" s="9"/>
      <c r="SU208" s="9"/>
      <c r="SV208" s="9"/>
      <c r="SW208" s="9"/>
      <c r="SX208" s="9"/>
      <c r="SY208" s="9"/>
      <c r="SZ208" s="9"/>
      <c r="TA208" s="9"/>
      <c r="TB208" s="9"/>
      <c r="TC208" s="9"/>
      <c r="TD208" s="9"/>
      <c r="TE208" s="9"/>
      <c r="TF208" s="9"/>
      <c r="TG208" s="9"/>
      <c r="TH208" s="9"/>
      <c r="TI208" s="9"/>
      <c r="TJ208" s="9"/>
      <c r="TK208" s="9"/>
      <c r="TL208" s="9"/>
      <c r="TM208" s="9"/>
      <c r="TN208" s="9"/>
      <c r="TO208" s="9"/>
      <c r="TP208" s="9"/>
      <c r="TQ208" s="9"/>
      <c r="TR208" s="9"/>
      <c r="TS208" s="9"/>
      <c r="TT208" s="9"/>
      <c r="TU208" s="9"/>
      <c r="TV208" s="9"/>
      <c r="TW208" s="9"/>
      <c r="TX208" s="9"/>
      <c r="TY208" s="9"/>
      <c r="TZ208" s="9"/>
      <c r="UA208" s="9"/>
      <c r="UB208" s="9"/>
      <c r="UC208" s="9"/>
      <c r="UD208" s="9"/>
      <c r="UE208" s="9"/>
      <c r="UF208" s="9"/>
      <c r="UG208" s="9"/>
      <c r="UH208" s="9"/>
      <c r="UI208" s="9"/>
      <c r="UJ208" s="9"/>
      <c r="UK208" s="9"/>
      <c r="UL208" s="9"/>
      <c r="UM208" s="9"/>
      <c r="UN208" s="9"/>
      <c r="UO208" s="9"/>
      <c r="UP208" s="9"/>
      <c r="UQ208" s="9"/>
      <c r="UR208" s="9"/>
      <c r="US208" s="9"/>
    </row>
    <row r="209" spans="1:565" s="105" customFormat="1" x14ac:dyDescent="0.2">
      <c r="A209" s="115" t="s">
        <v>1027</v>
      </c>
      <c r="B209" s="116" t="s">
        <v>1005</v>
      </c>
      <c r="C209" s="117">
        <v>958.49061500000005</v>
      </c>
      <c r="D209" s="118">
        <v>918.9</v>
      </c>
      <c r="E209" s="193"/>
      <c r="F209" s="10"/>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c r="IU209" s="9"/>
      <c r="IV209" s="9"/>
      <c r="IW209" s="9"/>
      <c r="IX209" s="9"/>
      <c r="IY209" s="9"/>
      <c r="IZ209" s="9"/>
      <c r="JA209" s="9"/>
      <c r="JB209" s="9"/>
      <c r="JC209" s="9"/>
      <c r="JD209" s="9"/>
      <c r="JE209" s="9"/>
      <c r="JF209" s="9"/>
      <c r="JG209" s="9"/>
      <c r="JH209" s="9"/>
      <c r="JI209" s="9"/>
      <c r="JJ209" s="9"/>
      <c r="JK209" s="9"/>
      <c r="JL209" s="9"/>
      <c r="JM209" s="9"/>
      <c r="JN209" s="9"/>
      <c r="JO209" s="9"/>
      <c r="JP209" s="9"/>
      <c r="JQ209" s="9"/>
      <c r="JR209" s="9"/>
      <c r="JS209" s="9"/>
      <c r="JT209" s="9"/>
      <c r="JU209" s="9"/>
      <c r="JV209" s="9"/>
      <c r="JW209" s="9"/>
      <c r="JX209" s="9"/>
      <c r="JY209" s="9"/>
      <c r="JZ209" s="9"/>
      <c r="KA209" s="9"/>
      <c r="KB209" s="9"/>
      <c r="KC209" s="9"/>
      <c r="KD209" s="9"/>
      <c r="KE209" s="9"/>
      <c r="KF209" s="9"/>
      <c r="KG209" s="9"/>
      <c r="KH209" s="9"/>
      <c r="KI209" s="9"/>
      <c r="KJ209" s="9"/>
      <c r="KK209" s="9"/>
      <c r="KL209" s="9"/>
      <c r="KM209" s="9"/>
      <c r="KN209" s="9"/>
      <c r="KO209" s="9"/>
      <c r="KP209" s="9"/>
      <c r="KQ209" s="9"/>
      <c r="KR209" s="9"/>
      <c r="KS209" s="9"/>
      <c r="KT209" s="9"/>
      <c r="KU209" s="9"/>
      <c r="KV209" s="9"/>
      <c r="KW209" s="9"/>
      <c r="KX209" s="9"/>
      <c r="KY209" s="9"/>
      <c r="KZ209" s="9"/>
      <c r="LA209" s="9"/>
      <c r="LB209" s="9"/>
      <c r="LC209" s="9"/>
      <c r="LD209" s="9"/>
      <c r="LE209" s="9"/>
      <c r="LF209" s="9"/>
      <c r="LG209" s="9"/>
      <c r="LH209" s="9"/>
      <c r="LI209" s="9"/>
      <c r="LJ209" s="9"/>
      <c r="LK209" s="9"/>
      <c r="LL209" s="9"/>
      <c r="LM209" s="9"/>
      <c r="LN209" s="9"/>
      <c r="LO209" s="9"/>
      <c r="LP209" s="9"/>
      <c r="LQ209" s="9"/>
      <c r="LR209" s="9"/>
      <c r="LS209" s="9"/>
      <c r="LT209" s="9"/>
      <c r="LU209" s="9"/>
      <c r="LV209" s="9"/>
      <c r="LW209" s="9"/>
      <c r="LX209" s="9"/>
      <c r="LY209" s="9"/>
      <c r="LZ209" s="9"/>
      <c r="MA209" s="9"/>
      <c r="MB209" s="9"/>
      <c r="MC209" s="9"/>
      <c r="MD209" s="9"/>
      <c r="ME209" s="9"/>
      <c r="MF209" s="9"/>
      <c r="MG209" s="9"/>
      <c r="MH209" s="9"/>
      <c r="MI209" s="9"/>
      <c r="MJ209" s="9"/>
      <c r="MK209" s="9"/>
      <c r="ML209" s="9"/>
      <c r="MM209" s="9"/>
      <c r="MN209" s="9"/>
      <c r="MO209" s="9"/>
      <c r="MP209" s="9"/>
      <c r="MQ209" s="9"/>
      <c r="MR209" s="9"/>
      <c r="MS209" s="9"/>
      <c r="MT209" s="9"/>
      <c r="MU209" s="9"/>
      <c r="MV209" s="9"/>
      <c r="MW209" s="9"/>
      <c r="MX209" s="9"/>
      <c r="MY209" s="9"/>
      <c r="MZ209" s="9"/>
      <c r="NA209" s="9"/>
      <c r="NB209" s="9"/>
      <c r="NC209" s="9"/>
      <c r="ND209" s="9"/>
      <c r="NE209" s="9"/>
      <c r="NF209" s="9"/>
      <c r="NG209" s="9"/>
      <c r="NH209" s="9"/>
      <c r="NI209" s="9"/>
      <c r="NJ209" s="9"/>
      <c r="NK209" s="9"/>
      <c r="NL209" s="9"/>
      <c r="NM209" s="9"/>
      <c r="NN209" s="9"/>
      <c r="NO209" s="9"/>
      <c r="NP209" s="9"/>
      <c r="NQ209" s="9"/>
      <c r="NR209" s="9"/>
      <c r="NS209" s="9"/>
      <c r="NT209" s="9"/>
      <c r="NU209" s="9"/>
      <c r="NV209" s="9"/>
      <c r="NW209" s="9"/>
      <c r="NX209" s="9"/>
      <c r="NY209" s="9"/>
      <c r="NZ209" s="9"/>
      <c r="OA209" s="9"/>
      <c r="OB209" s="9"/>
      <c r="OC209" s="9"/>
      <c r="OD209" s="9"/>
      <c r="OE209" s="9"/>
      <c r="OF209" s="9"/>
      <c r="OG209" s="9"/>
      <c r="OH209" s="9"/>
      <c r="OI209" s="9"/>
      <c r="OJ209" s="9"/>
      <c r="OK209" s="9"/>
      <c r="OL209" s="9"/>
      <c r="OM209" s="9"/>
      <c r="ON209" s="9"/>
      <c r="OO209" s="9"/>
      <c r="OP209" s="9"/>
      <c r="OQ209" s="9"/>
      <c r="OR209" s="9"/>
      <c r="OS209" s="9"/>
      <c r="OT209" s="9"/>
      <c r="OU209" s="9"/>
      <c r="OV209" s="9"/>
      <c r="OW209" s="9"/>
      <c r="OX209" s="9"/>
      <c r="OY209" s="9"/>
      <c r="OZ209" s="9"/>
      <c r="PA209" s="9"/>
      <c r="PB209" s="9"/>
      <c r="PC209" s="9"/>
      <c r="PD209" s="9"/>
      <c r="PE209" s="9"/>
      <c r="PF209" s="9"/>
      <c r="PG209" s="9"/>
      <c r="PH209" s="9"/>
      <c r="PI209" s="9"/>
      <c r="PJ209" s="9"/>
      <c r="PK209" s="9"/>
      <c r="PL209" s="9"/>
      <c r="PM209" s="9"/>
      <c r="PN209" s="9"/>
      <c r="PO209" s="9"/>
      <c r="PP209" s="9"/>
      <c r="PQ209" s="9"/>
      <c r="PR209" s="9"/>
      <c r="PS209" s="9"/>
      <c r="PT209" s="9"/>
      <c r="PU209" s="9"/>
      <c r="PV209" s="9"/>
      <c r="PW209" s="9"/>
      <c r="PX209" s="9"/>
      <c r="PY209" s="9"/>
      <c r="PZ209" s="9"/>
      <c r="QA209" s="9"/>
      <c r="QB209" s="9"/>
      <c r="QC209" s="9"/>
      <c r="QD209" s="9"/>
      <c r="QE209" s="9"/>
      <c r="QF209" s="9"/>
      <c r="QG209" s="9"/>
      <c r="QH209" s="9"/>
      <c r="QI209" s="9"/>
      <c r="QJ209" s="9"/>
      <c r="QK209" s="9"/>
      <c r="QL209" s="9"/>
      <c r="QM209" s="9"/>
      <c r="QN209" s="9"/>
      <c r="QO209" s="9"/>
      <c r="QP209" s="9"/>
      <c r="QQ209" s="9"/>
      <c r="QR209" s="9"/>
      <c r="QS209" s="9"/>
      <c r="QT209" s="9"/>
      <c r="QU209" s="9"/>
      <c r="QV209" s="9"/>
      <c r="QW209" s="9"/>
      <c r="QX209" s="9"/>
      <c r="QY209" s="9"/>
      <c r="QZ209" s="9"/>
      <c r="RA209" s="9"/>
      <c r="RB209" s="9"/>
      <c r="RC209" s="9"/>
      <c r="RD209" s="9"/>
      <c r="RE209" s="9"/>
      <c r="RF209" s="9"/>
      <c r="RG209" s="9"/>
      <c r="RH209" s="9"/>
      <c r="RI209" s="9"/>
      <c r="RJ209" s="9"/>
      <c r="RK209" s="9"/>
      <c r="RL209" s="9"/>
      <c r="RM209" s="9"/>
      <c r="RN209" s="9"/>
      <c r="RO209" s="9"/>
      <c r="RP209" s="9"/>
      <c r="RQ209" s="9"/>
      <c r="RR209" s="9"/>
      <c r="RS209" s="9"/>
      <c r="RT209" s="9"/>
      <c r="RU209" s="9"/>
      <c r="RV209" s="9"/>
      <c r="RW209" s="9"/>
      <c r="RX209" s="9"/>
      <c r="RY209" s="9"/>
      <c r="RZ209" s="9"/>
      <c r="SA209" s="9"/>
      <c r="SB209" s="9"/>
      <c r="SC209" s="9"/>
      <c r="SD209" s="9"/>
      <c r="SE209" s="9"/>
      <c r="SF209" s="9"/>
      <c r="SG209" s="9"/>
      <c r="SH209" s="9"/>
      <c r="SI209" s="9"/>
      <c r="SJ209" s="9"/>
      <c r="SK209" s="9"/>
      <c r="SL209" s="9"/>
      <c r="SM209" s="9"/>
      <c r="SN209" s="9"/>
      <c r="SO209" s="9"/>
      <c r="SP209" s="9"/>
      <c r="SQ209" s="9"/>
      <c r="SR209" s="9"/>
      <c r="SS209" s="9"/>
      <c r="ST209" s="9"/>
      <c r="SU209" s="9"/>
      <c r="SV209" s="9"/>
      <c r="SW209" s="9"/>
      <c r="SX209" s="9"/>
      <c r="SY209" s="9"/>
      <c r="SZ209" s="9"/>
      <c r="TA209" s="9"/>
      <c r="TB209" s="9"/>
      <c r="TC209" s="9"/>
      <c r="TD209" s="9"/>
      <c r="TE209" s="9"/>
      <c r="TF209" s="9"/>
      <c r="TG209" s="9"/>
      <c r="TH209" s="9"/>
      <c r="TI209" s="9"/>
      <c r="TJ209" s="9"/>
      <c r="TK209" s="9"/>
      <c r="TL209" s="9"/>
      <c r="TM209" s="9"/>
      <c r="TN209" s="9"/>
      <c r="TO209" s="9"/>
      <c r="TP209" s="9"/>
      <c r="TQ209" s="9"/>
      <c r="TR209" s="9"/>
      <c r="TS209" s="9"/>
      <c r="TT209" s="9"/>
      <c r="TU209" s="9"/>
      <c r="TV209" s="9"/>
      <c r="TW209" s="9"/>
      <c r="TX209" s="9"/>
      <c r="TY209" s="9"/>
      <c r="TZ209" s="9"/>
      <c r="UA209" s="9"/>
      <c r="UB209" s="9"/>
      <c r="UC209" s="9"/>
      <c r="UD209" s="9"/>
      <c r="UE209" s="9"/>
      <c r="UF209" s="9"/>
      <c r="UG209" s="9"/>
      <c r="UH209" s="9"/>
      <c r="UI209" s="9"/>
      <c r="UJ209" s="9"/>
      <c r="UK209" s="9"/>
      <c r="UL209" s="9"/>
      <c r="UM209" s="9"/>
      <c r="UN209" s="9"/>
      <c r="UO209" s="9"/>
      <c r="UP209" s="9"/>
      <c r="UQ209" s="9"/>
      <c r="UR209" s="9"/>
      <c r="US209" s="9"/>
    </row>
    <row r="210" spans="1:565" s="105" customFormat="1" x14ac:dyDescent="0.2">
      <c r="A210" s="115" t="s">
        <v>1639</v>
      </c>
      <c r="B210" s="116" t="s">
        <v>1005</v>
      </c>
      <c r="C210" s="117">
        <v>191.96469999999999</v>
      </c>
      <c r="D210" s="118">
        <v>210.91</v>
      </c>
      <c r="E210" s="192">
        <v>177.86945879999999</v>
      </c>
      <c r="F210" s="10"/>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c r="IU210" s="9"/>
      <c r="IV210" s="9"/>
      <c r="IW210" s="9"/>
      <c r="IX210" s="9"/>
      <c r="IY210" s="9"/>
      <c r="IZ210" s="9"/>
      <c r="JA210" s="9"/>
      <c r="JB210" s="9"/>
      <c r="JC210" s="9"/>
      <c r="JD210" s="9"/>
      <c r="JE210" s="9"/>
      <c r="JF210" s="9"/>
      <c r="JG210" s="9"/>
      <c r="JH210" s="9"/>
      <c r="JI210" s="9"/>
      <c r="JJ210" s="9"/>
      <c r="JK210" s="9"/>
      <c r="JL210" s="9"/>
      <c r="JM210" s="9"/>
      <c r="JN210" s="9"/>
      <c r="JO210" s="9"/>
      <c r="JP210" s="9"/>
      <c r="JQ210" s="9"/>
      <c r="JR210" s="9"/>
      <c r="JS210" s="9"/>
      <c r="JT210" s="9"/>
      <c r="JU210" s="9"/>
      <c r="JV210" s="9"/>
      <c r="JW210" s="9"/>
      <c r="JX210" s="9"/>
      <c r="JY210" s="9"/>
      <c r="JZ210" s="9"/>
      <c r="KA210" s="9"/>
      <c r="KB210" s="9"/>
      <c r="KC210" s="9"/>
      <c r="KD210" s="9"/>
      <c r="KE210" s="9"/>
      <c r="KF210" s="9"/>
      <c r="KG210" s="9"/>
      <c r="KH210" s="9"/>
      <c r="KI210" s="9"/>
      <c r="KJ210" s="9"/>
      <c r="KK210" s="9"/>
      <c r="KL210" s="9"/>
      <c r="KM210" s="9"/>
      <c r="KN210" s="9"/>
      <c r="KO210" s="9"/>
      <c r="KP210" s="9"/>
      <c r="KQ210" s="9"/>
      <c r="KR210" s="9"/>
      <c r="KS210" s="9"/>
      <c r="KT210" s="9"/>
      <c r="KU210" s="9"/>
      <c r="KV210" s="9"/>
      <c r="KW210" s="9"/>
      <c r="KX210" s="9"/>
      <c r="KY210" s="9"/>
      <c r="KZ210" s="9"/>
      <c r="LA210" s="9"/>
      <c r="LB210" s="9"/>
      <c r="LC210" s="9"/>
      <c r="LD210" s="9"/>
      <c r="LE210" s="9"/>
      <c r="LF210" s="9"/>
      <c r="LG210" s="9"/>
      <c r="LH210" s="9"/>
      <c r="LI210" s="9"/>
      <c r="LJ210" s="9"/>
      <c r="LK210" s="9"/>
      <c r="LL210" s="9"/>
      <c r="LM210" s="9"/>
      <c r="LN210" s="9"/>
      <c r="LO210" s="9"/>
      <c r="LP210" s="9"/>
      <c r="LQ210" s="9"/>
      <c r="LR210" s="9"/>
      <c r="LS210" s="9"/>
      <c r="LT210" s="9"/>
      <c r="LU210" s="9"/>
      <c r="LV210" s="9"/>
      <c r="LW210" s="9"/>
      <c r="LX210" s="9"/>
      <c r="LY210" s="9"/>
      <c r="LZ210" s="9"/>
      <c r="MA210" s="9"/>
      <c r="MB210" s="9"/>
      <c r="MC210" s="9"/>
      <c r="MD210" s="9"/>
      <c r="ME210" s="9"/>
      <c r="MF210" s="9"/>
      <c r="MG210" s="9"/>
      <c r="MH210" s="9"/>
      <c r="MI210" s="9"/>
      <c r="MJ210" s="9"/>
      <c r="MK210" s="9"/>
      <c r="ML210" s="9"/>
      <c r="MM210" s="9"/>
      <c r="MN210" s="9"/>
      <c r="MO210" s="9"/>
      <c r="MP210" s="9"/>
      <c r="MQ210" s="9"/>
      <c r="MR210" s="9"/>
      <c r="MS210" s="9"/>
      <c r="MT210" s="9"/>
      <c r="MU210" s="9"/>
      <c r="MV210" s="9"/>
      <c r="MW210" s="9"/>
      <c r="MX210" s="9"/>
      <c r="MY210" s="9"/>
      <c r="MZ210" s="9"/>
      <c r="NA210" s="9"/>
      <c r="NB210" s="9"/>
      <c r="NC210" s="9"/>
      <c r="ND210" s="9"/>
      <c r="NE210" s="9"/>
      <c r="NF210" s="9"/>
      <c r="NG210" s="9"/>
      <c r="NH210" s="9"/>
      <c r="NI210" s="9"/>
      <c r="NJ210" s="9"/>
      <c r="NK210" s="9"/>
      <c r="NL210" s="9"/>
      <c r="NM210" s="9"/>
      <c r="NN210" s="9"/>
      <c r="NO210" s="9"/>
      <c r="NP210" s="9"/>
      <c r="NQ210" s="9"/>
      <c r="NR210" s="9"/>
      <c r="NS210" s="9"/>
      <c r="NT210" s="9"/>
      <c r="NU210" s="9"/>
      <c r="NV210" s="9"/>
      <c r="NW210" s="9"/>
      <c r="NX210" s="9"/>
      <c r="NY210" s="9"/>
      <c r="NZ210" s="9"/>
      <c r="OA210" s="9"/>
      <c r="OB210" s="9"/>
      <c r="OC210" s="9"/>
      <c r="OD210" s="9"/>
      <c r="OE210" s="9"/>
      <c r="OF210" s="9"/>
      <c r="OG210" s="9"/>
      <c r="OH210" s="9"/>
      <c r="OI210" s="9"/>
      <c r="OJ210" s="9"/>
      <c r="OK210" s="9"/>
      <c r="OL210" s="9"/>
      <c r="OM210" s="9"/>
      <c r="ON210" s="9"/>
      <c r="OO210" s="9"/>
      <c r="OP210" s="9"/>
      <c r="OQ210" s="9"/>
      <c r="OR210" s="9"/>
      <c r="OS210" s="9"/>
      <c r="OT210" s="9"/>
      <c r="OU210" s="9"/>
      <c r="OV210" s="9"/>
      <c r="OW210" s="9"/>
      <c r="OX210" s="9"/>
      <c r="OY210" s="9"/>
      <c r="OZ210" s="9"/>
      <c r="PA210" s="9"/>
      <c r="PB210" s="9"/>
      <c r="PC210" s="9"/>
      <c r="PD210" s="9"/>
      <c r="PE210" s="9"/>
      <c r="PF210" s="9"/>
      <c r="PG210" s="9"/>
      <c r="PH210" s="9"/>
      <c r="PI210" s="9"/>
      <c r="PJ210" s="9"/>
      <c r="PK210" s="9"/>
      <c r="PL210" s="9"/>
      <c r="PM210" s="9"/>
      <c r="PN210" s="9"/>
      <c r="PO210" s="9"/>
      <c r="PP210" s="9"/>
      <c r="PQ210" s="9"/>
      <c r="PR210" s="9"/>
      <c r="PS210" s="9"/>
      <c r="PT210" s="9"/>
      <c r="PU210" s="9"/>
      <c r="PV210" s="9"/>
      <c r="PW210" s="9"/>
      <c r="PX210" s="9"/>
      <c r="PY210" s="9"/>
      <c r="PZ210" s="9"/>
      <c r="QA210" s="9"/>
      <c r="QB210" s="9"/>
      <c r="QC210" s="9"/>
      <c r="QD210" s="9"/>
      <c r="QE210" s="9"/>
      <c r="QF210" s="9"/>
      <c r="QG210" s="9"/>
      <c r="QH210" s="9"/>
      <c r="QI210" s="9"/>
      <c r="QJ210" s="9"/>
      <c r="QK210" s="9"/>
      <c r="QL210" s="9"/>
      <c r="QM210" s="9"/>
      <c r="QN210" s="9"/>
      <c r="QO210" s="9"/>
      <c r="QP210" s="9"/>
      <c r="QQ210" s="9"/>
      <c r="QR210" s="9"/>
      <c r="QS210" s="9"/>
      <c r="QT210" s="9"/>
      <c r="QU210" s="9"/>
      <c r="QV210" s="9"/>
      <c r="QW210" s="9"/>
      <c r="QX210" s="9"/>
      <c r="QY210" s="9"/>
      <c r="QZ210" s="9"/>
      <c r="RA210" s="9"/>
      <c r="RB210" s="9"/>
      <c r="RC210" s="9"/>
      <c r="RD210" s="9"/>
      <c r="RE210" s="9"/>
      <c r="RF210" s="9"/>
      <c r="RG210" s="9"/>
      <c r="RH210" s="9"/>
      <c r="RI210" s="9"/>
      <c r="RJ210" s="9"/>
      <c r="RK210" s="9"/>
      <c r="RL210" s="9"/>
      <c r="RM210" s="9"/>
      <c r="RN210" s="9"/>
      <c r="RO210" s="9"/>
      <c r="RP210" s="9"/>
      <c r="RQ210" s="9"/>
      <c r="RR210" s="9"/>
      <c r="RS210" s="9"/>
      <c r="RT210" s="9"/>
      <c r="RU210" s="9"/>
      <c r="RV210" s="9"/>
      <c r="RW210" s="9"/>
      <c r="RX210" s="9"/>
      <c r="RY210" s="9"/>
      <c r="RZ210" s="9"/>
      <c r="SA210" s="9"/>
      <c r="SB210" s="9"/>
      <c r="SC210" s="9"/>
      <c r="SD210" s="9"/>
      <c r="SE210" s="9"/>
      <c r="SF210" s="9"/>
      <c r="SG210" s="9"/>
      <c r="SH210" s="9"/>
      <c r="SI210" s="9"/>
      <c r="SJ210" s="9"/>
      <c r="SK210" s="9"/>
      <c r="SL210" s="9"/>
      <c r="SM210" s="9"/>
      <c r="SN210" s="9"/>
      <c r="SO210" s="9"/>
      <c r="SP210" s="9"/>
      <c r="SQ210" s="9"/>
      <c r="SR210" s="9"/>
      <c r="SS210" s="9"/>
      <c r="ST210" s="9"/>
      <c r="SU210" s="9"/>
      <c r="SV210" s="9"/>
      <c r="SW210" s="9"/>
      <c r="SX210" s="9"/>
      <c r="SY210" s="9"/>
      <c r="SZ210" s="9"/>
      <c r="TA210" s="9"/>
      <c r="TB210" s="9"/>
      <c r="TC210" s="9"/>
      <c r="TD210" s="9"/>
      <c r="TE210" s="9"/>
      <c r="TF210" s="9"/>
      <c r="TG210" s="9"/>
      <c r="TH210" s="9"/>
      <c r="TI210" s="9"/>
      <c r="TJ210" s="9"/>
      <c r="TK210" s="9"/>
      <c r="TL210" s="9"/>
      <c r="TM210" s="9"/>
      <c r="TN210" s="9"/>
      <c r="TO210" s="9"/>
      <c r="TP210" s="9"/>
      <c r="TQ210" s="9"/>
      <c r="TR210" s="9"/>
      <c r="TS210" s="9"/>
      <c r="TT210" s="9"/>
      <c r="TU210" s="9"/>
      <c r="TV210" s="9"/>
      <c r="TW210" s="9"/>
      <c r="TX210" s="9"/>
      <c r="TY210" s="9"/>
      <c r="TZ210" s="9"/>
      <c r="UA210" s="9"/>
      <c r="UB210" s="9"/>
      <c r="UC210" s="9"/>
      <c r="UD210" s="9"/>
      <c r="UE210" s="9"/>
      <c r="UF210" s="9"/>
      <c r="UG210" s="9"/>
      <c r="UH210" s="9"/>
      <c r="UI210" s="9"/>
      <c r="UJ210" s="9"/>
      <c r="UK210" s="9"/>
      <c r="UL210" s="9"/>
      <c r="UM210" s="9"/>
      <c r="UN210" s="9"/>
      <c r="UO210" s="9"/>
      <c r="UP210" s="9"/>
      <c r="UQ210" s="9"/>
      <c r="UR210" s="9"/>
      <c r="US210" s="9"/>
    </row>
    <row r="211" spans="1:565" s="105" customFormat="1" x14ac:dyDescent="0.2">
      <c r="A211" s="115" t="s">
        <v>1670</v>
      </c>
      <c r="B211" s="116" t="s">
        <v>1005</v>
      </c>
      <c r="C211" s="117">
        <v>201.64363599999999</v>
      </c>
      <c r="D211" s="118">
        <v>211.69</v>
      </c>
      <c r="E211" s="193"/>
      <c r="F211" s="10"/>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c r="IW211" s="9"/>
      <c r="IX211" s="9"/>
      <c r="IY211" s="9"/>
      <c r="IZ211" s="9"/>
      <c r="JA211" s="9"/>
      <c r="JB211" s="9"/>
      <c r="JC211" s="9"/>
      <c r="JD211" s="9"/>
      <c r="JE211" s="9"/>
      <c r="JF211" s="9"/>
      <c r="JG211" s="9"/>
      <c r="JH211" s="9"/>
      <c r="JI211" s="9"/>
      <c r="JJ211" s="9"/>
      <c r="JK211" s="9"/>
      <c r="JL211" s="9"/>
      <c r="JM211" s="9"/>
      <c r="JN211" s="9"/>
      <c r="JO211" s="9"/>
      <c r="JP211" s="9"/>
      <c r="JQ211" s="9"/>
      <c r="JR211" s="9"/>
      <c r="JS211" s="9"/>
      <c r="JT211" s="9"/>
      <c r="JU211" s="9"/>
      <c r="JV211" s="9"/>
      <c r="JW211" s="9"/>
      <c r="JX211" s="9"/>
      <c r="JY211" s="9"/>
      <c r="JZ211" s="9"/>
      <c r="KA211" s="9"/>
      <c r="KB211" s="9"/>
      <c r="KC211" s="9"/>
      <c r="KD211" s="9"/>
      <c r="KE211" s="9"/>
      <c r="KF211" s="9"/>
      <c r="KG211" s="9"/>
      <c r="KH211" s="9"/>
      <c r="KI211" s="9"/>
      <c r="KJ211" s="9"/>
      <c r="KK211" s="9"/>
      <c r="KL211" s="9"/>
      <c r="KM211" s="9"/>
      <c r="KN211" s="9"/>
      <c r="KO211" s="9"/>
      <c r="KP211" s="9"/>
      <c r="KQ211" s="9"/>
      <c r="KR211" s="9"/>
      <c r="KS211" s="9"/>
      <c r="KT211" s="9"/>
      <c r="KU211" s="9"/>
      <c r="KV211" s="9"/>
      <c r="KW211" s="9"/>
      <c r="KX211" s="9"/>
      <c r="KY211" s="9"/>
      <c r="KZ211" s="9"/>
      <c r="LA211" s="9"/>
      <c r="LB211" s="9"/>
      <c r="LC211" s="9"/>
      <c r="LD211" s="9"/>
      <c r="LE211" s="9"/>
      <c r="LF211" s="9"/>
      <c r="LG211" s="9"/>
      <c r="LH211" s="9"/>
      <c r="LI211" s="9"/>
      <c r="LJ211" s="9"/>
      <c r="LK211" s="9"/>
      <c r="LL211" s="9"/>
      <c r="LM211" s="9"/>
      <c r="LN211" s="9"/>
      <c r="LO211" s="9"/>
      <c r="LP211" s="9"/>
      <c r="LQ211" s="9"/>
      <c r="LR211" s="9"/>
      <c r="LS211" s="9"/>
      <c r="LT211" s="9"/>
      <c r="LU211" s="9"/>
      <c r="LV211" s="9"/>
      <c r="LW211" s="9"/>
      <c r="LX211" s="9"/>
      <c r="LY211" s="9"/>
      <c r="LZ211" s="9"/>
      <c r="MA211" s="9"/>
      <c r="MB211" s="9"/>
      <c r="MC211" s="9"/>
      <c r="MD211" s="9"/>
      <c r="ME211" s="9"/>
      <c r="MF211" s="9"/>
      <c r="MG211" s="9"/>
      <c r="MH211" s="9"/>
      <c r="MI211" s="9"/>
      <c r="MJ211" s="9"/>
      <c r="MK211" s="9"/>
      <c r="ML211" s="9"/>
      <c r="MM211" s="9"/>
      <c r="MN211" s="9"/>
      <c r="MO211" s="9"/>
      <c r="MP211" s="9"/>
      <c r="MQ211" s="9"/>
      <c r="MR211" s="9"/>
      <c r="MS211" s="9"/>
      <c r="MT211" s="9"/>
      <c r="MU211" s="9"/>
      <c r="MV211" s="9"/>
      <c r="MW211" s="9"/>
      <c r="MX211" s="9"/>
      <c r="MY211" s="9"/>
      <c r="MZ211" s="9"/>
      <c r="NA211" s="9"/>
      <c r="NB211" s="9"/>
      <c r="NC211" s="9"/>
      <c r="ND211" s="9"/>
      <c r="NE211" s="9"/>
      <c r="NF211" s="9"/>
      <c r="NG211" s="9"/>
      <c r="NH211" s="9"/>
      <c r="NI211" s="9"/>
      <c r="NJ211" s="9"/>
      <c r="NK211" s="9"/>
      <c r="NL211" s="9"/>
      <c r="NM211" s="9"/>
      <c r="NN211" s="9"/>
      <c r="NO211" s="9"/>
      <c r="NP211" s="9"/>
      <c r="NQ211" s="9"/>
      <c r="NR211" s="9"/>
      <c r="NS211" s="9"/>
      <c r="NT211" s="9"/>
      <c r="NU211" s="9"/>
      <c r="NV211" s="9"/>
      <c r="NW211" s="9"/>
      <c r="NX211" s="9"/>
      <c r="NY211" s="9"/>
      <c r="NZ211" s="9"/>
      <c r="OA211" s="9"/>
      <c r="OB211" s="9"/>
      <c r="OC211" s="9"/>
      <c r="OD211" s="9"/>
      <c r="OE211" s="9"/>
      <c r="OF211" s="9"/>
      <c r="OG211" s="9"/>
      <c r="OH211" s="9"/>
      <c r="OI211" s="9"/>
      <c r="OJ211" s="9"/>
      <c r="OK211" s="9"/>
      <c r="OL211" s="9"/>
      <c r="OM211" s="9"/>
      <c r="ON211" s="9"/>
      <c r="OO211" s="9"/>
      <c r="OP211" s="9"/>
      <c r="OQ211" s="9"/>
      <c r="OR211" s="9"/>
      <c r="OS211" s="9"/>
      <c r="OT211" s="9"/>
      <c r="OU211" s="9"/>
      <c r="OV211" s="9"/>
      <c r="OW211" s="9"/>
      <c r="OX211" s="9"/>
      <c r="OY211" s="9"/>
      <c r="OZ211" s="9"/>
      <c r="PA211" s="9"/>
      <c r="PB211" s="9"/>
      <c r="PC211" s="9"/>
      <c r="PD211" s="9"/>
      <c r="PE211" s="9"/>
      <c r="PF211" s="9"/>
      <c r="PG211" s="9"/>
      <c r="PH211" s="9"/>
      <c r="PI211" s="9"/>
      <c r="PJ211" s="9"/>
      <c r="PK211" s="9"/>
      <c r="PL211" s="9"/>
      <c r="PM211" s="9"/>
      <c r="PN211" s="9"/>
      <c r="PO211" s="9"/>
      <c r="PP211" s="9"/>
      <c r="PQ211" s="9"/>
      <c r="PR211" s="9"/>
      <c r="PS211" s="9"/>
      <c r="PT211" s="9"/>
      <c r="PU211" s="9"/>
      <c r="PV211" s="9"/>
      <c r="PW211" s="9"/>
      <c r="PX211" s="9"/>
      <c r="PY211" s="9"/>
      <c r="PZ211" s="9"/>
      <c r="QA211" s="9"/>
      <c r="QB211" s="9"/>
      <c r="QC211" s="9"/>
      <c r="QD211" s="9"/>
      <c r="QE211" s="9"/>
      <c r="QF211" s="9"/>
      <c r="QG211" s="9"/>
      <c r="QH211" s="9"/>
      <c r="QI211" s="9"/>
      <c r="QJ211" s="9"/>
      <c r="QK211" s="9"/>
      <c r="QL211" s="9"/>
      <c r="QM211" s="9"/>
      <c r="QN211" s="9"/>
      <c r="QO211" s="9"/>
      <c r="QP211" s="9"/>
      <c r="QQ211" s="9"/>
      <c r="QR211" s="9"/>
      <c r="QS211" s="9"/>
      <c r="QT211" s="9"/>
      <c r="QU211" s="9"/>
      <c r="QV211" s="9"/>
      <c r="QW211" s="9"/>
      <c r="QX211" s="9"/>
      <c r="QY211" s="9"/>
      <c r="QZ211" s="9"/>
      <c r="RA211" s="9"/>
      <c r="RB211" s="9"/>
      <c r="RC211" s="9"/>
      <c r="RD211" s="9"/>
      <c r="RE211" s="9"/>
      <c r="RF211" s="9"/>
      <c r="RG211" s="9"/>
      <c r="RH211" s="9"/>
      <c r="RI211" s="9"/>
      <c r="RJ211" s="9"/>
      <c r="RK211" s="9"/>
      <c r="RL211" s="9"/>
      <c r="RM211" s="9"/>
      <c r="RN211" s="9"/>
      <c r="RO211" s="9"/>
      <c r="RP211" s="9"/>
      <c r="RQ211" s="9"/>
      <c r="RR211" s="9"/>
      <c r="RS211" s="9"/>
      <c r="RT211" s="9"/>
      <c r="RU211" s="9"/>
      <c r="RV211" s="9"/>
      <c r="RW211" s="9"/>
      <c r="RX211" s="9"/>
      <c r="RY211" s="9"/>
      <c r="RZ211" s="9"/>
      <c r="SA211" s="9"/>
      <c r="SB211" s="9"/>
      <c r="SC211" s="9"/>
      <c r="SD211" s="9"/>
      <c r="SE211" s="9"/>
      <c r="SF211" s="9"/>
      <c r="SG211" s="9"/>
      <c r="SH211" s="9"/>
      <c r="SI211" s="9"/>
      <c r="SJ211" s="9"/>
      <c r="SK211" s="9"/>
      <c r="SL211" s="9"/>
      <c r="SM211" s="9"/>
      <c r="SN211" s="9"/>
      <c r="SO211" s="9"/>
      <c r="SP211" s="9"/>
      <c r="SQ211" s="9"/>
      <c r="SR211" s="9"/>
      <c r="SS211" s="9"/>
      <c r="ST211" s="9"/>
      <c r="SU211" s="9"/>
      <c r="SV211" s="9"/>
      <c r="SW211" s="9"/>
      <c r="SX211" s="9"/>
      <c r="SY211" s="9"/>
      <c r="SZ211" s="9"/>
      <c r="TA211" s="9"/>
      <c r="TB211" s="9"/>
      <c r="TC211" s="9"/>
      <c r="TD211" s="9"/>
      <c r="TE211" s="9"/>
      <c r="TF211" s="9"/>
      <c r="TG211" s="9"/>
      <c r="TH211" s="9"/>
      <c r="TI211" s="9"/>
      <c r="TJ211" s="9"/>
      <c r="TK211" s="9"/>
      <c r="TL211" s="9"/>
      <c r="TM211" s="9"/>
      <c r="TN211" s="9"/>
      <c r="TO211" s="9"/>
      <c r="TP211" s="9"/>
      <c r="TQ211" s="9"/>
      <c r="TR211" s="9"/>
      <c r="TS211" s="9"/>
      <c r="TT211" s="9"/>
      <c r="TU211" s="9"/>
      <c r="TV211" s="9"/>
      <c r="TW211" s="9"/>
      <c r="TX211" s="9"/>
      <c r="TY211" s="9"/>
      <c r="TZ211" s="9"/>
      <c r="UA211" s="9"/>
      <c r="UB211" s="9"/>
      <c r="UC211" s="9"/>
      <c r="UD211" s="9"/>
      <c r="UE211" s="9"/>
      <c r="UF211" s="9"/>
      <c r="UG211" s="9"/>
      <c r="UH211" s="9"/>
      <c r="UI211" s="9"/>
      <c r="UJ211" s="9"/>
      <c r="UK211" s="9"/>
      <c r="UL211" s="9"/>
      <c r="UM211" s="9"/>
      <c r="UN211" s="9"/>
      <c r="UO211" s="9"/>
      <c r="UP211" s="9"/>
      <c r="UQ211" s="9"/>
      <c r="UR211" s="9"/>
      <c r="US211" s="9"/>
    </row>
    <row r="212" spans="1:565" s="105" customFormat="1" x14ac:dyDescent="0.2">
      <c r="A212" s="115" t="s">
        <v>1028</v>
      </c>
      <c r="B212" s="116" t="s">
        <v>1005</v>
      </c>
      <c r="C212" s="117">
        <v>137.52000000000001</v>
      </c>
      <c r="D212" s="118">
        <v>141.37</v>
      </c>
      <c r="E212" s="192">
        <v>14.6896854</v>
      </c>
      <c r="F212" s="10"/>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c r="IW212" s="9"/>
      <c r="IX212" s="9"/>
      <c r="IY212" s="9"/>
      <c r="IZ212" s="9"/>
      <c r="JA212" s="9"/>
      <c r="JB212" s="9"/>
      <c r="JC212" s="9"/>
      <c r="JD212" s="9"/>
      <c r="JE212" s="9"/>
      <c r="JF212" s="9"/>
      <c r="JG212" s="9"/>
      <c r="JH212" s="9"/>
      <c r="JI212" s="9"/>
      <c r="JJ212" s="9"/>
      <c r="JK212" s="9"/>
      <c r="JL212" s="9"/>
      <c r="JM212" s="9"/>
      <c r="JN212" s="9"/>
      <c r="JO212" s="9"/>
      <c r="JP212" s="9"/>
      <c r="JQ212" s="9"/>
      <c r="JR212" s="9"/>
      <c r="JS212" s="9"/>
      <c r="JT212" s="9"/>
      <c r="JU212" s="9"/>
      <c r="JV212" s="9"/>
      <c r="JW212" s="9"/>
      <c r="JX212" s="9"/>
      <c r="JY212" s="9"/>
      <c r="JZ212" s="9"/>
      <c r="KA212" s="9"/>
      <c r="KB212" s="9"/>
      <c r="KC212" s="9"/>
      <c r="KD212" s="9"/>
      <c r="KE212" s="9"/>
      <c r="KF212" s="9"/>
      <c r="KG212" s="9"/>
      <c r="KH212" s="9"/>
      <c r="KI212" s="9"/>
      <c r="KJ212" s="9"/>
      <c r="KK212" s="9"/>
      <c r="KL212" s="9"/>
      <c r="KM212" s="9"/>
      <c r="KN212" s="9"/>
      <c r="KO212" s="9"/>
      <c r="KP212" s="9"/>
      <c r="KQ212" s="9"/>
      <c r="KR212" s="9"/>
      <c r="KS212" s="9"/>
      <c r="KT212" s="9"/>
      <c r="KU212" s="9"/>
      <c r="KV212" s="9"/>
      <c r="KW212" s="9"/>
      <c r="KX212" s="9"/>
      <c r="KY212" s="9"/>
      <c r="KZ212" s="9"/>
      <c r="LA212" s="9"/>
      <c r="LB212" s="9"/>
      <c r="LC212" s="9"/>
      <c r="LD212" s="9"/>
      <c r="LE212" s="9"/>
      <c r="LF212" s="9"/>
      <c r="LG212" s="9"/>
      <c r="LH212" s="9"/>
      <c r="LI212" s="9"/>
      <c r="LJ212" s="9"/>
      <c r="LK212" s="9"/>
      <c r="LL212" s="9"/>
      <c r="LM212" s="9"/>
      <c r="LN212" s="9"/>
      <c r="LO212" s="9"/>
      <c r="LP212" s="9"/>
      <c r="LQ212" s="9"/>
      <c r="LR212" s="9"/>
      <c r="LS212" s="9"/>
      <c r="LT212" s="9"/>
      <c r="LU212" s="9"/>
      <c r="LV212" s="9"/>
      <c r="LW212" s="9"/>
      <c r="LX212" s="9"/>
      <c r="LY212" s="9"/>
      <c r="LZ212" s="9"/>
      <c r="MA212" s="9"/>
      <c r="MB212" s="9"/>
      <c r="MC212" s="9"/>
      <c r="MD212" s="9"/>
      <c r="ME212" s="9"/>
      <c r="MF212" s="9"/>
      <c r="MG212" s="9"/>
      <c r="MH212" s="9"/>
      <c r="MI212" s="9"/>
      <c r="MJ212" s="9"/>
      <c r="MK212" s="9"/>
      <c r="ML212" s="9"/>
      <c r="MM212" s="9"/>
      <c r="MN212" s="9"/>
      <c r="MO212" s="9"/>
      <c r="MP212" s="9"/>
      <c r="MQ212" s="9"/>
      <c r="MR212" s="9"/>
      <c r="MS212" s="9"/>
      <c r="MT212" s="9"/>
      <c r="MU212" s="9"/>
      <c r="MV212" s="9"/>
      <c r="MW212" s="9"/>
      <c r="MX212" s="9"/>
      <c r="MY212" s="9"/>
      <c r="MZ212" s="9"/>
      <c r="NA212" s="9"/>
      <c r="NB212" s="9"/>
      <c r="NC212" s="9"/>
      <c r="ND212" s="9"/>
      <c r="NE212" s="9"/>
      <c r="NF212" s="9"/>
      <c r="NG212" s="9"/>
      <c r="NH212" s="9"/>
      <c r="NI212" s="9"/>
      <c r="NJ212" s="9"/>
      <c r="NK212" s="9"/>
      <c r="NL212" s="9"/>
      <c r="NM212" s="9"/>
      <c r="NN212" s="9"/>
      <c r="NO212" s="9"/>
      <c r="NP212" s="9"/>
      <c r="NQ212" s="9"/>
      <c r="NR212" s="9"/>
      <c r="NS212" s="9"/>
      <c r="NT212" s="9"/>
      <c r="NU212" s="9"/>
      <c r="NV212" s="9"/>
      <c r="NW212" s="9"/>
      <c r="NX212" s="9"/>
      <c r="NY212" s="9"/>
      <c r="NZ212" s="9"/>
      <c r="OA212" s="9"/>
      <c r="OB212" s="9"/>
      <c r="OC212" s="9"/>
      <c r="OD212" s="9"/>
      <c r="OE212" s="9"/>
      <c r="OF212" s="9"/>
      <c r="OG212" s="9"/>
      <c r="OH212" s="9"/>
      <c r="OI212" s="9"/>
      <c r="OJ212" s="9"/>
      <c r="OK212" s="9"/>
      <c r="OL212" s="9"/>
      <c r="OM212" s="9"/>
      <c r="ON212" s="9"/>
      <c r="OO212" s="9"/>
      <c r="OP212" s="9"/>
      <c r="OQ212" s="9"/>
      <c r="OR212" s="9"/>
      <c r="OS212" s="9"/>
      <c r="OT212" s="9"/>
      <c r="OU212" s="9"/>
      <c r="OV212" s="9"/>
      <c r="OW212" s="9"/>
      <c r="OX212" s="9"/>
      <c r="OY212" s="9"/>
      <c r="OZ212" s="9"/>
      <c r="PA212" s="9"/>
      <c r="PB212" s="9"/>
      <c r="PC212" s="9"/>
      <c r="PD212" s="9"/>
      <c r="PE212" s="9"/>
      <c r="PF212" s="9"/>
      <c r="PG212" s="9"/>
      <c r="PH212" s="9"/>
      <c r="PI212" s="9"/>
      <c r="PJ212" s="9"/>
      <c r="PK212" s="9"/>
      <c r="PL212" s="9"/>
      <c r="PM212" s="9"/>
      <c r="PN212" s="9"/>
      <c r="PO212" s="9"/>
      <c r="PP212" s="9"/>
      <c r="PQ212" s="9"/>
      <c r="PR212" s="9"/>
      <c r="PS212" s="9"/>
      <c r="PT212" s="9"/>
      <c r="PU212" s="9"/>
      <c r="PV212" s="9"/>
      <c r="PW212" s="9"/>
      <c r="PX212" s="9"/>
      <c r="PY212" s="9"/>
      <c r="PZ212" s="9"/>
      <c r="QA212" s="9"/>
      <c r="QB212" s="9"/>
      <c r="QC212" s="9"/>
      <c r="QD212" s="9"/>
      <c r="QE212" s="9"/>
      <c r="QF212" s="9"/>
      <c r="QG212" s="9"/>
      <c r="QH212" s="9"/>
      <c r="QI212" s="9"/>
      <c r="QJ212" s="9"/>
      <c r="QK212" s="9"/>
      <c r="QL212" s="9"/>
      <c r="QM212" s="9"/>
      <c r="QN212" s="9"/>
      <c r="QO212" s="9"/>
      <c r="QP212" s="9"/>
      <c r="QQ212" s="9"/>
      <c r="QR212" s="9"/>
      <c r="QS212" s="9"/>
      <c r="QT212" s="9"/>
      <c r="QU212" s="9"/>
      <c r="QV212" s="9"/>
      <c r="QW212" s="9"/>
      <c r="QX212" s="9"/>
      <c r="QY212" s="9"/>
      <c r="QZ212" s="9"/>
      <c r="RA212" s="9"/>
      <c r="RB212" s="9"/>
      <c r="RC212" s="9"/>
      <c r="RD212" s="9"/>
      <c r="RE212" s="9"/>
      <c r="RF212" s="9"/>
      <c r="RG212" s="9"/>
      <c r="RH212" s="9"/>
      <c r="RI212" s="9"/>
      <c r="RJ212" s="9"/>
      <c r="RK212" s="9"/>
      <c r="RL212" s="9"/>
      <c r="RM212" s="9"/>
      <c r="RN212" s="9"/>
      <c r="RO212" s="9"/>
      <c r="RP212" s="9"/>
      <c r="RQ212" s="9"/>
      <c r="RR212" s="9"/>
      <c r="RS212" s="9"/>
      <c r="RT212" s="9"/>
      <c r="RU212" s="9"/>
      <c r="RV212" s="9"/>
      <c r="RW212" s="9"/>
      <c r="RX212" s="9"/>
      <c r="RY212" s="9"/>
      <c r="RZ212" s="9"/>
      <c r="SA212" s="9"/>
      <c r="SB212" s="9"/>
      <c r="SC212" s="9"/>
      <c r="SD212" s="9"/>
      <c r="SE212" s="9"/>
      <c r="SF212" s="9"/>
      <c r="SG212" s="9"/>
      <c r="SH212" s="9"/>
      <c r="SI212" s="9"/>
      <c r="SJ212" s="9"/>
      <c r="SK212" s="9"/>
      <c r="SL212" s="9"/>
      <c r="SM212" s="9"/>
      <c r="SN212" s="9"/>
      <c r="SO212" s="9"/>
      <c r="SP212" s="9"/>
      <c r="SQ212" s="9"/>
      <c r="SR212" s="9"/>
      <c r="SS212" s="9"/>
      <c r="ST212" s="9"/>
      <c r="SU212" s="9"/>
      <c r="SV212" s="9"/>
      <c r="SW212" s="9"/>
      <c r="SX212" s="9"/>
      <c r="SY212" s="9"/>
      <c r="SZ212" s="9"/>
      <c r="TA212" s="9"/>
      <c r="TB212" s="9"/>
      <c r="TC212" s="9"/>
      <c r="TD212" s="9"/>
      <c r="TE212" s="9"/>
      <c r="TF212" s="9"/>
      <c r="TG212" s="9"/>
      <c r="TH212" s="9"/>
      <c r="TI212" s="9"/>
      <c r="TJ212" s="9"/>
      <c r="TK212" s="9"/>
      <c r="TL212" s="9"/>
      <c r="TM212" s="9"/>
      <c r="TN212" s="9"/>
      <c r="TO212" s="9"/>
      <c r="TP212" s="9"/>
      <c r="TQ212" s="9"/>
      <c r="TR212" s="9"/>
      <c r="TS212" s="9"/>
      <c r="TT212" s="9"/>
      <c r="TU212" s="9"/>
      <c r="TV212" s="9"/>
      <c r="TW212" s="9"/>
      <c r="TX212" s="9"/>
      <c r="TY212" s="9"/>
      <c r="TZ212" s="9"/>
      <c r="UA212" s="9"/>
      <c r="UB212" s="9"/>
      <c r="UC212" s="9"/>
      <c r="UD212" s="9"/>
      <c r="UE212" s="9"/>
      <c r="UF212" s="9"/>
      <c r="UG212" s="9"/>
      <c r="UH212" s="9"/>
      <c r="UI212" s="9"/>
      <c r="UJ212" s="9"/>
      <c r="UK212" s="9"/>
      <c r="UL212" s="9"/>
      <c r="UM212" s="9"/>
      <c r="UN212" s="9"/>
      <c r="UO212" s="9"/>
      <c r="UP212" s="9"/>
      <c r="UQ212" s="9"/>
      <c r="UR212" s="9"/>
      <c r="US212" s="9"/>
    </row>
    <row r="213" spans="1:565" s="105" customFormat="1" x14ac:dyDescent="0.2">
      <c r="A213" s="115" t="s">
        <v>1029</v>
      </c>
      <c r="B213" s="116" t="s">
        <v>1005</v>
      </c>
      <c r="C213" s="117">
        <v>140.94624999999999</v>
      </c>
      <c r="D213" s="118">
        <v>142.19999999999999</v>
      </c>
      <c r="E213" s="193"/>
      <c r="F213" s="10"/>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c r="IU213" s="9"/>
      <c r="IV213" s="9"/>
      <c r="IW213" s="9"/>
      <c r="IX213" s="9"/>
      <c r="IY213" s="9"/>
      <c r="IZ213" s="9"/>
      <c r="JA213" s="9"/>
      <c r="JB213" s="9"/>
      <c r="JC213" s="9"/>
      <c r="JD213" s="9"/>
      <c r="JE213" s="9"/>
      <c r="JF213" s="9"/>
      <c r="JG213" s="9"/>
      <c r="JH213" s="9"/>
      <c r="JI213" s="9"/>
      <c r="JJ213" s="9"/>
      <c r="JK213" s="9"/>
      <c r="JL213" s="9"/>
      <c r="JM213" s="9"/>
      <c r="JN213" s="9"/>
      <c r="JO213" s="9"/>
      <c r="JP213" s="9"/>
      <c r="JQ213" s="9"/>
      <c r="JR213" s="9"/>
      <c r="JS213" s="9"/>
      <c r="JT213" s="9"/>
      <c r="JU213" s="9"/>
      <c r="JV213" s="9"/>
      <c r="JW213" s="9"/>
      <c r="JX213" s="9"/>
      <c r="JY213" s="9"/>
      <c r="JZ213" s="9"/>
      <c r="KA213" s="9"/>
      <c r="KB213" s="9"/>
      <c r="KC213" s="9"/>
      <c r="KD213" s="9"/>
      <c r="KE213" s="9"/>
      <c r="KF213" s="9"/>
      <c r="KG213" s="9"/>
      <c r="KH213" s="9"/>
      <c r="KI213" s="9"/>
      <c r="KJ213" s="9"/>
      <c r="KK213" s="9"/>
      <c r="KL213" s="9"/>
      <c r="KM213" s="9"/>
      <c r="KN213" s="9"/>
      <c r="KO213" s="9"/>
      <c r="KP213" s="9"/>
      <c r="KQ213" s="9"/>
      <c r="KR213" s="9"/>
      <c r="KS213" s="9"/>
      <c r="KT213" s="9"/>
      <c r="KU213" s="9"/>
      <c r="KV213" s="9"/>
      <c r="KW213" s="9"/>
      <c r="KX213" s="9"/>
      <c r="KY213" s="9"/>
      <c r="KZ213" s="9"/>
      <c r="LA213" s="9"/>
      <c r="LB213" s="9"/>
      <c r="LC213" s="9"/>
      <c r="LD213" s="9"/>
      <c r="LE213" s="9"/>
      <c r="LF213" s="9"/>
      <c r="LG213" s="9"/>
      <c r="LH213" s="9"/>
      <c r="LI213" s="9"/>
      <c r="LJ213" s="9"/>
      <c r="LK213" s="9"/>
      <c r="LL213" s="9"/>
      <c r="LM213" s="9"/>
      <c r="LN213" s="9"/>
      <c r="LO213" s="9"/>
      <c r="LP213" s="9"/>
      <c r="LQ213" s="9"/>
      <c r="LR213" s="9"/>
      <c r="LS213" s="9"/>
      <c r="LT213" s="9"/>
      <c r="LU213" s="9"/>
      <c r="LV213" s="9"/>
      <c r="LW213" s="9"/>
      <c r="LX213" s="9"/>
      <c r="LY213" s="9"/>
      <c r="LZ213" s="9"/>
      <c r="MA213" s="9"/>
      <c r="MB213" s="9"/>
      <c r="MC213" s="9"/>
      <c r="MD213" s="9"/>
      <c r="ME213" s="9"/>
      <c r="MF213" s="9"/>
      <c r="MG213" s="9"/>
      <c r="MH213" s="9"/>
      <c r="MI213" s="9"/>
      <c r="MJ213" s="9"/>
      <c r="MK213" s="9"/>
      <c r="ML213" s="9"/>
      <c r="MM213" s="9"/>
      <c r="MN213" s="9"/>
      <c r="MO213" s="9"/>
      <c r="MP213" s="9"/>
      <c r="MQ213" s="9"/>
      <c r="MR213" s="9"/>
      <c r="MS213" s="9"/>
      <c r="MT213" s="9"/>
      <c r="MU213" s="9"/>
      <c r="MV213" s="9"/>
      <c r="MW213" s="9"/>
      <c r="MX213" s="9"/>
      <c r="MY213" s="9"/>
      <c r="MZ213" s="9"/>
      <c r="NA213" s="9"/>
      <c r="NB213" s="9"/>
      <c r="NC213" s="9"/>
      <c r="ND213" s="9"/>
      <c r="NE213" s="9"/>
      <c r="NF213" s="9"/>
      <c r="NG213" s="9"/>
      <c r="NH213" s="9"/>
      <c r="NI213" s="9"/>
      <c r="NJ213" s="9"/>
      <c r="NK213" s="9"/>
      <c r="NL213" s="9"/>
      <c r="NM213" s="9"/>
      <c r="NN213" s="9"/>
      <c r="NO213" s="9"/>
      <c r="NP213" s="9"/>
      <c r="NQ213" s="9"/>
      <c r="NR213" s="9"/>
      <c r="NS213" s="9"/>
      <c r="NT213" s="9"/>
      <c r="NU213" s="9"/>
      <c r="NV213" s="9"/>
      <c r="NW213" s="9"/>
      <c r="NX213" s="9"/>
      <c r="NY213" s="9"/>
      <c r="NZ213" s="9"/>
      <c r="OA213" s="9"/>
      <c r="OB213" s="9"/>
      <c r="OC213" s="9"/>
      <c r="OD213" s="9"/>
      <c r="OE213" s="9"/>
      <c r="OF213" s="9"/>
      <c r="OG213" s="9"/>
      <c r="OH213" s="9"/>
      <c r="OI213" s="9"/>
      <c r="OJ213" s="9"/>
      <c r="OK213" s="9"/>
      <c r="OL213" s="9"/>
      <c r="OM213" s="9"/>
      <c r="ON213" s="9"/>
      <c r="OO213" s="9"/>
      <c r="OP213" s="9"/>
      <c r="OQ213" s="9"/>
      <c r="OR213" s="9"/>
      <c r="OS213" s="9"/>
      <c r="OT213" s="9"/>
      <c r="OU213" s="9"/>
      <c r="OV213" s="9"/>
      <c r="OW213" s="9"/>
      <c r="OX213" s="9"/>
      <c r="OY213" s="9"/>
      <c r="OZ213" s="9"/>
      <c r="PA213" s="9"/>
      <c r="PB213" s="9"/>
      <c r="PC213" s="9"/>
      <c r="PD213" s="9"/>
      <c r="PE213" s="9"/>
      <c r="PF213" s="9"/>
      <c r="PG213" s="9"/>
      <c r="PH213" s="9"/>
      <c r="PI213" s="9"/>
      <c r="PJ213" s="9"/>
      <c r="PK213" s="9"/>
      <c r="PL213" s="9"/>
      <c r="PM213" s="9"/>
      <c r="PN213" s="9"/>
      <c r="PO213" s="9"/>
      <c r="PP213" s="9"/>
      <c r="PQ213" s="9"/>
      <c r="PR213" s="9"/>
      <c r="PS213" s="9"/>
      <c r="PT213" s="9"/>
      <c r="PU213" s="9"/>
      <c r="PV213" s="9"/>
      <c r="PW213" s="9"/>
      <c r="PX213" s="9"/>
      <c r="PY213" s="9"/>
      <c r="PZ213" s="9"/>
      <c r="QA213" s="9"/>
      <c r="QB213" s="9"/>
      <c r="QC213" s="9"/>
      <c r="QD213" s="9"/>
      <c r="QE213" s="9"/>
      <c r="QF213" s="9"/>
      <c r="QG213" s="9"/>
      <c r="QH213" s="9"/>
      <c r="QI213" s="9"/>
      <c r="QJ213" s="9"/>
      <c r="QK213" s="9"/>
      <c r="QL213" s="9"/>
      <c r="QM213" s="9"/>
      <c r="QN213" s="9"/>
      <c r="QO213" s="9"/>
      <c r="QP213" s="9"/>
      <c r="QQ213" s="9"/>
      <c r="QR213" s="9"/>
      <c r="QS213" s="9"/>
      <c r="QT213" s="9"/>
      <c r="QU213" s="9"/>
      <c r="QV213" s="9"/>
      <c r="QW213" s="9"/>
      <c r="QX213" s="9"/>
      <c r="QY213" s="9"/>
      <c r="QZ213" s="9"/>
      <c r="RA213" s="9"/>
      <c r="RB213" s="9"/>
      <c r="RC213" s="9"/>
      <c r="RD213" s="9"/>
      <c r="RE213" s="9"/>
      <c r="RF213" s="9"/>
      <c r="RG213" s="9"/>
      <c r="RH213" s="9"/>
      <c r="RI213" s="9"/>
      <c r="RJ213" s="9"/>
      <c r="RK213" s="9"/>
      <c r="RL213" s="9"/>
      <c r="RM213" s="9"/>
      <c r="RN213" s="9"/>
      <c r="RO213" s="9"/>
      <c r="RP213" s="9"/>
      <c r="RQ213" s="9"/>
      <c r="RR213" s="9"/>
      <c r="RS213" s="9"/>
      <c r="RT213" s="9"/>
      <c r="RU213" s="9"/>
      <c r="RV213" s="9"/>
      <c r="RW213" s="9"/>
      <c r="RX213" s="9"/>
      <c r="RY213" s="9"/>
      <c r="RZ213" s="9"/>
      <c r="SA213" s="9"/>
      <c r="SB213" s="9"/>
      <c r="SC213" s="9"/>
      <c r="SD213" s="9"/>
      <c r="SE213" s="9"/>
      <c r="SF213" s="9"/>
      <c r="SG213" s="9"/>
      <c r="SH213" s="9"/>
      <c r="SI213" s="9"/>
      <c r="SJ213" s="9"/>
      <c r="SK213" s="9"/>
      <c r="SL213" s="9"/>
      <c r="SM213" s="9"/>
      <c r="SN213" s="9"/>
      <c r="SO213" s="9"/>
      <c r="SP213" s="9"/>
      <c r="SQ213" s="9"/>
      <c r="SR213" s="9"/>
      <c r="SS213" s="9"/>
      <c r="ST213" s="9"/>
      <c r="SU213" s="9"/>
      <c r="SV213" s="9"/>
      <c r="SW213" s="9"/>
      <c r="SX213" s="9"/>
      <c r="SY213" s="9"/>
      <c r="SZ213" s="9"/>
      <c r="TA213" s="9"/>
      <c r="TB213" s="9"/>
      <c r="TC213" s="9"/>
      <c r="TD213" s="9"/>
      <c r="TE213" s="9"/>
      <c r="TF213" s="9"/>
      <c r="TG213" s="9"/>
      <c r="TH213" s="9"/>
      <c r="TI213" s="9"/>
      <c r="TJ213" s="9"/>
      <c r="TK213" s="9"/>
      <c r="TL213" s="9"/>
      <c r="TM213" s="9"/>
      <c r="TN213" s="9"/>
      <c r="TO213" s="9"/>
      <c r="TP213" s="9"/>
      <c r="TQ213" s="9"/>
      <c r="TR213" s="9"/>
      <c r="TS213" s="9"/>
      <c r="TT213" s="9"/>
      <c r="TU213" s="9"/>
      <c r="TV213" s="9"/>
      <c r="TW213" s="9"/>
      <c r="TX213" s="9"/>
      <c r="TY213" s="9"/>
      <c r="TZ213" s="9"/>
      <c r="UA213" s="9"/>
      <c r="UB213" s="9"/>
      <c r="UC213" s="9"/>
      <c r="UD213" s="9"/>
      <c r="UE213" s="9"/>
      <c r="UF213" s="9"/>
      <c r="UG213" s="9"/>
      <c r="UH213" s="9"/>
      <c r="UI213" s="9"/>
      <c r="UJ213" s="9"/>
      <c r="UK213" s="9"/>
      <c r="UL213" s="9"/>
      <c r="UM213" s="9"/>
      <c r="UN213" s="9"/>
      <c r="UO213" s="9"/>
      <c r="UP213" s="9"/>
      <c r="UQ213" s="9"/>
      <c r="UR213" s="9"/>
      <c r="US213" s="9"/>
    </row>
    <row r="214" spans="1:565" s="105" customFormat="1" x14ac:dyDescent="0.2">
      <c r="A214" s="115" t="s">
        <v>1030</v>
      </c>
      <c r="B214" s="116" t="s">
        <v>1005</v>
      </c>
      <c r="C214" s="117">
        <v>421.97342300000003</v>
      </c>
      <c r="D214" s="118">
        <v>415.45</v>
      </c>
      <c r="E214" s="192">
        <v>478.060804061</v>
      </c>
      <c r="F214" s="10"/>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c r="IU214" s="9"/>
      <c r="IV214" s="9"/>
      <c r="IW214" s="9"/>
      <c r="IX214" s="9"/>
      <c r="IY214" s="9"/>
      <c r="IZ214" s="9"/>
      <c r="JA214" s="9"/>
      <c r="JB214" s="9"/>
      <c r="JC214" s="9"/>
      <c r="JD214" s="9"/>
      <c r="JE214" s="9"/>
      <c r="JF214" s="9"/>
      <c r="JG214" s="9"/>
      <c r="JH214" s="9"/>
      <c r="JI214" s="9"/>
      <c r="JJ214" s="9"/>
      <c r="JK214" s="9"/>
      <c r="JL214" s="9"/>
      <c r="JM214" s="9"/>
      <c r="JN214" s="9"/>
      <c r="JO214" s="9"/>
      <c r="JP214" s="9"/>
      <c r="JQ214" s="9"/>
      <c r="JR214" s="9"/>
      <c r="JS214" s="9"/>
      <c r="JT214" s="9"/>
      <c r="JU214" s="9"/>
      <c r="JV214" s="9"/>
      <c r="JW214" s="9"/>
      <c r="JX214" s="9"/>
      <c r="JY214" s="9"/>
      <c r="JZ214" s="9"/>
      <c r="KA214" s="9"/>
      <c r="KB214" s="9"/>
      <c r="KC214" s="9"/>
      <c r="KD214" s="9"/>
      <c r="KE214" s="9"/>
      <c r="KF214" s="9"/>
      <c r="KG214" s="9"/>
      <c r="KH214" s="9"/>
      <c r="KI214" s="9"/>
      <c r="KJ214" s="9"/>
      <c r="KK214" s="9"/>
      <c r="KL214" s="9"/>
      <c r="KM214" s="9"/>
      <c r="KN214" s="9"/>
      <c r="KO214" s="9"/>
      <c r="KP214" s="9"/>
      <c r="KQ214" s="9"/>
      <c r="KR214" s="9"/>
      <c r="KS214" s="9"/>
      <c r="KT214" s="9"/>
      <c r="KU214" s="9"/>
      <c r="KV214" s="9"/>
      <c r="KW214" s="9"/>
      <c r="KX214" s="9"/>
      <c r="KY214" s="9"/>
      <c r="KZ214" s="9"/>
      <c r="LA214" s="9"/>
      <c r="LB214" s="9"/>
      <c r="LC214" s="9"/>
      <c r="LD214" s="9"/>
      <c r="LE214" s="9"/>
      <c r="LF214" s="9"/>
      <c r="LG214" s="9"/>
      <c r="LH214" s="9"/>
      <c r="LI214" s="9"/>
      <c r="LJ214" s="9"/>
      <c r="LK214" s="9"/>
      <c r="LL214" s="9"/>
      <c r="LM214" s="9"/>
      <c r="LN214" s="9"/>
      <c r="LO214" s="9"/>
      <c r="LP214" s="9"/>
      <c r="LQ214" s="9"/>
      <c r="LR214" s="9"/>
      <c r="LS214" s="9"/>
      <c r="LT214" s="9"/>
      <c r="LU214" s="9"/>
      <c r="LV214" s="9"/>
      <c r="LW214" s="9"/>
      <c r="LX214" s="9"/>
      <c r="LY214" s="9"/>
      <c r="LZ214" s="9"/>
      <c r="MA214" s="9"/>
      <c r="MB214" s="9"/>
      <c r="MC214" s="9"/>
      <c r="MD214" s="9"/>
      <c r="ME214" s="9"/>
      <c r="MF214" s="9"/>
      <c r="MG214" s="9"/>
      <c r="MH214" s="9"/>
      <c r="MI214" s="9"/>
      <c r="MJ214" s="9"/>
      <c r="MK214" s="9"/>
      <c r="ML214" s="9"/>
      <c r="MM214" s="9"/>
      <c r="MN214" s="9"/>
      <c r="MO214" s="9"/>
      <c r="MP214" s="9"/>
      <c r="MQ214" s="9"/>
      <c r="MR214" s="9"/>
      <c r="MS214" s="9"/>
      <c r="MT214" s="9"/>
      <c r="MU214" s="9"/>
      <c r="MV214" s="9"/>
      <c r="MW214" s="9"/>
      <c r="MX214" s="9"/>
      <c r="MY214" s="9"/>
      <c r="MZ214" s="9"/>
      <c r="NA214" s="9"/>
      <c r="NB214" s="9"/>
      <c r="NC214" s="9"/>
      <c r="ND214" s="9"/>
      <c r="NE214" s="9"/>
      <c r="NF214" s="9"/>
      <c r="NG214" s="9"/>
      <c r="NH214" s="9"/>
      <c r="NI214" s="9"/>
      <c r="NJ214" s="9"/>
      <c r="NK214" s="9"/>
      <c r="NL214" s="9"/>
      <c r="NM214" s="9"/>
      <c r="NN214" s="9"/>
      <c r="NO214" s="9"/>
      <c r="NP214" s="9"/>
      <c r="NQ214" s="9"/>
      <c r="NR214" s="9"/>
      <c r="NS214" s="9"/>
      <c r="NT214" s="9"/>
      <c r="NU214" s="9"/>
      <c r="NV214" s="9"/>
      <c r="NW214" s="9"/>
      <c r="NX214" s="9"/>
      <c r="NY214" s="9"/>
      <c r="NZ214" s="9"/>
      <c r="OA214" s="9"/>
      <c r="OB214" s="9"/>
      <c r="OC214" s="9"/>
      <c r="OD214" s="9"/>
      <c r="OE214" s="9"/>
      <c r="OF214" s="9"/>
      <c r="OG214" s="9"/>
      <c r="OH214" s="9"/>
      <c r="OI214" s="9"/>
      <c r="OJ214" s="9"/>
      <c r="OK214" s="9"/>
      <c r="OL214" s="9"/>
      <c r="OM214" s="9"/>
      <c r="ON214" s="9"/>
      <c r="OO214" s="9"/>
      <c r="OP214" s="9"/>
      <c r="OQ214" s="9"/>
      <c r="OR214" s="9"/>
      <c r="OS214" s="9"/>
      <c r="OT214" s="9"/>
      <c r="OU214" s="9"/>
      <c r="OV214" s="9"/>
      <c r="OW214" s="9"/>
      <c r="OX214" s="9"/>
      <c r="OY214" s="9"/>
      <c r="OZ214" s="9"/>
      <c r="PA214" s="9"/>
      <c r="PB214" s="9"/>
      <c r="PC214" s="9"/>
      <c r="PD214" s="9"/>
      <c r="PE214" s="9"/>
      <c r="PF214" s="9"/>
      <c r="PG214" s="9"/>
      <c r="PH214" s="9"/>
      <c r="PI214" s="9"/>
      <c r="PJ214" s="9"/>
      <c r="PK214" s="9"/>
      <c r="PL214" s="9"/>
      <c r="PM214" s="9"/>
      <c r="PN214" s="9"/>
      <c r="PO214" s="9"/>
      <c r="PP214" s="9"/>
      <c r="PQ214" s="9"/>
      <c r="PR214" s="9"/>
      <c r="PS214" s="9"/>
      <c r="PT214" s="9"/>
      <c r="PU214" s="9"/>
      <c r="PV214" s="9"/>
      <c r="PW214" s="9"/>
      <c r="PX214" s="9"/>
      <c r="PY214" s="9"/>
      <c r="PZ214" s="9"/>
      <c r="QA214" s="9"/>
      <c r="QB214" s="9"/>
      <c r="QC214" s="9"/>
      <c r="QD214" s="9"/>
      <c r="QE214" s="9"/>
      <c r="QF214" s="9"/>
      <c r="QG214" s="9"/>
      <c r="QH214" s="9"/>
      <c r="QI214" s="9"/>
      <c r="QJ214" s="9"/>
      <c r="QK214" s="9"/>
      <c r="QL214" s="9"/>
      <c r="QM214" s="9"/>
      <c r="QN214" s="9"/>
      <c r="QO214" s="9"/>
      <c r="QP214" s="9"/>
      <c r="QQ214" s="9"/>
      <c r="QR214" s="9"/>
      <c r="QS214" s="9"/>
      <c r="QT214" s="9"/>
      <c r="QU214" s="9"/>
      <c r="QV214" s="9"/>
      <c r="QW214" s="9"/>
      <c r="QX214" s="9"/>
      <c r="QY214" s="9"/>
      <c r="QZ214" s="9"/>
      <c r="RA214" s="9"/>
      <c r="RB214" s="9"/>
      <c r="RC214" s="9"/>
      <c r="RD214" s="9"/>
      <c r="RE214" s="9"/>
      <c r="RF214" s="9"/>
      <c r="RG214" s="9"/>
      <c r="RH214" s="9"/>
      <c r="RI214" s="9"/>
      <c r="RJ214" s="9"/>
      <c r="RK214" s="9"/>
      <c r="RL214" s="9"/>
      <c r="RM214" s="9"/>
      <c r="RN214" s="9"/>
      <c r="RO214" s="9"/>
      <c r="RP214" s="9"/>
      <c r="RQ214" s="9"/>
      <c r="RR214" s="9"/>
      <c r="RS214" s="9"/>
      <c r="RT214" s="9"/>
      <c r="RU214" s="9"/>
      <c r="RV214" s="9"/>
      <c r="RW214" s="9"/>
      <c r="RX214" s="9"/>
      <c r="RY214" s="9"/>
      <c r="RZ214" s="9"/>
      <c r="SA214" s="9"/>
      <c r="SB214" s="9"/>
      <c r="SC214" s="9"/>
      <c r="SD214" s="9"/>
      <c r="SE214" s="9"/>
      <c r="SF214" s="9"/>
      <c r="SG214" s="9"/>
      <c r="SH214" s="9"/>
      <c r="SI214" s="9"/>
      <c r="SJ214" s="9"/>
      <c r="SK214" s="9"/>
      <c r="SL214" s="9"/>
      <c r="SM214" s="9"/>
      <c r="SN214" s="9"/>
      <c r="SO214" s="9"/>
      <c r="SP214" s="9"/>
      <c r="SQ214" s="9"/>
      <c r="SR214" s="9"/>
      <c r="SS214" s="9"/>
      <c r="ST214" s="9"/>
      <c r="SU214" s="9"/>
      <c r="SV214" s="9"/>
      <c r="SW214" s="9"/>
      <c r="SX214" s="9"/>
      <c r="SY214" s="9"/>
      <c r="SZ214" s="9"/>
      <c r="TA214" s="9"/>
      <c r="TB214" s="9"/>
      <c r="TC214" s="9"/>
      <c r="TD214" s="9"/>
      <c r="TE214" s="9"/>
      <c r="TF214" s="9"/>
      <c r="TG214" s="9"/>
      <c r="TH214" s="9"/>
      <c r="TI214" s="9"/>
      <c r="TJ214" s="9"/>
      <c r="TK214" s="9"/>
      <c r="TL214" s="9"/>
      <c r="TM214" s="9"/>
      <c r="TN214" s="9"/>
      <c r="TO214" s="9"/>
      <c r="TP214" s="9"/>
      <c r="TQ214" s="9"/>
      <c r="TR214" s="9"/>
      <c r="TS214" s="9"/>
      <c r="TT214" s="9"/>
      <c r="TU214" s="9"/>
      <c r="TV214" s="9"/>
      <c r="TW214" s="9"/>
      <c r="TX214" s="9"/>
      <c r="TY214" s="9"/>
      <c r="TZ214" s="9"/>
      <c r="UA214" s="9"/>
      <c r="UB214" s="9"/>
      <c r="UC214" s="9"/>
      <c r="UD214" s="9"/>
      <c r="UE214" s="9"/>
      <c r="UF214" s="9"/>
      <c r="UG214" s="9"/>
      <c r="UH214" s="9"/>
      <c r="UI214" s="9"/>
      <c r="UJ214" s="9"/>
      <c r="UK214" s="9"/>
      <c r="UL214" s="9"/>
      <c r="UM214" s="9"/>
      <c r="UN214" s="9"/>
      <c r="UO214" s="9"/>
      <c r="UP214" s="9"/>
      <c r="UQ214" s="9"/>
      <c r="UR214" s="9"/>
      <c r="US214" s="9"/>
    </row>
    <row r="215" spans="1:565" s="105" customFormat="1" x14ac:dyDescent="0.2">
      <c r="A215" s="115" t="s">
        <v>1031</v>
      </c>
      <c r="B215" s="116" t="s">
        <v>1005</v>
      </c>
      <c r="C215" s="117">
        <v>433.46854100000002</v>
      </c>
      <c r="D215" s="118">
        <v>418.05</v>
      </c>
      <c r="E215" s="196"/>
      <c r="F215" s="10"/>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c r="IU215" s="9"/>
      <c r="IV215" s="9"/>
      <c r="IW215" s="9"/>
      <c r="IX215" s="9"/>
      <c r="IY215" s="9"/>
      <c r="IZ215" s="9"/>
      <c r="JA215" s="9"/>
      <c r="JB215" s="9"/>
      <c r="JC215" s="9"/>
      <c r="JD215" s="9"/>
      <c r="JE215" s="9"/>
      <c r="JF215" s="9"/>
      <c r="JG215" s="9"/>
      <c r="JH215" s="9"/>
      <c r="JI215" s="9"/>
      <c r="JJ215" s="9"/>
      <c r="JK215" s="9"/>
      <c r="JL215" s="9"/>
      <c r="JM215" s="9"/>
      <c r="JN215" s="9"/>
      <c r="JO215" s="9"/>
      <c r="JP215" s="9"/>
      <c r="JQ215" s="9"/>
      <c r="JR215" s="9"/>
      <c r="JS215" s="9"/>
      <c r="JT215" s="9"/>
      <c r="JU215" s="9"/>
      <c r="JV215" s="9"/>
      <c r="JW215" s="9"/>
      <c r="JX215" s="9"/>
      <c r="JY215" s="9"/>
      <c r="JZ215" s="9"/>
      <c r="KA215" s="9"/>
      <c r="KB215" s="9"/>
      <c r="KC215" s="9"/>
      <c r="KD215" s="9"/>
      <c r="KE215" s="9"/>
      <c r="KF215" s="9"/>
      <c r="KG215" s="9"/>
      <c r="KH215" s="9"/>
      <c r="KI215" s="9"/>
      <c r="KJ215" s="9"/>
      <c r="KK215" s="9"/>
      <c r="KL215" s="9"/>
      <c r="KM215" s="9"/>
      <c r="KN215" s="9"/>
      <c r="KO215" s="9"/>
      <c r="KP215" s="9"/>
      <c r="KQ215" s="9"/>
      <c r="KR215" s="9"/>
      <c r="KS215" s="9"/>
      <c r="KT215" s="9"/>
      <c r="KU215" s="9"/>
      <c r="KV215" s="9"/>
      <c r="KW215" s="9"/>
      <c r="KX215" s="9"/>
      <c r="KY215" s="9"/>
      <c r="KZ215" s="9"/>
      <c r="LA215" s="9"/>
      <c r="LB215" s="9"/>
      <c r="LC215" s="9"/>
      <c r="LD215" s="9"/>
      <c r="LE215" s="9"/>
      <c r="LF215" s="9"/>
      <c r="LG215" s="9"/>
      <c r="LH215" s="9"/>
      <c r="LI215" s="9"/>
      <c r="LJ215" s="9"/>
      <c r="LK215" s="9"/>
      <c r="LL215" s="9"/>
      <c r="LM215" s="9"/>
      <c r="LN215" s="9"/>
      <c r="LO215" s="9"/>
      <c r="LP215" s="9"/>
      <c r="LQ215" s="9"/>
      <c r="LR215" s="9"/>
      <c r="LS215" s="9"/>
      <c r="LT215" s="9"/>
      <c r="LU215" s="9"/>
      <c r="LV215" s="9"/>
      <c r="LW215" s="9"/>
      <c r="LX215" s="9"/>
      <c r="LY215" s="9"/>
      <c r="LZ215" s="9"/>
      <c r="MA215" s="9"/>
      <c r="MB215" s="9"/>
      <c r="MC215" s="9"/>
      <c r="MD215" s="9"/>
      <c r="ME215" s="9"/>
      <c r="MF215" s="9"/>
      <c r="MG215" s="9"/>
      <c r="MH215" s="9"/>
      <c r="MI215" s="9"/>
      <c r="MJ215" s="9"/>
      <c r="MK215" s="9"/>
      <c r="ML215" s="9"/>
      <c r="MM215" s="9"/>
      <c r="MN215" s="9"/>
      <c r="MO215" s="9"/>
      <c r="MP215" s="9"/>
      <c r="MQ215" s="9"/>
      <c r="MR215" s="9"/>
      <c r="MS215" s="9"/>
      <c r="MT215" s="9"/>
      <c r="MU215" s="9"/>
      <c r="MV215" s="9"/>
      <c r="MW215" s="9"/>
      <c r="MX215" s="9"/>
      <c r="MY215" s="9"/>
      <c r="MZ215" s="9"/>
      <c r="NA215" s="9"/>
      <c r="NB215" s="9"/>
      <c r="NC215" s="9"/>
      <c r="ND215" s="9"/>
      <c r="NE215" s="9"/>
      <c r="NF215" s="9"/>
      <c r="NG215" s="9"/>
      <c r="NH215" s="9"/>
      <c r="NI215" s="9"/>
      <c r="NJ215" s="9"/>
      <c r="NK215" s="9"/>
      <c r="NL215" s="9"/>
      <c r="NM215" s="9"/>
      <c r="NN215" s="9"/>
      <c r="NO215" s="9"/>
      <c r="NP215" s="9"/>
      <c r="NQ215" s="9"/>
      <c r="NR215" s="9"/>
      <c r="NS215" s="9"/>
      <c r="NT215" s="9"/>
      <c r="NU215" s="9"/>
      <c r="NV215" s="9"/>
      <c r="NW215" s="9"/>
      <c r="NX215" s="9"/>
      <c r="NY215" s="9"/>
      <c r="NZ215" s="9"/>
      <c r="OA215" s="9"/>
      <c r="OB215" s="9"/>
      <c r="OC215" s="9"/>
      <c r="OD215" s="9"/>
      <c r="OE215" s="9"/>
      <c r="OF215" s="9"/>
      <c r="OG215" s="9"/>
      <c r="OH215" s="9"/>
      <c r="OI215" s="9"/>
      <c r="OJ215" s="9"/>
      <c r="OK215" s="9"/>
      <c r="OL215" s="9"/>
      <c r="OM215" s="9"/>
      <c r="ON215" s="9"/>
      <c r="OO215" s="9"/>
      <c r="OP215" s="9"/>
      <c r="OQ215" s="9"/>
      <c r="OR215" s="9"/>
      <c r="OS215" s="9"/>
      <c r="OT215" s="9"/>
      <c r="OU215" s="9"/>
      <c r="OV215" s="9"/>
      <c r="OW215" s="9"/>
      <c r="OX215" s="9"/>
      <c r="OY215" s="9"/>
      <c r="OZ215" s="9"/>
      <c r="PA215" s="9"/>
      <c r="PB215" s="9"/>
      <c r="PC215" s="9"/>
      <c r="PD215" s="9"/>
      <c r="PE215" s="9"/>
      <c r="PF215" s="9"/>
      <c r="PG215" s="9"/>
      <c r="PH215" s="9"/>
      <c r="PI215" s="9"/>
      <c r="PJ215" s="9"/>
      <c r="PK215" s="9"/>
      <c r="PL215" s="9"/>
      <c r="PM215" s="9"/>
      <c r="PN215" s="9"/>
      <c r="PO215" s="9"/>
      <c r="PP215" s="9"/>
      <c r="PQ215" s="9"/>
      <c r="PR215" s="9"/>
      <c r="PS215" s="9"/>
      <c r="PT215" s="9"/>
      <c r="PU215" s="9"/>
      <c r="PV215" s="9"/>
      <c r="PW215" s="9"/>
      <c r="PX215" s="9"/>
      <c r="PY215" s="9"/>
      <c r="PZ215" s="9"/>
      <c r="QA215" s="9"/>
      <c r="QB215" s="9"/>
      <c r="QC215" s="9"/>
      <c r="QD215" s="9"/>
      <c r="QE215" s="9"/>
      <c r="QF215" s="9"/>
      <c r="QG215" s="9"/>
      <c r="QH215" s="9"/>
      <c r="QI215" s="9"/>
      <c r="QJ215" s="9"/>
      <c r="QK215" s="9"/>
      <c r="QL215" s="9"/>
      <c r="QM215" s="9"/>
      <c r="QN215" s="9"/>
      <c r="QO215" s="9"/>
      <c r="QP215" s="9"/>
      <c r="QQ215" s="9"/>
      <c r="QR215" s="9"/>
      <c r="QS215" s="9"/>
      <c r="QT215" s="9"/>
      <c r="QU215" s="9"/>
      <c r="QV215" s="9"/>
      <c r="QW215" s="9"/>
      <c r="QX215" s="9"/>
      <c r="QY215" s="9"/>
      <c r="QZ215" s="9"/>
      <c r="RA215" s="9"/>
      <c r="RB215" s="9"/>
      <c r="RC215" s="9"/>
      <c r="RD215" s="9"/>
      <c r="RE215" s="9"/>
      <c r="RF215" s="9"/>
      <c r="RG215" s="9"/>
      <c r="RH215" s="9"/>
      <c r="RI215" s="9"/>
      <c r="RJ215" s="9"/>
      <c r="RK215" s="9"/>
      <c r="RL215" s="9"/>
      <c r="RM215" s="9"/>
      <c r="RN215" s="9"/>
      <c r="RO215" s="9"/>
      <c r="RP215" s="9"/>
      <c r="RQ215" s="9"/>
      <c r="RR215" s="9"/>
      <c r="RS215" s="9"/>
      <c r="RT215" s="9"/>
      <c r="RU215" s="9"/>
      <c r="RV215" s="9"/>
      <c r="RW215" s="9"/>
      <c r="RX215" s="9"/>
      <c r="RY215" s="9"/>
      <c r="RZ215" s="9"/>
      <c r="SA215" s="9"/>
      <c r="SB215" s="9"/>
      <c r="SC215" s="9"/>
      <c r="SD215" s="9"/>
      <c r="SE215" s="9"/>
      <c r="SF215" s="9"/>
      <c r="SG215" s="9"/>
      <c r="SH215" s="9"/>
      <c r="SI215" s="9"/>
      <c r="SJ215" s="9"/>
      <c r="SK215" s="9"/>
      <c r="SL215" s="9"/>
      <c r="SM215" s="9"/>
      <c r="SN215" s="9"/>
      <c r="SO215" s="9"/>
      <c r="SP215" s="9"/>
      <c r="SQ215" s="9"/>
      <c r="SR215" s="9"/>
      <c r="SS215" s="9"/>
      <c r="ST215" s="9"/>
      <c r="SU215" s="9"/>
      <c r="SV215" s="9"/>
      <c r="SW215" s="9"/>
      <c r="SX215" s="9"/>
      <c r="SY215" s="9"/>
      <c r="SZ215" s="9"/>
      <c r="TA215" s="9"/>
      <c r="TB215" s="9"/>
      <c r="TC215" s="9"/>
      <c r="TD215" s="9"/>
      <c r="TE215" s="9"/>
      <c r="TF215" s="9"/>
      <c r="TG215" s="9"/>
      <c r="TH215" s="9"/>
      <c r="TI215" s="9"/>
      <c r="TJ215" s="9"/>
      <c r="TK215" s="9"/>
      <c r="TL215" s="9"/>
      <c r="TM215" s="9"/>
      <c r="TN215" s="9"/>
      <c r="TO215" s="9"/>
      <c r="TP215" s="9"/>
      <c r="TQ215" s="9"/>
      <c r="TR215" s="9"/>
      <c r="TS215" s="9"/>
      <c r="TT215" s="9"/>
      <c r="TU215" s="9"/>
      <c r="TV215" s="9"/>
      <c r="TW215" s="9"/>
      <c r="TX215" s="9"/>
      <c r="TY215" s="9"/>
      <c r="TZ215" s="9"/>
      <c r="UA215" s="9"/>
      <c r="UB215" s="9"/>
      <c r="UC215" s="9"/>
      <c r="UD215" s="9"/>
      <c r="UE215" s="9"/>
      <c r="UF215" s="9"/>
      <c r="UG215" s="9"/>
      <c r="UH215" s="9"/>
      <c r="UI215" s="9"/>
      <c r="UJ215" s="9"/>
      <c r="UK215" s="9"/>
      <c r="UL215" s="9"/>
      <c r="UM215" s="9"/>
      <c r="UN215" s="9"/>
      <c r="UO215" s="9"/>
      <c r="UP215" s="9"/>
      <c r="UQ215" s="9"/>
      <c r="UR215" s="9"/>
      <c r="US215" s="9"/>
    </row>
    <row r="216" spans="1:565" s="105" customFormat="1" x14ac:dyDescent="0.2">
      <c r="A216" s="115" t="s">
        <v>1671</v>
      </c>
      <c r="B216" s="116" t="s">
        <v>1005</v>
      </c>
      <c r="C216" s="117">
        <v>421.21669900000001</v>
      </c>
      <c r="D216" s="118">
        <v>420.35</v>
      </c>
      <c r="E216" s="193"/>
      <c r="F216" s="10"/>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c r="IU216" s="9"/>
      <c r="IV216" s="9"/>
      <c r="IW216" s="9"/>
      <c r="IX216" s="9"/>
      <c r="IY216" s="9"/>
      <c r="IZ216" s="9"/>
      <c r="JA216" s="9"/>
      <c r="JB216" s="9"/>
      <c r="JC216" s="9"/>
      <c r="JD216" s="9"/>
      <c r="JE216" s="9"/>
      <c r="JF216" s="9"/>
      <c r="JG216" s="9"/>
      <c r="JH216" s="9"/>
      <c r="JI216" s="9"/>
      <c r="JJ216" s="9"/>
      <c r="JK216" s="9"/>
      <c r="JL216" s="9"/>
      <c r="JM216" s="9"/>
      <c r="JN216" s="9"/>
      <c r="JO216" s="9"/>
      <c r="JP216" s="9"/>
      <c r="JQ216" s="9"/>
      <c r="JR216" s="9"/>
      <c r="JS216" s="9"/>
      <c r="JT216" s="9"/>
      <c r="JU216" s="9"/>
      <c r="JV216" s="9"/>
      <c r="JW216" s="9"/>
      <c r="JX216" s="9"/>
      <c r="JY216" s="9"/>
      <c r="JZ216" s="9"/>
      <c r="KA216" s="9"/>
      <c r="KB216" s="9"/>
      <c r="KC216" s="9"/>
      <c r="KD216" s="9"/>
      <c r="KE216" s="9"/>
      <c r="KF216" s="9"/>
      <c r="KG216" s="9"/>
      <c r="KH216" s="9"/>
      <c r="KI216" s="9"/>
      <c r="KJ216" s="9"/>
      <c r="KK216" s="9"/>
      <c r="KL216" s="9"/>
      <c r="KM216" s="9"/>
      <c r="KN216" s="9"/>
      <c r="KO216" s="9"/>
      <c r="KP216" s="9"/>
      <c r="KQ216" s="9"/>
      <c r="KR216" s="9"/>
      <c r="KS216" s="9"/>
      <c r="KT216" s="9"/>
      <c r="KU216" s="9"/>
      <c r="KV216" s="9"/>
      <c r="KW216" s="9"/>
      <c r="KX216" s="9"/>
      <c r="KY216" s="9"/>
      <c r="KZ216" s="9"/>
      <c r="LA216" s="9"/>
      <c r="LB216" s="9"/>
      <c r="LC216" s="9"/>
      <c r="LD216" s="9"/>
      <c r="LE216" s="9"/>
      <c r="LF216" s="9"/>
      <c r="LG216" s="9"/>
      <c r="LH216" s="9"/>
      <c r="LI216" s="9"/>
      <c r="LJ216" s="9"/>
      <c r="LK216" s="9"/>
      <c r="LL216" s="9"/>
      <c r="LM216" s="9"/>
      <c r="LN216" s="9"/>
      <c r="LO216" s="9"/>
      <c r="LP216" s="9"/>
      <c r="LQ216" s="9"/>
      <c r="LR216" s="9"/>
      <c r="LS216" s="9"/>
      <c r="LT216" s="9"/>
      <c r="LU216" s="9"/>
      <c r="LV216" s="9"/>
      <c r="LW216" s="9"/>
      <c r="LX216" s="9"/>
      <c r="LY216" s="9"/>
      <c r="LZ216" s="9"/>
      <c r="MA216" s="9"/>
      <c r="MB216" s="9"/>
      <c r="MC216" s="9"/>
      <c r="MD216" s="9"/>
      <c r="ME216" s="9"/>
      <c r="MF216" s="9"/>
      <c r="MG216" s="9"/>
      <c r="MH216" s="9"/>
      <c r="MI216" s="9"/>
      <c r="MJ216" s="9"/>
      <c r="MK216" s="9"/>
      <c r="ML216" s="9"/>
      <c r="MM216" s="9"/>
      <c r="MN216" s="9"/>
      <c r="MO216" s="9"/>
      <c r="MP216" s="9"/>
      <c r="MQ216" s="9"/>
      <c r="MR216" s="9"/>
      <c r="MS216" s="9"/>
      <c r="MT216" s="9"/>
      <c r="MU216" s="9"/>
      <c r="MV216" s="9"/>
      <c r="MW216" s="9"/>
      <c r="MX216" s="9"/>
      <c r="MY216" s="9"/>
      <c r="MZ216" s="9"/>
      <c r="NA216" s="9"/>
      <c r="NB216" s="9"/>
      <c r="NC216" s="9"/>
      <c r="ND216" s="9"/>
      <c r="NE216" s="9"/>
      <c r="NF216" s="9"/>
      <c r="NG216" s="9"/>
      <c r="NH216" s="9"/>
      <c r="NI216" s="9"/>
      <c r="NJ216" s="9"/>
      <c r="NK216" s="9"/>
      <c r="NL216" s="9"/>
      <c r="NM216" s="9"/>
      <c r="NN216" s="9"/>
      <c r="NO216" s="9"/>
      <c r="NP216" s="9"/>
      <c r="NQ216" s="9"/>
      <c r="NR216" s="9"/>
      <c r="NS216" s="9"/>
      <c r="NT216" s="9"/>
      <c r="NU216" s="9"/>
      <c r="NV216" s="9"/>
      <c r="NW216" s="9"/>
      <c r="NX216" s="9"/>
      <c r="NY216" s="9"/>
      <c r="NZ216" s="9"/>
      <c r="OA216" s="9"/>
      <c r="OB216" s="9"/>
      <c r="OC216" s="9"/>
      <c r="OD216" s="9"/>
      <c r="OE216" s="9"/>
      <c r="OF216" s="9"/>
      <c r="OG216" s="9"/>
      <c r="OH216" s="9"/>
      <c r="OI216" s="9"/>
      <c r="OJ216" s="9"/>
      <c r="OK216" s="9"/>
      <c r="OL216" s="9"/>
      <c r="OM216" s="9"/>
      <c r="ON216" s="9"/>
      <c r="OO216" s="9"/>
      <c r="OP216" s="9"/>
      <c r="OQ216" s="9"/>
      <c r="OR216" s="9"/>
      <c r="OS216" s="9"/>
      <c r="OT216" s="9"/>
      <c r="OU216" s="9"/>
      <c r="OV216" s="9"/>
      <c r="OW216" s="9"/>
      <c r="OX216" s="9"/>
      <c r="OY216" s="9"/>
      <c r="OZ216" s="9"/>
      <c r="PA216" s="9"/>
      <c r="PB216" s="9"/>
      <c r="PC216" s="9"/>
      <c r="PD216" s="9"/>
      <c r="PE216" s="9"/>
      <c r="PF216" s="9"/>
      <c r="PG216" s="9"/>
      <c r="PH216" s="9"/>
      <c r="PI216" s="9"/>
      <c r="PJ216" s="9"/>
      <c r="PK216" s="9"/>
      <c r="PL216" s="9"/>
      <c r="PM216" s="9"/>
      <c r="PN216" s="9"/>
      <c r="PO216" s="9"/>
      <c r="PP216" s="9"/>
      <c r="PQ216" s="9"/>
      <c r="PR216" s="9"/>
      <c r="PS216" s="9"/>
      <c r="PT216" s="9"/>
      <c r="PU216" s="9"/>
      <c r="PV216" s="9"/>
      <c r="PW216" s="9"/>
      <c r="PX216" s="9"/>
      <c r="PY216" s="9"/>
      <c r="PZ216" s="9"/>
      <c r="QA216" s="9"/>
      <c r="QB216" s="9"/>
      <c r="QC216" s="9"/>
      <c r="QD216" s="9"/>
      <c r="QE216" s="9"/>
      <c r="QF216" s="9"/>
      <c r="QG216" s="9"/>
      <c r="QH216" s="9"/>
      <c r="QI216" s="9"/>
      <c r="QJ216" s="9"/>
      <c r="QK216" s="9"/>
      <c r="QL216" s="9"/>
      <c r="QM216" s="9"/>
      <c r="QN216" s="9"/>
      <c r="QO216" s="9"/>
      <c r="QP216" s="9"/>
      <c r="QQ216" s="9"/>
      <c r="QR216" s="9"/>
      <c r="QS216" s="9"/>
      <c r="QT216" s="9"/>
      <c r="QU216" s="9"/>
      <c r="QV216" s="9"/>
      <c r="QW216" s="9"/>
      <c r="QX216" s="9"/>
      <c r="QY216" s="9"/>
      <c r="QZ216" s="9"/>
      <c r="RA216" s="9"/>
      <c r="RB216" s="9"/>
      <c r="RC216" s="9"/>
      <c r="RD216" s="9"/>
      <c r="RE216" s="9"/>
      <c r="RF216" s="9"/>
      <c r="RG216" s="9"/>
      <c r="RH216" s="9"/>
      <c r="RI216" s="9"/>
      <c r="RJ216" s="9"/>
      <c r="RK216" s="9"/>
      <c r="RL216" s="9"/>
      <c r="RM216" s="9"/>
      <c r="RN216" s="9"/>
      <c r="RO216" s="9"/>
      <c r="RP216" s="9"/>
      <c r="RQ216" s="9"/>
      <c r="RR216" s="9"/>
      <c r="RS216" s="9"/>
      <c r="RT216" s="9"/>
      <c r="RU216" s="9"/>
      <c r="RV216" s="9"/>
      <c r="RW216" s="9"/>
      <c r="RX216" s="9"/>
      <c r="RY216" s="9"/>
      <c r="RZ216" s="9"/>
      <c r="SA216" s="9"/>
      <c r="SB216" s="9"/>
      <c r="SC216" s="9"/>
      <c r="SD216" s="9"/>
      <c r="SE216" s="9"/>
      <c r="SF216" s="9"/>
      <c r="SG216" s="9"/>
      <c r="SH216" s="9"/>
      <c r="SI216" s="9"/>
      <c r="SJ216" s="9"/>
      <c r="SK216" s="9"/>
      <c r="SL216" s="9"/>
      <c r="SM216" s="9"/>
      <c r="SN216" s="9"/>
      <c r="SO216" s="9"/>
      <c r="SP216" s="9"/>
      <c r="SQ216" s="9"/>
      <c r="SR216" s="9"/>
      <c r="SS216" s="9"/>
      <c r="ST216" s="9"/>
      <c r="SU216" s="9"/>
      <c r="SV216" s="9"/>
      <c r="SW216" s="9"/>
      <c r="SX216" s="9"/>
      <c r="SY216" s="9"/>
      <c r="SZ216" s="9"/>
      <c r="TA216" s="9"/>
      <c r="TB216" s="9"/>
      <c r="TC216" s="9"/>
      <c r="TD216" s="9"/>
      <c r="TE216" s="9"/>
      <c r="TF216" s="9"/>
      <c r="TG216" s="9"/>
      <c r="TH216" s="9"/>
      <c r="TI216" s="9"/>
      <c r="TJ216" s="9"/>
      <c r="TK216" s="9"/>
      <c r="TL216" s="9"/>
      <c r="TM216" s="9"/>
      <c r="TN216" s="9"/>
      <c r="TO216" s="9"/>
      <c r="TP216" s="9"/>
      <c r="TQ216" s="9"/>
      <c r="TR216" s="9"/>
      <c r="TS216" s="9"/>
      <c r="TT216" s="9"/>
      <c r="TU216" s="9"/>
      <c r="TV216" s="9"/>
      <c r="TW216" s="9"/>
      <c r="TX216" s="9"/>
      <c r="TY216" s="9"/>
      <c r="TZ216" s="9"/>
      <c r="UA216" s="9"/>
      <c r="UB216" s="9"/>
      <c r="UC216" s="9"/>
      <c r="UD216" s="9"/>
      <c r="UE216" s="9"/>
      <c r="UF216" s="9"/>
      <c r="UG216" s="9"/>
      <c r="UH216" s="9"/>
      <c r="UI216" s="9"/>
      <c r="UJ216" s="9"/>
      <c r="UK216" s="9"/>
      <c r="UL216" s="9"/>
      <c r="UM216" s="9"/>
      <c r="UN216" s="9"/>
      <c r="UO216" s="9"/>
      <c r="UP216" s="9"/>
      <c r="UQ216" s="9"/>
      <c r="UR216" s="9"/>
      <c r="US216" s="9"/>
    </row>
    <row r="217" spans="1:565" s="105" customFormat="1" x14ac:dyDescent="0.2">
      <c r="A217" s="119" t="s">
        <v>1672</v>
      </c>
      <c r="B217" s="116" t="s">
        <v>1005</v>
      </c>
      <c r="C217" s="120">
        <v>1919.6882000000001</v>
      </c>
      <c r="D217" s="113">
        <v>1966.7</v>
      </c>
      <c r="E217" s="113">
        <v>34.841882499999997</v>
      </c>
      <c r="F217" s="10"/>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c r="IU217" s="9"/>
      <c r="IV217" s="9"/>
      <c r="IW217" s="9"/>
      <c r="IX217" s="9"/>
      <c r="IY217" s="9"/>
      <c r="IZ217" s="9"/>
      <c r="JA217" s="9"/>
      <c r="JB217" s="9"/>
      <c r="JC217" s="9"/>
      <c r="JD217" s="9"/>
      <c r="JE217" s="9"/>
      <c r="JF217" s="9"/>
      <c r="JG217" s="9"/>
      <c r="JH217" s="9"/>
      <c r="JI217" s="9"/>
      <c r="JJ217" s="9"/>
      <c r="JK217" s="9"/>
      <c r="JL217" s="9"/>
      <c r="JM217" s="9"/>
      <c r="JN217" s="9"/>
      <c r="JO217" s="9"/>
      <c r="JP217" s="9"/>
      <c r="JQ217" s="9"/>
      <c r="JR217" s="9"/>
      <c r="JS217" s="9"/>
      <c r="JT217" s="9"/>
      <c r="JU217" s="9"/>
      <c r="JV217" s="9"/>
      <c r="JW217" s="9"/>
      <c r="JX217" s="9"/>
      <c r="JY217" s="9"/>
      <c r="JZ217" s="9"/>
      <c r="KA217" s="9"/>
      <c r="KB217" s="9"/>
      <c r="KC217" s="9"/>
      <c r="KD217" s="9"/>
      <c r="KE217" s="9"/>
      <c r="KF217" s="9"/>
      <c r="KG217" s="9"/>
      <c r="KH217" s="9"/>
      <c r="KI217" s="9"/>
      <c r="KJ217" s="9"/>
      <c r="KK217" s="9"/>
      <c r="KL217" s="9"/>
      <c r="KM217" s="9"/>
      <c r="KN217" s="9"/>
      <c r="KO217" s="9"/>
      <c r="KP217" s="9"/>
      <c r="KQ217" s="9"/>
      <c r="KR217" s="9"/>
      <c r="KS217" s="9"/>
      <c r="KT217" s="9"/>
      <c r="KU217" s="9"/>
      <c r="KV217" s="9"/>
      <c r="KW217" s="9"/>
      <c r="KX217" s="9"/>
      <c r="KY217" s="9"/>
      <c r="KZ217" s="9"/>
      <c r="LA217" s="9"/>
      <c r="LB217" s="9"/>
      <c r="LC217" s="9"/>
      <c r="LD217" s="9"/>
      <c r="LE217" s="9"/>
      <c r="LF217" s="9"/>
      <c r="LG217" s="9"/>
      <c r="LH217" s="9"/>
      <c r="LI217" s="9"/>
      <c r="LJ217" s="9"/>
      <c r="LK217" s="9"/>
      <c r="LL217" s="9"/>
      <c r="LM217" s="9"/>
      <c r="LN217" s="9"/>
      <c r="LO217" s="9"/>
      <c r="LP217" s="9"/>
      <c r="LQ217" s="9"/>
      <c r="LR217" s="9"/>
      <c r="LS217" s="9"/>
      <c r="LT217" s="9"/>
      <c r="LU217" s="9"/>
      <c r="LV217" s="9"/>
      <c r="LW217" s="9"/>
      <c r="LX217" s="9"/>
      <c r="LY217" s="9"/>
      <c r="LZ217" s="9"/>
      <c r="MA217" s="9"/>
      <c r="MB217" s="9"/>
      <c r="MC217" s="9"/>
      <c r="MD217" s="9"/>
      <c r="ME217" s="9"/>
      <c r="MF217" s="9"/>
      <c r="MG217" s="9"/>
      <c r="MH217" s="9"/>
      <c r="MI217" s="9"/>
      <c r="MJ217" s="9"/>
      <c r="MK217" s="9"/>
      <c r="ML217" s="9"/>
      <c r="MM217" s="9"/>
      <c r="MN217" s="9"/>
      <c r="MO217" s="9"/>
      <c r="MP217" s="9"/>
      <c r="MQ217" s="9"/>
      <c r="MR217" s="9"/>
      <c r="MS217" s="9"/>
      <c r="MT217" s="9"/>
      <c r="MU217" s="9"/>
      <c r="MV217" s="9"/>
      <c r="MW217" s="9"/>
      <c r="MX217" s="9"/>
      <c r="MY217" s="9"/>
      <c r="MZ217" s="9"/>
      <c r="NA217" s="9"/>
      <c r="NB217" s="9"/>
      <c r="NC217" s="9"/>
      <c r="ND217" s="9"/>
      <c r="NE217" s="9"/>
      <c r="NF217" s="9"/>
      <c r="NG217" s="9"/>
      <c r="NH217" s="9"/>
      <c r="NI217" s="9"/>
      <c r="NJ217" s="9"/>
      <c r="NK217" s="9"/>
      <c r="NL217" s="9"/>
      <c r="NM217" s="9"/>
      <c r="NN217" s="9"/>
      <c r="NO217" s="9"/>
      <c r="NP217" s="9"/>
      <c r="NQ217" s="9"/>
      <c r="NR217" s="9"/>
      <c r="NS217" s="9"/>
      <c r="NT217" s="9"/>
      <c r="NU217" s="9"/>
      <c r="NV217" s="9"/>
      <c r="NW217" s="9"/>
      <c r="NX217" s="9"/>
      <c r="NY217" s="9"/>
      <c r="NZ217" s="9"/>
      <c r="OA217" s="9"/>
      <c r="OB217" s="9"/>
      <c r="OC217" s="9"/>
      <c r="OD217" s="9"/>
      <c r="OE217" s="9"/>
      <c r="OF217" s="9"/>
      <c r="OG217" s="9"/>
      <c r="OH217" s="9"/>
      <c r="OI217" s="9"/>
      <c r="OJ217" s="9"/>
      <c r="OK217" s="9"/>
      <c r="OL217" s="9"/>
      <c r="OM217" s="9"/>
      <c r="ON217" s="9"/>
      <c r="OO217" s="9"/>
      <c r="OP217" s="9"/>
      <c r="OQ217" s="9"/>
      <c r="OR217" s="9"/>
      <c r="OS217" s="9"/>
      <c r="OT217" s="9"/>
      <c r="OU217" s="9"/>
      <c r="OV217" s="9"/>
      <c r="OW217" s="9"/>
      <c r="OX217" s="9"/>
      <c r="OY217" s="9"/>
      <c r="OZ217" s="9"/>
      <c r="PA217" s="9"/>
      <c r="PB217" s="9"/>
      <c r="PC217" s="9"/>
      <c r="PD217" s="9"/>
      <c r="PE217" s="9"/>
      <c r="PF217" s="9"/>
      <c r="PG217" s="9"/>
      <c r="PH217" s="9"/>
      <c r="PI217" s="9"/>
      <c r="PJ217" s="9"/>
      <c r="PK217" s="9"/>
      <c r="PL217" s="9"/>
      <c r="PM217" s="9"/>
      <c r="PN217" s="9"/>
      <c r="PO217" s="9"/>
      <c r="PP217" s="9"/>
      <c r="PQ217" s="9"/>
      <c r="PR217" s="9"/>
      <c r="PS217" s="9"/>
      <c r="PT217" s="9"/>
      <c r="PU217" s="9"/>
      <c r="PV217" s="9"/>
      <c r="PW217" s="9"/>
      <c r="PX217" s="9"/>
      <c r="PY217" s="9"/>
      <c r="PZ217" s="9"/>
      <c r="QA217" s="9"/>
      <c r="QB217" s="9"/>
      <c r="QC217" s="9"/>
      <c r="QD217" s="9"/>
      <c r="QE217" s="9"/>
      <c r="QF217" s="9"/>
      <c r="QG217" s="9"/>
      <c r="QH217" s="9"/>
      <c r="QI217" s="9"/>
      <c r="QJ217" s="9"/>
      <c r="QK217" s="9"/>
      <c r="QL217" s="9"/>
      <c r="QM217" s="9"/>
      <c r="QN217" s="9"/>
      <c r="QO217" s="9"/>
      <c r="QP217" s="9"/>
      <c r="QQ217" s="9"/>
      <c r="QR217" s="9"/>
      <c r="QS217" s="9"/>
      <c r="QT217" s="9"/>
      <c r="QU217" s="9"/>
      <c r="QV217" s="9"/>
      <c r="QW217" s="9"/>
      <c r="QX217" s="9"/>
      <c r="QY217" s="9"/>
      <c r="QZ217" s="9"/>
      <c r="RA217" s="9"/>
      <c r="RB217" s="9"/>
      <c r="RC217" s="9"/>
      <c r="RD217" s="9"/>
      <c r="RE217" s="9"/>
      <c r="RF217" s="9"/>
      <c r="RG217" s="9"/>
      <c r="RH217" s="9"/>
      <c r="RI217" s="9"/>
      <c r="RJ217" s="9"/>
      <c r="RK217" s="9"/>
      <c r="RL217" s="9"/>
      <c r="RM217" s="9"/>
      <c r="RN217" s="9"/>
      <c r="RO217" s="9"/>
      <c r="RP217" s="9"/>
      <c r="RQ217" s="9"/>
      <c r="RR217" s="9"/>
      <c r="RS217" s="9"/>
      <c r="RT217" s="9"/>
      <c r="RU217" s="9"/>
      <c r="RV217" s="9"/>
      <c r="RW217" s="9"/>
      <c r="RX217" s="9"/>
      <c r="RY217" s="9"/>
      <c r="RZ217" s="9"/>
      <c r="SA217" s="9"/>
      <c r="SB217" s="9"/>
      <c r="SC217" s="9"/>
      <c r="SD217" s="9"/>
      <c r="SE217" s="9"/>
      <c r="SF217" s="9"/>
      <c r="SG217" s="9"/>
      <c r="SH217" s="9"/>
      <c r="SI217" s="9"/>
      <c r="SJ217" s="9"/>
      <c r="SK217" s="9"/>
      <c r="SL217" s="9"/>
      <c r="SM217" s="9"/>
      <c r="SN217" s="9"/>
      <c r="SO217" s="9"/>
      <c r="SP217" s="9"/>
      <c r="SQ217" s="9"/>
      <c r="SR217" s="9"/>
      <c r="SS217" s="9"/>
      <c r="ST217" s="9"/>
      <c r="SU217" s="9"/>
      <c r="SV217" s="9"/>
      <c r="SW217" s="9"/>
      <c r="SX217" s="9"/>
      <c r="SY217" s="9"/>
      <c r="SZ217" s="9"/>
      <c r="TA217" s="9"/>
      <c r="TB217" s="9"/>
      <c r="TC217" s="9"/>
      <c r="TD217" s="9"/>
      <c r="TE217" s="9"/>
      <c r="TF217" s="9"/>
      <c r="TG217" s="9"/>
      <c r="TH217" s="9"/>
      <c r="TI217" s="9"/>
      <c r="TJ217" s="9"/>
      <c r="TK217" s="9"/>
      <c r="TL217" s="9"/>
      <c r="TM217" s="9"/>
      <c r="TN217" s="9"/>
      <c r="TO217" s="9"/>
      <c r="TP217" s="9"/>
      <c r="TQ217" s="9"/>
      <c r="TR217" s="9"/>
      <c r="TS217" s="9"/>
      <c r="TT217" s="9"/>
      <c r="TU217" s="9"/>
      <c r="TV217" s="9"/>
      <c r="TW217" s="9"/>
      <c r="TX217" s="9"/>
      <c r="TY217" s="9"/>
      <c r="TZ217" s="9"/>
      <c r="UA217" s="9"/>
      <c r="UB217" s="9"/>
      <c r="UC217" s="9"/>
      <c r="UD217" s="9"/>
      <c r="UE217" s="9"/>
      <c r="UF217" s="9"/>
      <c r="UG217" s="9"/>
      <c r="UH217" s="9"/>
      <c r="UI217" s="9"/>
      <c r="UJ217" s="9"/>
      <c r="UK217" s="9"/>
      <c r="UL217" s="9"/>
      <c r="UM217" s="9"/>
      <c r="UN217" s="9"/>
      <c r="UO217" s="9"/>
      <c r="UP217" s="9"/>
      <c r="UQ217" s="9"/>
      <c r="UR217" s="9"/>
      <c r="US217" s="9"/>
    </row>
    <row r="218" spans="1:565" s="105" customFormat="1" x14ac:dyDescent="0.2">
      <c r="A218" s="119" t="s">
        <v>1032</v>
      </c>
      <c r="B218" s="116" t="s">
        <v>1005</v>
      </c>
      <c r="C218" s="120">
        <v>1882.079013</v>
      </c>
      <c r="D218" s="113">
        <v>1845</v>
      </c>
      <c r="E218" s="113">
        <v>470.93792124999999</v>
      </c>
      <c r="F218" s="10"/>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c r="IU218" s="9"/>
      <c r="IV218" s="9"/>
      <c r="IW218" s="9"/>
      <c r="IX218" s="9"/>
      <c r="IY218" s="9"/>
      <c r="IZ218" s="9"/>
      <c r="JA218" s="9"/>
      <c r="JB218" s="9"/>
      <c r="JC218" s="9"/>
      <c r="JD218" s="9"/>
      <c r="JE218" s="9"/>
      <c r="JF218" s="9"/>
      <c r="JG218" s="9"/>
      <c r="JH218" s="9"/>
      <c r="JI218" s="9"/>
      <c r="JJ218" s="9"/>
      <c r="JK218" s="9"/>
      <c r="JL218" s="9"/>
      <c r="JM218" s="9"/>
      <c r="JN218" s="9"/>
      <c r="JO218" s="9"/>
      <c r="JP218" s="9"/>
      <c r="JQ218" s="9"/>
      <c r="JR218" s="9"/>
      <c r="JS218" s="9"/>
      <c r="JT218" s="9"/>
      <c r="JU218" s="9"/>
      <c r="JV218" s="9"/>
      <c r="JW218" s="9"/>
      <c r="JX218" s="9"/>
      <c r="JY218" s="9"/>
      <c r="JZ218" s="9"/>
      <c r="KA218" s="9"/>
      <c r="KB218" s="9"/>
      <c r="KC218" s="9"/>
      <c r="KD218" s="9"/>
      <c r="KE218" s="9"/>
      <c r="KF218" s="9"/>
      <c r="KG218" s="9"/>
      <c r="KH218" s="9"/>
      <c r="KI218" s="9"/>
      <c r="KJ218" s="9"/>
      <c r="KK218" s="9"/>
      <c r="KL218" s="9"/>
      <c r="KM218" s="9"/>
      <c r="KN218" s="9"/>
      <c r="KO218" s="9"/>
      <c r="KP218" s="9"/>
      <c r="KQ218" s="9"/>
      <c r="KR218" s="9"/>
      <c r="KS218" s="9"/>
      <c r="KT218" s="9"/>
      <c r="KU218" s="9"/>
      <c r="KV218" s="9"/>
      <c r="KW218" s="9"/>
      <c r="KX218" s="9"/>
      <c r="KY218" s="9"/>
      <c r="KZ218" s="9"/>
      <c r="LA218" s="9"/>
      <c r="LB218" s="9"/>
      <c r="LC218" s="9"/>
      <c r="LD218" s="9"/>
      <c r="LE218" s="9"/>
      <c r="LF218" s="9"/>
      <c r="LG218" s="9"/>
      <c r="LH218" s="9"/>
      <c r="LI218" s="9"/>
      <c r="LJ218" s="9"/>
      <c r="LK218" s="9"/>
      <c r="LL218" s="9"/>
      <c r="LM218" s="9"/>
      <c r="LN218" s="9"/>
      <c r="LO218" s="9"/>
      <c r="LP218" s="9"/>
      <c r="LQ218" s="9"/>
      <c r="LR218" s="9"/>
      <c r="LS218" s="9"/>
      <c r="LT218" s="9"/>
      <c r="LU218" s="9"/>
      <c r="LV218" s="9"/>
      <c r="LW218" s="9"/>
      <c r="LX218" s="9"/>
      <c r="LY218" s="9"/>
      <c r="LZ218" s="9"/>
      <c r="MA218" s="9"/>
      <c r="MB218" s="9"/>
      <c r="MC218" s="9"/>
      <c r="MD218" s="9"/>
      <c r="ME218" s="9"/>
      <c r="MF218" s="9"/>
      <c r="MG218" s="9"/>
      <c r="MH218" s="9"/>
      <c r="MI218" s="9"/>
      <c r="MJ218" s="9"/>
      <c r="MK218" s="9"/>
      <c r="ML218" s="9"/>
      <c r="MM218" s="9"/>
      <c r="MN218" s="9"/>
      <c r="MO218" s="9"/>
      <c r="MP218" s="9"/>
      <c r="MQ218" s="9"/>
      <c r="MR218" s="9"/>
      <c r="MS218" s="9"/>
      <c r="MT218" s="9"/>
      <c r="MU218" s="9"/>
      <c r="MV218" s="9"/>
      <c r="MW218" s="9"/>
      <c r="MX218" s="9"/>
      <c r="MY218" s="9"/>
      <c r="MZ218" s="9"/>
      <c r="NA218" s="9"/>
      <c r="NB218" s="9"/>
      <c r="NC218" s="9"/>
      <c r="ND218" s="9"/>
      <c r="NE218" s="9"/>
      <c r="NF218" s="9"/>
      <c r="NG218" s="9"/>
      <c r="NH218" s="9"/>
      <c r="NI218" s="9"/>
      <c r="NJ218" s="9"/>
      <c r="NK218" s="9"/>
      <c r="NL218" s="9"/>
      <c r="NM218" s="9"/>
      <c r="NN218" s="9"/>
      <c r="NO218" s="9"/>
      <c r="NP218" s="9"/>
      <c r="NQ218" s="9"/>
      <c r="NR218" s="9"/>
      <c r="NS218" s="9"/>
      <c r="NT218" s="9"/>
      <c r="NU218" s="9"/>
      <c r="NV218" s="9"/>
      <c r="NW218" s="9"/>
      <c r="NX218" s="9"/>
      <c r="NY218" s="9"/>
      <c r="NZ218" s="9"/>
      <c r="OA218" s="9"/>
      <c r="OB218" s="9"/>
      <c r="OC218" s="9"/>
      <c r="OD218" s="9"/>
      <c r="OE218" s="9"/>
      <c r="OF218" s="9"/>
      <c r="OG218" s="9"/>
      <c r="OH218" s="9"/>
      <c r="OI218" s="9"/>
      <c r="OJ218" s="9"/>
      <c r="OK218" s="9"/>
      <c r="OL218" s="9"/>
      <c r="OM218" s="9"/>
      <c r="ON218" s="9"/>
      <c r="OO218" s="9"/>
      <c r="OP218" s="9"/>
      <c r="OQ218" s="9"/>
      <c r="OR218" s="9"/>
      <c r="OS218" s="9"/>
      <c r="OT218" s="9"/>
      <c r="OU218" s="9"/>
      <c r="OV218" s="9"/>
      <c r="OW218" s="9"/>
      <c r="OX218" s="9"/>
      <c r="OY218" s="9"/>
      <c r="OZ218" s="9"/>
      <c r="PA218" s="9"/>
      <c r="PB218" s="9"/>
      <c r="PC218" s="9"/>
      <c r="PD218" s="9"/>
      <c r="PE218" s="9"/>
      <c r="PF218" s="9"/>
      <c r="PG218" s="9"/>
      <c r="PH218" s="9"/>
      <c r="PI218" s="9"/>
      <c r="PJ218" s="9"/>
      <c r="PK218" s="9"/>
      <c r="PL218" s="9"/>
      <c r="PM218" s="9"/>
      <c r="PN218" s="9"/>
      <c r="PO218" s="9"/>
      <c r="PP218" s="9"/>
      <c r="PQ218" s="9"/>
      <c r="PR218" s="9"/>
      <c r="PS218" s="9"/>
      <c r="PT218" s="9"/>
      <c r="PU218" s="9"/>
      <c r="PV218" s="9"/>
      <c r="PW218" s="9"/>
      <c r="PX218" s="9"/>
      <c r="PY218" s="9"/>
      <c r="PZ218" s="9"/>
      <c r="QA218" s="9"/>
      <c r="QB218" s="9"/>
      <c r="QC218" s="9"/>
      <c r="QD218" s="9"/>
      <c r="QE218" s="9"/>
      <c r="QF218" s="9"/>
      <c r="QG218" s="9"/>
      <c r="QH218" s="9"/>
      <c r="QI218" s="9"/>
      <c r="QJ218" s="9"/>
      <c r="QK218" s="9"/>
      <c r="QL218" s="9"/>
      <c r="QM218" s="9"/>
      <c r="QN218" s="9"/>
      <c r="QO218" s="9"/>
      <c r="QP218" s="9"/>
      <c r="QQ218" s="9"/>
      <c r="QR218" s="9"/>
      <c r="QS218" s="9"/>
      <c r="QT218" s="9"/>
      <c r="QU218" s="9"/>
      <c r="QV218" s="9"/>
      <c r="QW218" s="9"/>
      <c r="QX218" s="9"/>
      <c r="QY218" s="9"/>
      <c r="QZ218" s="9"/>
      <c r="RA218" s="9"/>
      <c r="RB218" s="9"/>
      <c r="RC218" s="9"/>
      <c r="RD218" s="9"/>
      <c r="RE218" s="9"/>
      <c r="RF218" s="9"/>
      <c r="RG218" s="9"/>
      <c r="RH218" s="9"/>
      <c r="RI218" s="9"/>
      <c r="RJ218" s="9"/>
      <c r="RK218" s="9"/>
      <c r="RL218" s="9"/>
      <c r="RM218" s="9"/>
      <c r="RN218" s="9"/>
      <c r="RO218" s="9"/>
      <c r="RP218" s="9"/>
      <c r="RQ218" s="9"/>
      <c r="RR218" s="9"/>
      <c r="RS218" s="9"/>
      <c r="RT218" s="9"/>
      <c r="RU218" s="9"/>
      <c r="RV218" s="9"/>
      <c r="RW218" s="9"/>
      <c r="RX218" s="9"/>
      <c r="RY218" s="9"/>
      <c r="RZ218" s="9"/>
      <c r="SA218" s="9"/>
      <c r="SB218" s="9"/>
      <c r="SC218" s="9"/>
      <c r="SD218" s="9"/>
      <c r="SE218" s="9"/>
      <c r="SF218" s="9"/>
      <c r="SG218" s="9"/>
      <c r="SH218" s="9"/>
      <c r="SI218" s="9"/>
      <c r="SJ218" s="9"/>
      <c r="SK218" s="9"/>
      <c r="SL218" s="9"/>
      <c r="SM218" s="9"/>
      <c r="SN218" s="9"/>
      <c r="SO218" s="9"/>
      <c r="SP218" s="9"/>
      <c r="SQ218" s="9"/>
      <c r="SR218" s="9"/>
      <c r="SS218" s="9"/>
      <c r="ST218" s="9"/>
      <c r="SU218" s="9"/>
      <c r="SV218" s="9"/>
      <c r="SW218" s="9"/>
      <c r="SX218" s="9"/>
      <c r="SY218" s="9"/>
      <c r="SZ218" s="9"/>
      <c r="TA218" s="9"/>
      <c r="TB218" s="9"/>
      <c r="TC218" s="9"/>
      <c r="TD218" s="9"/>
      <c r="TE218" s="9"/>
      <c r="TF218" s="9"/>
      <c r="TG218" s="9"/>
      <c r="TH218" s="9"/>
      <c r="TI218" s="9"/>
      <c r="TJ218" s="9"/>
      <c r="TK218" s="9"/>
      <c r="TL218" s="9"/>
      <c r="TM218" s="9"/>
      <c r="TN218" s="9"/>
      <c r="TO218" s="9"/>
      <c r="TP218" s="9"/>
      <c r="TQ218" s="9"/>
      <c r="TR218" s="9"/>
      <c r="TS218" s="9"/>
      <c r="TT218" s="9"/>
      <c r="TU218" s="9"/>
      <c r="TV218" s="9"/>
      <c r="TW218" s="9"/>
      <c r="TX218" s="9"/>
      <c r="TY218" s="9"/>
      <c r="TZ218" s="9"/>
      <c r="UA218" s="9"/>
      <c r="UB218" s="9"/>
      <c r="UC218" s="9"/>
      <c r="UD218" s="9"/>
      <c r="UE218" s="9"/>
      <c r="UF218" s="9"/>
      <c r="UG218" s="9"/>
      <c r="UH218" s="9"/>
      <c r="UI218" s="9"/>
      <c r="UJ218" s="9"/>
      <c r="UK218" s="9"/>
      <c r="UL218" s="9"/>
      <c r="UM218" s="9"/>
      <c r="UN218" s="9"/>
      <c r="UO218" s="9"/>
      <c r="UP218" s="9"/>
      <c r="UQ218" s="9"/>
      <c r="UR218" s="9"/>
      <c r="US218" s="9"/>
    </row>
    <row r="219" spans="1:565" s="105" customFormat="1" x14ac:dyDescent="0.2">
      <c r="A219" s="119" t="s">
        <v>1673</v>
      </c>
      <c r="B219" s="116" t="s">
        <v>1005</v>
      </c>
      <c r="C219" s="120">
        <v>403.7</v>
      </c>
      <c r="D219" s="113">
        <v>420.35</v>
      </c>
      <c r="E219" s="113">
        <v>122.01349125</v>
      </c>
      <c r="F219" s="10"/>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c r="JA219" s="9"/>
      <c r="JB219" s="9"/>
      <c r="JC219" s="9"/>
      <c r="JD219" s="9"/>
      <c r="JE219" s="9"/>
      <c r="JF219" s="9"/>
      <c r="JG219" s="9"/>
      <c r="JH219" s="9"/>
      <c r="JI219" s="9"/>
      <c r="JJ219" s="9"/>
      <c r="JK219" s="9"/>
      <c r="JL219" s="9"/>
      <c r="JM219" s="9"/>
      <c r="JN219" s="9"/>
      <c r="JO219" s="9"/>
      <c r="JP219" s="9"/>
      <c r="JQ219" s="9"/>
      <c r="JR219" s="9"/>
      <c r="JS219" s="9"/>
      <c r="JT219" s="9"/>
      <c r="JU219" s="9"/>
      <c r="JV219" s="9"/>
      <c r="JW219" s="9"/>
      <c r="JX219" s="9"/>
      <c r="JY219" s="9"/>
      <c r="JZ219" s="9"/>
      <c r="KA219" s="9"/>
      <c r="KB219" s="9"/>
      <c r="KC219" s="9"/>
      <c r="KD219" s="9"/>
      <c r="KE219" s="9"/>
      <c r="KF219" s="9"/>
      <c r="KG219" s="9"/>
      <c r="KH219" s="9"/>
      <c r="KI219" s="9"/>
      <c r="KJ219" s="9"/>
      <c r="KK219" s="9"/>
      <c r="KL219" s="9"/>
      <c r="KM219" s="9"/>
      <c r="KN219" s="9"/>
      <c r="KO219" s="9"/>
      <c r="KP219" s="9"/>
      <c r="KQ219" s="9"/>
      <c r="KR219" s="9"/>
      <c r="KS219" s="9"/>
      <c r="KT219" s="9"/>
      <c r="KU219" s="9"/>
      <c r="KV219" s="9"/>
      <c r="KW219" s="9"/>
      <c r="KX219" s="9"/>
      <c r="KY219" s="9"/>
      <c r="KZ219" s="9"/>
      <c r="LA219" s="9"/>
      <c r="LB219" s="9"/>
      <c r="LC219" s="9"/>
      <c r="LD219" s="9"/>
      <c r="LE219" s="9"/>
      <c r="LF219" s="9"/>
      <c r="LG219" s="9"/>
      <c r="LH219" s="9"/>
      <c r="LI219" s="9"/>
      <c r="LJ219" s="9"/>
      <c r="LK219" s="9"/>
      <c r="LL219" s="9"/>
      <c r="LM219" s="9"/>
      <c r="LN219" s="9"/>
      <c r="LO219" s="9"/>
      <c r="LP219" s="9"/>
      <c r="LQ219" s="9"/>
      <c r="LR219" s="9"/>
      <c r="LS219" s="9"/>
      <c r="LT219" s="9"/>
      <c r="LU219" s="9"/>
      <c r="LV219" s="9"/>
      <c r="LW219" s="9"/>
      <c r="LX219" s="9"/>
      <c r="LY219" s="9"/>
      <c r="LZ219" s="9"/>
      <c r="MA219" s="9"/>
      <c r="MB219" s="9"/>
      <c r="MC219" s="9"/>
      <c r="MD219" s="9"/>
      <c r="ME219" s="9"/>
      <c r="MF219" s="9"/>
      <c r="MG219" s="9"/>
      <c r="MH219" s="9"/>
      <c r="MI219" s="9"/>
      <c r="MJ219" s="9"/>
      <c r="MK219" s="9"/>
      <c r="ML219" s="9"/>
      <c r="MM219" s="9"/>
      <c r="MN219" s="9"/>
      <c r="MO219" s="9"/>
      <c r="MP219" s="9"/>
      <c r="MQ219" s="9"/>
      <c r="MR219" s="9"/>
      <c r="MS219" s="9"/>
      <c r="MT219" s="9"/>
      <c r="MU219" s="9"/>
      <c r="MV219" s="9"/>
      <c r="MW219" s="9"/>
      <c r="MX219" s="9"/>
      <c r="MY219" s="9"/>
      <c r="MZ219" s="9"/>
      <c r="NA219" s="9"/>
      <c r="NB219" s="9"/>
      <c r="NC219" s="9"/>
      <c r="ND219" s="9"/>
      <c r="NE219" s="9"/>
      <c r="NF219" s="9"/>
      <c r="NG219" s="9"/>
      <c r="NH219" s="9"/>
      <c r="NI219" s="9"/>
      <c r="NJ219" s="9"/>
      <c r="NK219" s="9"/>
      <c r="NL219" s="9"/>
      <c r="NM219" s="9"/>
      <c r="NN219" s="9"/>
      <c r="NO219" s="9"/>
      <c r="NP219" s="9"/>
      <c r="NQ219" s="9"/>
      <c r="NR219" s="9"/>
      <c r="NS219" s="9"/>
      <c r="NT219" s="9"/>
      <c r="NU219" s="9"/>
      <c r="NV219" s="9"/>
      <c r="NW219" s="9"/>
      <c r="NX219" s="9"/>
      <c r="NY219" s="9"/>
      <c r="NZ219" s="9"/>
      <c r="OA219" s="9"/>
      <c r="OB219" s="9"/>
      <c r="OC219" s="9"/>
      <c r="OD219" s="9"/>
      <c r="OE219" s="9"/>
      <c r="OF219" s="9"/>
      <c r="OG219" s="9"/>
      <c r="OH219" s="9"/>
      <c r="OI219" s="9"/>
      <c r="OJ219" s="9"/>
      <c r="OK219" s="9"/>
      <c r="OL219" s="9"/>
      <c r="OM219" s="9"/>
      <c r="ON219" s="9"/>
      <c r="OO219" s="9"/>
      <c r="OP219" s="9"/>
      <c r="OQ219" s="9"/>
      <c r="OR219" s="9"/>
      <c r="OS219" s="9"/>
      <c r="OT219" s="9"/>
      <c r="OU219" s="9"/>
      <c r="OV219" s="9"/>
      <c r="OW219" s="9"/>
      <c r="OX219" s="9"/>
      <c r="OY219" s="9"/>
      <c r="OZ219" s="9"/>
      <c r="PA219" s="9"/>
      <c r="PB219" s="9"/>
      <c r="PC219" s="9"/>
      <c r="PD219" s="9"/>
      <c r="PE219" s="9"/>
      <c r="PF219" s="9"/>
      <c r="PG219" s="9"/>
      <c r="PH219" s="9"/>
      <c r="PI219" s="9"/>
      <c r="PJ219" s="9"/>
      <c r="PK219" s="9"/>
      <c r="PL219" s="9"/>
      <c r="PM219" s="9"/>
      <c r="PN219" s="9"/>
      <c r="PO219" s="9"/>
      <c r="PP219" s="9"/>
      <c r="PQ219" s="9"/>
      <c r="PR219" s="9"/>
      <c r="PS219" s="9"/>
      <c r="PT219" s="9"/>
      <c r="PU219" s="9"/>
      <c r="PV219" s="9"/>
      <c r="PW219" s="9"/>
      <c r="PX219" s="9"/>
      <c r="PY219" s="9"/>
      <c r="PZ219" s="9"/>
      <c r="QA219" s="9"/>
      <c r="QB219" s="9"/>
      <c r="QC219" s="9"/>
      <c r="QD219" s="9"/>
      <c r="QE219" s="9"/>
      <c r="QF219" s="9"/>
      <c r="QG219" s="9"/>
      <c r="QH219" s="9"/>
      <c r="QI219" s="9"/>
      <c r="QJ219" s="9"/>
      <c r="QK219" s="9"/>
      <c r="QL219" s="9"/>
      <c r="QM219" s="9"/>
      <c r="QN219" s="9"/>
      <c r="QO219" s="9"/>
      <c r="QP219" s="9"/>
      <c r="QQ219" s="9"/>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c r="SB219" s="9"/>
      <c r="SC219" s="9"/>
      <c r="SD219" s="9"/>
      <c r="SE219" s="9"/>
      <c r="SF219" s="9"/>
      <c r="SG219" s="9"/>
      <c r="SH219" s="9"/>
      <c r="SI219" s="9"/>
      <c r="SJ219" s="9"/>
      <c r="SK219" s="9"/>
      <c r="SL219" s="9"/>
      <c r="SM219" s="9"/>
      <c r="SN219" s="9"/>
      <c r="SO219" s="9"/>
      <c r="SP219" s="9"/>
      <c r="SQ219" s="9"/>
      <c r="SR219" s="9"/>
      <c r="SS219" s="9"/>
      <c r="ST219" s="9"/>
      <c r="SU219" s="9"/>
      <c r="SV219" s="9"/>
      <c r="SW219" s="9"/>
      <c r="SX219" s="9"/>
      <c r="SY219" s="9"/>
      <c r="SZ219" s="9"/>
      <c r="TA219" s="9"/>
      <c r="TB219" s="9"/>
      <c r="TC219" s="9"/>
      <c r="TD219" s="9"/>
      <c r="TE219" s="9"/>
      <c r="TF219" s="9"/>
      <c r="TG219" s="9"/>
      <c r="TH219" s="9"/>
      <c r="TI219" s="9"/>
      <c r="TJ219" s="9"/>
      <c r="TK219" s="9"/>
      <c r="TL219" s="9"/>
      <c r="TM219" s="9"/>
      <c r="TN219" s="9"/>
      <c r="TO219" s="9"/>
      <c r="TP219" s="9"/>
      <c r="TQ219" s="9"/>
      <c r="TR219" s="9"/>
      <c r="TS219" s="9"/>
      <c r="TT219" s="9"/>
      <c r="TU219" s="9"/>
      <c r="TV219" s="9"/>
      <c r="TW219" s="9"/>
      <c r="TX219" s="9"/>
      <c r="TY219" s="9"/>
      <c r="TZ219" s="9"/>
      <c r="UA219" s="9"/>
      <c r="UB219" s="9"/>
      <c r="UC219" s="9"/>
      <c r="UD219" s="9"/>
      <c r="UE219" s="9"/>
      <c r="UF219" s="9"/>
      <c r="UG219" s="9"/>
      <c r="UH219" s="9"/>
      <c r="UI219" s="9"/>
      <c r="UJ219" s="9"/>
      <c r="UK219" s="9"/>
      <c r="UL219" s="9"/>
      <c r="UM219" s="9"/>
      <c r="UN219" s="9"/>
      <c r="UO219" s="9"/>
      <c r="UP219" s="9"/>
      <c r="UQ219" s="9"/>
      <c r="UR219" s="9"/>
      <c r="US219" s="9"/>
    </row>
    <row r="220" spans="1:565" s="105" customFormat="1" x14ac:dyDescent="0.2">
      <c r="A220" s="119" t="s">
        <v>1033</v>
      </c>
      <c r="B220" s="116" t="s">
        <v>1005</v>
      </c>
      <c r="C220" s="120">
        <v>352.06</v>
      </c>
      <c r="D220" s="113">
        <v>433.5</v>
      </c>
      <c r="E220" s="113">
        <v>10.436562500000001</v>
      </c>
      <c r="F220" s="10"/>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c r="IW220" s="9"/>
      <c r="IX220" s="9"/>
      <c r="IY220" s="9"/>
      <c r="IZ220" s="9"/>
      <c r="JA220" s="9"/>
      <c r="JB220" s="9"/>
      <c r="JC220" s="9"/>
      <c r="JD220" s="9"/>
      <c r="JE220" s="9"/>
      <c r="JF220" s="9"/>
      <c r="JG220" s="9"/>
      <c r="JH220" s="9"/>
      <c r="JI220" s="9"/>
      <c r="JJ220" s="9"/>
      <c r="JK220" s="9"/>
      <c r="JL220" s="9"/>
      <c r="JM220" s="9"/>
      <c r="JN220" s="9"/>
      <c r="JO220" s="9"/>
      <c r="JP220" s="9"/>
      <c r="JQ220" s="9"/>
      <c r="JR220" s="9"/>
      <c r="JS220" s="9"/>
      <c r="JT220" s="9"/>
      <c r="JU220" s="9"/>
      <c r="JV220" s="9"/>
      <c r="JW220" s="9"/>
      <c r="JX220" s="9"/>
      <c r="JY220" s="9"/>
      <c r="JZ220" s="9"/>
      <c r="KA220" s="9"/>
      <c r="KB220" s="9"/>
      <c r="KC220" s="9"/>
      <c r="KD220" s="9"/>
      <c r="KE220" s="9"/>
      <c r="KF220" s="9"/>
      <c r="KG220" s="9"/>
      <c r="KH220" s="9"/>
      <c r="KI220" s="9"/>
      <c r="KJ220" s="9"/>
      <c r="KK220" s="9"/>
      <c r="KL220" s="9"/>
      <c r="KM220" s="9"/>
      <c r="KN220" s="9"/>
      <c r="KO220" s="9"/>
      <c r="KP220" s="9"/>
      <c r="KQ220" s="9"/>
      <c r="KR220" s="9"/>
      <c r="KS220" s="9"/>
      <c r="KT220" s="9"/>
      <c r="KU220" s="9"/>
      <c r="KV220" s="9"/>
      <c r="KW220" s="9"/>
      <c r="KX220" s="9"/>
      <c r="KY220" s="9"/>
      <c r="KZ220" s="9"/>
      <c r="LA220" s="9"/>
      <c r="LB220" s="9"/>
      <c r="LC220" s="9"/>
      <c r="LD220" s="9"/>
      <c r="LE220" s="9"/>
      <c r="LF220" s="9"/>
      <c r="LG220" s="9"/>
      <c r="LH220" s="9"/>
      <c r="LI220" s="9"/>
      <c r="LJ220" s="9"/>
      <c r="LK220" s="9"/>
      <c r="LL220" s="9"/>
      <c r="LM220" s="9"/>
      <c r="LN220" s="9"/>
      <c r="LO220" s="9"/>
      <c r="LP220" s="9"/>
      <c r="LQ220" s="9"/>
      <c r="LR220" s="9"/>
      <c r="LS220" s="9"/>
      <c r="LT220" s="9"/>
      <c r="LU220" s="9"/>
      <c r="LV220" s="9"/>
      <c r="LW220" s="9"/>
      <c r="LX220" s="9"/>
      <c r="LY220" s="9"/>
      <c r="LZ220" s="9"/>
      <c r="MA220" s="9"/>
      <c r="MB220" s="9"/>
      <c r="MC220" s="9"/>
      <c r="MD220" s="9"/>
      <c r="ME220" s="9"/>
      <c r="MF220" s="9"/>
      <c r="MG220" s="9"/>
      <c r="MH220" s="9"/>
      <c r="MI220" s="9"/>
      <c r="MJ220" s="9"/>
      <c r="MK220" s="9"/>
      <c r="ML220" s="9"/>
      <c r="MM220" s="9"/>
      <c r="MN220" s="9"/>
      <c r="MO220" s="9"/>
      <c r="MP220" s="9"/>
      <c r="MQ220" s="9"/>
      <c r="MR220" s="9"/>
      <c r="MS220" s="9"/>
      <c r="MT220" s="9"/>
      <c r="MU220" s="9"/>
      <c r="MV220" s="9"/>
      <c r="MW220" s="9"/>
      <c r="MX220" s="9"/>
      <c r="MY220" s="9"/>
      <c r="MZ220" s="9"/>
      <c r="NA220" s="9"/>
      <c r="NB220" s="9"/>
      <c r="NC220" s="9"/>
      <c r="ND220" s="9"/>
      <c r="NE220" s="9"/>
      <c r="NF220" s="9"/>
      <c r="NG220" s="9"/>
      <c r="NH220" s="9"/>
      <c r="NI220" s="9"/>
      <c r="NJ220" s="9"/>
      <c r="NK220" s="9"/>
      <c r="NL220" s="9"/>
      <c r="NM220" s="9"/>
      <c r="NN220" s="9"/>
      <c r="NO220" s="9"/>
      <c r="NP220" s="9"/>
      <c r="NQ220" s="9"/>
      <c r="NR220" s="9"/>
      <c r="NS220" s="9"/>
      <c r="NT220" s="9"/>
      <c r="NU220" s="9"/>
      <c r="NV220" s="9"/>
      <c r="NW220" s="9"/>
      <c r="NX220" s="9"/>
      <c r="NY220" s="9"/>
      <c r="NZ220" s="9"/>
      <c r="OA220" s="9"/>
      <c r="OB220" s="9"/>
      <c r="OC220" s="9"/>
      <c r="OD220" s="9"/>
      <c r="OE220" s="9"/>
      <c r="OF220" s="9"/>
      <c r="OG220" s="9"/>
      <c r="OH220" s="9"/>
      <c r="OI220" s="9"/>
      <c r="OJ220" s="9"/>
      <c r="OK220" s="9"/>
      <c r="OL220" s="9"/>
      <c r="OM220" s="9"/>
      <c r="ON220" s="9"/>
      <c r="OO220" s="9"/>
      <c r="OP220" s="9"/>
      <c r="OQ220" s="9"/>
      <c r="OR220" s="9"/>
      <c r="OS220" s="9"/>
      <c r="OT220" s="9"/>
      <c r="OU220" s="9"/>
      <c r="OV220" s="9"/>
      <c r="OW220" s="9"/>
      <c r="OX220" s="9"/>
      <c r="OY220" s="9"/>
      <c r="OZ220" s="9"/>
      <c r="PA220" s="9"/>
      <c r="PB220" s="9"/>
      <c r="PC220" s="9"/>
      <c r="PD220" s="9"/>
      <c r="PE220" s="9"/>
      <c r="PF220" s="9"/>
      <c r="PG220" s="9"/>
      <c r="PH220" s="9"/>
      <c r="PI220" s="9"/>
      <c r="PJ220" s="9"/>
      <c r="PK220" s="9"/>
      <c r="PL220" s="9"/>
      <c r="PM220" s="9"/>
      <c r="PN220" s="9"/>
      <c r="PO220" s="9"/>
      <c r="PP220" s="9"/>
      <c r="PQ220" s="9"/>
      <c r="PR220" s="9"/>
      <c r="PS220" s="9"/>
      <c r="PT220" s="9"/>
      <c r="PU220" s="9"/>
      <c r="PV220" s="9"/>
      <c r="PW220" s="9"/>
      <c r="PX220" s="9"/>
      <c r="PY220" s="9"/>
      <c r="PZ220" s="9"/>
      <c r="QA220" s="9"/>
      <c r="QB220" s="9"/>
      <c r="QC220" s="9"/>
      <c r="QD220" s="9"/>
      <c r="QE220" s="9"/>
      <c r="QF220" s="9"/>
      <c r="QG220" s="9"/>
      <c r="QH220" s="9"/>
      <c r="QI220" s="9"/>
      <c r="QJ220" s="9"/>
      <c r="QK220" s="9"/>
      <c r="QL220" s="9"/>
      <c r="QM220" s="9"/>
      <c r="QN220" s="9"/>
      <c r="QO220" s="9"/>
      <c r="QP220" s="9"/>
      <c r="QQ220" s="9"/>
      <c r="QR220" s="9"/>
      <c r="QS220" s="9"/>
      <c r="QT220" s="9"/>
      <c r="QU220" s="9"/>
      <c r="QV220" s="9"/>
      <c r="QW220" s="9"/>
      <c r="QX220" s="9"/>
      <c r="QY220" s="9"/>
      <c r="QZ220" s="9"/>
      <c r="RA220" s="9"/>
      <c r="RB220" s="9"/>
      <c r="RC220" s="9"/>
      <c r="RD220" s="9"/>
      <c r="RE220" s="9"/>
      <c r="RF220" s="9"/>
      <c r="RG220" s="9"/>
      <c r="RH220" s="9"/>
      <c r="RI220" s="9"/>
      <c r="RJ220" s="9"/>
      <c r="RK220" s="9"/>
      <c r="RL220" s="9"/>
      <c r="RM220" s="9"/>
      <c r="RN220" s="9"/>
      <c r="RO220" s="9"/>
      <c r="RP220" s="9"/>
      <c r="RQ220" s="9"/>
      <c r="RR220" s="9"/>
      <c r="RS220" s="9"/>
      <c r="RT220" s="9"/>
      <c r="RU220" s="9"/>
      <c r="RV220" s="9"/>
      <c r="RW220" s="9"/>
      <c r="RX220" s="9"/>
      <c r="RY220" s="9"/>
      <c r="RZ220" s="9"/>
      <c r="SA220" s="9"/>
      <c r="SB220" s="9"/>
      <c r="SC220" s="9"/>
      <c r="SD220" s="9"/>
      <c r="SE220" s="9"/>
      <c r="SF220" s="9"/>
      <c r="SG220" s="9"/>
      <c r="SH220" s="9"/>
      <c r="SI220" s="9"/>
      <c r="SJ220" s="9"/>
      <c r="SK220" s="9"/>
      <c r="SL220" s="9"/>
      <c r="SM220" s="9"/>
      <c r="SN220" s="9"/>
      <c r="SO220" s="9"/>
      <c r="SP220" s="9"/>
      <c r="SQ220" s="9"/>
      <c r="SR220" s="9"/>
      <c r="SS220" s="9"/>
      <c r="ST220" s="9"/>
      <c r="SU220" s="9"/>
      <c r="SV220" s="9"/>
      <c r="SW220" s="9"/>
      <c r="SX220" s="9"/>
      <c r="SY220" s="9"/>
      <c r="SZ220" s="9"/>
      <c r="TA220" s="9"/>
      <c r="TB220" s="9"/>
      <c r="TC220" s="9"/>
      <c r="TD220" s="9"/>
      <c r="TE220" s="9"/>
      <c r="TF220" s="9"/>
      <c r="TG220" s="9"/>
      <c r="TH220" s="9"/>
      <c r="TI220" s="9"/>
      <c r="TJ220" s="9"/>
      <c r="TK220" s="9"/>
      <c r="TL220" s="9"/>
      <c r="TM220" s="9"/>
      <c r="TN220" s="9"/>
      <c r="TO220" s="9"/>
      <c r="TP220" s="9"/>
      <c r="TQ220" s="9"/>
      <c r="TR220" s="9"/>
      <c r="TS220" s="9"/>
      <c r="TT220" s="9"/>
      <c r="TU220" s="9"/>
      <c r="TV220" s="9"/>
      <c r="TW220" s="9"/>
      <c r="TX220" s="9"/>
      <c r="TY220" s="9"/>
      <c r="TZ220" s="9"/>
      <c r="UA220" s="9"/>
      <c r="UB220" s="9"/>
      <c r="UC220" s="9"/>
      <c r="UD220" s="9"/>
      <c r="UE220" s="9"/>
      <c r="UF220" s="9"/>
      <c r="UG220" s="9"/>
      <c r="UH220" s="9"/>
      <c r="UI220" s="9"/>
      <c r="UJ220" s="9"/>
      <c r="UK220" s="9"/>
      <c r="UL220" s="9"/>
      <c r="UM220" s="9"/>
      <c r="UN220" s="9"/>
      <c r="UO220" s="9"/>
      <c r="UP220" s="9"/>
      <c r="UQ220" s="9"/>
      <c r="UR220" s="9"/>
      <c r="US220" s="9"/>
    </row>
    <row r="221" spans="1:565" s="105" customFormat="1" x14ac:dyDescent="0.2">
      <c r="A221" s="119" t="s">
        <v>1674</v>
      </c>
      <c r="B221" s="116" t="s">
        <v>1005</v>
      </c>
      <c r="C221" s="120">
        <v>292.5</v>
      </c>
      <c r="D221" s="113">
        <v>303.45</v>
      </c>
      <c r="E221" s="113">
        <v>6.0485090619999999</v>
      </c>
      <c r="F221" s="10"/>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c r="IW221" s="9"/>
      <c r="IX221" s="9"/>
      <c r="IY221" s="9"/>
      <c r="IZ221" s="9"/>
      <c r="JA221" s="9"/>
      <c r="JB221" s="9"/>
      <c r="JC221" s="9"/>
      <c r="JD221" s="9"/>
      <c r="JE221" s="9"/>
      <c r="JF221" s="9"/>
      <c r="JG221" s="9"/>
      <c r="JH221" s="9"/>
      <c r="JI221" s="9"/>
      <c r="JJ221" s="9"/>
      <c r="JK221" s="9"/>
      <c r="JL221" s="9"/>
      <c r="JM221" s="9"/>
      <c r="JN221" s="9"/>
      <c r="JO221" s="9"/>
      <c r="JP221" s="9"/>
      <c r="JQ221" s="9"/>
      <c r="JR221" s="9"/>
      <c r="JS221" s="9"/>
      <c r="JT221" s="9"/>
      <c r="JU221" s="9"/>
      <c r="JV221" s="9"/>
      <c r="JW221" s="9"/>
      <c r="JX221" s="9"/>
      <c r="JY221" s="9"/>
      <c r="JZ221" s="9"/>
      <c r="KA221" s="9"/>
      <c r="KB221" s="9"/>
      <c r="KC221" s="9"/>
      <c r="KD221" s="9"/>
      <c r="KE221" s="9"/>
      <c r="KF221" s="9"/>
      <c r="KG221" s="9"/>
      <c r="KH221" s="9"/>
      <c r="KI221" s="9"/>
      <c r="KJ221" s="9"/>
      <c r="KK221" s="9"/>
      <c r="KL221" s="9"/>
      <c r="KM221" s="9"/>
      <c r="KN221" s="9"/>
      <c r="KO221" s="9"/>
      <c r="KP221" s="9"/>
      <c r="KQ221" s="9"/>
      <c r="KR221" s="9"/>
      <c r="KS221" s="9"/>
      <c r="KT221" s="9"/>
      <c r="KU221" s="9"/>
      <c r="KV221" s="9"/>
      <c r="KW221" s="9"/>
      <c r="KX221" s="9"/>
      <c r="KY221" s="9"/>
      <c r="KZ221" s="9"/>
      <c r="LA221" s="9"/>
      <c r="LB221" s="9"/>
      <c r="LC221" s="9"/>
      <c r="LD221" s="9"/>
      <c r="LE221" s="9"/>
      <c r="LF221" s="9"/>
      <c r="LG221" s="9"/>
      <c r="LH221" s="9"/>
      <c r="LI221" s="9"/>
      <c r="LJ221" s="9"/>
      <c r="LK221" s="9"/>
      <c r="LL221" s="9"/>
      <c r="LM221" s="9"/>
      <c r="LN221" s="9"/>
      <c r="LO221" s="9"/>
      <c r="LP221" s="9"/>
      <c r="LQ221" s="9"/>
      <c r="LR221" s="9"/>
      <c r="LS221" s="9"/>
      <c r="LT221" s="9"/>
      <c r="LU221" s="9"/>
      <c r="LV221" s="9"/>
      <c r="LW221" s="9"/>
      <c r="LX221" s="9"/>
      <c r="LY221" s="9"/>
      <c r="LZ221" s="9"/>
      <c r="MA221" s="9"/>
      <c r="MB221" s="9"/>
      <c r="MC221" s="9"/>
      <c r="MD221" s="9"/>
      <c r="ME221" s="9"/>
      <c r="MF221" s="9"/>
      <c r="MG221" s="9"/>
      <c r="MH221" s="9"/>
      <c r="MI221" s="9"/>
      <c r="MJ221" s="9"/>
      <c r="MK221" s="9"/>
      <c r="ML221" s="9"/>
      <c r="MM221" s="9"/>
      <c r="MN221" s="9"/>
      <c r="MO221" s="9"/>
      <c r="MP221" s="9"/>
      <c r="MQ221" s="9"/>
      <c r="MR221" s="9"/>
      <c r="MS221" s="9"/>
      <c r="MT221" s="9"/>
      <c r="MU221" s="9"/>
      <c r="MV221" s="9"/>
      <c r="MW221" s="9"/>
      <c r="MX221" s="9"/>
      <c r="MY221" s="9"/>
      <c r="MZ221" s="9"/>
      <c r="NA221" s="9"/>
      <c r="NB221" s="9"/>
      <c r="NC221" s="9"/>
      <c r="ND221" s="9"/>
      <c r="NE221" s="9"/>
      <c r="NF221" s="9"/>
      <c r="NG221" s="9"/>
      <c r="NH221" s="9"/>
      <c r="NI221" s="9"/>
      <c r="NJ221" s="9"/>
      <c r="NK221" s="9"/>
      <c r="NL221" s="9"/>
      <c r="NM221" s="9"/>
      <c r="NN221" s="9"/>
      <c r="NO221" s="9"/>
      <c r="NP221" s="9"/>
      <c r="NQ221" s="9"/>
      <c r="NR221" s="9"/>
      <c r="NS221" s="9"/>
      <c r="NT221" s="9"/>
      <c r="NU221" s="9"/>
      <c r="NV221" s="9"/>
      <c r="NW221" s="9"/>
      <c r="NX221" s="9"/>
      <c r="NY221" s="9"/>
      <c r="NZ221" s="9"/>
      <c r="OA221" s="9"/>
      <c r="OB221" s="9"/>
      <c r="OC221" s="9"/>
      <c r="OD221" s="9"/>
      <c r="OE221" s="9"/>
      <c r="OF221" s="9"/>
      <c r="OG221" s="9"/>
      <c r="OH221" s="9"/>
      <c r="OI221" s="9"/>
      <c r="OJ221" s="9"/>
      <c r="OK221" s="9"/>
      <c r="OL221" s="9"/>
      <c r="OM221" s="9"/>
      <c r="ON221" s="9"/>
      <c r="OO221" s="9"/>
      <c r="OP221" s="9"/>
      <c r="OQ221" s="9"/>
      <c r="OR221" s="9"/>
      <c r="OS221" s="9"/>
      <c r="OT221" s="9"/>
      <c r="OU221" s="9"/>
      <c r="OV221" s="9"/>
      <c r="OW221" s="9"/>
      <c r="OX221" s="9"/>
      <c r="OY221" s="9"/>
      <c r="OZ221" s="9"/>
      <c r="PA221" s="9"/>
      <c r="PB221" s="9"/>
      <c r="PC221" s="9"/>
      <c r="PD221" s="9"/>
      <c r="PE221" s="9"/>
      <c r="PF221" s="9"/>
      <c r="PG221" s="9"/>
      <c r="PH221" s="9"/>
      <c r="PI221" s="9"/>
      <c r="PJ221" s="9"/>
      <c r="PK221" s="9"/>
      <c r="PL221" s="9"/>
      <c r="PM221" s="9"/>
      <c r="PN221" s="9"/>
      <c r="PO221" s="9"/>
      <c r="PP221" s="9"/>
      <c r="PQ221" s="9"/>
      <c r="PR221" s="9"/>
      <c r="PS221" s="9"/>
      <c r="PT221" s="9"/>
      <c r="PU221" s="9"/>
      <c r="PV221" s="9"/>
      <c r="PW221" s="9"/>
      <c r="PX221" s="9"/>
      <c r="PY221" s="9"/>
      <c r="PZ221" s="9"/>
      <c r="QA221" s="9"/>
      <c r="QB221" s="9"/>
      <c r="QC221" s="9"/>
      <c r="QD221" s="9"/>
      <c r="QE221" s="9"/>
      <c r="QF221" s="9"/>
      <c r="QG221" s="9"/>
      <c r="QH221" s="9"/>
      <c r="QI221" s="9"/>
      <c r="QJ221" s="9"/>
      <c r="QK221" s="9"/>
      <c r="QL221" s="9"/>
      <c r="QM221" s="9"/>
      <c r="QN221" s="9"/>
      <c r="QO221" s="9"/>
      <c r="QP221" s="9"/>
      <c r="QQ221" s="9"/>
      <c r="QR221" s="9"/>
      <c r="QS221" s="9"/>
      <c r="QT221" s="9"/>
      <c r="QU221" s="9"/>
      <c r="QV221" s="9"/>
      <c r="QW221" s="9"/>
      <c r="QX221" s="9"/>
      <c r="QY221" s="9"/>
      <c r="QZ221" s="9"/>
      <c r="RA221" s="9"/>
      <c r="RB221" s="9"/>
      <c r="RC221" s="9"/>
      <c r="RD221" s="9"/>
      <c r="RE221" s="9"/>
      <c r="RF221" s="9"/>
      <c r="RG221" s="9"/>
      <c r="RH221" s="9"/>
      <c r="RI221" s="9"/>
      <c r="RJ221" s="9"/>
      <c r="RK221" s="9"/>
      <c r="RL221" s="9"/>
      <c r="RM221" s="9"/>
      <c r="RN221" s="9"/>
      <c r="RO221" s="9"/>
      <c r="RP221" s="9"/>
      <c r="RQ221" s="9"/>
      <c r="RR221" s="9"/>
      <c r="RS221" s="9"/>
      <c r="RT221" s="9"/>
      <c r="RU221" s="9"/>
      <c r="RV221" s="9"/>
      <c r="RW221" s="9"/>
      <c r="RX221" s="9"/>
      <c r="RY221" s="9"/>
      <c r="RZ221" s="9"/>
      <c r="SA221" s="9"/>
      <c r="SB221" s="9"/>
      <c r="SC221" s="9"/>
      <c r="SD221" s="9"/>
      <c r="SE221" s="9"/>
      <c r="SF221" s="9"/>
      <c r="SG221" s="9"/>
      <c r="SH221" s="9"/>
      <c r="SI221" s="9"/>
      <c r="SJ221" s="9"/>
      <c r="SK221" s="9"/>
      <c r="SL221" s="9"/>
      <c r="SM221" s="9"/>
      <c r="SN221" s="9"/>
      <c r="SO221" s="9"/>
      <c r="SP221" s="9"/>
      <c r="SQ221" s="9"/>
      <c r="SR221" s="9"/>
      <c r="SS221" s="9"/>
      <c r="ST221" s="9"/>
      <c r="SU221" s="9"/>
      <c r="SV221" s="9"/>
      <c r="SW221" s="9"/>
      <c r="SX221" s="9"/>
      <c r="SY221" s="9"/>
      <c r="SZ221" s="9"/>
      <c r="TA221" s="9"/>
      <c r="TB221" s="9"/>
      <c r="TC221" s="9"/>
      <c r="TD221" s="9"/>
      <c r="TE221" s="9"/>
      <c r="TF221" s="9"/>
      <c r="TG221" s="9"/>
      <c r="TH221" s="9"/>
      <c r="TI221" s="9"/>
      <c r="TJ221" s="9"/>
      <c r="TK221" s="9"/>
      <c r="TL221" s="9"/>
      <c r="TM221" s="9"/>
      <c r="TN221" s="9"/>
      <c r="TO221" s="9"/>
      <c r="TP221" s="9"/>
      <c r="TQ221" s="9"/>
      <c r="TR221" s="9"/>
      <c r="TS221" s="9"/>
      <c r="TT221" s="9"/>
      <c r="TU221" s="9"/>
      <c r="TV221" s="9"/>
      <c r="TW221" s="9"/>
      <c r="TX221" s="9"/>
      <c r="TY221" s="9"/>
      <c r="TZ221" s="9"/>
      <c r="UA221" s="9"/>
      <c r="UB221" s="9"/>
      <c r="UC221" s="9"/>
      <c r="UD221" s="9"/>
      <c r="UE221" s="9"/>
      <c r="UF221" s="9"/>
      <c r="UG221" s="9"/>
      <c r="UH221" s="9"/>
      <c r="UI221" s="9"/>
      <c r="UJ221" s="9"/>
      <c r="UK221" s="9"/>
      <c r="UL221" s="9"/>
      <c r="UM221" s="9"/>
      <c r="UN221" s="9"/>
      <c r="UO221" s="9"/>
      <c r="UP221" s="9"/>
      <c r="UQ221" s="9"/>
      <c r="UR221" s="9"/>
      <c r="US221" s="9"/>
    </row>
    <row r="222" spans="1:565" s="105" customFormat="1" x14ac:dyDescent="0.2">
      <c r="A222" s="119" t="s">
        <v>1675</v>
      </c>
      <c r="B222" s="116" t="s">
        <v>1005</v>
      </c>
      <c r="C222" s="120">
        <v>5506.125</v>
      </c>
      <c r="D222" s="113">
        <v>5297.5</v>
      </c>
      <c r="E222" s="114">
        <v>4.6526624999999999</v>
      </c>
      <c r="F222" s="10"/>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c r="IW222" s="9"/>
      <c r="IX222" s="9"/>
      <c r="IY222" s="9"/>
      <c r="IZ222" s="9"/>
      <c r="JA222" s="9"/>
      <c r="JB222" s="9"/>
      <c r="JC222" s="9"/>
      <c r="JD222" s="9"/>
      <c r="JE222" s="9"/>
      <c r="JF222" s="9"/>
      <c r="JG222" s="9"/>
      <c r="JH222" s="9"/>
      <c r="JI222" s="9"/>
      <c r="JJ222" s="9"/>
      <c r="JK222" s="9"/>
      <c r="JL222" s="9"/>
      <c r="JM222" s="9"/>
      <c r="JN222" s="9"/>
      <c r="JO222" s="9"/>
      <c r="JP222" s="9"/>
      <c r="JQ222" s="9"/>
      <c r="JR222" s="9"/>
      <c r="JS222" s="9"/>
      <c r="JT222" s="9"/>
      <c r="JU222" s="9"/>
      <c r="JV222" s="9"/>
      <c r="JW222" s="9"/>
      <c r="JX222" s="9"/>
      <c r="JY222" s="9"/>
      <c r="JZ222" s="9"/>
      <c r="KA222" s="9"/>
      <c r="KB222" s="9"/>
      <c r="KC222" s="9"/>
      <c r="KD222" s="9"/>
      <c r="KE222" s="9"/>
      <c r="KF222" s="9"/>
      <c r="KG222" s="9"/>
      <c r="KH222" s="9"/>
      <c r="KI222" s="9"/>
      <c r="KJ222" s="9"/>
      <c r="KK222" s="9"/>
      <c r="KL222" s="9"/>
      <c r="KM222" s="9"/>
      <c r="KN222" s="9"/>
      <c r="KO222" s="9"/>
      <c r="KP222" s="9"/>
      <c r="KQ222" s="9"/>
      <c r="KR222" s="9"/>
      <c r="KS222" s="9"/>
      <c r="KT222" s="9"/>
      <c r="KU222" s="9"/>
      <c r="KV222" s="9"/>
      <c r="KW222" s="9"/>
      <c r="KX222" s="9"/>
      <c r="KY222" s="9"/>
      <c r="KZ222" s="9"/>
      <c r="LA222" s="9"/>
      <c r="LB222" s="9"/>
      <c r="LC222" s="9"/>
      <c r="LD222" s="9"/>
      <c r="LE222" s="9"/>
      <c r="LF222" s="9"/>
      <c r="LG222" s="9"/>
      <c r="LH222" s="9"/>
      <c r="LI222" s="9"/>
      <c r="LJ222" s="9"/>
      <c r="LK222" s="9"/>
      <c r="LL222" s="9"/>
      <c r="LM222" s="9"/>
      <c r="LN222" s="9"/>
      <c r="LO222" s="9"/>
      <c r="LP222" s="9"/>
      <c r="LQ222" s="9"/>
      <c r="LR222" s="9"/>
      <c r="LS222" s="9"/>
      <c r="LT222" s="9"/>
      <c r="LU222" s="9"/>
      <c r="LV222" s="9"/>
      <c r="LW222" s="9"/>
      <c r="LX222" s="9"/>
      <c r="LY222" s="9"/>
      <c r="LZ222" s="9"/>
      <c r="MA222" s="9"/>
      <c r="MB222" s="9"/>
      <c r="MC222" s="9"/>
      <c r="MD222" s="9"/>
      <c r="ME222" s="9"/>
      <c r="MF222" s="9"/>
      <c r="MG222" s="9"/>
      <c r="MH222" s="9"/>
      <c r="MI222" s="9"/>
      <c r="MJ222" s="9"/>
      <c r="MK222" s="9"/>
      <c r="ML222" s="9"/>
      <c r="MM222" s="9"/>
      <c r="MN222" s="9"/>
      <c r="MO222" s="9"/>
      <c r="MP222" s="9"/>
      <c r="MQ222" s="9"/>
      <c r="MR222" s="9"/>
      <c r="MS222" s="9"/>
      <c r="MT222" s="9"/>
      <c r="MU222" s="9"/>
      <c r="MV222" s="9"/>
      <c r="MW222" s="9"/>
      <c r="MX222" s="9"/>
      <c r="MY222" s="9"/>
      <c r="MZ222" s="9"/>
      <c r="NA222" s="9"/>
      <c r="NB222" s="9"/>
      <c r="NC222" s="9"/>
      <c r="ND222" s="9"/>
      <c r="NE222" s="9"/>
      <c r="NF222" s="9"/>
      <c r="NG222" s="9"/>
      <c r="NH222" s="9"/>
      <c r="NI222" s="9"/>
      <c r="NJ222" s="9"/>
      <c r="NK222" s="9"/>
      <c r="NL222" s="9"/>
      <c r="NM222" s="9"/>
      <c r="NN222" s="9"/>
      <c r="NO222" s="9"/>
      <c r="NP222" s="9"/>
      <c r="NQ222" s="9"/>
      <c r="NR222" s="9"/>
      <c r="NS222" s="9"/>
      <c r="NT222" s="9"/>
      <c r="NU222" s="9"/>
      <c r="NV222" s="9"/>
      <c r="NW222" s="9"/>
      <c r="NX222" s="9"/>
      <c r="NY222" s="9"/>
      <c r="NZ222" s="9"/>
      <c r="OA222" s="9"/>
      <c r="OB222" s="9"/>
      <c r="OC222" s="9"/>
      <c r="OD222" s="9"/>
      <c r="OE222" s="9"/>
      <c r="OF222" s="9"/>
      <c r="OG222" s="9"/>
      <c r="OH222" s="9"/>
      <c r="OI222" s="9"/>
      <c r="OJ222" s="9"/>
      <c r="OK222" s="9"/>
      <c r="OL222" s="9"/>
      <c r="OM222" s="9"/>
      <c r="ON222" s="9"/>
      <c r="OO222" s="9"/>
      <c r="OP222" s="9"/>
      <c r="OQ222" s="9"/>
      <c r="OR222" s="9"/>
      <c r="OS222" s="9"/>
      <c r="OT222" s="9"/>
      <c r="OU222" s="9"/>
      <c r="OV222" s="9"/>
      <c r="OW222" s="9"/>
      <c r="OX222" s="9"/>
      <c r="OY222" s="9"/>
      <c r="OZ222" s="9"/>
      <c r="PA222" s="9"/>
      <c r="PB222" s="9"/>
      <c r="PC222" s="9"/>
      <c r="PD222" s="9"/>
      <c r="PE222" s="9"/>
      <c r="PF222" s="9"/>
      <c r="PG222" s="9"/>
      <c r="PH222" s="9"/>
      <c r="PI222" s="9"/>
      <c r="PJ222" s="9"/>
      <c r="PK222" s="9"/>
      <c r="PL222" s="9"/>
      <c r="PM222" s="9"/>
      <c r="PN222" s="9"/>
      <c r="PO222" s="9"/>
      <c r="PP222" s="9"/>
      <c r="PQ222" s="9"/>
      <c r="PR222" s="9"/>
      <c r="PS222" s="9"/>
      <c r="PT222" s="9"/>
      <c r="PU222" s="9"/>
      <c r="PV222" s="9"/>
      <c r="PW222" s="9"/>
      <c r="PX222" s="9"/>
      <c r="PY222" s="9"/>
      <c r="PZ222" s="9"/>
      <c r="QA222" s="9"/>
      <c r="QB222" s="9"/>
      <c r="QC222" s="9"/>
      <c r="QD222" s="9"/>
      <c r="QE222" s="9"/>
      <c r="QF222" s="9"/>
      <c r="QG222" s="9"/>
      <c r="QH222" s="9"/>
      <c r="QI222" s="9"/>
      <c r="QJ222" s="9"/>
      <c r="QK222" s="9"/>
      <c r="QL222" s="9"/>
      <c r="QM222" s="9"/>
      <c r="QN222" s="9"/>
      <c r="QO222" s="9"/>
      <c r="QP222" s="9"/>
      <c r="QQ222" s="9"/>
      <c r="QR222" s="9"/>
      <c r="QS222" s="9"/>
      <c r="QT222" s="9"/>
      <c r="QU222" s="9"/>
      <c r="QV222" s="9"/>
      <c r="QW222" s="9"/>
      <c r="QX222" s="9"/>
      <c r="QY222" s="9"/>
      <c r="QZ222" s="9"/>
      <c r="RA222" s="9"/>
      <c r="RB222" s="9"/>
      <c r="RC222" s="9"/>
      <c r="RD222" s="9"/>
      <c r="RE222" s="9"/>
      <c r="RF222" s="9"/>
      <c r="RG222" s="9"/>
      <c r="RH222" s="9"/>
      <c r="RI222" s="9"/>
      <c r="RJ222" s="9"/>
      <c r="RK222" s="9"/>
      <c r="RL222" s="9"/>
      <c r="RM222" s="9"/>
      <c r="RN222" s="9"/>
      <c r="RO222" s="9"/>
      <c r="RP222" s="9"/>
      <c r="RQ222" s="9"/>
      <c r="RR222" s="9"/>
      <c r="RS222" s="9"/>
      <c r="RT222" s="9"/>
      <c r="RU222" s="9"/>
      <c r="RV222" s="9"/>
      <c r="RW222" s="9"/>
      <c r="RX222" s="9"/>
      <c r="RY222" s="9"/>
      <c r="RZ222" s="9"/>
      <c r="SA222" s="9"/>
      <c r="SB222" s="9"/>
      <c r="SC222" s="9"/>
      <c r="SD222" s="9"/>
      <c r="SE222" s="9"/>
      <c r="SF222" s="9"/>
      <c r="SG222" s="9"/>
      <c r="SH222" s="9"/>
      <c r="SI222" s="9"/>
      <c r="SJ222" s="9"/>
      <c r="SK222" s="9"/>
      <c r="SL222" s="9"/>
      <c r="SM222" s="9"/>
      <c r="SN222" s="9"/>
      <c r="SO222" s="9"/>
      <c r="SP222" s="9"/>
      <c r="SQ222" s="9"/>
      <c r="SR222" s="9"/>
      <c r="SS222" s="9"/>
      <c r="ST222" s="9"/>
      <c r="SU222" s="9"/>
      <c r="SV222" s="9"/>
      <c r="SW222" s="9"/>
      <c r="SX222" s="9"/>
      <c r="SY222" s="9"/>
      <c r="SZ222" s="9"/>
      <c r="TA222" s="9"/>
      <c r="TB222" s="9"/>
      <c r="TC222" s="9"/>
      <c r="TD222" s="9"/>
      <c r="TE222" s="9"/>
      <c r="TF222" s="9"/>
      <c r="TG222" s="9"/>
      <c r="TH222" s="9"/>
      <c r="TI222" s="9"/>
      <c r="TJ222" s="9"/>
      <c r="TK222" s="9"/>
      <c r="TL222" s="9"/>
      <c r="TM222" s="9"/>
      <c r="TN222" s="9"/>
      <c r="TO222" s="9"/>
      <c r="TP222" s="9"/>
      <c r="TQ222" s="9"/>
      <c r="TR222" s="9"/>
      <c r="TS222" s="9"/>
      <c r="TT222" s="9"/>
      <c r="TU222" s="9"/>
      <c r="TV222" s="9"/>
      <c r="TW222" s="9"/>
      <c r="TX222" s="9"/>
      <c r="TY222" s="9"/>
      <c r="TZ222" s="9"/>
      <c r="UA222" s="9"/>
      <c r="UB222" s="9"/>
      <c r="UC222" s="9"/>
      <c r="UD222" s="9"/>
      <c r="UE222" s="9"/>
      <c r="UF222" s="9"/>
      <c r="UG222" s="9"/>
      <c r="UH222" s="9"/>
      <c r="UI222" s="9"/>
      <c r="UJ222" s="9"/>
      <c r="UK222" s="9"/>
      <c r="UL222" s="9"/>
      <c r="UM222" s="9"/>
      <c r="UN222" s="9"/>
      <c r="UO222" s="9"/>
      <c r="UP222" s="9"/>
      <c r="UQ222" s="9"/>
      <c r="UR222" s="9"/>
      <c r="US222" s="9"/>
    </row>
    <row r="223" spans="1:565" s="105" customFormat="1" x14ac:dyDescent="0.2">
      <c r="A223" s="119" t="s">
        <v>1034</v>
      </c>
      <c r="B223" s="116" t="s">
        <v>1005</v>
      </c>
      <c r="C223" s="120">
        <v>136.06049999999999</v>
      </c>
      <c r="D223" s="113">
        <v>132.44</v>
      </c>
      <c r="E223" s="194">
        <v>67.86221337500001</v>
      </c>
      <c r="F223" s="10"/>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c r="JA223" s="9"/>
      <c r="JB223" s="9"/>
      <c r="JC223" s="9"/>
      <c r="JD223" s="9"/>
      <c r="JE223" s="9"/>
      <c r="JF223" s="9"/>
      <c r="JG223" s="9"/>
      <c r="JH223" s="9"/>
      <c r="JI223" s="9"/>
      <c r="JJ223" s="9"/>
      <c r="JK223" s="9"/>
      <c r="JL223" s="9"/>
      <c r="JM223" s="9"/>
      <c r="JN223" s="9"/>
      <c r="JO223" s="9"/>
      <c r="JP223" s="9"/>
      <c r="JQ223" s="9"/>
      <c r="JR223" s="9"/>
      <c r="JS223" s="9"/>
      <c r="JT223" s="9"/>
      <c r="JU223" s="9"/>
      <c r="JV223" s="9"/>
      <c r="JW223" s="9"/>
      <c r="JX223" s="9"/>
      <c r="JY223" s="9"/>
      <c r="JZ223" s="9"/>
      <c r="KA223" s="9"/>
      <c r="KB223" s="9"/>
      <c r="KC223" s="9"/>
      <c r="KD223" s="9"/>
      <c r="KE223" s="9"/>
      <c r="KF223" s="9"/>
      <c r="KG223" s="9"/>
      <c r="KH223" s="9"/>
      <c r="KI223" s="9"/>
      <c r="KJ223" s="9"/>
      <c r="KK223" s="9"/>
      <c r="KL223" s="9"/>
      <c r="KM223" s="9"/>
      <c r="KN223" s="9"/>
      <c r="KO223" s="9"/>
      <c r="KP223" s="9"/>
      <c r="KQ223" s="9"/>
      <c r="KR223" s="9"/>
      <c r="KS223" s="9"/>
      <c r="KT223" s="9"/>
      <c r="KU223" s="9"/>
      <c r="KV223" s="9"/>
      <c r="KW223" s="9"/>
      <c r="KX223" s="9"/>
      <c r="KY223" s="9"/>
      <c r="KZ223" s="9"/>
      <c r="LA223" s="9"/>
      <c r="LB223" s="9"/>
      <c r="LC223" s="9"/>
      <c r="LD223" s="9"/>
      <c r="LE223" s="9"/>
      <c r="LF223" s="9"/>
      <c r="LG223" s="9"/>
      <c r="LH223" s="9"/>
      <c r="LI223" s="9"/>
      <c r="LJ223" s="9"/>
      <c r="LK223" s="9"/>
      <c r="LL223" s="9"/>
      <c r="LM223" s="9"/>
      <c r="LN223" s="9"/>
      <c r="LO223" s="9"/>
      <c r="LP223" s="9"/>
      <c r="LQ223" s="9"/>
      <c r="LR223" s="9"/>
      <c r="LS223" s="9"/>
      <c r="LT223" s="9"/>
      <c r="LU223" s="9"/>
      <c r="LV223" s="9"/>
      <c r="LW223" s="9"/>
      <c r="LX223" s="9"/>
      <c r="LY223" s="9"/>
      <c r="LZ223" s="9"/>
      <c r="MA223" s="9"/>
      <c r="MB223" s="9"/>
      <c r="MC223" s="9"/>
      <c r="MD223" s="9"/>
      <c r="ME223" s="9"/>
      <c r="MF223" s="9"/>
      <c r="MG223" s="9"/>
      <c r="MH223" s="9"/>
      <c r="MI223" s="9"/>
      <c r="MJ223" s="9"/>
      <c r="MK223" s="9"/>
      <c r="ML223" s="9"/>
      <c r="MM223" s="9"/>
      <c r="MN223" s="9"/>
      <c r="MO223" s="9"/>
      <c r="MP223" s="9"/>
      <c r="MQ223" s="9"/>
      <c r="MR223" s="9"/>
      <c r="MS223" s="9"/>
      <c r="MT223" s="9"/>
      <c r="MU223" s="9"/>
      <c r="MV223" s="9"/>
      <c r="MW223" s="9"/>
      <c r="MX223" s="9"/>
      <c r="MY223" s="9"/>
      <c r="MZ223" s="9"/>
      <c r="NA223" s="9"/>
      <c r="NB223" s="9"/>
      <c r="NC223" s="9"/>
      <c r="ND223" s="9"/>
      <c r="NE223" s="9"/>
      <c r="NF223" s="9"/>
      <c r="NG223" s="9"/>
      <c r="NH223" s="9"/>
      <c r="NI223" s="9"/>
      <c r="NJ223" s="9"/>
      <c r="NK223" s="9"/>
      <c r="NL223" s="9"/>
      <c r="NM223" s="9"/>
      <c r="NN223" s="9"/>
      <c r="NO223" s="9"/>
      <c r="NP223" s="9"/>
      <c r="NQ223" s="9"/>
      <c r="NR223" s="9"/>
      <c r="NS223" s="9"/>
      <c r="NT223" s="9"/>
      <c r="NU223" s="9"/>
      <c r="NV223" s="9"/>
      <c r="NW223" s="9"/>
      <c r="NX223" s="9"/>
      <c r="NY223" s="9"/>
      <c r="NZ223" s="9"/>
      <c r="OA223" s="9"/>
      <c r="OB223" s="9"/>
      <c r="OC223" s="9"/>
      <c r="OD223" s="9"/>
      <c r="OE223" s="9"/>
      <c r="OF223" s="9"/>
      <c r="OG223" s="9"/>
      <c r="OH223" s="9"/>
      <c r="OI223" s="9"/>
      <c r="OJ223" s="9"/>
      <c r="OK223" s="9"/>
      <c r="OL223" s="9"/>
      <c r="OM223" s="9"/>
      <c r="ON223" s="9"/>
      <c r="OO223" s="9"/>
      <c r="OP223" s="9"/>
      <c r="OQ223" s="9"/>
      <c r="OR223" s="9"/>
      <c r="OS223" s="9"/>
      <c r="OT223" s="9"/>
      <c r="OU223" s="9"/>
      <c r="OV223" s="9"/>
      <c r="OW223" s="9"/>
      <c r="OX223" s="9"/>
      <c r="OY223" s="9"/>
      <c r="OZ223" s="9"/>
      <c r="PA223" s="9"/>
      <c r="PB223" s="9"/>
      <c r="PC223" s="9"/>
      <c r="PD223" s="9"/>
      <c r="PE223" s="9"/>
      <c r="PF223" s="9"/>
      <c r="PG223" s="9"/>
      <c r="PH223" s="9"/>
      <c r="PI223" s="9"/>
      <c r="PJ223" s="9"/>
      <c r="PK223" s="9"/>
      <c r="PL223" s="9"/>
      <c r="PM223" s="9"/>
      <c r="PN223" s="9"/>
      <c r="PO223" s="9"/>
      <c r="PP223" s="9"/>
      <c r="PQ223" s="9"/>
      <c r="PR223" s="9"/>
      <c r="PS223" s="9"/>
      <c r="PT223" s="9"/>
      <c r="PU223" s="9"/>
      <c r="PV223" s="9"/>
      <c r="PW223" s="9"/>
      <c r="PX223" s="9"/>
      <c r="PY223" s="9"/>
      <c r="PZ223" s="9"/>
      <c r="QA223" s="9"/>
      <c r="QB223" s="9"/>
      <c r="QC223" s="9"/>
      <c r="QD223" s="9"/>
      <c r="QE223" s="9"/>
      <c r="QF223" s="9"/>
      <c r="QG223" s="9"/>
      <c r="QH223" s="9"/>
      <c r="QI223" s="9"/>
      <c r="QJ223" s="9"/>
      <c r="QK223" s="9"/>
      <c r="QL223" s="9"/>
      <c r="QM223" s="9"/>
      <c r="QN223" s="9"/>
      <c r="QO223" s="9"/>
      <c r="QP223" s="9"/>
      <c r="QQ223" s="9"/>
      <c r="QR223" s="9"/>
      <c r="QS223" s="9"/>
      <c r="QT223" s="9"/>
      <c r="QU223" s="9"/>
      <c r="QV223" s="9"/>
      <c r="QW223" s="9"/>
      <c r="QX223" s="9"/>
      <c r="QY223" s="9"/>
      <c r="QZ223" s="9"/>
      <c r="RA223" s="9"/>
      <c r="RB223" s="9"/>
      <c r="RC223" s="9"/>
      <c r="RD223" s="9"/>
      <c r="RE223" s="9"/>
      <c r="RF223" s="9"/>
      <c r="RG223" s="9"/>
      <c r="RH223" s="9"/>
      <c r="RI223" s="9"/>
      <c r="RJ223" s="9"/>
      <c r="RK223" s="9"/>
      <c r="RL223" s="9"/>
      <c r="RM223" s="9"/>
      <c r="RN223" s="9"/>
      <c r="RO223" s="9"/>
      <c r="RP223" s="9"/>
      <c r="RQ223" s="9"/>
      <c r="RR223" s="9"/>
      <c r="RS223" s="9"/>
      <c r="RT223" s="9"/>
      <c r="RU223" s="9"/>
      <c r="RV223" s="9"/>
      <c r="RW223" s="9"/>
      <c r="RX223" s="9"/>
      <c r="RY223" s="9"/>
      <c r="RZ223" s="9"/>
      <c r="SA223" s="9"/>
      <c r="SB223" s="9"/>
      <c r="SC223" s="9"/>
      <c r="SD223" s="9"/>
      <c r="SE223" s="9"/>
      <c r="SF223" s="9"/>
      <c r="SG223" s="9"/>
      <c r="SH223" s="9"/>
      <c r="SI223" s="9"/>
      <c r="SJ223" s="9"/>
      <c r="SK223" s="9"/>
      <c r="SL223" s="9"/>
      <c r="SM223" s="9"/>
      <c r="SN223" s="9"/>
      <c r="SO223" s="9"/>
      <c r="SP223" s="9"/>
      <c r="SQ223" s="9"/>
      <c r="SR223" s="9"/>
      <c r="SS223" s="9"/>
      <c r="ST223" s="9"/>
      <c r="SU223" s="9"/>
      <c r="SV223" s="9"/>
      <c r="SW223" s="9"/>
      <c r="SX223" s="9"/>
      <c r="SY223" s="9"/>
      <c r="SZ223" s="9"/>
      <c r="TA223" s="9"/>
      <c r="TB223" s="9"/>
      <c r="TC223" s="9"/>
      <c r="TD223" s="9"/>
      <c r="TE223" s="9"/>
      <c r="TF223" s="9"/>
      <c r="TG223" s="9"/>
      <c r="TH223" s="9"/>
      <c r="TI223" s="9"/>
      <c r="TJ223" s="9"/>
      <c r="TK223" s="9"/>
      <c r="TL223" s="9"/>
      <c r="TM223" s="9"/>
      <c r="TN223" s="9"/>
      <c r="TO223" s="9"/>
      <c r="TP223" s="9"/>
      <c r="TQ223" s="9"/>
      <c r="TR223" s="9"/>
      <c r="TS223" s="9"/>
      <c r="TT223" s="9"/>
      <c r="TU223" s="9"/>
      <c r="TV223" s="9"/>
      <c r="TW223" s="9"/>
      <c r="TX223" s="9"/>
      <c r="TY223" s="9"/>
      <c r="TZ223" s="9"/>
      <c r="UA223" s="9"/>
      <c r="UB223" s="9"/>
      <c r="UC223" s="9"/>
      <c r="UD223" s="9"/>
      <c r="UE223" s="9"/>
      <c r="UF223" s="9"/>
      <c r="UG223" s="9"/>
      <c r="UH223" s="9"/>
      <c r="UI223" s="9"/>
      <c r="UJ223" s="9"/>
      <c r="UK223" s="9"/>
      <c r="UL223" s="9"/>
      <c r="UM223" s="9"/>
      <c r="UN223" s="9"/>
      <c r="UO223" s="9"/>
      <c r="UP223" s="9"/>
      <c r="UQ223" s="9"/>
      <c r="UR223" s="9"/>
      <c r="US223" s="9"/>
    </row>
    <row r="224" spans="1:565" s="105" customFormat="1" x14ac:dyDescent="0.2">
      <c r="A224" s="119" t="s">
        <v>1035</v>
      </c>
      <c r="B224" s="116" t="s">
        <v>1005</v>
      </c>
      <c r="C224" s="120">
        <v>137.61600000000001</v>
      </c>
      <c r="D224" s="113">
        <v>133.29</v>
      </c>
      <c r="E224" s="195"/>
      <c r="F224" s="10"/>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c r="MK224" s="9"/>
      <c r="ML224" s="9"/>
      <c r="MM224" s="9"/>
      <c r="MN224" s="9"/>
      <c r="MO224" s="9"/>
      <c r="MP224" s="9"/>
      <c r="MQ224" s="9"/>
      <c r="MR224" s="9"/>
      <c r="MS224" s="9"/>
      <c r="MT224" s="9"/>
      <c r="MU224" s="9"/>
      <c r="MV224" s="9"/>
      <c r="MW224" s="9"/>
      <c r="MX224" s="9"/>
      <c r="MY224" s="9"/>
      <c r="MZ224" s="9"/>
      <c r="NA224" s="9"/>
      <c r="NB224" s="9"/>
      <c r="NC224" s="9"/>
      <c r="ND224" s="9"/>
      <c r="NE224" s="9"/>
      <c r="NF224" s="9"/>
      <c r="NG224" s="9"/>
      <c r="NH224" s="9"/>
      <c r="NI224" s="9"/>
      <c r="NJ224" s="9"/>
      <c r="NK224" s="9"/>
      <c r="NL224" s="9"/>
      <c r="NM224" s="9"/>
      <c r="NN224" s="9"/>
      <c r="NO224" s="9"/>
      <c r="NP224" s="9"/>
      <c r="NQ224" s="9"/>
      <c r="NR224" s="9"/>
      <c r="NS224" s="9"/>
      <c r="NT224" s="9"/>
      <c r="NU224" s="9"/>
      <c r="NV224" s="9"/>
      <c r="NW224" s="9"/>
      <c r="NX224" s="9"/>
      <c r="NY224" s="9"/>
      <c r="NZ224" s="9"/>
      <c r="OA224" s="9"/>
      <c r="OB224" s="9"/>
      <c r="OC224" s="9"/>
      <c r="OD224" s="9"/>
      <c r="OE224" s="9"/>
      <c r="OF224" s="9"/>
      <c r="OG224" s="9"/>
      <c r="OH224" s="9"/>
      <c r="OI224" s="9"/>
      <c r="OJ224" s="9"/>
      <c r="OK224" s="9"/>
      <c r="OL224" s="9"/>
      <c r="OM224" s="9"/>
      <c r="ON224" s="9"/>
      <c r="OO224" s="9"/>
      <c r="OP224" s="9"/>
      <c r="OQ224" s="9"/>
      <c r="OR224" s="9"/>
      <c r="OS224" s="9"/>
      <c r="OT224" s="9"/>
      <c r="OU224" s="9"/>
      <c r="OV224" s="9"/>
      <c r="OW224" s="9"/>
      <c r="OX224" s="9"/>
      <c r="OY224" s="9"/>
      <c r="OZ224" s="9"/>
      <c r="PA224" s="9"/>
      <c r="PB224" s="9"/>
      <c r="PC224" s="9"/>
      <c r="PD224" s="9"/>
      <c r="PE224" s="9"/>
      <c r="PF224" s="9"/>
      <c r="PG224" s="9"/>
      <c r="PH224" s="9"/>
      <c r="PI224" s="9"/>
      <c r="PJ224" s="9"/>
      <c r="PK224" s="9"/>
      <c r="PL224" s="9"/>
      <c r="PM224" s="9"/>
      <c r="PN224" s="9"/>
      <c r="PO224" s="9"/>
      <c r="PP224" s="9"/>
      <c r="PQ224" s="9"/>
      <c r="PR224" s="9"/>
      <c r="PS224" s="9"/>
      <c r="PT224" s="9"/>
      <c r="PU224" s="9"/>
      <c r="PV224" s="9"/>
      <c r="PW224" s="9"/>
      <c r="PX224" s="9"/>
      <c r="PY224" s="9"/>
      <c r="PZ224" s="9"/>
      <c r="QA224" s="9"/>
      <c r="QB224" s="9"/>
      <c r="QC224" s="9"/>
      <c r="QD224" s="9"/>
      <c r="QE224" s="9"/>
      <c r="QF224" s="9"/>
      <c r="QG224" s="9"/>
      <c r="QH224" s="9"/>
      <c r="QI224" s="9"/>
      <c r="QJ224" s="9"/>
      <c r="QK224" s="9"/>
      <c r="QL224" s="9"/>
      <c r="QM224" s="9"/>
      <c r="QN224" s="9"/>
      <c r="QO224" s="9"/>
      <c r="QP224" s="9"/>
      <c r="QQ224" s="9"/>
      <c r="QR224" s="9"/>
      <c r="QS224" s="9"/>
      <c r="QT224" s="9"/>
      <c r="QU224" s="9"/>
      <c r="QV224" s="9"/>
      <c r="QW224" s="9"/>
      <c r="QX224" s="9"/>
      <c r="QY224" s="9"/>
      <c r="QZ224" s="9"/>
      <c r="RA224" s="9"/>
      <c r="RB224" s="9"/>
      <c r="RC224" s="9"/>
      <c r="RD224" s="9"/>
      <c r="RE224" s="9"/>
      <c r="RF224" s="9"/>
      <c r="RG224" s="9"/>
      <c r="RH224" s="9"/>
      <c r="RI224" s="9"/>
      <c r="RJ224" s="9"/>
      <c r="RK224" s="9"/>
      <c r="RL224" s="9"/>
      <c r="RM224" s="9"/>
      <c r="RN224" s="9"/>
      <c r="RO224" s="9"/>
      <c r="RP224" s="9"/>
      <c r="RQ224" s="9"/>
      <c r="RR224" s="9"/>
      <c r="RS224" s="9"/>
      <c r="RT224" s="9"/>
      <c r="RU224" s="9"/>
      <c r="RV224" s="9"/>
      <c r="RW224" s="9"/>
      <c r="RX224" s="9"/>
      <c r="RY224" s="9"/>
      <c r="RZ224" s="9"/>
      <c r="SA224" s="9"/>
      <c r="SB224" s="9"/>
      <c r="SC224" s="9"/>
      <c r="SD224" s="9"/>
      <c r="SE224" s="9"/>
      <c r="SF224" s="9"/>
      <c r="SG224" s="9"/>
      <c r="SH224" s="9"/>
      <c r="SI224" s="9"/>
      <c r="SJ224" s="9"/>
      <c r="SK224" s="9"/>
      <c r="SL224" s="9"/>
      <c r="SM224" s="9"/>
      <c r="SN224" s="9"/>
      <c r="SO224" s="9"/>
      <c r="SP224" s="9"/>
      <c r="SQ224" s="9"/>
      <c r="SR224" s="9"/>
      <c r="SS224" s="9"/>
      <c r="ST224" s="9"/>
      <c r="SU224" s="9"/>
      <c r="SV224" s="9"/>
      <c r="SW224" s="9"/>
      <c r="SX224" s="9"/>
      <c r="SY224" s="9"/>
      <c r="SZ224" s="9"/>
      <c r="TA224" s="9"/>
      <c r="TB224" s="9"/>
      <c r="TC224" s="9"/>
      <c r="TD224" s="9"/>
      <c r="TE224" s="9"/>
      <c r="TF224" s="9"/>
      <c r="TG224" s="9"/>
      <c r="TH224" s="9"/>
      <c r="TI224" s="9"/>
      <c r="TJ224" s="9"/>
      <c r="TK224" s="9"/>
      <c r="TL224" s="9"/>
      <c r="TM224" s="9"/>
      <c r="TN224" s="9"/>
      <c r="TO224" s="9"/>
      <c r="TP224" s="9"/>
      <c r="TQ224" s="9"/>
      <c r="TR224" s="9"/>
      <c r="TS224" s="9"/>
      <c r="TT224" s="9"/>
      <c r="TU224" s="9"/>
      <c r="TV224" s="9"/>
      <c r="TW224" s="9"/>
      <c r="TX224" s="9"/>
      <c r="TY224" s="9"/>
      <c r="TZ224" s="9"/>
      <c r="UA224" s="9"/>
      <c r="UB224" s="9"/>
      <c r="UC224" s="9"/>
      <c r="UD224" s="9"/>
      <c r="UE224" s="9"/>
      <c r="UF224" s="9"/>
      <c r="UG224" s="9"/>
      <c r="UH224" s="9"/>
      <c r="UI224" s="9"/>
      <c r="UJ224" s="9"/>
      <c r="UK224" s="9"/>
      <c r="UL224" s="9"/>
      <c r="UM224" s="9"/>
      <c r="UN224" s="9"/>
      <c r="UO224" s="9"/>
      <c r="UP224" s="9"/>
      <c r="UQ224" s="9"/>
      <c r="UR224" s="9"/>
      <c r="US224" s="9"/>
    </row>
    <row r="225" spans="1:565" s="105" customFormat="1" x14ac:dyDescent="0.2">
      <c r="A225" s="119" t="s">
        <v>1036</v>
      </c>
      <c r="B225" s="116" t="s">
        <v>1005</v>
      </c>
      <c r="C225" s="120">
        <v>827.86</v>
      </c>
      <c r="D225" s="113">
        <v>925.55</v>
      </c>
      <c r="E225" s="114">
        <v>8.7687856249999996</v>
      </c>
      <c r="F225" s="10"/>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c r="MK225" s="9"/>
      <c r="ML225" s="9"/>
      <c r="MM225" s="9"/>
      <c r="MN225" s="9"/>
      <c r="MO225" s="9"/>
      <c r="MP225" s="9"/>
      <c r="MQ225" s="9"/>
      <c r="MR225" s="9"/>
      <c r="MS225" s="9"/>
      <c r="MT225" s="9"/>
      <c r="MU225" s="9"/>
      <c r="MV225" s="9"/>
      <c r="MW225" s="9"/>
      <c r="MX225" s="9"/>
      <c r="MY225" s="9"/>
      <c r="MZ225" s="9"/>
      <c r="NA225" s="9"/>
      <c r="NB225" s="9"/>
      <c r="NC225" s="9"/>
      <c r="ND225" s="9"/>
      <c r="NE225" s="9"/>
      <c r="NF225" s="9"/>
      <c r="NG225" s="9"/>
      <c r="NH225" s="9"/>
      <c r="NI225" s="9"/>
      <c r="NJ225" s="9"/>
      <c r="NK225" s="9"/>
      <c r="NL225" s="9"/>
      <c r="NM225" s="9"/>
      <c r="NN225" s="9"/>
      <c r="NO225" s="9"/>
      <c r="NP225" s="9"/>
      <c r="NQ225" s="9"/>
      <c r="NR225" s="9"/>
      <c r="NS225" s="9"/>
      <c r="NT225" s="9"/>
      <c r="NU225" s="9"/>
      <c r="NV225" s="9"/>
      <c r="NW225" s="9"/>
      <c r="NX225" s="9"/>
      <c r="NY225" s="9"/>
      <c r="NZ225" s="9"/>
      <c r="OA225" s="9"/>
      <c r="OB225" s="9"/>
      <c r="OC225" s="9"/>
      <c r="OD225" s="9"/>
      <c r="OE225" s="9"/>
      <c r="OF225" s="9"/>
      <c r="OG225" s="9"/>
      <c r="OH225" s="9"/>
      <c r="OI225" s="9"/>
      <c r="OJ225" s="9"/>
      <c r="OK225" s="9"/>
      <c r="OL225" s="9"/>
      <c r="OM225" s="9"/>
      <c r="ON225" s="9"/>
      <c r="OO225" s="9"/>
      <c r="OP225" s="9"/>
      <c r="OQ225" s="9"/>
      <c r="OR225" s="9"/>
      <c r="OS225" s="9"/>
      <c r="OT225" s="9"/>
      <c r="OU225" s="9"/>
      <c r="OV225" s="9"/>
      <c r="OW225" s="9"/>
      <c r="OX225" s="9"/>
      <c r="OY225" s="9"/>
      <c r="OZ225" s="9"/>
      <c r="PA225" s="9"/>
      <c r="PB225" s="9"/>
      <c r="PC225" s="9"/>
      <c r="PD225" s="9"/>
      <c r="PE225" s="9"/>
      <c r="PF225" s="9"/>
      <c r="PG225" s="9"/>
      <c r="PH225" s="9"/>
      <c r="PI225" s="9"/>
      <c r="PJ225" s="9"/>
      <c r="PK225" s="9"/>
      <c r="PL225" s="9"/>
      <c r="PM225" s="9"/>
      <c r="PN225" s="9"/>
      <c r="PO225" s="9"/>
      <c r="PP225" s="9"/>
      <c r="PQ225" s="9"/>
      <c r="PR225" s="9"/>
      <c r="PS225" s="9"/>
      <c r="PT225" s="9"/>
      <c r="PU225" s="9"/>
      <c r="PV225" s="9"/>
      <c r="PW225" s="9"/>
      <c r="PX225" s="9"/>
      <c r="PY225" s="9"/>
      <c r="PZ225" s="9"/>
      <c r="QA225" s="9"/>
      <c r="QB225" s="9"/>
      <c r="QC225" s="9"/>
      <c r="QD225" s="9"/>
      <c r="QE225" s="9"/>
      <c r="QF225" s="9"/>
      <c r="QG225" s="9"/>
      <c r="QH225" s="9"/>
      <c r="QI225" s="9"/>
      <c r="QJ225" s="9"/>
      <c r="QK225" s="9"/>
      <c r="QL225" s="9"/>
      <c r="QM225" s="9"/>
      <c r="QN225" s="9"/>
      <c r="QO225" s="9"/>
      <c r="QP225" s="9"/>
      <c r="QQ225" s="9"/>
      <c r="QR225" s="9"/>
      <c r="QS225" s="9"/>
      <c r="QT225" s="9"/>
      <c r="QU225" s="9"/>
      <c r="QV225" s="9"/>
      <c r="QW225" s="9"/>
      <c r="QX225" s="9"/>
      <c r="QY225" s="9"/>
      <c r="QZ225" s="9"/>
      <c r="RA225" s="9"/>
      <c r="RB225" s="9"/>
      <c r="RC225" s="9"/>
      <c r="RD225" s="9"/>
      <c r="RE225" s="9"/>
      <c r="RF225" s="9"/>
      <c r="RG225" s="9"/>
      <c r="RH225" s="9"/>
      <c r="RI225" s="9"/>
      <c r="RJ225" s="9"/>
      <c r="RK225" s="9"/>
      <c r="RL225" s="9"/>
      <c r="RM225" s="9"/>
      <c r="RN225" s="9"/>
      <c r="RO225" s="9"/>
      <c r="RP225" s="9"/>
      <c r="RQ225" s="9"/>
      <c r="RR225" s="9"/>
      <c r="RS225" s="9"/>
      <c r="RT225" s="9"/>
      <c r="RU225" s="9"/>
      <c r="RV225" s="9"/>
      <c r="RW225" s="9"/>
      <c r="RX225" s="9"/>
      <c r="RY225" s="9"/>
      <c r="RZ225" s="9"/>
      <c r="SA225" s="9"/>
      <c r="SB225" s="9"/>
      <c r="SC225" s="9"/>
      <c r="SD225" s="9"/>
      <c r="SE225" s="9"/>
      <c r="SF225" s="9"/>
      <c r="SG225" s="9"/>
      <c r="SH225" s="9"/>
      <c r="SI225" s="9"/>
      <c r="SJ225" s="9"/>
      <c r="SK225" s="9"/>
      <c r="SL225" s="9"/>
      <c r="SM225" s="9"/>
      <c r="SN225" s="9"/>
      <c r="SO225" s="9"/>
      <c r="SP225" s="9"/>
      <c r="SQ225" s="9"/>
      <c r="SR225" s="9"/>
      <c r="SS225" s="9"/>
      <c r="ST225" s="9"/>
      <c r="SU225" s="9"/>
      <c r="SV225" s="9"/>
      <c r="SW225" s="9"/>
      <c r="SX225" s="9"/>
      <c r="SY225" s="9"/>
      <c r="SZ225" s="9"/>
      <c r="TA225" s="9"/>
      <c r="TB225" s="9"/>
      <c r="TC225" s="9"/>
      <c r="TD225" s="9"/>
      <c r="TE225" s="9"/>
      <c r="TF225" s="9"/>
      <c r="TG225" s="9"/>
      <c r="TH225" s="9"/>
      <c r="TI225" s="9"/>
      <c r="TJ225" s="9"/>
      <c r="TK225" s="9"/>
      <c r="TL225" s="9"/>
      <c r="TM225" s="9"/>
      <c r="TN225" s="9"/>
      <c r="TO225" s="9"/>
      <c r="TP225" s="9"/>
      <c r="TQ225" s="9"/>
      <c r="TR225" s="9"/>
      <c r="TS225" s="9"/>
      <c r="TT225" s="9"/>
      <c r="TU225" s="9"/>
      <c r="TV225" s="9"/>
      <c r="TW225" s="9"/>
      <c r="TX225" s="9"/>
      <c r="TY225" s="9"/>
      <c r="TZ225" s="9"/>
      <c r="UA225" s="9"/>
      <c r="UB225" s="9"/>
      <c r="UC225" s="9"/>
      <c r="UD225" s="9"/>
      <c r="UE225" s="9"/>
      <c r="UF225" s="9"/>
      <c r="UG225" s="9"/>
      <c r="UH225" s="9"/>
      <c r="UI225" s="9"/>
      <c r="UJ225" s="9"/>
      <c r="UK225" s="9"/>
      <c r="UL225" s="9"/>
      <c r="UM225" s="9"/>
      <c r="UN225" s="9"/>
      <c r="UO225" s="9"/>
      <c r="UP225" s="9"/>
      <c r="UQ225" s="9"/>
      <c r="UR225" s="9"/>
      <c r="US225" s="9"/>
    </row>
    <row r="226" spans="1:565" s="105" customFormat="1" x14ac:dyDescent="0.2">
      <c r="A226" s="119" t="s">
        <v>1037</v>
      </c>
      <c r="B226" s="116" t="s">
        <v>1005</v>
      </c>
      <c r="C226" s="120">
        <v>1502.83664</v>
      </c>
      <c r="D226" s="113">
        <v>1553.3</v>
      </c>
      <c r="E226" s="192">
        <v>77.000401874999994</v>
      </c>
      <c r="F226" s="10"/>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c r="JA226" s="9"/>
      <c r="JB226" s="9"/>
      <c r="JC226" s="9"/>
      <c r="JD226" s="9"/>
      <c r="JE226" s="9"/>
      <c r="JF226" s="9"/>
      <c r="JG226" s="9"/>
      <c r="JH226" s="9"/>
      <c r="JI226" s="9"/>
      <c r="JJ226" s="9"/>
      <c r="JK226" s="9"/>
      <c r="JL226" s="9"/>
      <c r="JM226" s="9"/>
      <c r="JN226" s="9"/>
      <c r="JO226" s="9"/>
      <c r="JP226" s="9"/>
      <c r="JQ226" s="9"/>
      <c r="JR226" s="9"/>
      <c r="JS226" s="9"/>
      <c r="JT226" s="9"/>
      <c r="JU226" s="9"/>
      <c r="JV226" s="9"/>
      <c r="JW226" s="9"/>
      <c r="JX226" s="9"/>
      <c r="JY226" s="9"/>
      <c r="JZ226" s="9"/>
      <c r="KA226" s="9"/>
      <c r="KB226" s="9"/>
      <c r="KC226" s="9"/>
      <c r="KD226" s="9"/>
      <c r="KE226" s="9"/>
      <c r="KF226" s="9"/>
      <c r="KG226" s="9"/>
      <c r="KH226" s="9"/>
      <c r="KI226" s="9"/>
      <c r="KJ226" s="9"/>
      <c r="KK226" s="9"/>
      <c r="KL226" s="9"/>
      <c r="KM226" s="9"/>
      <c r="KN226" s="9"/>
      <c r="KO226" s="9"/>
      <c r="KP226" s="9"/>
      <c r="KQ226" s="9"/>
      <c r="KR226" s="9"/>
      <c r="KS226" s="9"/>
      <c r="KT226" s="9"/>
      <c r="KU226" s="9"/>
      <c r="KV226" s="9"/>
      <c r="KW226" s="9"/>
      <c r="KX226" s="9"/>
      <c r="KY226" s="9"/>
      <c r="KZ226" s="9"/>
      <c r="LA226" s="9"/>
      <c r="LB226" s="9"/>
      <c r="LC226" s="9"/>
      <c r="LD226" s="9"/>
      <c r="LE226" s="9"/>
      <c r="LF226" s="9"/>
      <c r="LG226" s="9"/>
      <c r="LH226" s="9"/>
      <c r="LI226" s="9"/>
      <c r="LJ226" s="9"/>
      <c r="LK226" s="9"/>
      <c r="LL226" s="9"/>
      <c r="LM226" s="9"/>
      <c r="LN226" s="9"/>
      <c r="LO226" s="9"/>
      <c r="LP226" s="9"/>
      <c r="LQ226" s="9"/>
      <c r="LR226" s="9"/>
      <c r="LS226" s="9"/>
      <c r="LT226" s="9"/>
      <c r="LU226" s="9"/>
      <c r="LV226" s="9"/>
      <c r="LW226" s="9"/>
      <c r="LX226" s="9"/>
      <c r="LY226" s="9"/>
      <c r="LZ226" s="9"/>
      <c r="MA226" s="9"/>
      <c r="MB226" s="9"/>
      <c r="MC226" s="9"/>
      <c r="MD226" s="9"/>
      <c r="ME226" s="9"/>
      <c r="MF226" s="9"/>
      <c r="MG226" s="9"/>
      <c r="MH226" s="9"/>
      <c r="MI226" s="9"/>
      <c r="MJ226" s="9"/>
      <c r="MK226" s="9"/>
      <c r="ML226" s="9"/>
      <c r="MM226" s="9"/>
      <c r="MN226" s="9"/>
      <c r="MO226" s="9"/>
      <c r="MP226" s="9"/>
      <c r="MQ226" s="9"/>
      <c r="MR226" s="9"/>
      <c r="MS226" s="9"/>
      <c r="MT226" s="9"/>
      <c r="MU226" s="9"/>
      <c r="MV226" s="9"/>
      <c r="MW226" s="9"/>
      <c r="MX226" s="9"/>
      <c r="MY226" s="9"/>
      <c r="MZ226" s="9"/>
      <c r="NA226" s="9"/>
      <c r="NB226" s="9"/>
      <c r="NC226" s="9"/>
      <c r="ND226" s="9"/>
      <c r="NE226" s="9"/>
      <c r="NF226" s="9"/>
      <c r="NG226" s="9"/>
      <c r="NH226" s="9"/>
      <c r="NI226" s="9"/>
      <c r="NJ226" s="9"/>
      <c r="NK226" s="9"/>
      <c r="NL226" s="9"/>
      <c r="NM226" s="9"/>
      <c r="NN226" s="9"/>
      <c r="NO226" s="9"/>
      <c r="NP226" s="9"/>
      <c r="NQ226" s="9"/>
      <c r="NR226" s="9"/>
      <c r="NS226" s="9"/>
      <c r="NT226" s="9"/>
      <c r="NU226" s="9"/>
      <c r="NV226" s="9"/>
      <c r="NW226" s="9"/>
      <c r="NX226" s="9"/>
      <c r="NY226" s="9"/>
      <c r="NZ226" s="9"/>
      <c r="OA226" s="9"/>
      <c r="OB226" s="9"/>
      <c r="OC226" s="9"/>
      <c r="OD226" s="9"/>
      <c r="OE226" s="9"/>
      <c r="OF226" s="9"/>
      <c r="OG226" s="9"/>
      <c r="OH226" s="9"/>
      <c r="OI226" s="9"/>
      <c r="OJ226" s="9"/>
      <c r="OK226" s="9"/>
      <c r="OL226" s="9"/>
      <c r="OM226" s="9"/>
      <c r="ON226" s="9"/>
      <c r="OO226" s="9"/>
      <c r="OP226" s="9"/>
      <c r="OQ226" s="9"/>
      <c r="OR226" s="9"/>
      <c r="OS226" s="9"/>
      <c r="OT226" s="9"/>
      <c r="OU226" s="9"/>
      <c r="OV226" s="9"/>
      <c r="OW226" s="9"/>
      <c r="OX226" s="9"/>
      <c r="OY226" s="9"/>
      <c r="OZ226" s="9"/>
      <c r="PA226" s="9"/>
      <c r="PB226" s="9"/>
      <c r="PC226" s="9"/>
      <c r="PD226" s="9"/>
      <c r="PE226" s="9"/>
      <c r="PF226" s="9"/>
      <c r="PG226" s="9"/>
      <c r="PH226" s="9"/>
      <c r="PI226" s="9"/>
      <c r="PJ226" s="9"/>
      <c r="PK226" s="9"/>
      <c r="PL226" s="9"/>
      <c r="PM226" s="9"/>
      <c r="PN226" s="9"/>
      <c r="PO226" s="9"/>
      <c r="PP226" s="9"/>
      <c r="PQ226" s="9"/>
      <c r="PR226" s="9"/>
      <c r="PS226" s="9"/>
      <c r="PT226" s="9"/>
      <c r="PU226" s="9"/>
      <c r="PV226" s="9"/>
      <c r="PW226" s="9"/>
      <c r="PX226" s="9"/>
      <c r="PY226" s="9"/>
      <c r="PZ226" s="9"/>
      <c r="QA226" s="9"/>
      <c r="QB226" s="9"/>
      <c r="QC226" s="9"/>
      <c r="QD226" s="9"/>
      <c r="QE226" s="9"/>
      <c r="QF226" s="9"/>
      <c r="QG226" s="9"/>
      <c r="QH226" s="9"/>
      <c r="QI226" s="9"/>
      <c r="QJ226" s="9"/>
      <c r="QK226" s="9"/>
      <c r="QL226" s="9"/>
      <c r="QM226" s="9"/>
      <c r="QN226" s="9"/>
      <c r="QO226" s="9"/>
      <c r="QP226" s="9"/>
      <c r="QQ226" s="9"/>
      <c r="QR226" s="9"/>
      <c r="QS226" s="9"/>
      <c r="QT226" s="9"/>
      <c r="QU226" s="9"/>
      <c r="QV226" s="9"/>
      <c r="QW226" s="9"/>
      <c r="QX226" s="9"/>
      <c r="QY226" s="9"/>
      <c r="QZ226" s="9"/>
      <c r="RA226" s="9"/>
      <c r="RB226" s="9"/>
      <c r="RC226" s="9"/>
      <c r="RD226" s="9"/>
      <c r="RE226" s="9"/>
      <c r="RF226" s="9"/>
      <c r="RG226" s="9"/>
      <c r="RH226" s="9"/>
      <c r="RI226" s="9"/>
      <c r="RJ226" s="9"/>
      <c r="RK226" s="9"/>
      <c r="RL226" s="9"/>
      <c r="RM226" s="9"/>
      <c r="RN226" s="9"/>
      <c r="RO226" s="9"/>
      <c r="RP226" s="9"/>
      <c r="RQ226" s="9"/>
      <c r="RR226" s="9"/>
      <c r="RS226" s="9"/>
      <c r="RT226" s="9"/>
      <c r="RU226" s="9"/>
      <c r="RV226" s="9"/>
      <c r="RW226" s="9"/>
      <c r="RX226" s="9"/>
      <c r="RY226" s="9"/>
      <c r="RZ226" s="9"/>
      <c r="SA226" s="9"/>
      <c r="SB226" s="9"/>
      <c r="SC226" s="9"/>
      <c r="SD226" s="9"/>
      <c r="SE226" s="9"/>
      <c r="SF226" s="9"/>
      <c r="SG226" s="9"/>
      <c r="SH226" s="9"/>
      <c r="SI226" s="9"/>
      <c r="SJ226" s="9"/>
      <c r="SK226" s="9"/>
      <c r="SL226" s="9"/>
      <c r="SM226" s="9"/>
      <c r="SN226" s="9"/>
      <c r="SO226" s="9"/>
      <c r="SP226" s="9"/>
      <c r="SQ226" s="9"/>
      <c r="SR226" s="9"/>
      <c r="SS226" s="9"/>
      <c r="ST226" s="9"/>
      <c r="SU226" s="9"/>
      <c r="SV226" s="9"/>
      <c r="SW226" s="9"/>
      <c r="SX226" s="9"/>
      <c r="SY226" s="9"/>
      <c r="SZ226" s="9"/>
      <c r="TA226" s="9"/>
      <c r="TB226" s="9"/>
      <c r="TC226" s="9"/>
      <c r="TD226" s="9"/>
      <c r="TE226" s="9"/>
      <c r="TF226" s="9"/>
      <c r="TG226" s="9"/>
      <c r="TH226" s="9"/>
      <c r="TI226" s="9"/>
      <c r="TJ226" s="9"/>
      <c r="TK226" s="9"/>
      <c r="TL226" s="9"/>
      <c r="TM226" s="9"/>
      <c r="TN226" s="9"/>
      <c r="TO226" s="9"/>
      <c r="TP226" s="9"/>
      <c r="TQ226" s="9"/>
      <c r="TR226" s="9"/>
      <c r="TS226" s="9"/>
      <c r="TT226" s="9"/>
      <c r="TU226" s="9"/>
      <c r="TV226" s="9"/>
      <c r="TW226" s="9"/>
      <c r="TX226" s="9"/>
      <c r="TY226" s="9"/>
      <c r="TZ226" s="9"/>
      <c r="UA226" s="9"/>
      <c r="UB226" s="9"/>
      <c r="UC226" s="9"/>
      <c r="UD226" s="9"/>
      <c r="UE226" s="9"/>
      <c r="UF226" s="9"/>
      <c r="UG226" s="9"/>
      <c r="UH226" s="9"/>
      <c r="UI226" s="9"/>
      <c r="UJ226" s="9"/>
      <c r="UK226" s="9"/>
      <c r="UL226" s="9"/>
      <c r="UM226" s="9"/>
      <c r="UN226" s="9"/>
      <c r="UO226" s="9"/>
      <c r="UP226" s="9"/>
      <c r="UQ226" s="9"/>
      <c r="UR226" s="9"/>
      <c r="US226" s="9"/>
    </row>
    <row r="227" spans="1:565" s="105" customFormat="1" ht="11.25" customHeight="1" x14ac:dyDescent="0.2">
      <c r="A227" s="119" t="s">
        <v>1676</v>
      </c>
      <c r="B227" s="116" t="s">
        <v>1005</v>
      </c>
      <c r="C227" s="120">
        <v>1537.8714010000001</v>
      </c>
      <c r="D227" s="113">
        <v>1561.3</v>
      </c>
      <c r="E227" s="193"/>
      <c r="F227" s="10"/>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c r="MK227" s="9"/>
      <c r="ML227" s="9"/>
      <c r="MM227" s="9"/>
      <c r="MN227" s="9"/>
      <c r="MO227" s="9"/>
      <c r="MP227" s="9"/>
      <c r="MQ227" s="9"/>
      <c r="MR227" s="9"/>
      <c r="MS227" s="9"/>
      <c r="MT227" s="9"/>
      <c r="MU227" s="9"/>
      <c r="MV227" s="9"/>
      <c r="MW227" s="9"/>
      <c r="MX227" s="9"/>
      <c r="MY227" s="9"/>
      <c r="MZ227" s="9"/>
      <c r="NA227" s="9"/>
      <c r="NB227" s="9"/>
      <c r="NC227" s="9"/>
      <c r="ND227" s="9"/>
      <c r="NE227" s="9"/>
      <c r="NF227" s="9"/>
      <c r="NG227" s="9"/>
      <c r="NH227" s="9"/>
      <c r="NI227" s="9"/>
      <c r="NJ227" s="9"/>
      <c r="NK227" s="9"/>
      <c r="NL227" s="9"/>
      <c r="NM227" s="9"/>
      <c r="NN227" s="9"/>
      <c r="NO227" s="9"/>
      <c r="NP227" s="9"/>
      <c r="NQ227" s="9"/>
      <c r="NR227" s="9"/>
      <c r="NS227" s="9"/>
      <c r="NT227" s="9"/>
      <c r="NU227" s="9"/>
      <c r="NV227" s="9"/>
      <c r="NW227" s="9"/>
      <c r="NX227" s="9"/>
      <c r="NY227" s="9"/>
      <c r="NZ227" s="9"/>
      <c r="OA227" s="9"/>
      <c r="OB227" s="9"/>
      <c r="OC227" s="9"/>
      <c r="OD227" s="9"/>
      <c r="OE227" s="9"/>
      <c r="OF227" s="9"/>
      <c r="OG227" s="9"/>
      <c r="OH227" s="9"/>
      <c r="OI227" s="9"/>
      <c r="OJ227" s="9"/>
      <c r="OK227" s="9"/>
      <c r="OL227" s="9"/>
      <c r="OM227" s="9"/>
      <c r="ON227" s="9"/>
      <c r="OO227" s="9"/>
      <c r="OP227" s="9"/>
      <c r="OQ227" s="9"/>
      <c r="OR227" s="9"/>
      <c r="OS227" s="9"/>
      <c r="OT227" s="9"/>
      <c r="OU227" s="9"/>
      <c r="OV227" s="9"/>
      <c r="OW227" s="9"/>
      <c r="OX227" s="9"/>
      <c r="OY227" s="9"/>
      <c r="OZ227" s="9"/>
      <c r="PA227" s="9"/>
      <c r="PB227" s="9"/>
      <c r="PC227" s="9"/>
      <c r="PD227" s="9"/>
      <c r="PE227" s="9"/>
      <c r="PF227" s="9"/>
      <c r="PG227" s="9"/>
      <c r="PH227" s="9"/>
      <c r="PI227" s="9"/>
      <c r="PJ227" s="9"/>
      <c r="PK227" s="9"/>
      <c r="PL227" s="9"/>
      <c r="PM227" s="9"/>
      <c r="PN227" s="9"/>
      <c r="PO227" s="9"/>
      <c r="PP227" s="9"/>
      <c r="PQ227" s="9"/>
      <c r="PR227" s="9"/>
      <c r="PS227" s="9"/>
      <c r="PT227" s="9"/>
      <c r="PU227" s="9"/>
      <c r="PV227" s="9"/>
      <c r="PW227" s="9"/>
      <c r="PX227" s="9"/>
      <c r="PY227" s="9"/>
      <c r="PZ227" s="9"/>
      <c r="QA227" s="9"/>
      <c r="QB227" s="9"/>
      <c r="QC227" s="9"/>
      <c r="QD227" s="9"/>
      <c r="QE227" s="9"/>
      <c r="QF227" s="9"/>
      <c r="QG227" s="9"/>
      <c r="QH227" s="9"/>
      <c r="QI227" s="9"/>
      <c r="QJ227" s="9"/>
      <c r="QK227" s="9"/>
      <c r="QL227" s="9"/>
      <c r="QM227" s="9"/>
      <c r="QN227" s="9"/>
      <c r="QO227" s="9"/>
      <c r="QP227" s="9"/>
      <c r="QQ227" s="9"/>
      <c r="QR227" s="9"/>
      <c r="QS227" s="9"/>
      <c r="QT227" s="9"/>
      <c r="QU227" s="9"/>
      <c r="QV227" s="9"/>
      <c r="QW227" s="9"/>
      <c r="QX227" s="9"/>
      <c r="QY227" s="9"/>
      <c r="QZ227" s="9"/>
      <c r="RA227" s="9"/>
      <c r="RB227" s="9"/>
      <c r="RC227" s="9"/>
      <c r="RD227" s="9"/>
      <c r="RE227" s="9"/>
      <c r="RF227" s="9"/>
      <c r="RG227" s="9"/>
      <c r="RH227" s="9"/>
      <c r="RI227" s="9"/>
      <c r="RJ227" s="9"/>
      <c r="RK227" s="9"/>
      <c r="RL227" s="9"/>
      <c r="RM227" s="9"/>
      <c r="RN227" s="9"/>
      <c r="RO227" s="9"/>
      <c r="RP227" s="9"/>
      <c r="RQ227" s="9"/>
      <c r="RR227" s="9"/>
      <c r="RS227" s="9"/>
      <c r="RT227" s="9"/>
      <c r="RU227" s="9"/>
      <c r="RV227" s="9"/>
      <c r="RW227" s="9"/>
      <c r="RX227" s="9"/>
      <c r="RY227" s="9"/>
      <c r="RZ227" s="9"/>
      <c r="SA227" s="9"/>
      <c r="SB227" s="9"/>
      <c r="SC227" s="9"/>
      <c r="SD227" s="9"/>
      <c r="SE227" s="9"/>
      <c r="SF227" s="9"/>
      <c r="SG227" s="9"/>
      <c r="SH227" s="9"/>
      <c r="SI227" s="9"/>
      <c r="SJ227" s="9"/>
      <c r="SK227" s="9"/>
      <c r="SL227" s="9"/>
      <c r="SM227" s="9"/>
      <c r="SN227" s="9"/>
      <c r="SO227" s="9"/>
      <c r="SP227" s="9"/>
      <c r="SQ227" s="9"/>
      <c r="SR227" s="9"/>
      <c r="SS227" s="9"/>
      <c r="ST227" s="9"/>
      <c r="SU227" s="9"/>
      <c r="SV227" s="9"/>
      <c r="SW227" s="9"/>
      <c r="SX227" s="9"/>
      <c r="SY227" s="9"/>
      <c r="SZ227" s="9"/>
      <c r="TA227" s="9"/>
      <c r="TB227" s="9"/>
      <c r="TC227" s="9"/>
      <c r="TD227" s="9"/>
      <c r="TE227" s="9"/>
      <c r="TF227" s="9"/>
      <c r="TG227" s="9"/>
      <c r="TH227" s="9"/>
      <c r="TI227" s="9"/>
      <c r="TJ227" s="9"/>
      <c r="TK227" s="9"/>
      <c r="TL227" s="9"/>
      <c r="TM227" s="9"/>
      <c r="TN227" s="9"/>
      <c r="TO227" s="9"/>
      <c r="TP227" s="9"/>
      <c r="TQ227" s="9"/>
      <c r="TR227" s="9"/>
      <c r="TS227" s="9"/>
      <c r="TT227" s="9"/>
      <c r="TU227" s="9"/>
      <c r="TV227" s="9"/>
      <c r="TW227" s="9"/>
      <c r="TX227" s="9"/>
      <c r="TY227" s="9"/>
      <c r="TZ227" s="9"/>
      <c r="UA227" s="9"/>
      <c r="UB227" s="9"/>
      <c r="UC227" s="9"/>
      <c r="UD227" s="9"/>
      <c r="UE227" s="9"/>
      <c r="UF227" s="9"/>
      <c r="UG227" s="9"/>
      <c r="UH227" s="9"/>
      <c r="UI227" s="9"/>
      <c r="UJ227" s="9"/>
      <c r="UK227" s="9"/>
      <c r="UL227" s="9"/>
      <c r="UM227" s="9"/>
      <c r="UN227" s="9"/>
      <c r="UO227" s="9"/>
      <c r="UP227" s="9"/>
      <c r="UQ227" s="9"/>
      <c r="UR227" s="9"/>
      <c r="US227" s="9"/>
    </row>
    <row r="228" spans="1:565" s="105" customFormat="1" x14ac:dyDescent="0.2">
      <c r="A228" s="119" t="s">
        <v>1641</v>
      </c>
      <c r="B228" s="116" t="s">
        <v>1005</v>
      </c>
      <c r="C228" s="120">
        <v>1397.751</v>
      </c>
      <c r="D228" s="113">
        <v>1404</v>
      </c>
      <c r="E228" s="192">
        <v>103.35763875000001</v>
      </c>
      <c r="F228" s="10"/>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c r="IW228" s="9"/>
      <c r="IX228" s="9"/>
      <c r="IY228" s="9"/>
      <c r="IZ228" s="9"/>
      <c r="JA228" s="9"/>
      <c r="JB228" s="9"/>
      <c r="JC228" s="9"/>
      <c r="JD228" s="9"/>
      <c r="JE228" s="9"/>
      <c r="JF228" s="9"/>
      <c r="JG228" s="9"/>
      <c r="JH228" s="9"/>
      <c r="JI228" s="9"/>
      <c r="JJ228" s="9"/>
      <c r="JK228" s="9"/>
      <c r="JL228" s="9"/>
      <c r="JM228" s="9"/>
      <c r="JN228" s="9"/>
      <c r="JO228" s="9"/>
      <c r="JP228" s="9"/>
      <c r="JQ228" s="9"/>
      <c r="JR228" s="9"/>
      <c r="JS228" s="9"/>
      <c r="JT228" s="9"/>
      <c r="JU228" s="9"/>
      <c r="JV228" s="9"/>
      <c r="JW228" s="9"/>
      <c r="JX228" s="9"/>
      <c r="JY228" s="9"/>
      <c r="JZ228" s="9"/>
      <c r="KA228" s="9"/>
      <c r="KB228" s="9"/>
      <c r="KC228" s="9"/>
      <c r="KD228" s="9"/>
      <c r="KE228" s="9"/>
      <c r="KF228" s="9"/>
      <c r="KG228" s="9"/>
      <c r="KH228" s="9"/>
      <c r="KI228" s="9"/>
      <c r="KJ228" s="9"/>
      <c r="KK228" s="9"/>
      <c r="KL228" s="9"/>
      <c r="KM228" s="9"/>
      <c r="KN228" s="9"/>
      <c r="KO228" s="9"/>
      <c r="KP228" s="9"/>
      <c r="KQ228" s="9"/>
      <c r="KR228" s="9"/>
      <c r="KS228" s="9"/>
      <c r="KT228" s="9"/>
      <c r="KU228" s="9"/>
      <c r="KV228" s="9"/>
      <c r="KW228" s="9"/>
      <c r="KX228" s="9"/>
      <c r="KY228" s="9"/>
      <c r="KZ228" s="9"/>
      <c r="LA228" s="9"/>
      <c r="LB228" s="9"/>
      <c r="LC228" s="9"/>
      <c r="LD228" s="9"/>
      <c r="LE228" s="9"/>
      <c r="LF228" s="9"/>
      <c r="LG228" s="9"/>
      <c r="LH228" s="9"/>
      <c r="LI228" s="9"/>
      <c r="LJ228" s="9"/>
      <c r="LK228" s="9"/>
      <c r="LL228" s="9"/>
      <c r="LM228" s="9"/>
      <c r="LN228" s="9"/>
      <c r="LO228" s="9"/>
      <c r="LP228" s="9"/>
      <c r="LQ228" s="9"/>
      <c r="LR228" s="9"/>
      <c r="LS228" s="9"/>
      <c r="LT228" s="9"/>
      <c r="LU228" s="9"/>
      <c r="LV228" s="9"/>
      <c r="LW228" s="9"/>
      <c r="LX228" s="9"/>
      <c r="LY228" s="9"/>
      <c r="LZ228" s="9"/>
      <c r="MA228" s="9"/>
      <c r="MB228" s="9"/>
      <c r="MC228" s="9"/>
      <c r="MD228" s="9"/>
      <c r="ME228" s="9"/>
      <c r="MF228" s="9"/>
      <c r="MG228" s="9"/>
      <c r="MH228" s="9"/>
      <c r="MI228" s="9"/>
      <c r="MJ228" s="9"/>
      <c r="MK228" s="9"/>
      <c r="ML228" s="9"/>
      <c r="MM228" s="9"/>
      <c r="MN228" s="9"/>
      <c r="MO228" s="9"/>
      <c r="MP228" s="9"/>
      <c r="MQ228" s="9"/>
      <c r="MR228" s="9"/>
      <c r="MS228" s="9"/>
      <c r="MT228" s="9"/>
      <c r="MU228" s="9"/>
      <c r="MV228" s="9"/>
      <c r="MW228" s="9"/>
      <c r="MX228" s="9"/>
      <c r="MY228" s="9"/>
      <c r="MZ228" s="9"/>
      <c r="NA228" s="9"/>
      <c r="NB228" s="9"/>
      <c r="NC228" s="9"/>
      <c r="ND228" s="9"/>
      <c r="NE228" s="9"/>
      <c r="NF228" s="9"/>
      <c r="NG228" s="9"/>
      <c r="NH228" s="9"/>
      <c r="NI228" s="9"/>
      <c r="NJ228" s="9"/>
      <c r="NK228" s="9"/>
      <c r="NL228" s="9"/>
      <c r="NM228" s="9"/>
      <c r="NN228" s="9"/>
      <c r="NO228" s="9"/>
      <c r="NP228" s="9"/>
      <c r="NQ228" s="9"/>
      <c r="NR228" s="9"/>
      <c r="NS228" s="9"/>
      <c r="NT228" s="9"/>
      <c r="NU228" s="9"/>
      <c r="NV228" s="9"/>
      <c r="NW228" s="9"/>
      <c r="NX228" s="9"/>
      <c r="NY228" s="9"/>
      <c r="NZ228" s="9"/>
      <c r="OA228" s="9"/>
      <c r="OB228" s="9"/>
      <c r="OC228" s="9"/>
      <c r="OD228" s="9"/>
      <c r="OE228" s="9"/>
      <c r="OF228" s="9"/>
      <c r="OG228" s="9"/>
      <c r="OH228" s="9"/>
      <c r="OI228" s="9"/>
      <c r="OJ228" s="9"/>
      <c r="OK228" s="9"/>
      <c r="OL228" s="9"/>
      <c r="OM228" s="9"/>
      <c r="ON228" s="9"/>
      <c r="OO228" s="9"/>
      <c r="OP228" s="9"/>
      <c r="OQ228" s="9"/>
      <c r="OR228" s="9"/>
      <c r="OS228" s="9"/>
      <c r="OT228" s="9"/>
      <c r="OU228" s="9"/>
      <c r="OV228" s="9"/>
      <c r="OW228" s="9"/>
      <c r="OX228" s="9"/>
      <c r="OY228" s="9"/>
      <c r="OZ228" s="9"/>
      <c r="PA228" s="9"/>
      <c r="PB228" s="9"/>
      <c r="PC228" s="9"/>
      <c r="PD228" s="9"/>
      <c r="PE228" s="9"/>
      <c r="PF228" s="9"/>
      <c r="PG228" s="9"/>
      <c r="PH228" s="9"/>
      <c r="PI228" s="9"/>
      <c r="PJ228" s="9"/>
      <c r="PK228" s="9"/>
      <c r="PL228" s="9"/>
      <c r="PM228" s="9"/>
      <c r="PN228" s="9"/>
      <c r="PO228" s="9"/>
      <c r="PP228" s="9"/>
      <c r="PQ228" s="9"/>
      <c r="PR228" s="9"/>
      <c r="PS228" s="9"/>
      <c r="PT228" s="9"/>
      <c r="PU228" s="9"/>
      <c r="PV228" s="9"/>
      <c r="PW228" s="9"/>
      <c r="PX228" s="9"/>
      <c r="PY228" s="9"/>
      <c r="PZ228" s="9"/>
      <c r="QA228" s="9"/>
      <c r="QB228" s="9"/>
      <c r="QC228" s="9"/>
      <c r="QD228" s="9"/>
      <c r="QE228" s="9"/>
      <c r="QF228" s="9"/>
      <c r="QG228" s="9"/>
      <c r="QH228" s="9"/>
      <c r="QI228" s="9"/>
      <c r="QJ228" s="9"/>
      <c r="QK228" s="9"/>
      <c r="QL228" s="9"/>
      <c r="QM228" s="9"/>
      <c r="QN228" s="9"/>
      <c r="QO228" s="9"/>
      <c r="QP228" s="9"/>
      <c r="QQ228" s="9"/>
      <c r="QR228" s="9"/>
      <c r="QS228" s="9"/>
      <c r="QT228" s="9"/>
      <c r="QU228" s="9"/>
      <c r="QV228" s="9"/>
      <c r="QW228" s="9"/>
      <c r="QX228" s="9"/>
      <c r="QY228" s="9"/>
      <c r="QZ228" s="9"/>
      <c r="RA228" s="9"/>
      <c r="RB228" s="9"/>
      <c r="RC228" s="9"/>
      <c r="RD228" s="9"/>
      <c r="RE228" s="9"/>
      <c r="RF228" s="9"/>
      <c r="RG228" s="9"/>
      <c r="RH228" s="9"/>
      <c r="RI228" s="9"/>
      <c r="RJ228" s="9"/>
      <c r="RK228" s="9"/>
      <c r="RL228" s="9"/>
      <c r="RM228" s="9"/>
      <c r="RN228" s="9"/>
      <c r="RO228" s="9"/>
      <c r="RP228" s="9"/>
      <c r="RQ228" s="9"/>
      <c r="RR228" s="9"/>
      <c r="RS228" s="9"/>
      <c r="RT228" s="9"/>
      <c r="RU228" s="9"/>
      <c r="RV228" s="9"/>
      <c r="RW228" s="9"/>
      <c r="RX228" s="9"/>
      <c r="RY228" s="9"/>
      <c r="RZ228" s="9"/>
      <c r="SA228" s="9"/>
      <c r="SB228" s="9"/>
      <c r="SC228" s="9"/>
      <c r="SD228" s="9"/>
      <c r="SE228" s="9"/>
      <c r="SF228" s="9"/>
      <c r="SG228" s="9"/>
      <c r="SH228" s="9"/>
      <c r="SI228" s="9"/>
      <c r="SJ228" s="9"/>
      <c r="SK228" s="9"/>
      <c r="SL228" s="9"/>
      <c r="SM228" s="9"/>
      <c r="SN228" s="9"/>
      <c r="SO228" s="9"/>
      <c r="SP228" s="9"/>
      <c r="SQ228" s="9"/>
      <c r="SR228" s="9"/>
      <c r="SS228" s="9"/>
      <c r="ST228" s="9"/>
      <c r="SU228" s="9"/>
      <c r="SV228" s="9"/>
      <c r="SW228" s="9"/>
      <c r="SX228" s="9"/>
      <c r="SY228" s="9"/>
      <c r="SZ228" s="9"/>
      <c r="TA228" s="9"/>
      <c r="TB228" s="9"/>
      <c r="TC228" s="9"/>
      <c r="TD228" s="9"/>
      <c r="TE228" s="9"/>
      <c r="TF228" s="9"/>
      <c r="TG228" s="9"/>
      <c r="TH228" s="9"/>
      <c r="TI228" s="9"/>
      <c r="TJ228" s="9"/>
      <c r="TK228" s="9"/>
      <c r="TL228" s="9"/>
      <c r="TM228" s="9"/>
      <c r="TN228" s="9"/>
      <c r="TO228" s="9"/>
      <c r="TP228" s="9"/>
      <c r="TQ228" s="9"/>
      <c r="TR228" s="9"/>
      <c r="TS228" s="9"/>
      <c r="TT228" s="9"/>
      <c r="TU228" s="9"/>
      <c r="TV228" s="9"/>
      <c r="TW228" s="9"/>
      <c r="TX228" s="9"/>
      <c r="TY228" s="9"/>
      <c r="TZ228" s="9"/>
      <c r="UA228" s="9"/>
      <c r="UB228" s="9"/>
      <c r="UC228" s="9"/>
      <c r="UD228" s="9"/>
      <c r="UE228" s="9"/>
      <c r="UF228" s="9"/>
      <c r="UG228" s="9"/>
      <c r="UH228" s="9"/>
      <c r="UI228" s="9"/>
      <c r="UJ228" s="9"/>
      <c r="UK228" s="9"/>
      <c r="UL228" s="9"/>
      <c r="UM228" s="9"/>
      <c r="UN228" s="9"/>
      <c r="UO228" s="9"/>
      <c r="UP228" s="9"/>
      <c r="UQ228" s="9"/>
      <c r="UR228" s="9"/>
      <c r="US228" s="9"/>
    </row>
    <row r="229" spans="1:565" s="105" customFormat="1" x14ac:dyDescent="0.2">
      <c r="A229" s="119" t="s">
        <v>1677</v>
      </c>
      <c r="B229" s="116" t="s">
        <v>1005</v>
      </c>
      <c r="C229" s="120">
        <v>1411.033302</v>
      </c>
      <c r="D229" s="113">
        <v>1413.5</v>
      </c>
      <c r="E229" s="193"/>
      <c r="F229" s="10"/>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c r="JA229" s="9"/>
      <c r="JB229" s="9"/>
      <c r="JC229" s="9"/>
      <c r="JD229" s="9"/>
      <c r="JE229" s="9"/>
      <c r="JF229" s="9"/>
      <c r="JG229" s="9"/>
      <c r="JH229" s="9"/>
      <c r="JI229" s="9"/>
      <c r="JJ229" s="9"/>
      <c r="JK229" s="9"/>
      <c r="JL229" s="9"/>
      <c r="JM229" s="9"/>
      <c r="JN229" s="9"/>
      <c r="JO229" s="9"/>
      <c r="JP229" s="9"/>
      <c r="JQ229" s="9"/>
      <c r="JR229" s="9"/>
      <c r="JS229" s="9"/>
      <c r="JT229" s="9"/>
      <c r="JU229" s="9"/>
      <c r="JV229" s="9"/>
      <c r="JW229" s="9"/>
      <c r="JX229" s="9"/>
      <c r="JY229" s="9"/>
      <c r="JZ229" s="9"/>
      <c r="KA229" s="9"/>
      <c r="KB229" s="9"/>
      <c r="KC229" s="9"/>
      <c r="KD229" s="9"/>
      <c r="KE229" s="9"/>
      <c r="KF229" s="9"/>
      <c r="KG229" s="9"/>
      <c r="KH229" s="9"/>
      <c r="KI229" s="9"/>
      <c r="KJ229" s="9"/>
      <c r="KK229" s="9"/>
      <c r="KL229" s="9"/>
      <c r="KM229" s="9"/>
      <c r="KN229" s="9"/>
      <c r="KO229" s="9"/>
      <c r="KP229" s="9"/>
      <c r="KQ229" s="9"/>
      <c r="KR229" s="9"/>
      <c r="KS229" s="9"/>
      <c r="KT229" s="9"/>
      <c r="KU229" s="9"/>
      <c r="KV229" s="9"/>
      <c r="KW229" s="9"/>
      <c r="KX229" s="9"/>
      <c r="KY229" s="9"/>
      <c r="KZ229" s="9"/>
      <c r="LA229" s="9"/>
      <c r="LB229" s="9"/>
      <c r="LC229" s="9"/>
      <c r="LD229" s="9"/>
      <c r="LE229" s="9"/>
      <c r="LF229" s="9"/>
      <c r="LG229" s="9"/>
      <c r="LH229" s="9"/>
      <c r="LI229" s="9"/>
      <c r="LJ229" s="9"/>
      <c r="LK229" s="9"/>
      <c r="LL229" s="9"/>
      <c r="LM229" s="9"/>
      <c r="LN229" s="9"/>
      <c r="LO229" s="9"/>
      <c r="LP229" s="9"/>
      <c r="LQ229" s="9"/>
      <c r="LR229" s="9"/>
      <c r="LS229" s="9"/>
      <c r="LT229" s="9"/>
      <c r="LU229" s="9"/>
      <c r="LV229" s="9"/>
      <c r="LW229" s="9"/>
      <c r="LX229" s="9"/>
      <c r="LY229" s="9"/>
      <c r="LZ229" s="9"/>
      <c r="MA229" s="9"/>
      <c r="MB229" s="9"/>
      <c r="MC229" s="9"/>
      <c r="MD229" s="9"/>
      <c r="ME229" s="9"/>
      <c r="MF229" s="9"/>
      <c r="MG229" s="9"/>
      <c r="MH229" s="9"/>
      <c r="MI229" s="9"/>
      <c r="MJ229" s="9"/>
      <c r="MK229" s="9"/>
      <c r="ML229" s="9"/>
      <c r="MM229" s="9"/>
      <c r="MN229" s="9"/>
      <c r="MO229" s="9"/>
      <c r="MP229" s="9"/>
      <c r="MQ229" s="9"/>
      <c r="MR229" s="9"/>
      <c r="MS229" s="9"/>
      <c r="MT229" s="9"/>
      <c r="MU229" s="9"/>
      <c r="MV229" s="9"/>
      <c r="MW229" s="9"/>
      <c r="MX229" s="9"/>
      <c r="MY229" s="9"/>
      <c r="MZ229" s="9"/>
      <c r="NA229" s="9"/>
      <c r="NB229" s="9"/>
      <c r="NC229" s="9"/>
      <c r="ND229" s="9"/>
      <c r="NE229" s="9"/>
      <c r="NF229" s="9"/>
      <c r="NG229" s="9"/>
      <c r="NH229" s="9"/>
      <c r="NI229" s="9"/>
      <c r="NJ229" s="9"/>
      <c r="NK229" s="9"/>
      <c r="NL229" s="9"/>
      <c r="NM229" s="9"/>
      <c r="NN229" s="9"/>
      <c r="NO229" s="9"/>
      <c r="NP229" s="9"/>
      <c r="NQ229" s="9"/>
      <c r="NR229" s="9"/>
      <c r="NS229" s="9"/>
      <c r="NT229" s="9"/>
      <c r="NU229" s="9"/>
      <c r="NV229" s="9"/>
      <c r="NW229" s="9"/>
      <c r="NX229" s="9"/>
      <c r="NY229" s="9"/>
      <c r="NZ229" s="9"/>
      <c r="OA229" s="9"/>
      <c r="OB229" s="9"/>
      <c r="OC229" s="9"/>
      <c r="OD229" s="9"/>
      <c r="OE229" s="9"/>
      <c r="OF229" s="9"/>
      <c r="OG229" s="9"/>
      <c r="OH229" s="9"/>
      <c r="OI229" s="9"/>
      <c r="OJ229" s="9"/>
      <c r="OK229" s="9"/>
      <c r="OL229" s="9"/>
      <c r="OM229" s="9"/>
      <c r="ON229" s="9"/>
      <c r="OO229" s="9"/>
      <c r="OP229" s="9"/>
      <c r="OQ229" s="9"/>
      <c r="OR229" s="9"/>
      <c r="OS229" s="9"/>
      <c r="OT229" s="9"/>
      <c r="OU229" s="9"/>
      <c r="OV229" s="9"/>
      <c r="OW229" s="9"/>
      <c r="OX229" s="9"/>
      <c r="OY229" s="9"/>
      <c r="OZ229" s="9"/>
      <c r="PA229" s="9"/>
      <c r="PB229" s="9"/>
      <c r="PC229" s="9"/>
      <c r="PD229" s="9"/>
      <c r="PE229" s="9"/>
      <c r="PF229" s="9"/>
      <c r="PG229" s="9"/>
      <c r="PH229" s="9"/>
      <c r="PI229" s="9"/>
      <c r="PJ229" s="9"/>
      <c r="PK229" s="9"/>
      <c r="PL229" s="9"/>
      <c r="PM229" s="9"/>
      <c r="PN229" s="9"/>
      <c r="PO229" s="9"/>
      <c r="PP229" s="9"/>
      <c r="PQ229" s="9"/>
      <c r="PR229" s="9"/>
      <c r="PS229" s="9"/>
      <c r="PT229" s="9"/>
      <c r="PU229" s="9"/>
      <c r="PV229" s="9"/>
      <c r="PW229" s="9"/>
      <c r="PX229" s="9"/>
      <c r="PY229" s="9"/>
      <c r="PZ229" s="9"/>
      <c r="QA229" s="9"/>
      <c r="QB229" s="9"/>
      <c r="QC229" s="9"/>
      <c r="QD229" s="9"/>
      <c r="QE229" s="9"/>
      <c r="QF229" s="9"/>
      <c r="QG229" s="9"/>
      <c r="QH229" s="9"/>
      <c r="QI229" s="9"/>
      <c r="QJ229" s="9"/>
      <c r="QK229" s="9"/>
      <c r="QL229" s="9"/>
      <c r="QM229" s="9"/>
      <c r="QN229" s="9"/>
      <c r="QO229" s="9"/>
      <c r="QP229" s="9"/>
      <c r="QQ229" s="9"/>
      <c r="QR229" s="9"/>
      <c r="QS229" s="9"/>
      <c r="QT229" s="9"/>
      <c r="QU229" s="9"/>
      <c r="QV229" s="9"/>
      <c r="QW229" s="9"/>
      <c r="QX229" s="9"/>
      <c r="QY229" s="9"/>
      <c r="QZ229" s="9"/>
      <c r="RA229" s="9"/>
      <c r="RB229" s="9"/>
      <c r="RC229" s="9"/>
      <c r="RD229" s="9"/>
      <c r="RE229" s="9"/>
      <c r="RF229" s="9"/>
      <c r="RG229" s="9"/>
      <c r="RH229" s="9"/>
      <c r="RI229" s="9"/>
      <c r="RJ229" s="9"/>
      <c r="RK229" s="9"/>
      <c r="RL229" s="9"/>
      <c r="RM229" s="9"/>
      <c r="RN229" s="9"/>
      <c r="RO229" s="9"/>
      <c r="RP229" s="9"/>
      <c r="RQ229" s="9"/>
      <c r="RR229" s="9"/>
      <c r="RS229" s="9"/>
      <c r="RT229" s="9"/>
      <c r="RU229" s="9"/>
      <c r="RV229" s="9"/>
      <c r="RW229" s="9"/>
      <c r="RX229" s="9"/>
      <c r="RY229" s="9"/>
      <c r="RZ229" s="9"/>
      <c r="SA229" s="9"/>
      <c r="SB229" s="9"/>
      <c r="SC229" s="9"/>
      <c r="SD229" s="9"/>
      <c r="SE229" s="9"/>
      <c r="SF229" s="9"/>
      <c r="SG229" s="9"/>
      <c r="SH229" s="9"/>
      <c r="SI229" s="9"/>
      <c r="SJ229" s="9"/>
      <c r="SK229" s="9"/>
      <c r="SL229" s="9"/>
      <c r="SM229" s="9"/>
      <c r="SN229" s="9"/>
      <c r="SO229" s="9"/>
      <c r="SP229" s="9"/>
      <c r="SQ229" s="9"/>
      <c r="SR229" s="9"/>
      <c r="SS229" s="9"/>
      <c r="ST229" s="9"/>
      <c r="SU229" s="9"/>
      <c r="SV229" s="9"/>
      <c r="SW229" s="9"/>
      <c r="SX229" s="9"/>
      <c r="SY229" s="9"/>
      <c r="SZ229" s="9"/>
      <c r="TA229" s="9"/>
      <c r="TB229" s="9"/>
      <c r="TC229" s="9"/>
      <c r="TD229" s="9"/>
      <c r="TE229" s="9"/>
      <c r="TF229" s="9"/>
      <c r="TG229" s="9"/>
      <c r="TH229" s="9"/>
      <c r="TI229" s="9"/>
      <c r="TJ229" s="9"/>
      <c r="TK229" s="9"/>
      <c r="TL229" s="9"/>
      <c r="TM229" s="9"/>
      <c r="TN229" s="9"/>
      <c r="TO229" s="9"/>
      <c r="TP229" s="9"/>
      <c r="TQ229" s="9"/>
      <c r="TR229" s="9"/>
      <c r="TS229" s="9"/>
      <c r="TT229" s="9"/>
      <c r="TU229" s="9"/>
      <c r="TV229" s="9"/>
      <c r="TW229" s="9"/>
      <c r="TX229" s="9"/>
      <c r="TY229" s="9"/>
      <c r="TZ229" s="9"/>
      <c r="UA229" s="9"/>
      <c r="UB229" s="9"/>
      <c r="UC229" s="9"/>
      <c r="UD229" s="9"/>
      <c r="UE229" s="9"/>
      <c r="UF229" s="9"/>
      <c r="UG229" s="9"/>
      <c r="UH229" s="9"/>
      <c r="UI229" s="9"/>
      <c r="UJ229" s="9"/>
      <c r="UK229" s="9"/>
      <c r="UL229" s="9"/>
      <c r="UM229" s="9"/>
      <c r="UN229" s="9"/>
      <c r="UO229" s="9"/>
      <c r="UP229" s="9"/>
      <c r="UQ229" s="9"/>
      <c r="UR229" s="9"/>
      <c r="US229" s="9"/>
    </row>
    <row r="230" spans="1:565" s="105" customFormat="1" x14ac:dyDescent="0.2">
      <c r="A230" s="119" t="s">
        <v>1038</v>
      </c>
      <c r="B230" s="116" t="s">
        <v>1005</v>
      </c>
      <c r="C230" s="120">
        <v>1155.54</v>
      </c>
      <c r="D230" s="113">
        <v>1435.1</v>
      </c>
      <c r="E230" s="113">
        <v>19.346543125</v>
      </c>
      <c r="F230" s="10"/>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c r="IU230" s="9"/>
      <c r="IV230" s="9"/>
      <c r="IW230" s="9"/>
      <c r="IX230" s="9"/>
      <c r="IY230" s="9"/>
      <c r="IZ230" s="9"/>
      <c r="JA230" s="9"/>
      <c r="JB230" s="9"/>
      <c r="JC230" s="9"/>
      <c r="JD230" s="9"/>
      <c r="JE230" s="9"/>
      <c r="JF230" s="9"/>
      <c r="JG230" s="9"/>
      <c r="JH230" s="9"/>
      <c r="JI230" s="9"/>
      <c r="JJ230" s="9"/>
      <c r="JK230" s="9"/>
      <c r="JL230" s="9"/>
      <c r="JM230" s="9"/>
      <c r="JN230" s="9"/>
      <c r="JO230" s="9"/>
      <c r="JP230" s="9"/>
      <c r="JQ230" s="9"/>
      <c r="JR230" s="9"/>
      <c r="JS230" s="9"/>
      <c r="JT230" s="9"/>
      <c r="JU230" s="9"/>
      <c r="JV230" s="9"/>
      <c r="JW230" s="9"/>
      <c r="JX230" s="9"/>
      <c r="JY230" s="9"/>
      <c r="JZ230" s="9"/>
      <c r="KA230" s="9"/>
      <c r="KB230" s="9"/>
      <c r="KC230" s="9"/>
      <c r="KD230" s="9"/>
      <c r="KE230" s="9"/>
      <c r="KF230" s="9"/>
      <c r="KG230" s="9"/>
      <c r="KH230" s="9"/>
      <c r="KI230" s="9"/>
      <c r="KJ230" s="9"/>
      <c r="KK230" s="9"/>
      <c r="KL230" s="9"/>
      <c r="KM230" s="9"/>
      <c r="KN230" s="9"/>
      <c r="KO230" s="9"/>
      <c r="KP230" s="9"/>
      <c r="KQ230" s="9"/>
      <c r="KR230" s="9"/>
      <c r="KS230" s="9"/>
      <c r="KT230" s="9"/>
      <c r="KU230" s="9"/>
      <c r="KV230" s="9"/>
      <c r="KW230" s="9"/>
      <c r="KX230" s="9"/>
      <c r="KY230" s="9"/>
      <c r="KZ230" s="9"/>
      <c r="LA230" s="9"/>
      <c r="LB230" s="9"/>
      <c r="LC230" s="9"/>
      <c r="LD230" s="9"/>
      <c r="LE230" s="9"/>
      <c r="LF230" s="9"/>
      <c r="LG230" s="9"/>
      <c r="LH230" s="9"/>
      <c r="LI230" s="9"/>
      <c r="LJ230" s="9"/>
      <c r="LK230" s="9"/>
      <c r="LL230" s="9"/>
      <c r="LM230" s="9"/>
      <c r="LN230" s="9"/>
      <c r="LO230" s="9"/>
      <c r="LP230" s="9"/>
      <c r="LQ230" s="9"/>
      <c r="LR230" s="9"/>
      <c r="LS230" s="9"/>
      <c r="LT230" s="9"/>
      <c r="LU230" s="9"/>
      <c r="LV230" s="9"/>
      <c r="LW230" s="9"/>
      <c r="LX230" s="9"/>
      <c r="LY230" s="9"/>
      <c r="LZ230" s="9"/>
      <c r="MA230" s="9"/>
      <c r="MB230" s="9"/>
      <c r="MC230" s="9"/>
      <c r="MD230" s="9"/>
      <c r="ME230" s="9"/>
      <c r="MF230" s="9"/>
      <c r="MG230" s="9"/>
      <c r="MH230" s="9"/>
      <c r="MI230" s="9"/>
      <c r="MJ230" s="9"/>
      <c r="MK230" s="9"/>
      <c r="ML230" s="9"/>
      <c r="MM230" s="9"/>
      <c r="MN230" s="9"/>
      <c r="MO230" s="9"/>
      <c r="MP230" s="9"/>
      <c r="MQ230" s="9"/>
      <c r="MR230" s="9"/>
      <c r="MS230" s="9"/>
      <c r="MT230" s="9"/>
      <c r="MU230" s="9"/>
      <c r="MV230" s="9"/>
      <c r="MW230" s="9"/>
      <c r="MX230" s="9"/>
      <c r="MY230" s="9"/>
      <c r="MZ230" s="9"/>
      <c r="NA230" s="9"/>
      <c r="NB230" s="9"/>
      <c r="NC230" s="9"/>
      <c r="ND230" s="9"/>
      <c r="NE230" s="9"/>
      <c r="NF230" s="9"/>
      <c r="NG230" s="9"/>
      <c r="NH230" s="9"/>
      <c r="NI230" s="9"/>
      <c r="NJ230" s="9"/>
      <c r="NK230" s="9"/>
      <c r="NL230" s="9"/>
      <c r="NM230" s="9"/>
      <c r="NN230" s="9"/>
      <c r="NO230" s="9"/>
      <c r="NP230" s="9"/>
      <c r="NQ230" s="9"/>
      <c r="NR230" s="9"/>
      <c r="NS230" s="9"/>
      <c r="NT230" s="9"/>
      <c r="NU230" s="9"/>
      <c r="NV230" s="9"/>
      <c r="NW230" s="9"/>
      <c r="NX230" s="9"/>
      <c r="NY230" s="9"/>
      <c r="NZ230" s="9"/>
      <c r="OA230" s="9"/>
      <c r="OB230" s="9"/>
      <c r="OC230" s="9"/>
      <c r="OD230" s="9"/>
      <c r="OE230" s="9"/>
      <c r="OF230" s="9"/>
      <c r="OG230" s="9"/>
      <c r="OH230" s="9"/>
      <c r="OI230" s="9"/>
      <c r="OJ230" s="9"/>
      <c r="OK230" s="9"/>
      <c r="OL230" s="9"/>
      <c r="OM230" s="9"/>
      <c r="ON230" s="9"/>
      <c r="OO230" s="9"/>
      <c r="OP230" s="9"/>
      <c r="OQ230" s="9"/>
      <c r="OR230" s="9"/>
      <c r="OS230" s="9"/>
      <c r="OT230" s="9"/>
      <c r="OU230" s="9"/>
      <c r="OV230" s="9"/>
      <c r="OW230" s="9"/>
      <c r="OX230" s="9"/>
      <c r="OY230" s="9"/>
      <c r="OZ230" s="9"/>
      <c r="PA230" s="9"/>
      <c r="PB230" s="9"/>
      <c r="PC230" s="9"/>
      <c r="PD230" s="9"/>
      <c r="PE230" s="9"/>
      <c r="PF230" s="9"/>
      <c r="PG230" s="9"/>
      <c r="PH230" s="9"/>
      <c r="PI230" s="9"/>
      <c r="PJ230" s="9"/>
      <c r="PK230" s="9"/>
      <c r="PL230" s="9"/>
      <c r="PM230" s="9"/>
      <c r="PN230" s="9"/>
      <c r="PO230" s="9"/>
      <c r="PP230" s="9"/>
      <c r="PQ230" s="9"/>
      <c r="PR230" s="9"/>
      <c r="PS230" s="9"/>
      <c r="PT230" s="9"/>
      <c r="PU230" s="9"/>
      <c r="PV230" s="9"/>
      <c r="PW230" s="9"/>
      <c r="PX230" s="9"/>
      <c r="PY230" s="9"/>
      <c r="PZ230" s="9"/>
      <c r="QA230" s="9"/>
      <c r="QB230" s="9"/>
      <c r="QC230" s="9"/>
      <c r="QD230" s="9"/>
      <c r="QE230" s="9"/>
      <c r="QF230" s="9"/>
      <c r="QG230" s="9"/>
      <c r="QH230" s="9"/>
      <c r="QI230" s="9"/>
      <c r="QJ230" s="9"/>
      <c r="QK230" s="9"/>
      <c r="QL230" s="9"/>
      <c r="QM230" s="9"/>
      <c r="QN230" s="9"/>
      <c r="QO230" s="9"/>
      <c r="QP230" s="9"/>
      <c r="QQ230" s="9"/>
      <c r="QR230" s="9"/>
      <c r="QS230" s="9"/>
      <c r="QT230" s="9"/>
      <c r="QU230" s="9"/>
      <c r="QV230" s="9"/>
      <c r="QW230" s="9"/>
      <c r="QX230" s="9"/>
      <c r="QY230" s="9"/>
      <c r="QZ230" s="9"/>
      <c r="RA230" s="9"/>
      <c r="RB230" s="9"/>
      <c r="RC230" s="9"/>
      <c r="RD230" s="9"/>
      <c r="RE230" s="9"/>
      <c r="RF230" s="9"/>
      <c r="RG230" s="9"/>
      <c r="RH230" s="9"/>
      <c r="RI230" s="9"/>
      <c r="RJ230" s="9"/>
      <c r="RK230" s="9"/>
      <c r="RL230" s="9"/>
      <c r="RM230" s="9"/>
      <c r="RN230" s="9"/>
      <c r="RO230" s="9"/>
      <c r="RP230" s="9"/>
      <c r="RQ230" s="9"/>
      <c r="RR230" s="9"/>
      <c r="RS230" s="9"/>
      <c r="RT230" s="9"/>
      <c r="RU230" s="9"/>
      <c r="RV230" s="9"/>
      <c r="RW230" s="9"/>
      <c r="RX230" s="9"/>
      <c r="RY230" s="9"/>
      <c r="RZ230" s="9"/>
      <c r="SA230" s="9"/>
      <c r="SB230" s="9"/>
      <c r="SC230" s="9"/>
      <c r="SD230" s="9"/>
      <c r="SE230" s="9"/>
      <c r="SF230" s="9"/>
      <c r="SG230" s="9"/>
      <c r="SH230" s="9"/>
      <c r="SI230" s="9"/>
      <c r="SJ230" s="9"/>
      <c r="SK230" s="9"/>
      <c r="SL230" s="9"/>
      <c r="SM230" s="9"/>
      <c r="SN230" s="9"/>
      <c r="SO230" s="9"/>
      <c r="SP230" s="9"/>
      <c r="SQ230" s="9"/>
      <c r="SR230" s="9"/>
      <c r="SS230" s="9"/>
      <c r="ST230" s="9"/>
      <c r="SU230" s="9"/>
      <c r="SV230" s="9"/>
      <c r="SW230" s="9"/>
      <c r="SX230" s="9"/>
      <c r="SY230" s="9"/>
      <c r="SZ230" s="9"/>
      <c r="TA230" s="9"/>
      <c r="TB230" s="9"/>
      <c r="TC230" s="9"/>
      <c r="TD230" s="9"/>
      <c r="TE230" s="9"/>
      <c r="TF230" s="9"/>
      <c r="TG230" s="9"/>
      <c r="TH230" s="9"/>
      <c r="TI230" s="9"/>
      <c r="TJ230" s="9"/>
      <c r="TK230" s="9"/>
      <c r="TL230" s="9"/>
      <c r="TM230" s="9"/>
      <c r="TN230" s="9"/>
      <c r="TO230" s="9"/>
      <c r="TP230" s="9"/>
      <c r="TQ230" s="9"/>
      <c r="TR230" s="9"/>
      <c r="TS230" s="9"/>
      <c r="TT230" s="9"/>
      <c r="TU230" s="9"/>
      <c r="TV230" s="9"/>
      <c r="TW230" s="9"/>
      <c r="TX230" s="9"/>
      <c r="TY230" s="9"/>
      <c r="TZ230" s="9"/>
      <c r="UA230" s="9"/>
      <c r="UB230" s="9"/>
      <c r="UC230" s="9"/>
      <c r="UD230" s="9"/>
      <c r="UE230" s="9"/>
      <c r="UF230" s="9"/>
      <c r="UG230" s="9"/>
      <c r="UH230" s="9"/>
      <c r="UI230" s="9"/>
      <c r="UJ230" s="9"/>
      <c r="UK230" s="9"/>
      <c r="UL230" s="9"/>
      <c r="UM230" s="9"/>
      <c r="UN230" s="9"/>
      <c r="UO230" s="9"/>
      <c r="UP230" s="9"/>
      <c r="UQ230" s="9"/>
      <c r="UR230" s="9"/>
      <c r="US230" s="9"/>
    </row>
    <row r="231" spans="1:565" s="105" customFormat="1" x14ac:dyDescent="0.2">
      <c r="A231" s="119" t="s">
        <v>1678</v>
      </c>
      <c r="B231" s="116" t="s">
        <v>1005</v>
      </c>
      <c r="C231" s="120">
        <v>2062.6738999999998</v>
      </c>
      <c r="D231" s="113">
        <v>2061.6</v>
      </c>
      <c r="E231" s="113">
        <v>37.831946000000002</v>
      </c>
      <c r="F231" s="10"/>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c r="MK231" s="9"/>
      <c r="ML231" s="9"/>
      <c r="MM231" s="9"/>
      <c r="MN231" s="9"/>
      <c r="MO231" s="9"/>
      <c r="MP231" s="9"/>
      <c r="MQ231" s="9"/>
      <c r="MR231" s="9"/>
      <c r="MS231" s="9"/>
      <c r="MT231" s="9"/>
      <c r="MU231" s="9"/>
      <c r="MV231" s="9"/>
      <c r="MW231" s="9"/>
      <c r="MX231" s="9"/>
      <c r="MY231" s="9"/>
      <c r="MZ231" s="9"/>
      <c r="NA231" s="9"/>
      <c r="NB231" s="9"/>
      <c r="NC231" s="9"/>
      <c r="ND231" s="9"/>
      <c r="NE231" s="9"/>
      <c r="NF231" s="9"/>
      <c r="NG231" s="9"/>
      <c r="NH231" s="9"/>
      <c r="NI231" s="9"/>
      <c r="NJ231" s="9"/>
      <c r="NK231" s="9"/>
      <c r="NL231" s="9"/>
      <c r="NM231" s="9"/>
      <c r="NN231" s="9"/>
      <c r="NO231" s="9"/>
      <c r="NP231" s="9"/>
      <c r="NQ231" s="9"/>
      <c r="NR231" s="9"/>
      <c r="NS231" s="9"/>
      <c r="NT231" s="9"/>
      <c r="NU231" s="9"/>
      <c r="NV231" s="9"/>
      <c r="NW231" s="9"/>
      <c r="NX231" s="9"/>
      <c r="NY231" s="9"/>
      <c r="NZ231" s="9"/>
      <c r="OA231" s="9"/>
      <c r="OB231" s="9"/>
      <c r="OC231" s="9"/>
      <c r="OD231" s="9"/>
      <c r="OE231" s="9"/>
      <c r="OF231" s="9"/>
      <c r="OG231" s="9"/>
      <c r="OH231" s="9"/>
      <c r="OI231" s="9"/>
      <c r="OJ231" s="9"/>
      <c r="OK231" s="9"/>
      <c r="OL231" s="9"/>
      <c r="OM231" s="9"/>
      <c r="ON231" s="9"/>
      <c r="OO231" s="9"/>
      <c r="OP231" s="9"/>
      <c r="OQ231" s="9"/>
      <c r="OR231" s="9"/>
      <c r="OS231" s="9"/>
      <c r="OT231" s="9"/>
      <c r="OU231" s="9"/>
      <c r="OV231" s="9"/>
      <c r="OW231" s="9"/>
      <c r="OX231" s="9"/>
      <c r="OY231" s="9"/>
      <c r="OZ231" s="9"/>
      <c r="PA231" s="9"/>
      <c r="PB231" s="9"/>
      <c r="PC231" s="9"/>
      <c r="PD231" s="9"/>
      <c r="PE231" s="9"/>
      <c r="PF231" s="9"/>
      <c r="PG231" s="9"/>
      <c r="PH231" s="9"/>
      <c r="PI231" s="9"/>
      <c r="PJ231" s="9"/>
      <c r="PK231" s="9"/>
      <c r="PL231" s="9"/>
      <c r="PM231" s="9"/>
      <c r="PN231" s="9"/>
      <c r="PO231" s="9"/>
      <c r="PP231" s="9"/>
      <c r="PQ231" s="9"/>
      <c r="PR231" s="9"/>
      <c r="PS231" s="9"/>
      <c r="PT231" s="9"/>
      <c r="PU231" s="9"/>
      <c r="PV231" s="9"/>
      <c r="PW231" s="9"/>
      <c r="PX231" s="9"/>
      <c r="PY231" s="9"/>
      <c r="PZ231" s="9"/>
      <c r="QA231" s="9"/>
      <c r="QB231" s="9"/>
      <c r="QC231" s="9"/>
      <c r="QD231" s="9"/>
      <c r="QE231" s="9"/>
      <c r="QF231" s="9"/>
      <c r="QG231" s="9"/>
      <c r="QH231" s="9"/>
      <c r="QI231" s="9"/>
      <c r="QJ231" s="9"/>
      <c r="QK231" s="9"/>
      <c r="QL231" s="9"/>
      <c r="QM231" s="9"/>
      <c r="QN231" s="9"/>
      <c r="QO231" s="9"/>
      <c r="QP231" s="9"/>
      <c r="QQ231" s="9"/>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c r="SB231" s="9"/>
      <c r="SC231" s="9"/>
      <c r="SD231" s="9"/>
      <c r="SE231" s="9"/>
      <c r="SF231" s="9"/>
      <c r="SG231" s="9"/>
      <c r="SH231" s="9"/>
      <c r="SI231" s="9"/>
      <c r="SJ231" s="9"/>
      <c r="SK231" s="9"/>
      <c r="SL231" s="9"/>
      <c r="SM231" s="9"/>
      <c r="SN231" s="9"/>
      <c r="SO231" s="9"/>
      <c r="SP231" s="9"/>
      <c r="SQ231" s="9"/>
      <c r="SR231" s="9"/>
      <c r="SS231" s="9"/>
      <c r="ST231" s="9"/>
      <c r="SU231" s="9"/>
      <c r="SV231" s="9"/>
      <c r="SW231" s="9"/>
      <c r="SX231" s="9"/>
      <c r="SY231" s="9"/>
      <c r="SZ231" s="9"/>
      <c r="TA231" s="9"/>
      <c r="TB231" s="9"/>
      <c r="TC231" s="9"/>
      <c r="TD231" s="9"/>
      <c r="TE231" s="9"/>
      <c r="TF231" s="9"/>
      <c r="TG231" s="9"/>
      <c r="TH231" s="9"/>
      <c r="TI231" s="9"/>
      <c r="TJ231" s="9"/>
      <c r="TK231" s="9"/>
      <c r="TL231" s="9"/>
      <c r="TM231" s="9"/>
      <c r="TN231" s="9"/>
      <c r="TO231" s="9"/>
      <c r="TP231" s="9"/>
      <c r="TQ231" s="9"/>
      <c r="TR231" s="9"/>
      <c r="TS231" s="9"/>
      <c r="TT231" s="9"/>
      <c r="TU231" s="9"/>
      <c r="TV231" s="9"/>
      <c r="TW231" s="9"/>
      <c r="TX231" s="9"/>
      <c r="TY231" s="9"/>
      <c r="TZ231" s="9"/>
      <c r="UA231" s="9"/>
      <c r="UB231" s="9"/>
      <c r="UC231" s="9"/>
      <c r="UD231" s="9"/>
      <c r="UE231" s="9"/>
      <c r="UF231" s="9"/>
      <c r="UG231" s="9"/>
      <c r="UH231" s="9"/>
      <c r="UI231" s="9"/>
      <c r="UJ231" s="9"/>
      <c r="UK231" s="9"/>
      <c r="UL231" s="9"/>
      <c r="UM231" s="9"/>
      <c r="UN231" s="9"/>
      <c r="UO231" s="9"/>
      <c r="UP231" s="9"/>
      <c r="UQ231" s="9"/>
      <c r="UR231" s="9"/>
      <c r="US231" s="9"/>
    </row>
    <row r="232" spans="1:565" s="105" customFormat="1" x14ac:dyDescent="0.2">
      <c r="A232" s="119" t="s">
        <v>1679</v>
      </c>
      <c r="B232" s="116" t="s">
        <v>1005</v>
      </c>
      <c r="C232" s="120">
        <v>297.03958299999999</v>
      </c>
      <c r="D232" s="113">
        <v>285.35000000000002</v>
      </c>
      <c r="E232" s="194">
        <v>26.150702500000001</v>
      </c>
      <c r="F232" s="10"/>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c r="ML232" s="9"/>
      <c r="MM232" s="9"/>
      <c r="MN232" s="9"/>
      <c r="MO232" s="9"/>
      <c r="MP232" s="9"/>
      <c r="MQ232" s="9"/>
      <c r="MR232" s="9"/>
      <c r="MS232" s="9"/>
      <c r="MT232" s="9"/>
      <c r="MU232" s="9"/>
      <c r="MV232" s="9"/>
      <c r="MW232" s="9"/>
      <c r="MX232" s="9"/>
      <c r="MY232" s="9"/>
      <c r="MZ232" s="9"/>
      <c r="NA232" s="9"/>
      <c r="NB232" s="9"/>
      <c r="NC232" s="9"/>
      <c r="ND232" s="9"/>
      <c r="NE232" s="9"/>
      <c r="NF232" s="9"/>
      <c r="NG232" s="9"/>
      <c r="NH232" s="9"/>
      <c r="NI232" s="9"/>
      <c r="NJ232" s="9"/>
      <c r="NK232" s="9"/>
      <c r="NL232" s="9"/>
      <c r="NM232" s="9"/>
      <c r="NN232" s="9"/>
      <c r="NO232" s="9"/>
      <c r="NP232" s="9"/>
      <c r="NQ232" s="9"/>
      <c r="NR232" s="9"/>
      <c r="NS232" s="9"/>
      <c r="NT232" s="9"/>
      <c r="NU232" s="9"/>
      <c r="NV232" s="9"/>
      <c r="NW232" s="9"/>
      <c r="NX232" s="9"/>
      <c r="NY232" s="9"/>
      <c r="NZ232" s="9"/>
      <c r="OA232" s="9"/>
      <c r="OB232" s="9"/>
      <c r="OC232" s="9"/>
      <c r="OD232" s="9"/>
      <c r="OE232" s="9"/>
      <c r="OF232" s="9"/>
      <c r="OG232" s="9"/>
      <c r="OH232" s="9"/>
      <c r="OI232" s="9"/>
      <c r="OJ232" s="9"/>
      <c r="OK232" s="9"/>
      <c r="OL232" s="9"/>
      <c r="OM232" s="9"/>
      <c r="ON232" s="9"/>
      <c r="OO232" s="9"/>
      <c r="OP232" s="9"/>
      <c r="OQ232" s="9"/>
      <c r="OR232" s="9"/>
      <c r="OS232" s="9"/>
      <c r="OT232" s="9"/>
      <c r="OU232" s="9"/>
      <c r="OV232" s="9"/>
      <c r="OW232" s="9"/>
      <c r="OX232" s="9"/>
      <c r="OY232" s="9"/>
      <c r="OZ232" s="9"/>
      <c r="PA232" s="9"/>
      <c r="PB232" s="9"/>
      <c r="PC232" s="9"/>
      <c r="PD232" s="9"/>
      <c r="PE232" s="9"/>
      <c r="PF232" s="9"/>
      <c r="PG232" s="9"/>
      <c r="PH232" s="9"/>
      <c r="PI232" s="9"/>
      <c r="PJ232" s="9"/>
      <c r="PK232" s="9"/>
      <c r="PL232" s="9"/>
      <c r="PM232" s="9"/>
      <c r="PN232" s="9"/>
      <c r="PO232" s="9"/>
      <c r="PP232" s="9"/>
      <c r="PQ232" s="9"/>
      <c r="PR232" s="9"/>
      <c r="PS232" s="9"/>
      <c r="PT232" s="9"/>
      <c r="PU232" s="9"/>
      <c r="PV232" s="9"/>
      <c r="PW232" s="9"/>
      <c r="PX232" s="9"/>
      <c r="PY232" s="9"/>
      <c r="PZ232" s="9"/>
      <c r="QA232" s="9"/>
      <c r="QB232" s="9"/>
      <c r="QC232" s="9"/>
      <c r="QD232" s="9"/>
      <c r="QE232" s="9"/>
      <c r="QF232" s="9"/>
      <c r="QG232" s="9"/>
      <c r="QH232" s="9"/>
      <c r="QI232" s="9"/>
      <c r="QJ232" s="9"/>
      <c r="QK232" s="9"/>
      <c r="QL232" s="9"/>
      <c r="QM232" s="9"/>
      <c r="QN232" s="9"/>
      <c r="QO232" s="9"/>
      <c r="QP232" s="9"/>
      <c r="QQ232" s="9"/>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c r="SB232" s="9"/>
      <c r="SC232" s="9"/>
      <c r="SD232" s="9"/>
      <c r="SE232" s="9"/>
      <c r="SF232" s="9"/>
      <c r="SG232" s="9"/>
      <c r="SH232" s="9"/>
      <c r="SI232" s="9"/>
      <c r="SJ232" s="9"/>
      <c r="SK232" s="9"/>
      <c r="SL232" s="9"/>
      <c r="SM232" s="9"/>
      <c r="SN232" s="9"/>
      <c r="SO232" s="9"/>
      <c r="SP232" s="9"/>
      <c r="SQ232" s="9"/>
      <c r="SR232" s="9"/>
      <c r="SS232" s="9"/>
      <c r="ST232" s="9"/>
      <c r="SU232" s="9"/>
      <c r="SV232" s="9"/>
      <c r="SW232" s="9"/>
      <c r="SX232" s="9"/>
      <c r="SY232" s="9"/>
      <c r="SZ232" s="9"/>
      <c r="TA232" s="9"/>
      <c r="TB232" s="9"/>
      <c r="TC232" s="9"/>
      <c r="TD232" s="9"/>
      <c r="TE232" s="9"/>
      <c r="TF232" s="9"/>
      <c r="TG232" s="9"/>
      <c r="TH232" s="9"/>
      <c r="TI232" s="9"/>
      <c r="TJ232" s="9"/>
      <c r="TK232" s="9"/>
      <c r="TL232" s="9"/>
      <c r="TM232" s="9"/>
      <c r="TN232" s="9"/>
      <c r="TO232" s="9"/>
      <c r="TP232" s="9"/>
      <c r="TQ232" s="9"/>
      <c r="TR232" s="9"/>
      <c r="TS232" s="9"/>
      <c r="TT232" s="9"/>
      <c r="TU232" s="9"/>
      <c r="TV232" s="9"/>
      <c r="TW232" s="9"/>
      <c r="TX232" s="9"/>
      <c r="TY232" s="9"/>
      <c r="TZ232" s="9"/>
      <c r="UA232" s="9"/>
      <c r="UB232" s="9"/>
      <c r="UC232" s="9"/>
      <c r="UD232" s="9"/>
      <c r="UE232" s="9"/>
      <c r="UF232" s="9"/>
      <c r="UG232" s="9"/>
      <c r="UH232" s="9"/>
      <c r="UI232" s="9"/>
      <c r="UJ232" s="9"/>
      <c r="UK232" s="9"/>
      <c r="UL232" s="9"/>
      <c r="UM232" s="9"/>
      <c r="UN232" s="9"/>
      <c r="UO232" s="9"/>
      <c r="UP232" s="9"/>
      <c r="UQ232" s="9"/>
      <c r="UR232" s="9"/>
      <c r="US232" s="9"/>
    </row>
    <row r="233" spans="1:565" s="105" customFormat="1" x14ac:dyDescent="0.2">
      <c r="A233" s="119" t="s">
        <v>1680</v>
      </c>
      <c r="B233" s="116" t="s">
        <v>1005</v>
      </c>
      <c r="C233" s="120">
        <v>293.5</v>
      </c>
      <c r="D233" s="113">
        <v>284.10000000000002</v>
      </c>
      <c r="E233" s="195"/>
      <c r="F233" s="10"/>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c r="MK233" s="9"/>
      <c r="ML233" s="9"/>
      <c r="MM233" s="9"/>
      <c r="MN233" s="9"/>
      <c r="MO233" s="9"/>
      <c r="MP233" s="9"/>
      <c r="MQ233" s="9"/>
      <c r="MR233" s="9"/>
      <c r="MS233" s="9"/>
      <c r="MT233" s="9"/>
      <c r="MU233" s="9"/>
      <c r="MV233" s="9"/>
      <c r="MW233" s="9"/>
      <c r="MX233" s="9"/>
      <c r="MY233" s="9"/>
      <c r="MZ233" s="9"/>
      <c r="NA233" s="9"/>
      <c r="NB233" s="9"/>
      <c r="NC233" s="9"/>
      <c r="ND233" s="9"/>
      <c r="NE233" s="9"/>
      <c r="NF233" s="9"/>
      <c r="NG233" s="9"/>
      <c r="NH233" s="9"/>
      <c r="NI233" s="9"/>
      <c r="NJ233" s="9"/>
      <c r="NK233" s="9"/>
      <c r="NL233" s="9"/>
      <c r="NM233" s="9"/>
      <c r="NN233" s="9"/>
      <c r="NO233" s="9"/>
      <c r="NP233" s="9"/>
      <c r="NQ233" s="9"/>
      <c r="NR233" s="9"/>
      <c r="NS233" s="9"/>
      <c r="NT233" s="9"/>
      <c r="NU233" s="9"/>
      <c r="NV233" s="9"/>
      <c r="NW233" s="9"/>
      <c r="NX233" s="9"/>
      <c r="NY233" s="9"/>
      <c r="NZ233" s="9"/>
      <c r="OA233" s="9"/>
      <c r="OB233" s="9"/>
      <c r="OC233" s="9"/>
      <c r="OD233" s="9"/>
      <c r="OE233" s="9"/>
      <c r="OF233" s="9"/>
      <c r="OG233" s="9"/>
      <c r="OH233" s="9"/>
      <c r="OI233" s="9"/>
      <c r="OJ233" s="9"/>
      <c r="OK233" s="9"/>
      <c r="OL233" s="9"/>
      <c r="OM233" s="9"/>
      <c r="ON233" s="9"/>
      <c r="OO233" s="9"/>
      <c r="OP233" s="9"/>
      <c r="OQ233" s="9"/>
      <c r="OR233" s="9"/>
      <c r="OS233" s="9"/>
      <c r="OT233" s="9"/>
      <c r="OU233" s="9"/>
      <c r="OV233" s="9"/>
      <c r="OW233" s="9"/>
      <c r="OX233" s="9"/>
      <c r="OY233" s="9"/>
      <c r="OZ233" s="9"/>
      <c r="PA233" s="9"/>
      <c r="PB233" s="9"/>
      <c r="PC233" s="9"/>
      <c r="PD233" s="9"/>
      <c r="PE233" s="9"/>
      <c r="PF233" s="9"/>
      <c r="PG233" s="9"/>
      <c r="PH233" s="9"/>
      <c r="PI233" s="9"/>
      <c r="PJ233" s="9"/>
      <c r="PK233" s="9"/>
      <c r="PL233" s="9"/>
      <c r="PM233" s="9"/>
      <c r="PN233" s="9"/>
      <c r="PO233" s="9"/>
      <c r="PP233" s="9"/>
      <c r="PQ233" s="9"/>
      <c r="PR233" s="9"/>
      <c r="PS233" s="9"/>
      <c r="PT233" s="9"/>
      <c r="PU233" s="9"/>
      <c r="PV233" s="9"/>
      <c r="PW233" s="9"/>
      <c r="PX233" s="9"/>
      <c r="PY233" s="9"/>
      <c r="PZ233" s="9"/>
      <c r="QA233" s="9"/>
      <c r="QB233" s="9"/>
      <c r="QC233" s="9"/>
      <c r="QD233" s="9"/>
      <c r="QE233" s="9"/>
      <c r="QF233" s="9"/>
      <c r="QG233" s="9"/>
      <c r="QH233" s="9"/>
      <c r="QI233" s="9"/>
      <c r="QJ233" s="9"/>
      <c r="QK233" s="9"/>
      <c r="QL233" s="9"/>
      <c r="QM233" s="9"/>
      <c r="QN233" s="9"/>
      <c r="QO233" s="9"/>
      <c r="QP233" s="9"/>
      <c r="QQ233" s="9"/>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c r="SB233" s="9"/>
      <c r="SC233" s="9"/>
      <c r="SD233" s="9"/>
      <c r="SE233" s="9"/>
      <c r="SF233" s="9"/>
      <c r="SG233" s="9"/>
      <c r="SH233" s="9"/>
      <c r="SI233" s="9"/>
      <c r="SJ233" s="9"/>
      <c r="SK233" s="9"/>
      <c r="SL233" s="9"/>
      <c r="SM233" s="9"/>
      <c r="SN233" s="9"/>
      <c r="SO233" s="9"/>
      <c r="SP233" s="9"/>
      <c r="SQ233" s="9"/>
      <c r="SR233" s="9"/>
      <c r="SS233" s="9"/>
      <c r="ST233" s="9"/>
      <c r="SU233" s="9"/>
      <c r="SV233" s="9"/>
      <c r="SW233" s="9"/>
      <c r="SX233" s="9"/>
      <c r="SY233" s="9"/>
      <c r="SZ233" s="9"/>
      <c r="TA233" s="9"/>
      <c r="TB233" s="9"/>
      <c r="TC233" s="9"/>
      <c r="TD233" s="9"/>
      <c r="TE233" s="9"/>
      <c r="TF233" s="9"/>
      <c r="TG233" s="9"/>
      <c r="TH233" s="9"/>
      <c r="TI233" s="9"/>
      <c r="TJ233" s="9"/>
      <c r="TK233" s="9"/>
      <c r="TL233" s="9"/>
      <c r="TM233" s="9"/>
      <c r="TN233" s="9"/>
      <c r="TO233" s="9"/>
      <c r="TP233" s="9"/>
      <c r="TQ233" s="9"/>
      <c r="TR233" s="9"/>
      <c r="TS233" s="9"/>
      <c r="TT233" s="9"/>
      <c r="TU233" s="9"/>
      <c r="TV233" s="9"/>
      <c r="TW233" s="9"/>
      <c r="TX233" s="9"/>
      <c r="TY233" s="9"/>
      <c r="TZ233" s="9"/>
      <c r="UA233" s="9"/>
      <c r="UB233" s="9"/>
      <c r="UC233" s="9"/>
      <c r="UD233" s="9"/>
      <c r="UE233" s="9"/>
      <c r="UF233" s="9"/>
      <c r="UG233" s="9"/>
      <c r="UH233" s="9"/>
      <c r="UI233" s="9"/>
      <c r="UJ233" s="9"/>
      <c r="UK233" s="9"/>
      <c r="UL233" s="9"/>
      <c r="UM233" s="9"/>
      <c r="UN233" s="9"/>
      <c r="UO233" s="9"/>
      <c r="UP233" s="9"/>
      <c r="UQ233" s="9"/>
      <c r="UR233" s="9"/>
      <c r="US233" s="9"/>
    </row>
    <row r="234" spans="1:565" s="105" customFormat="1" x14ac:dyDescent="0.2">
      <c r="A234" s="119" t="s">
        <v>1681</v>
      </c>
      <c r="B234" s="116" t="s">
        <v>1005</v>
      </c>
      <c r="C234" s="120">
        <v>446.89089999999999</v>
      </c>
      <c r="D234" s="113">
        <v>445.1</v>
      </c>
      <c r="E234" s="114">
        <v>10.87054375</v>
      </c>
      <c r="F234" s="10"/>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c r="JA234" s="9"/>
      <c r="JB234" s="9"/>
      <c r="JC234" s="9"/>
      <c r="JD234" s="9"/>
      <c r="JE234" s="9"/>
      <c r="JF234" s="9"/>
      <c r="JG234" s="9"/>
      <c r="JH234" s="9"/>
      <c r="JI234" s="9"/>
      <c r="JJ234" s="9"/>
      <c r="JK234" s="9"/>
      <c r="JL234" s="9"/>
      <c r="JM234" s="9"/>
      <c r="JN234" s="9"/>
      <c r="JO234" s="9"/>
      <c r="JP234" s="9"/>
      <c r="JQ234" s="9"/>
      <c r="JR234" s="9"/>
      <c r="JS234" s="9"/>
      <c r="JT234" s="9"/>
      <c r="JU234" s="9"/>
      <c r="JV234" s="9"/>
      <c r="JW234" s="9"/>
      <c r="JX234" s="9"/>
      <c r="JY234" s="9"/>
      <c r="JZ234" s="9"/>
      <c r="KA234" s="9"/>
      <c r="KB234" s="9"/>
      <c r="KC234" s="9"/>
      <c r="KD234" s="9"/>
      <c r="KE234" s="9"/>
      <c r="KF234" s="9"/>
      <c r="KG234" s="9"/>
      <c r="KH234" s="9"/>
      <c r="KI234" s="9"/>
      <c r="KJ234" s="9"/>
      <c r="KK234" s="9"/>
      <c r="KL234" s="9"/>
      <c r="KM234" s="9"/>
      <c r="KN234" s="9"/>
      <c r="KO234" s="9"/>
      <c r="KP234" s="9"/>
      <c r="KQ234" s="9"/>
      <c r="KR234" s="9"/>
      <c r="KS234" s="9"/>
      <c r="KT234" s="9"/>
      <c r="KU234" s="9"/>
      <c r="KV234" s="9"/>
      <c r="KW234" s="9"/>
      <c r="KX234" s="9"/>
      <c r="KY234" s="9"/>
      <c r="KZ234" s="9"/>
      <c r="LA234" s="9"/>
      <c r="LB234" s="9"/>
      <c r="LC234" s="9"/>
      <c r="LD234" s="9"/>
      <c r="LE234" s="9"/>
      <c r="LF234" s="9"/>
      <c r="LG234" s="9"/>
      <c r="LH234" s="9"/>
      <c r="LI234" s="9"/>
      <c r="LJ234" s="9"/>
      <c r="LK234" s="9"/>
      <c r="LL234" s="9"/>
      <c r="LM234" s="9"/>
      <c r="LN234" s="9"/>
      <c r="LO234" s="9"/>
      <c r="LP234" s="9"/>
      <c r="LQ234" s="9"/>
      <c r="LR234" s="9"/>
      <c r="LS234" s="9"/>
      <c r="LT234" s="9"/>
      <c r="LU234" s="9"/>
      <c r="LV234" s="9"/>
      <c r="LW234" s="9"/>
      <c r="LX234" s="9"/>
      <c r="LY234" s="9"/>
      <c r="LZ234" s="9"/>
      <c r="MA234" s="9"/>
      <c r="MB234" s="9"/>
      <c r="MC234" s="9"/>
      <c r="MD234" s="9"/>
      <c r="ME234" s="9"/>
      <c r="MF234" s="9"/>
      <c r="MG234" s="9"/>
      <c r="MH234" s="9"/>
      <c r="MI234" s="9"/>
      <c r="MJ234" s="9"/>
      <c r="MK234" s="9"/>
      <c r="ML234" s="9"/>
      <c r="MM234" s="9"/>
      <c r="MN234" s="9"/>
      <c r="MO234" s="9"/>
      <c r="MP234" s="9"/>
      <c r="MQ234" s="9"/>
      <c r="MR234" s="9"/>
      <c r="MS234" s="9"/>
      <c r="MT234" s="9"/>
      <c r="MU234" s="9"/>
      <c r="MV234" s="9"/>
      <c r="MW234" s="9"/>
      <c r="MX234" s="9"/>
      <c r="MY234" s="9"/>
      <c r="MZ234" s="9"/>
      <c r="NA234" s="9"/>
      <c r="NB234" s="9"/>
      <c r="NC234" s="9"/>
      <c r="ND234" s="9"/>
      <c r="NE234" s="9"/>
      <c r="NF234" s="9"/>
      <c r="NG234" s="9"/>
      <c r="NH234" s="9"/>
      <c r="NI234" s="9"/>
      <c r="NJ234" s="9"/>
      <c r="NK234" s="9"/>
      <c r="NL234" s="9"/>
      <c r="NM234" s="9"/>
      <c r="NN234" s="9"/>
      <c r="NO234" s="9"/>
      <c r="NP234" s="9"/>
      <c r="NQ234" s="9"/>
      <c r="NR234" s="9"/>
      <c r="NS234" s="9"/>
      <c r="NT234" s="9"/>
      <c r="NU234" s="9"/>
      <c r="NV234" s="9"/>
      <c r="NW234" s="9"/>
      <c r="NX234" s="9"/>
      <c r="NY234" s="9"/>
      <c r="NZ234" s="9"/>
      <c r="OA234" s="9"/>
      <c r="OB234" s="9"/>
      <c r="OC234" s="9"/>
      <c r="OD234" s="9"/>
      <c r="OE234" s="9"/>
      <c r="OF234" s="9"/>
      <c r="OG234" s="9"/>
      <c r="OH234" s="9"/>
      <c r="OI234" s="9"/>
      <c r="OJ234" s="9"/>
      <c r="OK234" s="9"/>
      <c r="OL234" s="9"/>
      <c r="OM234" s="9"/>
      <c r="ON234" s="9"/>
      <c r="OO234" s="9"/>
      <c r="OP234" s="9"/>
      <c r="OQ234" s="9"/>
      <c r="OR234" s="9"/>
      <c r="OS234" s="9"/>
      <c r="OT234" s="9"/>
      <c r="OU234" s="9"/>
      <c r="OV234" s="9"/>
      <c r="OW234" s="9"/>
      <c r="OX234" s="9"/>
      <c r="OY234" s="9"/>
      <c r="OZ234" s="9"/>
      <c r="PA234" s="9"/>
      <c r="PB234" s="9"/>
      <c r="PC234" s="9"/>
      <c r="PD234" s="9"/>
      <c r="PE234" s="9"/>
      <c r="PF234" s="9"/>
      <c r="PG234" s="9"/>
      <c r="PH234" s="9"/>
      <c r="PI234" s="9"/>
      <c r="PJ234" s="9"/>
      <c r="PK234" s="9"/>
      <c r="PL234" s="9"/>
      <c r="PM234" s="9"/>
      <c r="PN234" s="9"/>
      <c r="PO234" s="9"/>
      <c r="PP234" s="9"/>
      <c r="PQ234" s="9"/>
      <c r="PR234" s="9"/>
      <c r="PS234" s="9"/>
      <c r="PT234" s="9"/>
      <c r="PU234" s="9"/>
      <c r="PV234" s="9"/>
      <c r="PW234" s="9"/>
      <c r="PX234" s="9"/>
      <c r="PY234" s="9"/>
      <c r="PZ234" s="9"/>
      <c r="QA234" s="9"/>
      <c r="QB234" s="9"/>
      <c r="QC234" s="9"/>
      <c r="QD234" s="9"/>
      <c r="QE234" s="9"/>
      <c r="QF234" s="9"/>
      <c r="QG234" s="9"/>
      <c r="QH234" s="9"/>
      <c r="QI234" s="9"/>
      <c r="QJ234" s="9"/>
      <c r="QK234" s="9"/>
      <c r="QL234" s="9"/>
      <c r="QM234" s="9"/>
      <c r="QN234" s="9"/>
      <c r="QO234" s="9"/>
      <c r="QP234" s="9"/>
      <c r="QQ234" s="9"/>
      <c r="QR234" s="9"/>
      <c r="QS234" s="9"/>
      <c r="QT234" s="9"/>
      <c r="QU234" s="9"/>
      <c r="QV234" s="9"/>
      <c r="QW234" s="9"/>
      <c r="QX234" s="9"/>
      <c r="QY234" s="9"/>
      <c r="QZ234" s="9"/>
      <c r="RA234" s="9"/>
      <c r="RB234" s="9"/>
      <c r="RC234" s="9"/>
      <c r="RD234" s="9"/>
      <c r="RE234" s="9"/>
      <c r="RF234" s="9"/>
      <c r="RG234" s="9"/>
      <c r="RH234" s="9"/>
      <c r="RI234" s="9"/>
      <c r="RJ234" s="9"/>
      <c r="RK234" s="9"/>
      <c r="RL234" s="9"/>
      <c r="RM234" s="9"/>
      <c r="RN234" s="9"/>
      <c r="RO234" s="9"/>
      <c r="RP234" s="9"/>
      <c r="RQ234" s="9"/>
      <c r="RR234" s="9"/>
      <c r="RS234" s="9"/>
      <c r="RT234" s="9"/>
      <c r="RU234" s="9"/>
      <c r="RV234" s="9"/>
      <c r="RW234" s="9"/>
      <c r="RX234" s="9"/>
      <c r="RY234" s="9"/>
      <c r="RZ234" s="9"/>
      <c r="SA234" s="9"/>
      <c r="SB234" s="9"/>
      <c r="SC234" s="9"/>
      <c r="SD234" s="9"/>
      <c r="SE234" s="9"/>
      <c r="SF234" s="9"/>
      <c r="SG234" s="9"/>
      <c r="SH234" s="9"/>
      <c r="SI234" s="9"/>
      <c r="SJ234" s="9"/>
      <c r="SK234" s="9"/>
      <c r="SL234" s="9"/>
      <c r="SM234" s="9"/>
      <c r="SN234" s="9"/>
      <c r="SO234" s="9"/>
      <c r="SP234" s="9"/>
      <c r="SQ234" s="9"/>
      <c r="SR234" s="9"/>
      <c r="SS234" s="9"/>
      <c r="ST234" s="9"/>
      <c r="SU234" s="9"/>
      <c r="SV234" s="9"/>
      <c r="SW234" s="9"/>
      <c r="SX234" s="9"/>
      <c r="SY234" s="9"/>
      <c r="SZ234" s="9"/>
      <c r="TA234" s="9"/>
      <c r="TB234" s="9"/>
      <c r="TC234" s="9"/>
      <c r="TD234" s="9"/>
      <c r="TE234" s="9"/>
      <c r="TF234" s="9"/>
      <c r="TG234" s="9"/>
      <c r="TH234" s="9"/>
      <c r="TI234" s="9"/>
      <c r="TJ234" s="9"/>
      <c r="TK234" s="9"/>
      <c r="TL234" s="9"/>
      <c r="TM234" s="9"/>
      <c r="TN234" s="9"/>
      <c r="TO234" s="9"/>
      <c r="TP234" s="9"/>
      <c r="TQ234" s="9"/>
      <c r="TR234" s="9"/>
      <c r="TS234" s="9"/>
      <c r="TT234" s="9"/>
      <c r="TU234" s="9"/>
      <c r="TV234" s="9"/>
      <c r="TW234" s="9"/>
      <c r="TX234" s="9"/>
      <c r="TY234" s="9"/>
      <c r="TZ234" s="9"/>
      <c r="UA234" s="9"/>
      <c r="UB234" s="9"/>
      <c r="UC234" s="9"/>
      <c r="UD234" s="9"/>
      <c r="UE234" s="9"/>
      <c r="UF234" s="9"/>
      <c r="UG234" s="9"/>
      <c r="UH234" s="9"/>
      <c r="UI234" s="9"/>
      <c r="UJ234" s="9"/>
      <c r="UK234" s="9"/>
      <c r="UL234" s="9"/>
      <c r="UM234" s="9"/>
      <c r="UN234" s="9"/>
      <c r="UO234" s="9"/>
      <c r="UP234" s="9"/>
      <c r="UQ234" s="9"/>
      <c r="UR234" s="9"/>
      <c r="US234" s="9"/>
    </row>
    <row r="235" spans="1:565" s="105" customFormat="1" x14ac:dyDescent="0.2">
      <c r="A235" s="119" t="s">
        <v>1039</v>
      </c>
      <c r="B235" s="116" t="s">
        <v>1005</v>
      </c>
      <c r="C235" s="120">
        <v>6762.4090770000003</v>
      </c>
      <c r="D235" s="113">
        <v>6747</v>
      </c>
      <c r="E235" s="113">
        <v>26.084849999999999</v>
      </c>
      <c r="F235" s="10"/>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c r="IW235" s="9"/>
      <c r="IX235" s="9"/>
      <c r="IY235" s="9"/>
      <c r="IZ235" s="9"/>
      <c r="JA235" s="9"/>
      <c r="JB235" s="9"/>
      <c r="JC235" s="9"/>
      <c r="JD235" s="9"/>
      <c r="JE235" s="9"/>
      <c r="JF235" s="9"/>
      <c r="JG235" s="9"/>
      <c r="JH235" s="9"/>
      <c r="JI235" s="9"/>
      <c r="JJ235" s="9"/>
      <c r="JK235" s="9"/>
      <c r="JL235" s="9"/>
      <c r="JM235" s="9"/>
      <c r="JN235" s="9"/>
      <c r="JO235" s="9"/>
      <c r="JP235" s="9"/>
      <c r="JQ235" s="9"/>
      <c r="JR235" s="9"/>
      <c r="JS235" s="9"/>
      <c r="JT235" s="9"/>
      <c r="JU235" s="9"/>
      <c r="JV235" s="9"/>
      <c r="JW235" s="9"/>
      <c r="JX235" s="9"/>
      <c r="JY235" s="9"/>
      <c r="JZ235" s="9"/>
      <c r="KA235" s="9"/>
      <c r="KB235" s="9"/>
      <c r="KC235" s="9"/>
      <c r="KD235" s="9"/>
      <c r="KE235" s="9"/>
      <c r="KF235" s="9"/>
      <c r="KG235" s="9"/>
      <c r="KH235" s="9"/>
      <c r="KI235" s="9"/>
      <c r="KJ235" s="9"/>
      <c r="KK235" s="9"/>
      <c r="KL235" s="9"/>
      <c r="KM235" s="9"/>
      <c r="KN235" s="9"/>
      <c r="KO235" s="9"/>
      <c r="KP235" s="9"/>
      <c r="KQ235" s="9"/>
      <c r="KR235" s="9"/>
      <c r="KS235" s="9"/>
      <c r="KT235" s="9"/>
      <c r="KU235" s="9"/>
      <c r="KV235" s="9"/>
      <c r="KW235" s="9"/>
      <c r="KX235" s="9"/>
      <c r="KY235" s="9"/>
      <c r="KZ235" s="9"/>
      <c r="LA235" s="9"/>
      <c r="LB235" s="9"/>
      <c r="LC235" s="9"/>
      <c r="LD235" s="9"/>
      <c r="LE235" s="9"/>
      <c r="LF235" s="9"/>
      <c r="LG235" s="9"/>
      <c r="LH235" s="9"/>
      <c r="LI235" s="9"/>
      <c r="LJ235" s="9"/>
      <c r="LK235" s="9"/>
      <c r="LL235" s="9"/>
      <c r="LM235" s="9"/>
      <c r="LN235" s="9"/>
      <c r="LO235" s="9"/>
      <c r="LP235" s="9"/>
      <c r="LQ235" s="9"/>
      <c r="LR235" s="9"/>
      <c r="LS235" s="9"/>
      <c r="LT235" s="9"/>
      <c r="LU235" s="9"/>
      <c r="LV235" s="9"/>
      <c r="LW235" s="9"/>
      <c r="LX235" s="9"/>
      <c r="LY235" s="9"/>
      <c r="LZ235" s="9"/>
      <c r="MA235" s="9"/>
      <c r="MB235" s="9"/>
      <c r="MC235" s="9"/>
      <c r="MD235" s="9"/>
      <c r="ME235" s="9"/>
      <c r="MF235" s="9"/>
      <c r="MG235" s="9"/>
      <c r="MH235" s="9"/>
      <c r="MI235" s="9"/>
      <c r="MJ235" s="9"/>
      <c r="MK235" s="9"/>
      <c r="ML235" s="9"/>
      <c r="MM235" s="9"/>
      <c r="MN235" s="9"/>
      <c r="MO235" s="9"/>
      <c r="MP235" s="9"/>
      <c r="MQ235" s="9"/>
      <c r="MR235" s="9"/>
      <c r="MS235" s="9"/>
      <c r="MT235" s="9"/>
      <c r="MU235" s="9"/>
      <c r="MV235" s="9"/>
      <c r="MW235" s="9"/>
      <c r="MX235" s="9"/>
      <c r="MY235" s="9"/>
      <c r="MZ235" s="9"/>
      <c r="NA235" s="9"/>
      <c r="NB235" s="9"/>
      <c r="NC235" s="9"/>
      <c r="ND235" s="9"/>
      <c r="NE235" s="9"/>
      <c r="NF235" s="9"/>
      <c r="NG235" s="9"/>
      <c r="NH235" s="9"/>
      <c r="NI235" s="9"/>
      <c r="NJ235" s="9"/>
      <c r="NK235" s="9"/>
      <c r="NL235" s="9"/>
      <c r="NM235" s="9"/>
      <c r="NN235" s="9"/>
      <c r="NO235" s="9"/>
      <c r="NP235" s="9"/>
      <c r="NQ235" s="9"/>
      <c r="NR235" s="9"/>
      <c r="NS235" s="9"/>
      <c r="NT235" s="9"/>
      <c r="NU235" s="9"/>
      <c r="NV235" s="9"/>
      <c r="NW235" s="9"/>
      <c r="NX235" s="9"/>
      <c r="NY235" s="9"/>
      <c r="NZ235" s="9"/>
      <c r="OA235" s="9"/>
      <c r="OB235" s="9"/>
      <c r="OC235" s="9"/>
      <c r="OD235" s="9"/>
      <c r="OE235" s="9"/>
      <c r="OF235" s="9"/>
      <c r="OG235" s="9"/>
      <c r="OH235" s="9"/>
      <c r="OI235" s="9"/>
      <c r="OJ235" s="9"/>
      <c r="OK235" s="9"/>
      <c r="OL235" s="9"/>
      <c r="OM235" s="9"/>
      <c r="ON235" s="9"/>
      <c r="OO235" s="9"/>
      <c r="OP235" s="9"/>
      <c r="OQ235" s="9"/>
      <c r="OR235" s="9"/>
      <c r="OS235" s="9"/>
      <c r="OT235" s="9"/>
      <c r="OU235" s="9"/>
      <c r="OV235" s="9"/>
      <c r="OW235" s="9"/>
      <c r="OX235" s="9"/>
      <c r="OY235" s="9"/>
      <c r="OZ235" s="9"/>
      <c r="PA235" s="9"/>
      <c r="PB235" s="9"/>
      <c r="PC235" s="9"/>
      <c r="PD235" s="9"/>
      <c r="PE235" s="9"/>
      <c r="PF235" s="9"/>
      <c r="PG235" s="9"/>
      <c r="PH235" s="9"/>
      <c r="PI235" s="9"/>
      <c r="PJ235" s="9"/>
      <c r="PK235" s="9"/>
      <c r="PL235" s="9"/>
      <c r="PM235" s="9"/>
      <c r="PN235" s="9"/>
      <c r="PO235" s="9"/>
      <c r="PP235" s="9"/>
      <c r="PQ235" s="9"/>
      <c r="PR235" s="9"/>
      <c r="PS235" s="9"/>
      <c r="PT235" s="9"/>
      <c r="PU235" s="9"/>
      <c r="PV235" s="9"/>
      <c r="PW235" s="9"/>
      <c r="PX235" s="9"/>
      <c r="PY235" s="9"/>
      <c r="PZ235" s="9"/>
      <c r="QA235" s="9"/>
      <c r="QB235" s="9"/>
      <c r="QC235" s="9"/>
      <c r="QD235" s="9"/>
      <c r="QE235" s="9"/>
      <c r="QF235" s="9"/>
      <c r="QG235" s="9"/>
      <c r="QH235" s="9"/>
      <c r="QI235" s="9"/>
      <c r="QJ235" s="9"/>
      <c r="QK235" s="9"/>
      <c r="QL235" s="9"/>
      <c r="QM235" s="9"/>
      <c r="QN235" s="9"/>
      <c r="QO235" s="9"/>
      <c r="QP235" s="9"/>
      <c r="QQ235" s="9"/>
      <c r="QR235" s="9"/>
      <c r="QS235" s="9"/>
      <c r="QT235" s="9"/>
      <c r="QU235" s="9"/>
      <c r="QV235" s="9"/>
      <c r="QW235" s="9"/>
      <c r="QX235" s="9"/>
      <c r="QY235" s="9"/>
      <c r="QZ235" s="9"/>
      <c r="RA235" s="9"/>
      <c r="RB235" s="9"/>
      <c r="RC235" s="9"/>
      <c r="RD235" s="9"/>
      <c r="RE235" s="9"/>
      <c r="RF235" s="9"/>
      <c r="RG235" s="9"/>
      <c r="RH235" s="9"/>
      <c r="RI235" s="9"/>
      <c r="RJ235" s="9"/>
      <c r="RK235" s="9"/>
      <c r="RL235" s="9"/>
      <c r="RM235" s="9"/>
      <c r="RN235" s="9"/>
      <c r="RO235" s="9"/>
      <c r="RP235" s="9"/>
      <c r="RQ235" s="9"/>
      <c r="RR235" s="9"/>
      <c r="RS235" s="9"/>
      <c r="RT235" s="9"/>
      <c r="RU235" s="9"/>
      <c r="RV235" s="9"/>
      <c r="RW235" s="9"/>
      <c r="RX235" s="9"/>
      <c r="RY235" s="9"/>
      <c r="RZ235" s="9"/>
      <c r="SA235" s="9"/>
      <c r="SB235" s="9"/>
      <c r="SC235" s="9"/>
      <c r="SD235" s="9"/>
      <c r="SE235" s="9"/>
      <c r="SF235" s="9"/>
      <c r="SG235" s="9"/>
      <c r="SH235" s="9"/>
      <c r="SI235" s="9"/>
      <c r="SJ235" s="9"/>
      <c r="SK235" s="9"/>
      <c r="SL235" s="9"/>
      <c r="SM235" s="9"/>
      <c r="SN235" s="9"/>
      <c r="SO235" s="9"/>
      <c r="SP235" s="9"/>
      <c r="SQ235" s="9"/>
      <c r="SR235" s="9"/>
      <c r="SS235" s="9"/>
      <c r="ST235" s="9"/>
      <c r="SU235" s="9"/>
      <c r="SV235" s="9"/>
      <c r="SW235" s="9"/>
      <c r="SX235" s="9"/>
      <c r="SY235" s="9"/>
      <c r="SZ235" s="9"/>
      <c r="TA235" s="9"/>
      <c r="TB235" s="9"/>
      <c r="TC235" s="9"/>
      <c r="TD235" s="9"/>
      <c r="TE235" s="9"/>
      <c r="TF235" s="9"/>
      <c r="TG235" s="9"/>
      <c r="TH235" s="9"/>
      <c r="TI235" s="9"/>
      <c r="TJ235" s="9"/>
      <c r="TK235" s="9"/>
      <c r="TL235" s="9"/>
      <c r="TM235" s="9"/>
      <c r="TN235" s="9"/>
      <c r="TO235" s="9"/>
      <c r="TP235" s="9"/>
      <c r="TQ235" s="9"/>
      <c r="TR235" s="9"/>
      <c r="TS235" s="9"/>
      <c r="TT235" s="9"/>
      <c r="TU235" s="9"/>
      <c r="TV235" s="9"/>
      <c r="TW235" s="9"/>
      <c r="TX235" s="9"/>
      <c r="TY235" s="9"/>
      <c r="TZ235" s="9"/>
      <c r="UA235" s="9"/>
      <c r="UB235" s="9"/>
      <c r="UC235" s="9"/>
      <c r="UD235" s="9"/>
      <c r="UE235" s="9"/>
      <c r="UF235" s="9"/>
      <c r="UG235" s="9"/>
      <c r="UH235" s="9"/>
      <c r="UI235" s="9"/>
      <c r="UJ235" s="9"/>
      <c r="UK235" s="9"/>
      <c r="UL235" s="9"/>
      <c r="UM235" s="9"/>
      <c r="UN235" s="9"/>
      <c r="UO235" s="9"/>
      <c r="UP235" s="9"/>
      <c r="UQ235" s="9"/>
      <c r="UR235" s="9"/>
      <c r="US235" s="9"/>
    </row>
    <row r="236" spans="1:565" s="105" customFormat="1" x14ac:dyDescent="0.2">
      <c r="A236" s="119" t="s">
        <v>1682</v>
      </c>
      <c r="B236" s="116" t="s">
        <v>1005</v>
      </c>
      <c r="C236" s="120">
        <v>564.65285200000005</v>
      </c>
      <c r="D236" s="113">
        <v>596.65</v>
      </c>
      <c r="E236" s="113">
        <v>60.265087186999999</v>
      </c>
      <c r="F236" s="10"/>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c r="IU236" s="9"/>
      <c r="IV236" s="9"/>
      <c r="IW236" s="9"/>
      <c r="IX236" s="9"/>
      <c r="IY236" s="9"/>
      <c r="IZ236" s="9"/>
      <c r="JA236" s="9"/>
      <c r="JB236" s="9"/>
      <c r="JC236" s="9"/>
      <c r="JD236" s="9"/>
      <c r="JE236" s="9"/>
      <c r="JF236" s="9"/>
      <c r="JG236" s="9"/>
      <c r="JH236" s="9"/>
      <c r="JI236" s="9"/>
      <c r="JJ236" s="9"/>
      <c r="JK236" s="9"/>
      <c r="JL236" s="9"/>
      <c r="JM236" s="9"/>
      <c r="JN236" s="9"/>
      <c r="JO236" s="9"/>
      <c r="JP236" s="9"/>
      <c r="JQ236" s="9"/>
      <c r="JR236" s="9"/>
      <c r="JS236" s="9"/>
      <c r="JT236" s="9"/>
      <c r="JU236" s="9"/>
      <c r="JV236" s="9"/>
      <c r="JW236" s="9"/>
      <c r="JX236" s="9"/>
      <c r="JY236" s="9"/>
      <c r="JZ236" s="9"/>
      <c r="KA236" s="9"/>
      <c r="KB236" s="9"/>
      <c r="KC236" s="9"/>
      <c r="KD236" s="9"/>
      <c r="KE236" s="9"/>
      <c r="KF236" s="9"/>
      <c r="KG236" s="9"/>
      <c r="KH236" s="9"/>
      <c r="KI236" s="9"/>
      <c r="KJ236" s="9"/>
      <c r="KK236" s="9"/>
      <c r="KL236" s="9"/>
      <c r="KM236" s="9"/>
      <c r="KN236" s="9"/>
      <c r="KO236" s="9"/>
      <c r="KP236" s="9"/>
      <c r="KQ236" s="9"/>
      <c r="KR236" s="9"/>
      <c r="KS236" s="9"/>
      <c r="KT236" s="9"/>
      <c r="KU236" s="9"/>
      <c r="KV236" s="9"/>
      <c r="KW236" s="9"/>
      <c r="KX236" s="9"/>
      <c r="KY236" s="9"/>
      <c r="KZ236" s="9"/>
      <c r="LA236" s="9"/>
      <c r="LB236" s="9"/>
      <c r="LC236" s="9"/>
      <c r="LD236" s="9"/>
      <c r="LE236" s="9"/>
      <c r="LF236" s="9"/>
      <c r="LG236" s="9"/>
      <c r="LH236" s="9"/>
      <c r="LI236" s="9"/>
      <c r="LJ236" s="9"/>
      <c r="LK236" s="9"/>
      <c r="LL236" s="9"/>
      <c r="LM236" s="9"/>
      <c r="LN236" s="9"/>
      <c r="LO236" s="9"/>
      <c r="LP236" s="9"/>
      <c r="LQ236" s="9"/>
      <c r="LR236" s="9"/>
      <c r="LS236" s="9"/>
      <c r="LT236" s="9"/>
      <c r="LU236" s="9"/>
      <c r="LV236" s="9"/>
      <c r="LW236" s="9"/>
      <c r="LX236" s="9"/>
      <c r="LY236" s="9"/>
      <c r="LZ236" s="9"/>
      <c r="MA236" s="9"/>
      <c r="MB236" s="9"/>
      <c r="MC236" s="9"/>
      <c r="MD236" s="9"/>
      <c r="ME236" s="9"/>
      <c r="MF236" s="9"/>
      <c r="MG236" s="9"/>
      <c r="MH236" s="9"/>
      <c r="MI236" s="9"/>
      <c r="MJ236" s="9"/>
      <c r="MK236" s="9"/>
      <c r="ML236" s="9"/>
      <c r="MM236" s="9"/>
      <c r="MN236" s="9"/>
      <c r="MO236" s="9"/>
      <c r="MP236" s="9"/>
      <c r="MQ236" s="9"/>
      <c r="MR236" s="9"/>
      <c r="MS236" s="9"/>
      <c r="MT236" s="9"/>
      <c r="MU236" s="9"/>
      <c r="MV236" s="9"/>
      <c r="MW236" s="9"/>
      <c r="MX236" s="9"/>
      <c r="MY236" s="9"/>
      <c r="MZ236" s="9"/>
      <c r="NA236" s="9"/>
      <c r="NB236" s="9"/>
      <c r="NC236" s="9"/>
      <c r="ND236" s="9"/>
      <c r="NE236" s="9"/>
      <c r="NF236" s="9"/>
      <c r="NG236" s="9"/>
      <c r="NH236" s="9"/>
      <c r="NI236" s="9"/>
      <c r="NJ236" s="9"/>
      <c r="NK236" s="9"/>
      <c r="NL236" s="9"/>
      <c r="NM236" s="9"/>
      <c r="NN236" s="9"/>
      <c r="NO236" s="9"/>
      <c r="NP236" s="9"/>
      <c r="NQ236" s="9"/>
      <c r="NR236" s="9"/>
      <c r="NS236" s="9"/>
      <c r="NT236" s="9"/>
      <c r="NU236" s="9"/>
      <c r="NV236" s="9"/>
      <c r="NW236" s="9"/>
      <c r="NX236" s="9"/>
      <c r="NY236" s="9"/>
      <c r="NZ236" s="9"/>
      <c r="OA236" s="9"/>
      <c r="OB236" s="9"/>
      <c r="OC236" s="9"/>
      <c r="OD236" s="9"/>
      <c r="OE236" s="9"/>
      <c r="OF236" s="9"/>
      <c r="OG236" s="9"/>
      <c r="OH236" s="9"/>
      <c r="OI236" s="9"/>
      <c r="OJ236" s="9"/>
      <c r="OK236" s="9"/>
      <c r="OL236" s="9"/>
      <c r="OM236" s="9"/>
      <c r="ON236" s="9"/>
      <c r="OO236" s="9"/>
      <c r="OP236" s="9"/>
      <c r="OQ236" s="9"/>
      <c r="OR236" s="9"/>
      <c r="OS236" s="9"/>
      <c r="OT236" s="9"/>
      <c r="OU236" s="9"/>
      <c r="OV236" s="9"/>
      <c r="OW236" s="9"/>
      <c r="OX236" s="9"/>
      <c r="OY236" s="9"/>
      <c r="OZ236" s="9"/>
      <c r="PA236" s="9"/>
      <c r="PB236" s="9"/>
      <c r="PC236" s="9"/>
      <c r="PD236" s="9"/>
      <c r="PE236" s="9"/>
      <c r="PF236" s="9"/>
      <c r="PG236" s="9"/>
      <c r="PH236" s="9"/>
      <c r="PI236" s="9"/>
      <c r="PJ236" s="9"/>
      <c r="PK236" s="9"/>
      <c r="PL236" s="9"/>
      <c r="PM236" s="9"/>
      <c r="PN236" s="9"/>
      <c r="PO236" s="9"/>
      <c r="PP236" s="9"/>
      <c r="PQ236" s="9"/>
      <c r="PR236" s="9"/>
      <c r="PS236" s="9"/>
      <c r="PT236" s="9"/>
      <c r="PU236" s="9"/>
      <c r="PV236" s="9"/>
      <c r="PW236" s="9"/>
      <c r="PX236" s="9"/>
      <c r="PY236" s="9"/>
      <c r="PZ236" s="9"/>
      <c r="QA236" s="9"/>
      <c r="QB236" s="9"/>
      <c r="QC236" s="9"/>
      <c r="QD236" s="9"/>
      <c r="QE236" s="9"/>
      <c r="QF236" s="9"/>
      <c r="QG236" s="9"/>
      <c r="QH236" s="9"/>
      <c r="QI236" s="9"/>
      <c r="QJ236" s="9"/>
      <c r="QK236" s="9"/>
      <c r="QL236" s="9"/>
      <c r="QM236" s="9"/>
      <c r="QN236" s="9"/>
      <c r="QO236" s="9"/>
      <c r="QP236" s="9"/>
      <c r="QQ236" s="9"/>
      <c r="QR236" s="9"/>
      <c r="QS236" s="9"/>
      <c r="QT236" s="9"/>
      <c r="QU236" s="9"/>
      <c r="QV236" s="9"/>
      <c r="QW236" s="9"/>
      <c r="QX236" s="9"/>
      <c r="QY236" s="9"/>
      <c r="QZ236" s="9"/>
      <c r="RA236" s="9"/>
      <c r="RB236" s="9"/>
      <c r="RC236" s="9"/>
      <c r="RD236" s="9"/>
      <c r="RE236" s="9"/>
      <c r="RF236" s="9"/>
      <c r="RG236" s="9"/>
      <c r="RH236" s="9"/>
      <c r="RI236" s="9"/>
      <c r="RJ236" s="9"/>
      <c r="RK236" s="9"/>
      <c r="RL236" s="9"/>
      <c r="RM236" s="9"/>
      <c r="RN236" s="9"/>
      <c r="RO236" s="9"/>
      <c r="RP236" s="9"/>
      <c r="RQ236" s="9"/>
      <c r="RR236" s="9"/>
      <c r="RS236" s="9"/>
      <c r="RT236" s="9"/>
      <c r="RU236" s="9"/>
      <c r="RV236" s="9"/>
      <c r="RW236" s="9"/>
      <c r="RX236" s="9"/>
      <c r="RY236" s="9"/>
      <c r="RZ236" s="9"/>
      <c r="SA236" s="9"/>
      <c r="SB236" s="9"/>
      <c r="SC236" s="9"/>
      <c r="SD236" s="9"/>
      <c r="SE236" s="9"/>
      <c r="SF236" s="9"/>
      <c r="SG236" s="9"/>
      <c r="SH236" s="9"/>
      <c r="SI236" s="9"/>
      <c r="SJ236" s="9"/>
      <c r="SK236" s="9"/>
      <c r="SL236" s="9"/>
      <c r="SM236" s="9"/>
      <c r="SN236" s="9"/>
      <c r="SO236" s="9"/>
      <c r="SP236" s="9"/>
      <c r="SQ236" s="9"/>
      <c r="SR236" s="9"/>
      <c r="SS236" s="9"/>
      <c r="ST236" s="9"/>
      <c r="SU236" s="9"/>
      <c r="SV236" s="9"/>
      <c r="SW236" s="9"/>
      <c r="SX236" s="9"/>
      <c r="SY236" s="9"/>
      <c r="SZ236" s="9"/>
      <c r="TA236" s="9"/>
      <c r="TB236" s="9"/>
      <c r="TC236" s="9"/>
      <c r="TD236" s="9"/>
      <c r="TE236" s="9"/>
      <c r="TF236" s="9"/>
      <c r="TG236" s="9"/>
      <c r="TH236" s="9"/>
      <c r="TI236" s="9"/>
      <c r="TJ236" s="9"/>
      <c r="TK236" s="9"/>
      <c r="TL236" s="9"/>
      <c r="TM236" s="9"/>
      <c r="TN236" s="9"/>
      <c r="TO236" s="9"/>
      <c r="TP236" s="9"/>
      <c r="TQ236" s="9"/>
      <c r="TR236" s="9"/>
      <c r="TS236" s="9"/>
      <c r="TT236" s="9"/>
      <c r="TU236" s="9"/>
      <c r="TV236" s="9"/>
      <c r="TW236" s="9"/>
      <c r="TX236" s="9"/>
      <c r="TY236" s="9"/>
      <c r="TZ236" s="9"/>
      <c r="UA236" s="9"/>
      <c r="UB236" s="9"/>
      <c r="UC236" s="9"/>
      <c r="UD236" s="9"/>
      <c r="UE236" s="9"/>
      <c r="UF236" s="9"/>
      <c r="UG236" s="9"/>
      <c r="UH236" s="9"/>
      <c r="UI236" s="9"/>
      <c r="UJ236" s="9"/>
      <c r="UK236" s="9"/>
      <c r="UL236" s="9"/>
      <c r="UM236" s="9"/>
      <c r="UN236" s="9"/>
      <c r="UO236" s="9"/>
      <c r="UP236" s="9"/>
      <c r="UQ236" s="9"/>
      <c r="UR236" s="9"/>
      <c r="US236" s="9"/>
    </row>
    <row r="237" spans="1:565" s="105" customFormat="1" x14ac:dyDescent="0.2">
      <c r="A237" s="119" t="s">
        <v>1683</v>
      </c>
      <c r="B237" s="116" t="s">
        <v>1005</v>
      </c>
      <c r="C237" s="120">
        <v>4095.7833000000001</v>
      </c>
      <c r="D237" s="113">
        <v>4099.8999999999996</v>
      </c>
      <c r="E237" s="114">
        <v>13.146417</v>
      </c>
      <c r="F237" s="10"/>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c r="IU237" s="9"/>
      <c r="IV237" s="9"/>
      <c r="IW237" s="9"/>
      <c r="IX237" s="9"/>
      <c r="IY237" s="9"/>
      <c r="IZ237" s="9"/>
      <c r="JA237" s="9"/>
      <c r="JB237" s="9"/>
      <c r="JC237" s="9"/>
      <c r="JD237" s="9"/>
      <c r="JE237" s="9"/>
      <c r="JF237" s="9"/>
      <c r="JG237" s="9"/>
      <c r="JH237" s="9"/>
      <c r="JI237" s="9"/>
      <c r="JJ237" s="9"/>
      <c r="JK237" s="9"/>
      <c r="JL237" s="9"/>
      <c r="JM237" s="9"/>
      <c r="JN237" s="9"/>
      <c r="JO237" s="9"/>
      <c r="JP237" s="9"/>
      <c r="JQ237" s="9"/>
      <c r="JR237" s="9"/>
      <c r="JS237" s="9"/>
      <c r="JT237" s="9"/>
      <c r="JU237" s="9"/>
      <c r="JV237" s="9"/>
      <c r="JW237" s="9"/>
      <c r="JX237" s="9"/>
      <c r="JY237" s="9"/>
      <c r="JZ237" s="9"/>
      <c r="KA237" s="9"/>
      <c r="KB237" s="9"/>
      <c r="KC237" s="9"/>
      <c r="KD237" s="9"/>
      <c r="KE237" s="9"/>
      <c r="KF237" s="9"/>
      <c r="KG237" s="9"/>
      <c r="KH237" s="9"/>
      <c r="KI237" s="9"/>
      <c r="KJ237" s="9"/>
      <c r="KK237" s="9"/>
      <c r="KL237" s="9"/>
      <c r="KM237" s="9"/>
      <c r="KN237" s="9"/>
      <c r="KO237" s="9"/>
      <c r="KP237" s="9"/>
      <c r="KQ237" s="9"/>
      <c r="KR237" s="9"/>
      <c r="KS237" s="9"/>
      <c r="KT237" s="9"/>
      <c r="KU237" s="9"/>
      <c r="KV237" s="9"/>
      <c r="KW237" s="9"/>
      <c r="KX237" s="9"/>
      <c r="KY237" s="9"/>
      <c r="KZ237" s="9"/>
      <c r="LA237" s="9"/>
      <c r="LB237" s="9"/>
      <c r="LC237" s="9"/>
      <c r="LD237" s="9"/>
      <c r="LE237" s="9"/>
      <c r="LF237" s="9"/>
      <c r="LG237" s="9"/>
      <c r="LH237" s="9"/>
      <c r="LI237" s="9"/>
      <c r="LJ237" s="9"/>
      <c r="LK237" s="9"/>
      <c r="LL237" s="9"/>
      <c r="LM237" s="9"/>
      <c r="LN237" s="9"/>
      <c r="LO237" s="9"/>
      <c r="LP237" s="9"/>
      <c r="LQ237" s="9"/>
      <c r="LR237" s="9"/>
      <c r="LS237" s="9"/>
      <c r="LT237" s="9"/>
      <c r="LU237" s="9"/>
      <c r="LV237" s="9"/>
      <c r="LW237" s="9"/>
      <c r="LX237" s="9"/>
      <c r="LY237" s="9"/>
      <c r="LZ237" s="9"/>
      <c r="MA237" s="9"/>
      <c r="MB237" s="9"/>
      <c r="MC237" s="9"/>
      <c r="MD237" s="9"/>
      <c r="ME237" s="9"/>
      <c r="MF237" s="9"/>
      <c r="MG237" s="9"/>
      <c r="MH237" s="9"/>
      <c r="MI237" s="9"/>
      <c r="MJ237" s="9"/>
      <c r="MK237" s="9"/>
      <c r="ML237" s="9"/>
      <c r="MM237" s="9"/>
      <c r="MN237" s="9"/>
      <c r="MO237" s="9"/>
      <c r="MP237" s="9"/>
      <c r="MQ237" s="9"/>
      <c r="MR237" s="9"/>
      <c r="MS237" s="9"/>
      <c r="MT237" s="9"/>
      <c r="MU237" s="9"/>
      <c r="MV237" s="9"/>
      <c r="MW237" s="9"/>
      <c r="MX237" s="9"/>
      <c r="MY237" s="9"/>
      <c r="MZ237" s="9"/>
      <c r="NA237" s="9"/>
      <c r="NB237" s="9"/>
      <c r="NC237" s="9"/>
      <c r="ND237" s="9"/>
      <c r="NE237" s="9"/>
      <c r="NF237" s="9"/>
      <c r="NG237" s="9"/>
      <c r="NH237" s="9"/>
      <c r="NI237" s="9"/>
      <c r="NJ237" s="9"/>
      <c r="NK237" s="9"/>
      <c r="NL237" s="9"/>
      <c r="NM237" s="9"/>
      <c r="NN237" s="9"/>
      <c r="NO237" s="9"/>
      <c r="NP237" s="9"/>
      <c r="NQ237" s="9"/>
      <c r="NR237" s="9"/>
      <c r="NS237" s="9"/>
      <c r="NT237" s="9"/>
      <c r="NU237" s="9"/>
      <c r="NV237" s="9"/>
      <c r="NW237" s="9"/>
      <c r="NX237" s="9"/>
      <c r="NY237" s="9"/>
      <c r="NZ237" s="9"/>
      <c r="OA237" s="9"/>
      <c r="OB237" s="9"/>
      <c r="OC237" s="9"/>
      <c r="OD237" s="9"/>
      <c r="OE237" s="9"/>
      <c r="OF237" s="9"/>
      <c r="OG237" s="9"/>
      <c r="OH237" s="9"/>
      <c r="OI237" s="9"/>
      <c r="OJ237" s="9"/>
      <c r="OK237" s="9"/>
      <c r="OL237" s="9"/>
      <c r="OM237" s="9"/>
      <c r="ON237" s="9"/>
      <c r="OO237" s="9"/>
      <c r="OP237" s="9"/>
      <c r="OQ237" s="9"/>
      <c r="OR237" s="9"/>
      <c r="OS237" s="9"/>
      <c r="OT237" s="9"/>
      <c r="OU237" s="9"/>
      <c r="OV237" s="9"/>
      <c r="OW237" s="9"/>
      <c r="OX237" s="9"/>
      <c r="OY237" s="9"/>
      <c r="OZ237" s="9"/>
      <c r="PA237" s="9"/>
      <c r="PB237" s="9"/>
      <c r="PC237" s="9"/>
      <c r="PD237" s="9"/>
      <c r="PE237" s="9"/>
      <c r="PF237" s="9"/>
      <c r="PG237" s="9"/>
      <c r="PH237" s="9"/>
      <c r="PI237" s="9"/>
      <c r="PJ237" s="9"/>
      <c r="PK237" s="9"/>
      <c r="PL237" s="9"/>
      <c r="PM237" s="9"/>
      <c r="PN237" s="9"/>
      <c r="PO237" s="9"/>
      <c r="PP237" s="9"/>
      <c r="PQ237" s="9"/>
      <c r="PR237" s="9"/>
      <c r="PS237" s="9"/>
      <c r="PT237" s="9"/>
      <c r="PU237" s="9"/>
      <c r="PV237" s="9"/>
      <c r="PW237" s="9"/>
      <c r="PX237" s="9"/>
      <c r="PY237" s="9"/>
      <c r="PZ237" s="9"/>
      <c r="QA237" s="9"/>
      <c r="QB237" s="9"/>
      <c r="QC237" s="9"/>
      <c r="QD237" s="9"/>
      <c r="QE237" s="9"/>
      <c r="QF237" s="9"/>
      <c r="QG237" s="9"/>
      <c r="QH237" s="9"/>
      <c r="QI237" s="9"/>
      <c r="QJ237" s="9"/>
      <c r="QK237" s="9"/>
      <c r="QL237" s="9"/>
      <c r="QM237" s="9"/>
      <c r="QN237" s="9"/>
      <c r="QO237" s="9"/>
      <c r="QP237" s="9"/>
      <c r="QQ237" s="9"/>
      <c r="QR237" s="9"/>
      <c r="QS237" s="9"/>
      <c r="QT237" s="9"/>
      <c r="QU237" s="9"/>
      <c r="QV237" s="9"/>
      <c r="QW237" s="9"/>
      <c r="QX237" s="9"/>
      <c r="QY237" s="9"/>
      <c r="QZ237" s="9"/>
      <c r="RA237" s="9"/>
      <c r="RB237" s="9"/>
      <c r="RC237" s="9"/>
      <c r="RD237" s="9"/>
      <c r="RE237" s="9"/>
      <c r="RF237" s="9"/>
      <c r="RG237" s="9"/>
      <c r="RH237" s="9"/>
      <c r="RI237" s="9"/>
      <c r="RJ237" s="9"/>
      <c r="RK237" s="9"/>
      <c r="RL237" s="9"/>
      <c r="RM237" s="9"/>
      <c r="RN237" s="9"/>
      <c r="RO237" s="9"/>
      <c r="RP237" s="9"/>
      <c r="RQ237" s="9"/>
      <c r="RR237" s="9"/>
      <c r="RS237" s="9"/>
      <c r="RT237" s="9"/>
      <c r="RU237" s="9"/>
      <c r="RV237" s="9"/>
      <c r="RW237" s="9"/>
      <c r="RX237" s="9"/>
      <c r="RY237" s="9"/>
      <c r="RZ237" s="9"/>
      <c r="SA237" s="9"/>
      <c r="SB237" s="9"/>
      <c r="SC237" s="9"/>
      <c r="SD237" s="9"/>
      <c r="SE237" s="9"/>
      <c r="SF237" s="9"/>
      <c r="SG237" s="9"/>
      <c r="SH237" s="9"/>
      <c r="SI237" s="9"/>
      <c r="SJ237" s="9"/>
      <c r="SK237" s="9"/>
      <c r="SL237" s="9"/>
      <c r="SM237" s="9"/>
      <c r="SN237" s="9"/>
      <c r="SO237" s="9"/>
      <c r="SP237" s="9"/>
      <c r="SQ237" s="9"/>
      <c r="SR237" s="9"/>
      <c r="SS237" s="9"/>
      <c r="ST237" s="9"/>
      <c r="SU237" s="9"/>
      <c r="SV237" s="9"/>
      <c r="SW237" s="9"/>
      <c r="SX237" s="9"/>
      <c r="SY237" s="9"/>
      <c r="SZ237" s="9"/>
      <c r="TA237" s="9"/>
      <c r="TB237" s="9"/>
      <c r="TC237" s="9"/>
      <c r="TD237" s="9"/>
      <c r="TE237" s="9"/>
      <c r="TF237" s="9"/>
      <c r="TG237" s="9"/>
      <c r="TH237" s="9"/>
      <c r="TI237" s="9"/>
      <c r="TJ237" s="9"/>
      <c r="TK237" s="9"/>
      <c r="TL237" s="9"/>
      <c r="TM237" s="9"/>
      <c r="TN237" s="9"/>
      <c r="TO237" s="9"/>
      <c r="TP237" s="9"/>
      <c r="TQ237" s="9"/>
      <c r="TR237" s="9"/>
      <c r="TS237" s="9"/>
      <c r="TT237" s="9"/>
      <c r="TU237" s="9"/>
      <c r="TV237" s="9"/>
      <c r="TW237" s="9"/>
      <c r="TX237" s="9"/>
      <c r="TY237" s="9"/>
      <c r="TZ237" s="9"/>
      <c r="UA237" s="9"/>
      <c r="UB237" s="9"/>
      <c r="UC237" s="9"/>
      <c r="UD237" s="9"/>
      <c r="UE237" s="9"/>
      <c r="UF237" s="9"/>
      <c r="UG237" s="9"/>
      <c r="UH237" s="9"/>
      <c r="UI237" s="9"/>
      <c r="UJ237" s="9"/>
      <c r="UK237" s="9"/>
      <c r="UL237" s="9"/>
      <c r="UM237" s="9"/>
      <c r="UN237" s="9"/>
      <c r="UO237" s="9"/>
      <c r="UP237" s="9"/>
      <c r="UQ237" s="9"/>
      <c r="UR237" s="9"/>
      <c r="US237" s="9"/>
    </row>
    <row r="238" spans="1:565" s="105" customFormat="1" x14ac:dyDescent="0.2">
      <c r="A238" s="119" t="s">
        <v>1040</v>
      </c>
      <c r="B238" s="116" t="s">
        <v>1005</v>
      </c>
      <c r="C238" s="120">
        <v>7244.8</v>
      </c>
      <c r="D238" s="113">
        <v>7292</v>
      </c>
      <c r="E238" s="114">
        <v>6.7020999999999997</v>
      </c>
      <c r="F238" s="10"/>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c r="MK238" s="9"/>
      <c r="ML238" s="9"/>
      <c r="MM238" s="9"/>
      <c r="MN238" s="9"/>
      <c r="MO238" s="9"/>
      <c r="MP238" s="9"/>
      <c r="MQ238" s="9"/>
      <c r="MR238" s="9"/>
      <c r="MS238" s="9"/>
      <c r="MT238" s="9"/>
      <c r="MU238" s="9"/>
      <c r="MV238" s="9"/>
      <c r="MW238" s="9"/>
      <c r="MX238" s="9"/>
      <c r="MY238" s="9"/>
      <c r="MZ238" s="9"/>
      <c r="NA238" s="9"/>
      <c r="NB238" s="9"/>
      <c r="NC238" s="9"/>
      <c r="ND238" s="9"/>
      <c r="NE238" s="9"/>
      <c r="NF238" s="9"/>
      <c r="NG238" s="9"/>
      <c r="NH238" s="9"/>
      <c r="NI238" s="9"/>
      <c r="NJ238" s="9"/>
      <c r="NK238" s="9"/>
      <c r="NL238" s="9"/>
      <c r="NM238" s="9"/>
      <c r="NN238" s="9"/>
      <c r="NO238" s="9"/>
      <c r="NP238" s="9"/>
      <c r="NQ238" s="9"/>
      <c r="NR238" s="9"/>
      <c r="NS238" s="9"/>
      <c r="NT238" s="9"/>
      <c r="NU238" s="9"/>
      <c r="NV238" s="9"/>
      <c r="NW238" s="9"/>
      <c r="NX238" s="9"/>
      <c r="NY238" s="9"/>
      <c r="NZ238" s="9"/>
      <c r="OA238" s="9"/>
      <c r="OB238" s="9"/>
      <c r="OC238" s="9"/>
      <c r="OD238" s="9"/>
      <c r="OE238" s="9"/>
      <c r="OF238" s="9"/>
      <c r="OG238" s="9"/>
      <c r="OH238" s="9"/>
      <c r="OI238" s="9"/>
      <c r="OJ238" s="9"/>
      <c r="OK238" s="9"/>
      <c r="OL238" s="9"/>
      <c r="OM238" s="9"/>
      <c r="ON238" s="9"/>
      <c r="OO238" s="9"/>
      <c r="OP238" s="9"/>
      <c r="OQ238" s="9"/>
      <c r="OR238" s="9"/>
      <c r="OS238" s="9"/>
      <c r="OT238" s="9"/>
      <c r="OU238" s="9"/>
      <c r="OV238" s="9"/>
      <c r="OW238" s="9"/>
      <c r="OX238" s="9"/>
      <c r="OY238" s="9"/>
      <c r="OZ238" s="9"/>
      <c r="PA238" s="9"/>
      <c r="PB238" s="9"/>
      <c r="PC238" s="9"/>
      <c r="PD238" s="9"/>
      <c r="PE238" s="9"/>
      <c r="PF238" s="9"/>
      <c r="PG238" s="9"/>
      <c r="PH238" s="9"/>
      <c r="PI238" s="9"/>
      <c r="PJ238" s="9"/>
      <c r="PK238" s="9"/>
      <c r="PL238" s="9"/>
      <c r="PM238" s="9"/>
      <c r="PN238" s="9"/>
      <c r="PO238" s="9"/>
      <c r="PP238" s="9"/>
      <c r="PQ238" s="9"/>
      <c r="PR238" s="9"/>
      <c r="PS238" s="9"/>
      <c r="PT238" s="9"/>
      <c r="PU238" s="9"/>
      <c r="PV238" s="9"/>
      <c r="PW238" s="9"/>
      <c r="PX238" s="9"/>
      <c r="PY238" s="9"/>
      <c r="PZ238" s="9"/>
      <c r="QA238" s="9"/>
      <c r="QB238" s="9"/>
      <c r="QC238" s="9"/>
      <c r="QD238" s="9"/>
      <c r="QE238" s="9"/>
      <c r="QF238" s="9"/>
      <c r="QG238" s="9"/>
      <c r="QH238" s="9"/>
      <c r="QI238" s="9"/>
      <c r="QJ238" s="9"/>
      <c r="QK238" s="9"/>
      <c r="QL238" s="9"/>
      <c r="QM238" s="9"/>
      <c r="QN238" s="9"/>
      <c r="QO238" s="9"/>
      <c r="QP238" s="9"/>
      <c r="QQ238" s="9"/>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c r="SB238" s="9"/>
      <c r="SC238" s="9"/>
      <c r="SD238" s="9"/>
      <c r="SE238" s="9"/>
      <c r="SF238" s="9"/>
      <c r="SG238" s="9"/>
      <c r="SH238" s="9"/>
      <c r="SI238" s="9"/>
      <c r="SJ238" s="9"/>
      <c r="SK238" s="9"/>
      <c r="SL238" s="9"/>
      <c r="SM238" s="9"/>
      <c r="SN238" s="9"/>
      <c r="SO238" s="9"/>
      <c r="SP238" s="9"/>
      <c r="SQ238" s="9"/>
      <c r="SR238" s="9"/>
      <c r="SS238" s="9"/>
      <c r="ST238" s="9"/>
      <c r="SU238" s="9"/>
      <c r="SV238" s="9"/>
      <c r="SW238" s="9"/>
      <c r="SX238" s="9"/>
      <c r="SY238" s="9"/>
      <c r="SZ238" s="9"/>
      <c r="TA238" s="9"/>
      <c r="TB238" s="9"/>
      <c r="TC238" s="9"/>
      <c r="TD238" s="9"/>
      <c r="TE238" s="9"/>
      <c r="TF238" s="9"/>
      <c r="TG238" s="9"/>
      <c r="TH238" s="9"/>
      <c r="TI238" s="9"/>
      <c r="TJ238" s="9"/>
      <c r="TK238" s="9"/>
      <c r="TL238" s="9"/>
      <c r="TM238" s="9"/>
      <c r="TN238" s="9"/>
      <c r="TO238" s="9"/>
      <c r="TP238" s="9"/>
      <c r="TQ238" s="9"/>
      <c r="TR238" s="9"/>
      <c r="TS238" s="9"/>
      <c r="TT238" s="9"/>
      <c r="TU238" s="9"/>
      <c r="TV238" s="9"/>
      <c r="TW238" s="9"/>
      <c r="TX238" s="9"/>
      <c r="TY238" s="9"/>
      <c r="TZ238" s="9"/>
      <c r="UA238" s="9"/>
      <c r="UB238" s="9"/>
      <c r="UC238" s="9"/>
      <c r="UD238" s="9"/>
      <c r="UE238" s="9"/>
      <c r="UF238" s="9"/>
      <c r="UG238" s="9"/>
      <c r="UH238" s="9"/>
      <c r="UI238" s="9"/>
      <c r="UJ238" s="9"/>
      <c r="UK238" s="9"/>
      <c r="UL238" s="9"/>
      <c r="UM238" s="9"/>
      <c r="UN238" s="9"/>
      <c r="UO238" s="9"/>
      <c r="UP238" s="9"/>
      <c r="UQ238" s="9"/>
      <c r="UR238" s="9"/>
      <c r="US238" s="9"/>
    </row>
    <row r="239" spans="1:565" s="105" customFormat="1" x14ac:dyDescent="0.2">
      <c r="A239" s="119" t="s">
        <v>1041</v>
      </c>
      <c r="B239" s="116" t="s">
        <v>1005</v>
      </c>
      <c r="C239" s="120">
        <v>246.17731499999999</v>
      </c>
      <c r="D239" s="113">
        <v>253.4</v>
      </c>
      <c r="E239" s="192">
        <v>559.61397496200004</v>
      </c>
      <c r="F239" s="10"/>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c r="IU239" s="9"/>
      <c r="IV239" s="9"/>
      <c r="IW239" s="9"/>
      <c r="IX239" s="9"/>
      <c r="IY239" s="9"/>
      <c r="IZ239" s="9"/>
      <c r="JA239" s="9"/>
      <c r="JB239" s="9"/>
      <c r="JC239" s="9"/>
      <c r="JD239" s="9"/>
      <c r="JE239" s="9"/>
      <c r="JF239" s="9"/>
      <c r="JG239" s="9"/>
      <c r="JH239" s="9"/>
      <c r="JI239" s="9"/>
      <c r="JJ239" s="9"/>
      <c r="JK239" s="9"/>
      <c r="JL239" s="9"/>
      <c r="JM239" s="9"/>
      <c r="JN239" s="9"/>
      <c r="JO239" s="9"/>
      <c r="JP239" s="9"/>
      <c r="JQ239" s="9"/>
      <c r="JR239" s="9"/>
      <c r="JS239" s="9"/>
      <c r="JT239" s="9"/>
      <c r="JU239" s="9"/>
      <c r="JV239" s="9"/>
      <c r="JW239" s="9"/>
      <c r="JX239" s="9"/>
      <c r="JY239" s="9"/>
      <c r="JZ239" s="9"/>
      <c r="KA239" s="9"/>
      <c r="KB239" s="9"/>
      <c r="KC239" s="9"/>
      <c r="KD239" s="9"/>
      <c r="KE239" s="9"/>
      <c r="KF239" s="9"/>
      <c r="KG239" s="9"/>
      <c r="KH239" s="9"/>
      <c r="KI239" s="9"/>
      <c r="KJ239" s="9"/>
      <c r="KK239" s="9"/>
      <c r="KL239" s="9"/>
      <c r="KM239" s="9"/>
      <c r="KN239" s="9"/>
      <c r="KO239" s="9"/>
      <c r="KP239" s="9"/>
      <c r="KQ239" s="9"/>
      <c r="KR239" s="9"/>
      <c r="KS239" s="9"/>
      <c r="KT239" s="9"/>
      <c r="KU239" s="9"/>
      <c r="KV239" s="9"/>
      <c r="KW239" s="9"/>
      <c r="KX239" s="9"/>
      <c r="KY239" s="9"/>
      <c r="KZ239" s="9"/>
      <c r="LA239" s="9"/>
      <c r="LB239" s="9"/>
      <c r="LC239" s="9"/>
      <c r="LD239" s="9"/>
      <c r="LE239" s="9"/>
      <c r="LF239" s="9"/>
      <c r="LG239" s="9"/>
      <c r="LH239" s="9"/>
      <c r="LI239" s="9"/>
      <c r="LJ239" s="9"/>
      <c r="LK239" s="9"/>
      <c r="LL239" s="9"/>
      <c r="LM239" s="9"/>
      <c r="LN239" s="9"/>
      <c r="LO239" s="9"/>
      <c r="LP239" s="9"/>
      <c r="LQ239" s="9"/>
      <c r="LR239" s="9"/>
      <c r="LS239" s="9"/>
      <c r="LT239" s="9"/>
      <c r="LU239" s="9"/>
      <c r="LV239" s="9"/>
      <c r="LW239" s="9"/>
      <c r="LX239" s="9"/>
      <c r="LY239" s="9"/>
      <c r="LZ239" s="9"/>
      <c r="MA239" s="9"/>
      <c r="MB239" s="9"/>
      <c r="MC239" s="9"/>
      <c r="MD239" s="9"/>
      <c r="ME239" s="9"/>
      <c r="MF239" s="9"/>
      <c r="MG239" s="9"/>
      <c r="MH239" s="9"/>
      <c r="MI239" s="9"/>
      <c r="MJ239" s="9"/>
      <c r="MK239" s="9"/>
      <c r="ML239" s="9"/>
      <c r="MM239" s="9"/>
      <c r="MN239" s="9"/>
      <c r="MO239" s="9"/>
      <c r="MP239" s="9"/>
      <c r="MQ239" s="9"/>
      <c r="MR239" s="9"/>
      <c r="MS239" s="9"/>
      <c r="MT239" s="9"/>
      <c r="MU239" s="9"/>
      <c r="MV239" s="9"/>
      <c r="MW239" s="9"/>
      <c r="MX239" s="9"/>
      <c r="MY239" s="9"/>
      <c r="MZ239" s="9"/>
      <c r="NA239" s="9"/>
      <c r="NB239" s="9"/>
      <c r="NC239" s="9"/>
      <c r="ND239" s="9"/>
      <c r="NE239" s="9"/>
      <c r="NF239" s="9"/>
      <c r="NG239" s="9"/>
      <c r="NH239" s="9"/>
      <c r="NI239" s="9"/>
      <c r="NJ239" s="9"/>
      <c r="NK239" s="9"/>
      <c r="NL239" s="9"/>
      <c r="NM239" s="9"/>
      <c r="NN239" s="9"/>
      <c r="NO239" s="9"/>
      <c r="NP239" s="9"/>
      <c r="NQ239" s="9"/>
      <c r="NR239" s="9"/>
      <c r="NS239" s="9"/>
      <c r="NT239" s="9"/>
      <c r="NU239" s="9"/>
      <c r="NV239" s="9"/>
      <c r="NW239" s="9"/>
      <c r="NX239" s="9"/>
      <c r="NY239" s="9"/>
      <c r="NZ239" s="9"/>
      <c r="OA239" s="9"/>
      <c r="OB239" s="9"/>
      <c r="OC239" s="9"/>
      <c r="OD239" s="9"/>
      <c r="OE239" s="9"/>
      <c r="OF239" s="9"/>
      <c r="OG239" s="9"/>
      <c r="OH239" s="9"/>
      <c r="OI239" s="9"/>
      <c r="OJ239" s="9"/>
      <c r="OK239" s="9"/>
      <c r="OL239" s="9"/>
      <c r="OM239" s="9"/>
      <c r="ON239" s="9"/>
      <c r="OO239" s="9"/>
      <c r="OP239" s="9"/>
      <c r="OQ239" s="9"/>
      <c r="OR239" s="9"/>
      <c r="OS239" s="9"/>
      <c r="OT239" s="9"/>
      <c r="OU239" s="9"/>
      <c r="OV239" s="9"/>
      <c r="OW239" s="9"/>
      <c r="OX239" s="9"/>
      <c r="OY239" s="9"/>
      <c r="OZ239" s="9"/>
      <c r="PA239" s="9"/>
      <c r="PB239" s="9"/>
      <c r="PC239" s="9"/>
      <c r="PD239" s="9"/>
      <c r="PE239" s="9"/>
      <c r="PF239" s="9"/>
      <c r="PG239" s="9"/>
      <c r="PH239" s="9"/>
      <c r="PI239" s="9"/>
      <c r="PJ239" s="9"/>
      <c r="PK239" s="9"/>
      <c r="PL239" s="9"/>
      <c r="PM239" s="9"/>
      <c r="PN239" s="9"/>
      <c r="PO239" s="9"/>
      <c r="PP239" s="9"/>
      <c r="PQ239" s="9"/>
      <c r="PR239" s="9"/>
      <c r="PS239" s="9"/>
      <c r="PT239" s="9"/>
      <c r="PU239" s="9"/>
      <c r="PV239" s="9"/>
      <c r="PW239" s="9"/>
      <c r="PX239" s="9"/>
      <c r="PY239" s="9"/>
      <c r="PZ239" s="9"/>
      <c r="QA239" s="9"/>
      <c r="QB239" s="9"/>
      <c r="QC239" s="9"/>
      <c r="QD239" s="9"/>
      <c r="QE239" s="9"/>
      <c r="QF239" s="9"/>
      <c r="QG239" s="9"/>
      <c r="QH239" s="9"/>
      <c r="QI239" s="9"/>
      <c r="QJ239" s="9"/>
      <c r="QK239" s="9"/>
      <c r="QL239" s="9"/>
      <c r="QM239" s="9"/>
      <c r="QN239" s="9"/>
      <c r="QO239" s="9"/>
      <c r="QP239" s="9"/>
      <c r="QQ239" s="9"/>
      <c r="QR239" s="9"/>
      <c r="QS239" s="9"/>
      <c r="QT239" s="9"/>
      <c r="QU239" s="9"/>
      <c r="QV239" s="9"/>
      <c r="QW239" s="9"/>
      <c r="QX239" s="9"/>
      <c r="QY239" s="9"/>
      <c r="QZ239" s="9"/>
      <c r="RA239" s="9"/>
      <c r="RB239" s="9"/>
      <c r="RC239" s="9"/>
      <c r="RD239" s="9"/>
      <c r="RE239" s="9"/>
      <c r="RF239" s="9"/>
      <c r="RG239" s="9"/>
      <c r="RH239" s="9"/>
      <c r="RI239" s="9"/>
      <c r="RJ239" s="9"/>
      <c r="RK239" s="9"/>
      <c r="RL239" s="9"/>
      <c r="RM239" s="9"/>
      <c r="RN239" s="9"/>
      <c r="RO239" s="9"/>
      <c r="RP239" s="9"/>
      <c r="RQ239" s="9"/>
      <c r="RR239" s="9"/>
      <c r="RS239" s="9"/>
      <c r="RT239" s="9"/>
      <c r="RU239" s="9"/>
      <c r="RV239" s="9"/>
      <c r="RW239" s="9"/>
      <c r="RX239" s="9"/>
      <c r="RY239" s="9"/>
      <c r="RZ239" s="9"/>
      <c r="SA239" s="9"/>
      <c r="SB239" s="9"/>
      <c r="SC239" s="9"/>
      <c r="SD239" s="9"/>
      <c r="SE239" s="9"/>
      <c r="SF239" s="9"/>
      <c r="SG239" s="9"/>
      <c r="SH239" s="9"/>
      <c r="SI239" s="9"/>
      <c r="SJ239" s="9"/>
      <c r="SK239" s="9"/>
      <c r="SL239" s="9"/>
      <c r="SM239" s="9"/>
      <c r="SN239" s="9"/>
      <c r="SO239" s="9"/>
      <c r="SP239" s="9"/>
      <c r="SQ239" s="9"/>
      <c r="SR239" s="9"/>
      <c r="SS239" s="9"/>
      <c r="ST239" s="9"/>
      <c r="SU239" s="9"/>
      <c r="SV239" s="9"/>
      <c r="SW239" s="9"/>
      <c r="SX239" s="9"/>
      <c r="SY239" s="9"/>
      <c r="SZ239" s="9"/>
      <c r="TA239" s="9"/>
      <c r="TB239" s="9"/>
      <c r="TC239" s="9"/>
      <c r="TD239" s="9"/>
      <c r="TE239" s="9"/>
      <c r="TF239" s="9"/>
      <c r="TG239" s="9"/>
      <c r="TH239" s="9"/>
      <c r="TI239" s="9"/>
      <c r="TJ239" s="9"/>
      <c r="TK239" s="9"/>
      <c r="TL239" s="9"/>
      <c r="TM239" s="9"/>
      <c r="TN239" s="9"/>
      <c r="TO239" s="9"/>
      <c r="TP239" s="9"/>
      <c r="TQ239" s="9"/>
      <c r="TR239" s="9"/>
      <c r="TS239" s="9"/>
      <c r="TT239" s="9"/>
      <c r="TU239" s="9"/>
      <c r="TV239" s="9"/>
      <c r="TW239" s="9"/>
      <c r="TX239" s="9"/>
      <c r="TY239" s="9"/>
      <c r="TZ239" s="9"/>
      <c r="UA239" s="9"/>
      <c r="UB239" s="9"/>
      <c r="UC239" s="9"/>
      <c r="UD239" s="9"/>
      <c r="UE239" s="9"/>
      <c r="UF239" s="9"/>
      <c r="UG239" s="9"/>
      <c r="UH239" s="9"/>
      <c r="UI239" s="9"/>
      <c r="UJ239" s="9"/>
      <c r="UK239" s="9"/>
      <c r="UL239" s="9"/>
      <c r="UM239" s="9"/>
      <c r="UN239" s="9"/>
      <c r="UO239" s="9"/>
      <c r="UP239" s="9"/>
      <c r="UQ239" s="9"/>
      <c r="UR239" s="9"/>
      <c r="US239" s="9"/>
    </row>
    <row r="240" spans="1:565" s="105" customFormat="1" x14ac:dyDescent="0.2">
      <c r="A240" s="119" t="s">
        <v>1042</v>
      </c>
      <c r="B240" s="116" t="s">
        <v>1005</v>
      </c>
      <c r="C240" s="120">
        <v>253.923327</v>
      </c>
      <c r="D240" s="113">
        <v>254.83</v>
      </c>
      <c r="E240" s="193"/>
      <c r="F240" s="10"/>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c r="IU240" s="9"/>
      <c r="IV240" s="9"/>
      <c r="IW240" s="9"/>
      <c r="IX240" s="9"/>
      <c r="IY240" s="9"/>
      <c r="IZ240" s="9"/>
      <c r="JA240" s="9"/>
      <c r="JB240" s="9"/>
      <c r="JC240" s="9"/>
      <c r="JD240" s="9"/>
      <c r="JE240" s="9"/>
      <c r="JF240" s="9"/>
      <c r="JG240" s="9"/>
      <c r="JH240" s="9"/>
      <c r="JI240" s="9"/>
      <c r="JJ240" s="9"/>
      <c r="JK240" s="9"/>
      <c r="JL240" s="9"/>
      <c r="JM240" s="9"/>
      <c r="JN240" s="9"/>
      <c r="JO240" s="9"/>
      <c r="JP240" s="9"/>
      <c r="JQ240" s="9"/>
      <c r="JR240" s="9"/>
      <c r="JS240" s="9"/>
      <c r="JT240" s="9"/>
      <c r="JU240" s="9"/>
      <c r="JV240" s="9"/>
      <c r="JW240" s="9"/>
      <c r="JX240" s="9"/>
      <c r="JY240" s="9"/>
      <c r="JZ240" s="9"/>
      <c r="KA240" s="9"/>
      <c r="KB240" s="9"/>
      <c r="KC240" s="9"/>
      <c r="KD240" s="9"/>
      <c r="KE240" s="9"/>
      <c r="KF240" s="9"/>
      <c r="KG240" s="9"/>
      <c r="KH240" s="9"/>
      <c r="KI240" s="9"/>
      <c r="KJ240" s="9"/>
      <c r="KK240" s="9"/>
      <c r="KL240" s="9"/>
      <c r="KM240" s="9"/>
      <c r="KN240" s="9"/>
      <c r="KO240" s="9"/>
      <c r="KP240" s="9"/>
      <c r="KQ240" s="9"/>
      <c r="KR240" s="9"/>
      <c r="KS240" s="9"/>
      <c r="KT240" s="9"/>
      <c r="KU240" s="9"/>
      <c r="KV240" s="9"/>
      <c r="KW240" s="9"/>
      <c r="KX240" s="9"/>
      <c r="KY240" s="9"/>
      <c r="KZ240" s="9"/>
      <c r="LA240" s="9"/>
      <c r="LB240" s="9"/>
      <c r="LC240" s="9"/>
      <c r="LD240" s="9"/>
      <c r="LE240" s="9"/>
      <c r="LF240" s="9"/>
      <c r="LG240" s="9"/>
      <c r="LH240" s="9"/>
      <c r="LI240" s="9"/>
      <c r="LJ240" s="9"/>
      <c r="LK240" s="9"/>
      <c r="LL240" s="9"/>
      <c r="LM240" s="9"/>
      <c r="LN240" s="9"/>
      <c r="LO240" s="9"/>
      <c r="LP240" s="9"/>
      <c r="LQ240" s="9"/>
      <c r="LR240" s="9"/>
      <c r="LS240" s="9"/>
      <c r="LT240" s="9"/>
      <c r="LU240" s="9"/>
      <c r="LV240" s="9"/>
      <c r="LW240" s="9"/>
      <c r="LX240" s="9"/>
      <c r="LY240" s="9"/>
      <c r="LZ240" s="9"/>
      <c r="MA240" s="9"/>
      <c r="MB240" s="9"/>
      <c r="MC240" s="9"/>
      <c r="MD240" s="9"/>
      <c r="ME240" s="9"/>
      <c r="MF240" s="9"/>
      <c r="MG240" s="9"/>
      <c r="MH240" s="9"/>
      <c r="MI240" s="9"/>
      <c r="MJ240" s="9"/>
      <c r="MK240" s="9"/>
      <c r="ML240" s="9"/>
      <c r="MM240" s="9"/>
      <c r="MN240" s="9"/>
      <c r="MO240" s="9"/>
      <c r="MP240" s="9"/>
      <c r="MQ240" s="9"/>
      <c r="MR240" s="9"/>
      <c r="MS240" s="9"/>
      <c r="MT240" s="9"/>
      <c r="MU240" s="9"/>
      <c r="MV240" s="9"/>
      <c r="MW240" s="9"/>
      <c r="MX240" s="9"/>
      <c r="MY240" s="9"/>
      <c r="MZ240" s="9"/>
      <c r="NA240" s="9"/>
      <c r="NB240" s="9"/>
      <c r="NC240" s="9"/>
      <c r="ND240" s="9"/>
      <c r="NE240" s="9"/>
      <c r="NF240" s="9"/>
      <c r="NG240" s="9"/>
      <c r="NH240" s="9"/>
      <c r="NI240" s="9"/>
      <c r="NJ240" s="9"/>
      <c r="NK240" s="9"/>
      <c r="NL240" s="9"/>
      <c r="NM240" s="9"/>
      <c r="NN240" s="9"/>
      <c r="NO240" s="9"/>
      <c r="NP240" s="9"/>
      <c r="NQ240" s="9"/>
      <c r="NR240" s="9"/>
      <c r="NS240" s="9"/>
      <c r="NT240" s="9"/>
      <c r="NU240" s="9"/>
      <c r="NV240" s="9"/>
      <c r="NW240" s="9"/>
      <c r="NX240" s="9"/>
      <c r="NY240" s="9"/>
      <c r="NZ240" s="9"/>
      <c r="OA240" s="9"/>
      <c r="OB240" s="9"/>
      <c r="OC240" s="9"/>
      <c r="OD240" s="9"/>
      <c r="OE240" s="9"/>
      <c r="OF240" s="9"/>
      <c r="OG240" s="9"/>
      <c r="OH240" s="9"/>
      <c r="OI240" s="9"/>
      <c r="OJ240" s="9"/>
      <c r="OK240" s="9"/>
      <c r="OL240" s="9"/>
      <c r="OM240" s="9"/>
      <c r="ON240" s="9"/>
      <c r="OO240" s="9"/>
      <c r="OP240" s="9"/>
      <c r="OQ240" s="9"/>
      <c r="OR240" s="9"/>
      <c r="OS240" s="9"/>
      <c r="OT240" s="9"/>
      <c r="OU240" s="9"/>
      <c r="OV240" s="9"/>
      <c r="OW240" s="9"/>
      <c r="OX240" s="9"/>
      <c r="OY240" s="9"/>
      <c r="OZ240" s="9"/>
      <c r="PA240" s="9"/>
      <c r="PB240" s="9"/>
      <c r="PC240" s="9"/>
      <c r="PD240" s="9"/>
      <c r="PE240" s="9"/>
      <c r="PF240" s="9"/>
      <c r="PG240" s="9"/>
      <c r="PH240" s="9"/>
      <c r="PI240" s="9"/>
      <c r="PJ240" s="9"/>
      <c r="PK240" s="9"/>
      <c r="PL240" s="9"/>
      <c r="PM240" s="9"/>
      <c r="PN240" s="9"/>
      <c r="PO240" s="9"/>
      <c r="PP240" s="9"/>
      <c r="PQ240" s="9"/>
      <c r="PR240" s="9"/>
      <c r="PS240" s="9"/>
      <c r="PT240" s="9"/>
      <c r="PU240" s="9"/>
      <c r="PV240" s="9"/>
      <c r="PW240" s="9"/>
      <c r="PX240" s="9"/>
      <c r="PY240" s="9"/>
      <c r="PZ240" s="9"/>
      <c r="QA240" s="9"/>
      <c r="QB240" s="9"/>
      <c r="QC240" s="9"/>
      <c r="QD240" s="9"/>
      <c r="QE240" s="9"/>
      <c r="QF240" s="9"/>
      <c r="QG240" s="9"/>
      <c r="QH240" s="9"/>
      <c r="QI240" s="9"/>
      <c r="QJ240" s="9"/>
      <c r="QK240" s="9"/>
      <c r="QL240" s="9"/>
      <c r="QM240" s="9"/>
      <c r="QN240" s="9"/>
      <c r="QO240" s="9"/>
      <c r="QP240" s="9"/>
      <c r="QQ240" s="9"/>
      <c r="QR240" s="9"/>
      <c r="QS240" s="9"/>
      <c r="QT240" s="9"/>
      <c r="QU240" s="9"/>
      <c r="QV240" s="9"/>
      <c r="QW240" s="9"/>
      <c r="QX240" s="9"/>
      <c r="QY240" s="9"/>
      <c r="QZ240" s="9"/>
      <c r="RA240" s="9"/>
      <c r="RB240" s="9"/>
      <c r="RC240" s="9"/>
      <c r="RD240" s="9"/>
      <c r="RE240" s="9"/>
      <c r="RF240" s="9"/>
      <c r="RG240" s="9"/>
      <c r="RH240" s="9"/>
      <c r="RI240" s="9"/>
      <c r="RJ240" s="9"/>
      <c r="RK240" s="9"/>
      <c r="RL240" s="9"/>
      <c r="RM240" s="9"/>
      <c r="RN240" s="9"/>
      <c r="RO240" s="9"/>
      <c r="RP240" s="9"/>
      <c r="RQ240" s="9"/>
      <c r="RR240" s="9"/>
      <c r="RS240" s="9"/>
      <c r="RT240" s="9"/>
      <c r="RU240" s="9"/>
      <c r="RV240" s="9"/>
      <c r="RW240" s="9"/>
      <c r="RX240" s="9"/>
      <c r="RY240" s="9"/>
      <c r="RZ240" s="9"/>
      <c r="SA240" s="9"/>
      <c r="SB240" s="9"/>
      <c r="SC240" s="9"/>
      <c r="SD240" s="9"/>
      <c r="SE240" s="9"/>
      <c r="SF240" s="9"/>
      <c r="SG240" s="9"/>
      <c r="SH240" s="9"/>
      <c r="SI240" s="9"/>
      <c r="SJ240" s="9"/>
      <c r="SK240" s="9"/>
      <c r="SL240" s="9"/>
      <c r="SM240" s="9"/>
      <c r="SN240" s="9"/>
      <c r="SO240" s="9"/>
      <c r="SP240" s="9"/>
      <c r="SQ240" s="9"/>
      <c r="SR240" s="9"/>
      <c r="SS240" s="9"/>
      <c r="ST240" s="9"/>
      <c r="SU240" s="9"/>
      <c r="SV240" s="9"/>
      <c r="SW240" s="9"/>
      <c r="SX240" s="9"/>
      <c r="SY240" s="9"/>
      <c r="SZ240" s="9"/>
      <c r="TA240" s="9"/>
      <c r="TB240" s="9"/>
      <c r="TC240" s="9"/>
      <c r="TD240" s="9"/>
      <c r="TE240" s="9"/>
      <c r="TF240" s="9"/>
      <c r="TG240" s="9"/>
      <c r="TH240" s="9"/>
      <c r="TI240" s="9"/>
      <c r="TJ240" s="9"/>
      <c r="TK240" s="9"/>
      <c r="TL240" s="9"/>
      <c r="TM240" s="9"/>
      <c r="TN240" s="9"/>
      <c r="TO240" s="9"/>
      <c r="TP240" s="9"/>
      <c r="TQ240" s="9"/>
      <c r="TR240" s="9"/>
      <c r="TS240" s="9"/>
      <c r="TT240" s="9"/>
      <c r="TU240" s="9"/>
      <c r="TV240" s="9"/>
      <c r="TW240" s="9"/>
      <c r="TX240" s="9"/>
      <c r="TY240" s="9"/>
      <c r="TZ240" s="9"/>
      <c r="UA240" s="9"/>
      <c r="UB240" s="9"/>
      <c r="UC240" s="9"/>
      <c r="UD240" s="9"/>
      <c r="UE240" s="9"/>
      <c r="UF240" s="9"/>
      <c r="UG240" s="9"/>
      <c r="UH240" s="9"/>
      <c r="UI240" s="9"/>
      <c r="UJ240" s="9"/>
      <c r="UK240" s="9"/>
      <c r="UL240" s="9"/>
      <c r="UM240" s="9"/>
      <c r="UN240" s="9"/>
      <c r="UO240" s="9"/>
      <c r="UP240" s="9"/>
      <c r="UQ240" s="9"/>
      <c r="UR240" s="9"/>
      <c r="US240" s="9"/>
    </row>
    <row r="241" spans="1:565" s="105" customFormat="1" x14ac:dyDescent="0.2">
      <c r="A241" s="119" t="s">
        <v>1043</v>
      </c>
      <c r="B241" s="116" t="s">
        <v>1005</v>
      </c>
      <c r="C241" s="120">
        <v>329.05</v>
      </c>
      <c r="D241" s="113">
        <v>391.3</v>
      </c>
      <c r="E241" s="192">
        <v>2.832363</v>
      </c>
      <c r="F241" s="10"/>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c r="IU241" s="9"/>
      <c r="IV241" s="9"/>
      <c r="IW241" s="9"/>
      <c r="IX241" s="9"/>
      <c r="IY241" s="9"/>
      <c r="IZ241" s="9"/>
      <c r="JA241" s="9"/>
      <c r="JB241" s="9"/>
      <c r="JC241" s="9"/>
      <c r="JD241" s="9"/>
      <c r="JE241" s="9"/>
      <c r="JF241" s="9"/>
      <c r="JG241" s="9"/>
      <c r="JH241" s="9"/>
      <c r="JI241" s="9"/>
      <c r="JJ241" s="9"/>
      <c r="JK241" s="9"/>
      <c r="JL241" s="9"/>
      <c r="JM241" s="9"/>
      <c r="JN241" s="9"/>
      <c r="JO241" s="9"/>
      <c r="JP241" s="9"/>
      <c r="JQ241" s="9"/>
      <c r="JR241" s="9"/>
      <c r="JS241" s="9"/>
      <c r="JT241" s="9"/>
      <c r="JU241" s="9"/>
      <c r="JV241" s="9"/>
      <c r="JW241" s="9"/>
      <c r="JX241" s="9"/>
      <c r="JY241" s="9"/>
      <c r="JZ241" s="9"/>
      <c r="KA241" s="9"/>
      <c r="KB241" s="9"/>
      <c r="KC241" s="9"/>
      <c r="KD241" s="9"/>
      <c r="KE241" s="9"/>
      <c r="KF241" s="9"/>
      <c r="KG241" s="9"/>
      <c r="KH241" s="9"/>
      <c r="KI241" s="9"/>
      <c r="KJ241" s="9"/>
      <c r="KK241" s="9"/>
      <c r="KL241" s="9"/>
      <c r="KM241" s="9"/>
      <c r="KN241" s="9"/>
      <c r="KO241" s="9"/>
      <c r="KP241" s="9"/>
      <c r="KQ241" s="9"/>
      <c r="KR241" s="9"/>
      <c r="KS241" s="9"/>
      <c r="KT241" s="9"/>
      <c r="KU241" s="9"/>
      <c r="KV241" s="9"/>
      <c r="KW241" s="9"/>
      <c r="KX241" s="9"/>
      <c r="KY241" s="9"/>
      <c r="KZ241" s="9"/>
      <c r="LA241" s="9"/>
      <c r="LB241" s="9"/>
      <c r="LC241" s="9"/>
      <c r="LD241" s="9"/>
      <c r="LE241" s="9"/>
      <c r="LF241" s="9"/>
      <c r="LG241" s="9"/>
      <c r="LH241" s="9"/>
      <c r="LI241" s="9"/>
      <c r="LJ241" s="9"/>
      <c r="LK241" s="9"/>
      <c r="LL241" s="9"/>
      <c r="LM241" s="9"/>
      <c r="LN241" s="9"/>
      <c r="LO241" s="9"/>
      <c r="LP241" s="9"/>
      <c r="LQ241" s="9"/>
      <c r="LR241" s="9"/>
      <c r="LS241" s="9"/>
      <c r="LT241" s="9"/>
      <c r="LU241" s="9"/>
      <c r="LV241" s="9"/>
      <c r="LW241" s="9"/>
      <c r="LX241" s="9"/>
      <c r="LY241" s="9"/>
      <c r="LZ241" s="9"/>
      <c r="MA241" s="9"/>
      <c r="MB241" s="9"/>
      <c r="MC241" s="9"/>
      <c r="MD241" s="9"/>
      <c r="ME241" s="9"/>
      <c r="MF241" s="9"/>
      <c r="MG241" s="9"/>
      <c r="MH241" s="9"/>
      <c r="MI241" s="9"/>
      <c r="MJ241" s="9"/>
      <c r="MK241" s="9"/>
      <c r="ML241" s="9"/>
      <c r="MM241" s="9"/>
      <c r="MN241" s="9"/>
      <c r="MO241" s="9"/>
      <c r="MP241" s="9"/>
      <c r="MQ241" s="9"/>
      <c r="MR241" s="9"/>
      <c r="MS241" s="9"/>
      <c r="MT241" s="9"/>
      <c r="MU241" s="9"/>
      <c r="MV241" s="9"/>
      <c r="MW241" s="9"/>
      <c r="MX241" s="9"/>
      <c r="MY241" s="9"/>
      <c r="MZ241" s="9"/>
      <c r="NA241" s="9"/>
      <c r="NB241" s="9"/>
      <c r="NC241" s="9"/>
      <c r="ND241" s="9"/>
      <c r="NE241" s="9"/>
      <c r="NF241" s="9"/>
      <c r="NG241" s="9"/>
      <c r="NH241" s="9"/>
      <c r="NI241" s="9"/>
      <c r="NJ241" s="9"/>
      <c r="NK241" s="9"/>
      <c r="NL241" s="9"/>
      <c r="NM241" s="9"/>
      <c r="NN241" s="9"/>
      <c r="NO241" s="9"/>
      <c r="NP241" s="9"/>
      <c r="NQ241" s="9"/>
      <c r="NR241" s="9"/>
      <c r="NS241" s="9"/>
      <c r="NT241" s="9"/>
      <c r="NU241" s="9"/>
      <c r="NV241" s="9"/>
      <c r="NW241" s="9"/>
      <c r="NX241" s="9"/>
      <c r="NY241" s="9"/>
      <c r="NZ241" s="9"/>
      <c r="OA241" s="9"/>
      <c r="OB241" s="9"/>
      <c r="OC241" s="9"/>
      <c r="OD241" s="9"/>
      <c r="OE241" s="9"/>
      <c r="OF241" s="9"/>
      <c r="OG241" s="9"/>
      <c r="OH241" s="9"/>
      <c r="OI241" s="9"/>
      <c r="OJ241" s="9"/>
      <c r="OK241" s="9"/>
      <c r="OL241" s="9"/>
      <c r="OM241" s="9"/>
      <c r="ON241" s="9"/>
      <c r="OO241" s="9"/>
      <c r="OP241" s="9"/>
      <c r="OQ241" s="9"/>
      <c r="OR241" s="9"/>
      <c r="OS241" s="9"/>
      <c r="OT241" s="9"/>
      <c r="OU241" s="9"/>
      <c r="OV241" s="9"/>
      <c r="OW241" s="9"/>
      <c r="OX241" s="9"/>
      <c r="OY241" s="9"/>
      <c r="OZ241" s="9"/>
      <c r="PA241" s="9"/>
      <c r="PB241" s="9"/>
      <c r="PC241" s="9"/>
      <c r="PD241" s="9"/>
      <c r="PE241" s="9"/>
      <c r="PF241" s="9"/>
      <c r="PG241" s="9"/>
      <c r="PH241" s="9"/>
      <c r="PI241" s="9"/>
      <c r="PJ241" s="9"/>
      <c r="PK241" s="9"/>
      <c r="PL241" s="9"/>
      <c r="PM241" s="9"/>
      <c r="PN241" s="9"/>
      <c r="PO241" s="9"/>
      <c r="PP241" s="9"/>
      <c r="PQ241" s="9"/>
      <c r="PR241" s="9"/>
      <c r="PS241" s="9"/>
      <c r="PT241" s="9"/>
      <c r="PU241" s="9"/>
      <c r="PV241" s="9"/>
      <c r="PW241" s="9"/>
      <c r="PX241" s="9"/>
      <c r="PY241" s="9"/>
      <c r="PZ241" s="9"/>
      <c r="QA241" s="9"/>
      <c r="QB241" s="9"/>
      <c r="QC241" s="9"/>
      <c r="QD241" s="9"/>
      <c r="QE241" s="9"/>
      <c r="QF241" s="9"/>
      <c r="QG241" s="9"/>
      <c r="QH241" s="9"/>
      <c r="QI241" s="9"/>
      <c r="QJ241" s="9"/>
      <c r="QK241" s="9"/>
      <c r="QL241" s="9"/>
      <c r="QM241" s="9"/>
      <c r="QN241" s="9"/>
      <c r="QO241" s="9"/>
      <c r="QP241" s="9"/>
      <c r="QQ241" s="9"/>
      <c r="QR241" s="9"/>
      <c r="QS241" s="9"/>
      <c r="QT241" s="9"/>
      <c r="QU241" s="9"/>
      <c r="QV241" s="9"/>
      <c r="QW241" s="9"/>
      <c r="QX241" s="9"/>
      <c r="QY241" s="9"/>
      <c r="QZ241" s="9"/>
      <c r="RA241" s="9"/>
      <c r="RB241" s="9"/>
      <c r="RC241" s="9"/>
      <c r="RD241" s="9"/>
      <c r="RE241" s="9"/>
      <c r="RF241" s="9"/>
      <c r="RG241" s="9"/>
      <c r="RH241" s="9"/>
      <c r="RI241" s="9"/>
      <c r="RJ241" s="9"/>
      <c r="RK241" s="9"/>
      <c r="RL241" s="9"/>
      <c r="RM241" s="9"/>
      <c r="RN241" s="9"/>
      <c r="RO241" s="9"/>
      <c r="RP241" s="9"/>
      <c r="RQ241" s="9"/>
      <c r="RR241" s="9"/>
      <c r="RS241" s="9"/>
      <c r="RT241" s="9"/>
      <c r="RU241" s="9"/>
      <c r="RV241" s="9"/>
      <c r="RW241" s="9"/>
      <c r="RX241" s="9"/>
      <c r="RY241" s="9"/>
      <c r="RZ241" s="9"/>
      <c r="SA241" s="9"/>
      <c r="SB241" s="9"/>
      <c r="SC241" s="9"/>
      <c r="SD241" s="9"/>
      <c r="SE241" s="9"/>
      <c r="SF241" s="9"/>
      <c r="SG241" s="9"/>
      <c r="SH241" s="9"/>
      <c r="SI241" s="9"/>
      <c r="SJ241" s="9"/>
      <c r="SK241" s="9"/>
      <c r="SL241" s="9"/>
      <c r="SM241" s="9"/>
      <c r="SN241" s="9"/>
      <c r="SO241" s="9"/>
      <c r="SP241" s="9"/>
      <c r="SQ241" s="9"/>
      <c r="SR241" s="9"/>
      <c r="SS241" s="9"/>
      <c r="ST241" s="9"/>
      <c r="SU241" s="9"/>
      <c r="SV241" s="9"/>
      <c r="SW241" s="9"/>
      <c r="SX241" s="9"/>
      <c r="SY241" s="9"/>
      <c r="SZ241" s="9"/>
      <c r="TA241" s="9"/>
      <c r="TB241" s="9"/>
      <c r="TC241" s="9"/>
      <c r="TD241" s="9"/>
      <c r="TE241" s="9"/>
      <c r="TF241" s="9"/>
      <c r="TG241" s="9"/>
      <c r="TH241" s="9"/>
      <c r="TI241" s="9"/>
      <c r="TJ241" s="9"/>
      <c r="TK241" s="9"/>
      <c r="TL241" s="9"/>
      <c r="TM241" s="9"/>
      <c r="TN241" s="9"/>
      <c r="TO241" s="9"/>
      <c r="TP241" s="9"/>
      <c r="TQ241" s="9"/>
      <c r="TR241" s="9"/>
      <c r="TS241" s="9"/>
      <c r="TT241" s="9"/>
      <c r="TU241" s="9"/>
      <c r="TV241" s="9"/>
      <c r="TW241" s="9"/>
      <c r="TX241" s="9"/>
      <c r="TY241" s="9"/>
      <c r="TZ241" s="9"/>
      <c r="UA241" s="9"/>
      <c r="UB241" s="9"/>
      <c r="UC241" s="9"/>
      <c r="UD241" s="9"/>
      <c r="UE241" s="9"/>
      <c r="UF241" s="9"/>
      <c r="UG241" s="9"/>
      <c r="UH241" s="9"/>
      <c r="UI241" s="9"/>
      <c r="UJ241" s="9"/>
      <c r="UK241" s="9"/>
      <c r="UL241" s="9"/>
      <c r="UM241" s="9"/>
      <c r="UN241" s="9"/>
      <c r="UO241" s="9"/>
      <c r="UP241" s="9"/>
      <c r="UQ241" s="9"/>
      <c r="UR241" s="9"/>
      <c r="US241" s="9"/>
    </row>
    <row r="242" spans="1:565" s="105" customFormat="1" x14ac:dyDescent="0.2">
      <c r="A242" s="119" t="s">
        <v>1684</v>
      </c>
      <c r="B242" s="116" t="s">
        <v>1005</v>
      </c>
      <c r="C242" s="120">
        <v>364.8</v>
      </c>
      <c r="D242" s="113">
        <v>390.8</v>
      </c>
      <c r="E242" s="193"/>
      <c r="F242" s="10"/>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c r="JA242" s="9"/>
      <c r="JB242" s="9"/>
      <c r="JC242" s="9"/>
      <c r="JD242" s="9"/>
      <c r="JE242" s="9"/>
      <c r="JF242" s="9"/>
      <c r="JG242" s="9"/>
      <c r="JH242" s="9"/>
      <c r="JI242" s="9"/>
      <c r="JJ242" s="9"/>
      <c r="JK242" s="9"/>
      <c r="JL242" s="9"/>
      <c r="JM242" s="9"/>
      <c r="JN242" s="9"/>
      <c r="JO242" s="9"/>
      <c r="JP242" s="9"/>
      <c r="JQ242" s="9"/>
      <c r="JR242" s="9"/>
      <c r="JS242" s="9"/>
      <c r="JT242" s="9"/>
      <c r="JU242" s="9"/>
      <c r="JV242" s="9"/>
      <c r="JW242" s="9"/>
      <c r="JX242" s="9"/>
      <c r="JY242" s="9"/>
      <c r="JZ242" s="9"/>
      <c r="KA242" s="9"/>
      <c r="KB242" s="9"/>
      <c r="KC242" s="9"/>
      <c r="KD242" s="9"/>
      <c r="KE242" s="9"/>
      <c r="KF242" s="9"/>
      <c r="KG242" s="9"/>
      <c r="KH242" s="9"/>
      <c r="KI242" s="9"/>
      <c r="KJ242" s="9"/>
      <c r="KK242" s="9"/>
      <c r="KL242" s="9"/>
      <c r="KM242" s="9"/>
      <c r="KN242" s="9"/>
      <c r="KO242" s="9"/>
      <c r="KP242" s="9"/>
      <c r="KQ242" s="9"/>
      <c r="KR242" s="9"/>
      <c r="KS242" s="9"/>
      <c r="KT242" s="9"/>
      <c r="KU242" s="9"/>
      <c r="KV242" s="9"/>
      <c r="KW242" s="9"/>
      <c r="KX242" s="9"/>
      <c r="KY242" s="9"/>
      <c r="KZ242" s="9"/>
      <c r="LA242" s="9"/>
      <c r="LB242" s="9"/>
      <c r="LC242" s="9"/>
      <c r="LD242" s="9"/>
      <c r="LE242" s="9"/>
      <c r="LF242" s="9"/>
      <c r="LG242" s="9"/>
      <c r="LH242" s="9"/>
      <c r="LI242" s="9"/>
      <c r="LJ242" s="9"/>
      <c r="LK242" s="9"/>
      <c r="LL242" s="9"/>
      <c r="LM242" s="9"/>
      <c r="LN242" s="9"/>
      <c r="LO242" s="9"/>
      <c r="LP242" s="9"/>
      <c r="LQ242" s="9"/>
      <c r="LR242" s="9"/>
      <c r="LS242" s="9"/>
      <c r="LT242" s="9"/>
      <c r="LU242" s="9"/>
      <c r="LV242" s="9"/>
      <c r="LW242" s="9"/>
      <c r="LX242" s="9"/>
      <c r="LY242" s="9"/>
      <c r="LZ242" s="9"/>
      <c r="MA242" s="9"/>
      <c r="MB242" s="9"/>
      <c r="MC242" s="9"/>
      <c r="MD242" s="9"/>
      <c r="ME242" s="9"/>
      <c r="MF242" s="9"/>
      <c r="MG242" s="9"/>
      <c r="MH242" s="9"/>
      <c r="MI242" s="9"/>
      <c r="MJ242" s="9"/>
      <c r="MK242" s="9"/>
      <c r="ML242" s="9"/>
      <c r="MM242" s="9"/>
      <c r="MN242" s="9"/>
      <c r="MO242" s="9"/>
      <c r="MP242" s="9"/>
      <c r="MQ242" s="9"/>
      <c r="MR242" s="9"/>
      <c r="MS242" s="9"/>
      <c r="MT242" s="9"/>
      <c r="MU242" s="9"/>
      <c r="MV242" s="9"/>
      <c r="MW242" s="9"/>
      <c r="MX242" s="9"/>
      <c r="MY242" s="9"/>
      <c r="MZ242" s="9"/>
      <c r="NA242" s="9"/>
      <c r="NB242" s="9"/>
      <c r="NC242" s="9"/>
      <c r="ND242" s="9"/>
      <c r="NE242" s="9"/>
      <c r="NF242" s="9"/>
      <c r="NG242" s="9"/>
      <c r="NH242" s="9"/>
      <c r="NI242" s="9"/>
      <c r="NJ242" s="9"/>
      <c r="NK242" s="9"/>
      <c r="NL242" s="9"/>
      <c r="NM242" s="9"/>
      <c r="NN242" s="9"/>
      <c r="NO242" s="9"/>
      <c r="NP242" s="9"/>
      <c r="NQ242" s="9"/>
      <c r="NR242" s="9"/>
      <c r="NS242" s="9"/>
      <c r="NT242" s="9"/>
      <c r="NU242" s="9"/>
      <c r="NV242" s="9"/>
      <c r="NW242" s="9"/>
      <c r="NX242" s="9"/>
      <c r="NY242" s="9"/>
      <c r="NZ242" s="9"/>
      <c r="OA242" s="9"/>
      <c r="OB242" s="9"/>
      <c r="OC242" s="9"/>
      <c r="OD242" s="9"/>
      <c r="OE242" s="9"/>
      <c r="OF242" s="9"/>
      <c r="OG242" s="9"/>
      <c r="OH242" s="9"/>
      <c r="OI242" s="9"/>
      <c r="OJ242" s="9"/>
      <c r="OK242" s="9"/>
      <c r="OL242" s="9"/>
      <c r="OM242" s="9"/>
      <c r="ON242" s="9"/>
      <c r="OO242" s="9"/>
      <c r="OP242" s="9"/>
      <c r="OQ242" s="9"/>
      <c r="OR242" s="9"/>
      <c r="OS242" s="9"/>
      <c r="OT242" s="9"/>
      <c r="OU242" s="9"/>
      <c r="OV242" s="9"/>
      <c r="OW242" s="9"/>
      <c r="OX242" s="9"/>
      <c r="OY242" s="9"/>
      <c r="OZ242" s="9"/>
      <c r="PA242" s="9"/>
      <c r="PB242" s="9"/>
      <c r="PC242" s="9"/>
      <c r="PD242" s="9"/>
      <c r="PE242" s="9"/>
      <c r="PF242" s="9"/>
      <c r="PG242" s="9"/>
      <c r="PH242" s="9"/>
      <c r="PI242" s="9"/>
      <c r="PJ242" s="9"/>
      <c r="PK242" s="9"/>
      <c r="PL242" s="9"/>
      <c r="PM242" s="9"/>
      <c r="PN242" s="9"/>
      <c r="PO242" s="9"/>
      <c r="PP242" s="9"/>
      <c r="PQ242" s="9"/>
      <c r="PR242" s="9"/>
      <c r="PS242" s="9"/>
      <c r="PT242" s="9"/>
      <c r="PU242" s="9"/>
      <c r="PV242" s="9"/>
      <c r="PW242" s="9"/>
      <c r="PX242" s="9"/>
      <c r="PY242" s="9"/>
      <c r="PZ242" s="9"/>
      <c r="QA242" s="9"/>
      <c r="QB242" s="9"/>
      <c r="QC242" s="9"/>
      <c r="QD242" s="9"/>
      <c r="QE242" s="9"/>
      <c r="QF242" s="9"/>
      <c r="QG242" s="9"/>
      <c r="QH242" s="9"/>
      <c r="QI242" s="9"/>
      <c r="QJ242" s="9"/>
      <c r="QK242" s="9"/>
      <c r="QL242" s="9"/>
      <c r="QM242" s="9"/>
      <c r="QN242" s="9"/>
      <c r="QO242" s="9"/>
      <c r="QP242" s="9"/>
      <c r="QQ242" s="9"/>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c r="SB242" s="9"/>
      <c r="SC242" s="9"/>
      <c r="SD242" s="9"/>
      <c r="SE242" s="9"/>
      <c r="SF242" s="9"/>
      <c r="SG242" s="9"/>
      <c r="SH242" s="9"/>
      <c r="SI242" s="9"/>
      <c r="SJ242" s="9"/>
      <c r="SK242" s="9"/>
      <c r="SL242" s="9"/>
      <c r="SM242" s="9"/>
      <c r="SN242" s="9"/>
      <c r="SO242" s="9"/>
      <c r="SP242" s="9"/>
      <c r="SQ242" s="9"/>
      <c r="SR242" s="9"/>
      <c r="SS242" s="9"/>
      <c r="ST242" s="9"/>
      <c r="SU242" s="9"/>
      <c r="SV242" s="9"/>
      <c r="SW242" s="9"/>
      <c r="SX242" s="9"/>
      <c r="SY242" s="9"/>
      <c r="SZ242" s="9"/>
      <c r="TA242" s="9"/>
      <c r="TB242" s="9"/>
      <c r="TC242" s="9"/>
      <c r="TD242" s="9"/>
      <c r="TE242" s="9"/>
      <c r="TF242" s="9"/>
      <c r="TG242" s="9"/>
      <c r="TH242" s="9"/>
      <c r="TI242" s="9"/>
      <c r="TJ242" s="9"/>
      <c r="TK242" s="9"/>
      <c r="TL242" s="9"/>
      <c r="TM242" s="9"/>
      <c r="TN242" s="9"/>
      <c r="TO242" s="9"/>
      <c r="TP242" s="9"/>
      <c r="TQ242" s="9"/>
      <c r="TR242" s="9"/>
      <c r="TS242" s="9"/>
      <c r="TT242" s="9"/>
      <c r="TU242" s="9"/>
      <c r="TV242" s="9"/>
      <c r="TW242" s="9"/>
      <c r="TX242" s="9"/>
      <c r="TY242" s="9"/>
      <c r="TZ242" s="9"/>
      <c r="UA242" s="9"/>
      <c r="UB242" s="9"/>
      <c r="UC242" s="9"/>
      <c r="UD242" s="9"/>
      <c r="UE242" s="9"/>
      <c r="UF242" s="9"/>
      <c r="UG242" s="9"/>
      <c r="UH242" s="9"/>
      <c r="UI242" s="9"/>
      <c r="UJ242" s="9"/>
      <c r="UK242" s="9"/>
      <c r="UL242" s="9"/>
      <c r="UM242" s="9"/>
      <c r="UN242" s="9"/>
      <c r="UO242" s="9"/>
      <c r="UP242" s="9"/>
      <c r="UQ242" s="9"/>
      <c r="UR242" s="9"/>
      <c r="US242" s="9"/>
    </row>
    <row r="243" spans="1:565" s="105" customFormat="1" x14ac:dyDescent="0.2">
      <c r="A243" s="119" t="s">
        <v>1685</v>
      </c>
      <c r="B243" s="116" t="s">
        <v>1005</v>
      </c>
      <c r="C243" s="120">
        <v>961.8</v>
      </c>
      <c r="D243" s="113">
        <v>939.55</v>
      </c>
      <c r="E243" s="114">
        <v>6.8174546869999997</v>
      </c>
      <c r="F243" s="10"/>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c r="MK243" s="9"/>
      <c r="ML243" s="9"/>
      <c r="MM243" s="9"/>
      <c r="MN243" s="9"/>
      <c r="MO243" s="9"/>
      <c r="MP243" s="9"/>
      <c r="MQ243" s="9"/>
      <c r="MR243" s="9"/>
      <c r="MS243" s="9"/>
      <c r="MT243" s="9"/>
      <c r="MU243" s="9"/>
      <c r="MV243" s="9"/>
      <c r="MW243" s="9"/>
      <c r="MX243" s="9"/>
      <c r="MY243" s="9"/>
      <c r="MZ243" s="9"/>
      <c r="NA243" s="9"/>
      <c r="NB243" s="9"/>
      <c r="NC243" s="9"/>
      <c r="ND243" s="9"/>
      <c r="NE243" s="9"/>
      <c r="NF243" s="9"/>
      <c r="NG243" s="9"/>
      <c r="NH243" s="9"/>
      <c r="NI243" s="9"/>
      <c r="NJ243" s="9"/>
      <c r="NK243" s="9"/>
      <c r="NL243" s="9"/>
      <c r="NM243" s="9"/>
      <c r="NN243" s="9"/>
      <c r="NO243" s="9"/>
      <c r="NP243" s="9"/>
      <c r="NQ243" s="9"/>
      <c r="NR243" s="9"/>
      <c r="NS243" s="9"/>
      <c r="NT243" s="9"/>
      <c r="NU243" s="9"/>
      <c r="NV243" s="9"/>
      <c r="NW243" s="9"/>
      <c r="NX243" s="9"/>
      <c r="NY243" s="9"/>
      <c r="NZ243" s="9"/>
      <c r="OA243" s="9"/>
      <c r="OB243" s="9"/>
      <c r="OC243" s="9"/>
      <c r="OD243" s="9"/>
      <c r="OE243" s="9"/>
      <c r="OF243" s="9"/>
      <c r="OG243" s="9"/>
      <c r="OH243" s="9"/>
      <c r="OI243" s="9"/>
      <c r="OJ243" s="9"/>
      <c r="OK243" s="9"/>
      <c r="OL243" s="9"/>
      <c r="OM243" s="9"/>
      <c r="ON243" s="9"/>
      <c r="OO243" s="9"/>
      <c r="OP243" s="9"/>
      <c r="OQ243" s="9"/>
      <c r="OR243" s="9"/>
      <c r="OS243" s="9"/>
      <c r="OT243" s="9"/>
      <c r="OU243" s="9"/>
      <c r="OV243" s="9"/>
      <c r="OW243" s="9"/>
      <c r="OX243" s="9"/>
      <c r="OY243" s="9"/>
      <c r="OZ243" s="9"/>
      <c r="PA243" s="9"/>
      <c r="PB243" s="9"/>
      <c r="PC243" s="9"/>
      <c r="PD243" s="9"/>
      <c r="PE243" s="9"/>
      <c r="PF243" s="9"/>
      <c r="PG243" s="9"/>
      <c r="PH243" s="9"/>
      <c r="PI243" s="9"/>
      <c r="PJ243" s="9"/>
      <c r="PK243" s="9"/>
      <c r="PL243" s="9"/>
      <c r="PM243" s="9"/>
      <c r="PN243" s="9"/>
      <c r="PO243" s="9"/>
      <c r="PP243" s="9"/>
      <c r="PQ243" s="9"/>
      <c r="PR243" s="9"/>
      <c r="PS243" s="9"/>
      <c r="PT243" s="9"/>
      <c r="PU243" s="9"/>
      <c r="PV243" s="9"/>
      <c r="PW243" s="9"/>
      <c r="PX243" s="9"/>
      <c r="PY243" s="9"/>
      <c r="PZ243" s="9"/>
      <c r="QA243" s="9"/>
      <c r="QB243" s="9"/>
      <c r="QC243" s="9"/>
      <c r="QD243" s="9"/>
      <c r="QE243" s="9"/>
      <c r="QF243" s="9"/>
      <c r="QG243" s="9"/>
      <c r="QH243" s="9"/>
      <c r="QI243" s="9"/>
      <c r="QJ243" s="9"/>
      <c r="QK243" s="9"/>
      <c r="QL243" s="9"/>
      <c r="QM243" s="9"/>
      <c r="QN243" s="9"/>
      <c r="QO243" s="9"/>
      <c r="QP243" s="9"/>
      <c r="QQ243" s="9"/>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c r="SB243" s="9"/>
      <c r="SC243" s="9"/>
      <c r="SD243" s="9"/>
      <c r="SE243" s="9"/>
      <c r="SF243" s="9"/>
      <c r="SG243" s="9"/>
      <c r="SH243" s="9"/>
      <c r="SI243" s="9"/>
      <c r="SJ243" s="9"/>
      <c r="SK243" s="9"/>
      <c r="SL243" s="9"/>
      <c r="SM243" s="9"/>
      <c r="SN243" s="9"/>
      <c r="SO243" s="9"/>
      <c r="SP243" s="9"/>
      <c r="SQ243" s="9"/>
      <c r="SR243" s="9"/>
      <c r="SS243" s="9"/>
      <c r="ST243" s="9"/>
      <c r="SU243" s="9"/>
      <c r="SV243" s="9"/>
      <c r="SW243" s="9"/>
      <c r="SX243" s="9"/>
      <c r="SY243" s="9"/>
      <c r="SZ243" s="9"/>
      <c r="TA243" s="9"/>
      <c r="TB243" s="9"/>
      <c r="TC243" s="9"/>
      <c r="TD243" s="9"/>
      <c r="TE243" s="9"/>
      <c r="TF243" s="9"/>
      <c r="TG243" s="9"/>
      <c r="TH243" s="9"/>
      <c r="TI243" s="9"/>
      <c r="TJ243" s="9"/>
      <c r="TK243" s="9"/>
      <c r="TL243" s="9"/>
      <c r="TM243" s="9"/>
      <c r="TN243" s="9"/>
      <c r="TO243" s="9"/>
      <c r="TP243" s="9"/>
      <c r="TQ243" s="9"/>
      <c r="TR243" s="9"/>
      <c r="TS243" s="9"/>
      <c r="TT243" s="9"/>
      <c r="TU243" s="9"/>
      <c r="TV243" s="9"/>
      <c r="TW243" s="9"/>
      <c r="TX243" s="9"/>
      <c r="TY243" s="9"/>
      <c r="TZ243" s="9"/>
      <c r="UA243" s="9"/>
      <c r="UB243" s="9"/>
      <c r="UC243" s="9"/>
      <c r="UD243" s="9"/>
      <c r="UE243" s="9"/>
      <c r="UF243" s="9"/>
      <c r="UG243" s="9"/>
      <c r="UH243" s="9"/>
      <c r="UI243" s="9"/>
      <c r="UJ243" s="9"/>
      <c r="UK243" s="9"/>
      <c r="UL243" s="9"/>
      <c r="UM243" s="9"/>
      <c r="UN243" s="9"/>
      <c r="UO243" s="9"/>
      <c r="UP243" s="9"/>
      <c r="UQ243" s="9"/>
      <c r="UR243" s="9"/>
      <c r="US243" s="9"/>
    </row>
    <row r="244" spans="1:565" s="105" customFormat="1" x14ac:dyDescent="0.2">
      <c r="A244" s="119" t="s">
        <v>1686</v>
      </c>
      <c r="B244" s="116" t="s">
        <v>1005</v>
      </c>
      <c r="C244" s="120">
        <v>2412.7235000000001</v>
      </c>
      <c r="D244" s="113">
        <v>2305.1999999999998</v>
      </c>
      <c r="E244" s="114">
        <v>51.153762499999999</v>
      </c>
      <c r="F244" s="10"/>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c r="JA244" s="9"/>
      <c r="JB244" s="9"/>
      <c r="JC244" s="9"/>
      <c r="JD244" s="9"/>
      <c r="JE244" s="9"/>
      <c r="JF244" s="9"/>
      <c r="JG244" s="9"/>
      <c r="JH244" s="9"/>
      <c r="JI244" s="9"/>
      <c r="JJ244" s="9"/>
      <c r="JK244" s="9"/>
      <c r="JL244" s="9"/>
      <c r="JM244" s="9"/>
      <c r="JN244" s="9"/>
      <c r="JO244" s="9"/>
      <c r="JP244" s="9"/>
      <c r="JQ244" s="9"/>
      <c r="JR244" s="9"/>
      <c r="JS244" s="9"/>
      <c r="JT244" s="9"/>
      <c r="JU244" s="9"/>
      <c r="JV244" s="9"/>
      <c r="JW244" s="9"/>
      <c r="JX244" s="9"/>
      <c r="JY244" s="9"/>
      <c r="JZ244" s="9"/>
      <c r="KA244" s="9"/>
      <c r="KB244" s="9"/>
      <c r="KC244" s="9"/>
      <c r="KD244" s="9"/>
      <c r="KE244" s="9"/>
      <c r="KF244" s="9"/>
      <c r="KG244" s="9"/>
      <c r="KH244" s="9"/>
      <c r="KI244" s="9"/>
      <c r="KJ244" s="9"/>
      <c r="KK244" s="9"/>
      <c r="KL244" s="9"/>
      <c r="KM244" s="9"/>
      <c r="KN244" s="9"/>
      <c r="KO244" s="9"/>
      <c r="KP244" s="9"/>
      <c r="KQ244" s="9"/>
      <c r="KR244" s="9"/>
      <c r="KS244" s="9"/>
      <c r="KT244" s="9"/>
      <c r="KU244" s="9"/>
      <c r="KV244" s="9"/>
      <c r="KW244" s="9"/>
      <c r="KX244" s="9"/>
      <c r="KY244" s="9"/>
      <c r="KZ244" s="9"/>
      <c r="LA244" s="9"/>
      <c r="LB244" s="9"/>
      <c r="LC244" s="9"/>
      <c r="LD244" s="9"/>
      <c r="LE244" s="9"/>
      <c r="LF244" s="9"/>
      <c r="LG244" s="9"/>
      <c r="LH244" s="9"/>
      <c r="LI244" s="9"/>
      <c r="LJ244" s="9"/>
      <c r="LK244" s="9"/>
      <c r="LL244" s="9"/>
      <c r="LM244" s="9"/>
      <c r="LN244" s="9"/>
      <c r="LO244" s="9"/>
      <c r="LP244" s="9"/>
      <c r="LQ244" s="9"/>
      <c r="LR244" s="9"/>
      <c r="LS244" s="9"/>
      <c r="LT244" s="9"/>
      <c r="LU244" s="9"/>
      <c r="LV244" s="9"/>
      <c r="LW244" s="9"/>
      <c r="LX244" s="9"/>
      <c r="LY244" s="9"/>
      <c r="LZ244" s="9"/>
      <c r="MA244" s="9"/>
      <c r="MB244" s="9"/>
      <c r="MC244" s="9"/>
      <c r="MD244" s="9"/>
      <c r="ME244" s="9"/>
      <c r="MF244" s="9"/>
      <c r="MG244" s="9"/>
      <c r="MH244" s="9"/>
      <c r="MI244" s="9"/>
      <c r="MJ244" s="9"/>
      <c r="MK244" s="9"/>
      <c r="ML244" s="9"/>
      <c r="MM244" s="9"/>
      <c r="MN244" s="9"/>
      <c r="MO244" s="9"/>
      <c r="MP244" s="9"/>
      <c r="MQ244" s="9"/>
      <c r="MR244" s="9"/>
      <c r="MS244" s="9"/>
      <c r="MT244" s="9"/>
      <c r="MU244" s="9"/>
      <c r="MV244" s="9"/>
      <c r="MW244" s="9"/>
      <c r="MX244" s="9"/>
      <c r="MY244" s="9"/>
      <c r="MZ244" s="9"/>
      <c r="NA244" s="9"/>
      <c r="NB244" s="9"/>
      <c r="NC244" s="9"/>
      <c r="ND244" s="9"/>
      <c r="NE244" s="9"/>
      <c r="NF244" s="9"/>
      <c r="NG244" s="9"/>
      <c r="NH244" s="9"/>
      <c r="NI244" s="9"/>
      <c r="NJ244" s="9"/>
      <c r="NK244" s="9"/>
      <c r="NL244" s="9"/>
      <c r="NM244" s="9"/>
      <c r="NN244" s="9"/>
      <c r="NO244" s="9"/>
      <c r="NP244" s="9"/>
      <c r="NQ244" s="9"/>
      <c r="NR244" s="9"/>
      <c r="NS244" s="9"/>
      <c r="NT244" s="9"/>
      <c r="NU244" s="9"/>
      <c r="NV244" s="9"/>
      <c r="NW244" s="9"/>
      <c r="NX244" s="9"/>
      <c r="NY244" s="9"/>
      <c r="NZ244" s="9"/>
      <c r="OA244" s="9"/>
      <c r="OB244" s="9"/>
      <c r="OC244" s="9"/>
      <c r="OD244" s="9"/>
      <c r="OE244" s="9"/>
      <c r="OF244" s="9"/>
      <c r="OG244" s="9"/>
      <c r="OH244" s="9"/>
      <c r="OI244" s="9"/>
      <c r="OJ244" s="9"/>
      <c r="OK244" s="9"/>
      <c r="OL244" s="9"/>
      <c r="OM244" s="9"/>
      <c r="ON244" s="9"/>
      <c r="OO244" s="9"/>
      <c r="OP244" s="9"/>
      <c r="OQ244" s="9"/>
      <c r="OR244" s="9"/>
      <c r="OS244" s="9"/>
      <c r="OT244" s="9"/>
      <c r="OU244" s="9"/>
      <c r="OV244" s="9"/>
      <c r="OW244" s="9"/>
      <c r="OX244" s="9"/>
      <c r="OY244" s="9"/>
      <c r="OZ244" s="9"/>
      <c r="PA244" s="9"/>
      <c r="PB244" s="9"/>
      <c r="PC244" s="9"/>
      <c r="PD244" s="9"/>
      <c r="PE244" s="9"/>
      <c r="PF244" s="9"/>
      <c r="PG244" s="9"/>
      <c r="PH244" s="9"/>
      <c r="PI244" s="9"/>
      <c r="PJ244" s="9"/>
      <c r="PK244" s="9"/>
      <c r="PL244" s="9"/>
      <c r="PM244" s="9"/>
      <c r="PN244" s="9"/>
      <c r="PO244" s="9"/>
      <c r="PP244" s="9"/>
      <c r="PQ244" s="9"/>
      <c r="PR244" s="9"/>
      <c r="PS244" s="9"/>
      <c r="PT244" s="9"/>
      <c r="PU244" s="9"/>
      <c r="PV244" s="9"/>
      <c r="PW244" s="9"/>
      <c r="PX244" s="9"/>
      <c r="PY244" s="9"/>
      <c r="PZ244" s="9"/>
      <c r="QA244" s="9"/>
      <c r="QB244" s="9"/>
      <c r="QC244" s="9"/>
      <c r="QD244" s="9"/>
      <c r="QE244" s="9"/>
      <c r="QF244" s="9"/>
      <c r="QG244" s="9"/>
      <c r="QH244" s="9"/>
      <c r="QI244" s="9"/>
      <c r="QJ244" s="9"/>
      <c r="QK244" s="9"/>
      <c r="QL244" s="9"/>
      <c r="QM244" s="9"/>
      <c r="QN244" s="9"/>
      <c r="QO244" s="9"/>
      <c r="QP244" s="9"/>
      <c r="QQ244" s="9"/>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c r="SB244" s="9"/>
      <c r="SC244" s="9"/>
      <c r="SD244" s="9"/>
      <c r="SE244" s="9"/>
      <c r="SF244" s="9"/>
      <c r="SG244" s="9"/>
      <c r="SH244" s="9"/>
      <c r="SI244" s="9"/>
      <c r="SJ244" s="9"/>
      <c r="SK244" s="9"/>
      <c r="SL244" s="9"/>
      <c r="SM244" s="9"/>
      <c r="SN244" s="9"/>
      <c r="SO244" s="9"/>
      <c r="SP244" s="9"/>
      <c r="SQ244" s="9"/>
      <c r="SR244" s="9"/>
      <c r="SS244" s="9"/>
      <c r="ST244" s="9"/>
      <c r="SU244" s="9"/>
      <c r="SV244" s="9"/>
      <c r="SW244" s="9"/>
      <c r="SX244" s="9"/>
      <c r="SY244" s="9"/>
      <c r="SZ244" s="9"/>
      <c r="TA244" s="9"/>
      <c r="TB244" s="9"/>
      <c r="TC244" s="9"/>
      <c r="TD244" s="9"/>
      <c r="TE244" s="9"/>
      <c r="TF244" s="9"/>
      <c r="TG244" s="9"/>
      <c r="TH244" s="9"/>
      <c r="TI244" s="9"/>
      <c r="TJ244" s="9"/>
      <c r="TK244" s="9"/>
      <c r="TL244" s="9"/>
      <c r="TM244" s="9"/>
      <c r="TN244" s="9"/>
      <c r="TO244" s="9"/>
      <c r="TP244" s="9"/>
      <c r="TQ244" s="9"/>
      <c r="TR244" s="9"/>
      <c r="TS244" s="9"/>
      <c r="TT244" s="9"/>
      <c r="TU244" s="9"/>
      <c r="TV244" s="9"/>
      <c r="TW244" s="9"/>
      <c r="TX244" s="9"/>
      <c r="TY244" s="9"/>
      <c r="TZ244" s="9"/>
      <c r="UA244" s="9"/>
      <c r="UB244" s="9"/>
      <c r="UC244" s="9"/>
      <c r="UD244" s="9"/>
      <c r="UE244" s="9"/>
      <c r="UF244" s="9"/>
      <c r="UG244" s="9"/>
      <c r="UH244" s="9"/>
      <c r="UI244" s="9"/>
      <c r="UJ244" s="9"/>
      <c r="UK244" s="9"/>
      <c r="UL244" s="9"/>
      <c r="UM244" s="9"/>
      <c r="UN244" s="9"/>
      <c r="UO244" s="9"/>
      <c r="UP244" s="9"/>
      <c r="UQ244" s="9"/>
      <c r="UR244" s="9"/>
      <c r="US244" s="9"/>
    </row>
    <row r="245" spans="1:565" s="105" customFormat="1" x14ac:dyDescent="0.2">
      <c r="A245" s="119" t="s">
        <v>1044</v>
      </c>
      <c r="B245" s="116" t="s">
        <v>1005</v>
      </c>
      <c r="C245" s="120">
        <v>96.56</v>
      </c>
      <c r="D245" s="113">
        <v>101.22</v>
      </c>
      <c r="E245" s="114">
        <v>4.5412899749999998</v>
      </c>
      <c r="F245" s="10"/>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c r="JA245" s="9"/>
      <c r="JB245" s="9"/>
      <c r="JC245" s="9"/>
      <c r="JD245" s="9"/>
      <c r="JE245" s="9"/>
      <c r="JF245" s="9"/>
      <c r="JG245" s="9"/>
      <c r="JH245" s="9"/>
      <c r="JI245" s="9"/>
      <c r="JJ245" s="9"/>
      <c r="JK245" s="9"/>
      <c r="JL245" s="9"/>
      <c r="JM245" s="9"/>
      <c r="JN245" s="9"/>
      <c r="JO245" s="9"/>
      <c r="JP245" s="9"/>
      <c r="JQ245" s="9"/>
      <c r="JR245" s="9"/>
      <c r="JS245" s="9"/>
      <c r="JT245" s="9"/>
      <c r="JU245" s="9"/>
      <c r="JV245" s="9"/>
      <c r="JW245" s="9"/>
      <c r="JX245" s="9"/>
      <c r="JY245" s="9"/>
      <c r="JZ245" s="9"/>
      <c r="KA245" s="9"/>
      <c r="KB245" s="9"/>
      <c r="KC245" s="9"/>
      <c r="KD245" s="9"/>
      <c r="KE245" s="9"/>
      <c r="KF245" s="9"/>
      <c r="KG245" s="9"/>
      <c r="KH245" s="9"/>
      <c r="KI245" s="9"/>
      <c r="KJ245" s="9"/>
      <c r="KK245" s="9"/>
      <c r="KL245" s="9"/>
      <c r="KM245" s="9"/>
      <c r="KN245" s="9"/>
      <c r="KO245" s="9"/>
      <c r="KP245" s="9"/>
      <c r="KQ245" s="9"/>
      <c r="KR245" s="9"/>
      <c r="KS245" s="9"/>
      <c r="KT245" s="9"/>
      <c r="KU245" s="9"/>
      <c r="KV245" s="9"/>
      <c r="KW245" s="9"/>
      <c r="KX245" s="9"/>
      <c r="KY245" s="9"/>
      <c r="KZ245" s="9"/>
      <c r="LA245" s="9"/>
      <c r="LB245" s="9"/>
      <c r="LC245" s="9"/>
      <c r="LD245" s="9"/>
      <c r="LE245" s="9"/>
      <c r="LF245" s="9"/>
      <c r="LG245" s="9"/>
      <c r="LH245" s="9"/>
      <c r="LI245" s="9"/>
      <c r="LJ245" s="9"/>
      <c r="LK245" s="9"/>
      <c r="LL245" s="9"/>
      <c r="LM245" s="9"/>
      <c r="LN245" s="9"/>
      <c r="LO245" s="9"/>
      <c r="LP245" s="9"/>
      <c r="LQ245" s="9"/>
      <c r="LR245" s="9"/>
      <c r="LS245" s="9"/>
      <c r="LT245" s="9"/>
      <c r="LU245" s="9"/>
      <c r="LV245" s="9"/>
      <c r="LW245" s="9"/>
      <c r="LX245" s="9"/>
      <c r="LY245" s="9"/>
      <c r="LZ245" s="9"/>
      <c r="MA245" s="9"/>
      <c r="MB245" s="9"/>
      <c r="MC245" s="9"/>
      <c r="MD245" s="9"/>
      <c r="ME245" s="9"/>
      <c r="MF245" s="9"/>
      <c r="MG245" s="9"/>
      <c r="MH245" s="9"/>
      <c r="MI245" s="9"/>
      <c r="MJ245" s="9"/>
      <c r="MK245" s="9"/>
      <c r="ML245" s="9"/>
      <c r="MM245" s="9"/>
      <c r="MN245" s="9"/>
      <c r="MO245" s="9"/>
      <c r="MP245" s="9"/>
      <c r="MQ245" s="9"/>
      <c r="MR245" s="9"/>
      <c r="MS245" s="9"/>
      <c r="MT245" s="9"/>
      <c r="MU245" s="9"/>
      <c r="MV245" s="9"/>
      <c r="MW245" s="9"/>
      <c r="MX245" s="9"/>
      <c r="MY245" s="9"/>
      <c r="MZ245" s="9"/>
      <c r="NA245" s="9"/>
      <c r="NB245" s="9"/>
      <c r="NC245" s="9"/>
      <c r="ND245" s="9"/>
      <c r="NE245" s="9"/>
      <c r="NF245" s="9"/>
      <c r="NG245" s="9"/>
      <c r="NH245" s="9"/>
      <c r="NI245" s="9"/>
      <c r="NJ245" s="9"/>
      <c r="NK245" s="9"/>
      <c r="NL245" s="9"/>
      <c r="NM245" s="9"/>
      <c r="NN245" s="9"/>
      <c r="NO245" s="9"/>
      <c r="NP245" s="9"/>
      <c r="NQ245" s="9"/>
      <c r="NR245" s="9"/>
      <c r="NS245" s="9"/>
      <c r="NT245" s="9"/>
      <c r="NU245" s="9"/>
      <c r="NV245" s="9"/>
      <c r="NW245" s="9"/>
      <c r="NX245" s="9"/>
      <c r="NY245" s="9"/>
      <c r="NZ245" s="9"/>
      <c r="OA245" s="9"/>
      <c r="OB245" s="9"/>
      <c r="OC245" s="9"/>
      <c r="OD245" s="9"/>
      <c r="OE245" s="9"/>
      <c r="OF245" s="9"/>
      <c r="OG245" s="9"/>
      <c r="OH245" s="9"/>
      <c r="OI245" s="9"/>
      <c r="OJ245" s="9"/>
      <c r="OK245" s="9"/>
      <c r="OL245" s="9"/>
      <c r="OM245" s="9"/>
      <c r="ON245" s="9"/>
      <c r="OO245" s="9"/>
      <c r="OP245" s="9"/>
      <c r="OQ245" s="9"/>
      <c r="OR245" s="9"/>
      <c r="OS245" s="9"/>
      <c r="OT245" s="9"/>
      <c r="OU245" s="9"/>
      <c r="OV245" s="9"/>
      <c r="OW245" s="9"/>
      <c r="OX245" s="9"/>
      <c r="OY245" s="9"/>
      <c r="OZ245" s="9"/>
      <c r="PA245" s="9"/>
      <c r="PB245" s="9"/>
      <c r="PC245" s="9"/>
      <c r="PD245" s="9"/>
      <c r="PE245" s="9"/>
      <c r="PF245" s="9"/>
      <c r="PG245" s="9"/>
      <c r="PH245" s="9"/>
      <c r="PI245" s="9"/>
      <c r="PJ245" s="9"/>
      <c r="PK245" s="9"/>
      <c r="PL245" s="9"/>
      <c r="PM245" s="9"/>
      <c r="PN245" s="9"/>
      <c r="PO245" s="9"/>
      <c r="PP245" s="9"/>
      <c r="PQ245" s="9"/>
      <c r="PR245" s="9"/>
      <c r="PS245" s="9"/>
      <c r="PT245" s="9"/>
      <c r="PU245" s="9"/>
      <c r="PV245" s="9"/>
      <c r="PW245" s="9"/>
      <c r="PX245" s="9"/>
      <c r="PY245" s="9"/>
      <c r="PZ245" s="9"/>
      <c r="QA245" s="9"/>
      <c r="QB245" s="9"/>
      <c r="QC245" s="9"/>
      <c r="QD245" s="9"/>
      <c r="QE245" s="9"/>
      <c r="QF245" s="9"/>
      <c r="QG245" s="9"/>
      <c r="QH245" s="9"/>
      <c r="QI245" s="9"/>
      <c r="QJ245" s="9"/>
      <c r="QK245" s="9"/>
      <c r="QL245" s="9"/>
      <c r="QM245" s="9"/>
      <c r="QN245" s="9"/>
      <c r="QO245" s="9"/>
      <c r="QP245" s="9"/>
      <c r="QQ245" s="9"/>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c r="SB245" s="9"/>
      <c r="SC245" s="9"/>
      <c r="SD245" s="9"/>
      <c r="SE245" s="9"/>
      <c r="SF245" s="9"/>
      <c r="SG245" s="9"/>
      <c r="SH245" s="9"/>
      <c r="SI245" s="9"/>
      <c r="SJ245" s="9"/>
      <c r="SK245" s="9"/>
      <c r="SL245" s="9"/>
      <c r="SM245" s="9"/>
      <c r="SN245" s="9"/>
      <c r="SO245" s="9"/>
      <c r="SP245" s="9"/>
      <c r="SQ245" s="9"/>
      <c r="SR245" s="9"/>
      <c r="SS245" s="9"/>
      <c r="ST245" s="9"/>
      <c r="SU245" s="9"/>
      <c r="SV245" s="9"/>
      <c r="SW245" s="9"/>
      <c r="SX245" s="9"/>
      <c r="SY245" s="9"/>
      <c r="SZ245" s="9"/>
      <c r="TA245" s="9"/>
      <c r="TB245" s="9"/>
      <c r="TC245" s="9"/>
      <c r="TD245" s="9"/>
      <c r="TE245" s="9"/>
      <c r="TF245" s="9"/>
      <c r="TG245" s="9"/>
      <c r="TH245" s="9"/>
      <c r="TI245" s="9"/>
      <c r="TJ245" s="9"/>
      <c r="TK245" s="9"/>
      <c r="TL245" s="9"/>
      <c r="TM245" s="9"/>
      <c r="TN245" s="9"/>
      <c r="TO245" s="9"/>
      <c r="TP245" s="9"/>
      <c r="TQ245" s="9"/>
      <c r="TR245" s="9"/>
      <c r="TS245" s="9"/>
      <c r="TT245" s="9"/>
      <c r="TU245" s="9"/>
      <c r="TV245" s="9"/>
      <c r="TW245" s="9"/>
      <c r="TX245" s="9"/>
      <c r="TY245" s="9"/>
      <c r="TZ245" s="9"/>
      <c r="UA245" s="9"/>
      <c r="UB245" s="9"/>
      <c r="UC245" s="9"/>
      <c r="UD245" s="9"/>
      <c r="UE245" s="9"/>
      <c r="UF245" s="9"/>
      <c r="UG245" s="9"/>
      <c r="UH245" s="9"/>
      <c r="UI245" s="9"/>
      <c r="UJ245" s="9"/>
      <c r="UK245" s="9"/>
      <c r="UL245" s="9"/>
      <c r="UM245" s="9"/>
      <c r="UN245" s="9"/>
      <c r="UO245" s="9"/>
      <c r="UP245" s="9"/>
      <c r="UQ245" s="9"/>
      <c r="UR245" s="9"/>
      <c r="US245" s="9"/>
    </row>
    <row r="246" spans="1:565" s="105" customFormat="1" x14ac:dyDescent="0.2">
      <c r="A246" s="119" t="s">
        <v>1687</v>
      </c>
      <c r="B246" s="116" t="s">
        <v>1005</v>
      </c>
      <c r="C246" s="120">
        <v>1021.7646999999999</v>
      </c>
      <c r="D246" s="113">
        <v>1040.0999999999999</v>
      </c>
      <c r="E246" s="194">
        <v>17.3942525</v>
      </c>
      <c r="F246" s="10"/>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c r="ML246" s="9"/>
      <c r="MM246" s="9"/>
      <c r="MN246" s="9"/>
      <c r="MO246" s="9"/>
      <c r="MP246" s="9"/>
      <c r="MQ246" s="9"/>
      <c r="MR246" s="9"/>
      <c r="MS246" s="9"/>
      <c r="MT246" s="9"/>
      <c r="MU246" s="9"/>
      <c r="MV246" s="9"/>
      <c r="MW246" s="9"/>
      <c r="MX246" s="9"/>
      <c r="MY246" s="9"/>
      <c r="MZ246" s="9"/>
      <c r="NA246" s="9"/>
      <c r="NB246" s="9"/>
      <c r="NC246" s="9"/>
      <c r="ND246" s="9"/>
      <c r="NE246" s="9"/>
      <c r="NF246" s="9"/>
      <c r="NG246" s="9"/>
      <c r="NH246" s="9"/>
      <c r="NI246" s="9"/>
      <c r="NJ246" s="9"/>
      <c r="NK246" s="9"/>
      <c r="NL246" s="9"/>
      <c r="NM246" s="9"/>
      <c r="NN246" s="9"/>
      <c r="NO246" s="9"/>
      <c r="NP246" s="9"/>
      <c r="NQ246" s="9"/>
      <c r="NR246" s="9"/>
      <c r="NS246" s="9"/>
      <c r="NT246" s="9"/>
      <c r="NU246" s="9"/>
      <c r="NV246" s="9"/>
      <c r="NW246" s="9"/>
      <c r="NX246" s="9"/>
      <c r="NY246" s="9"/>
      <c r="NZ246" s="9"/>
      <c r="OA246" s="9"/>
      <c r="OB246" s="9"/>
      <c r="OC246" s="9"/>
      <c r="OD246" s="9"/>
      <c r="OE246" s="9"/>
      <c r="OF246" s="9"/>
      <c r="OG246" s="9"/>
      <c r="OH246" s="9"/>
      <c r="OI246" s="9"/>
      <c r="OJ246" s="9"/>
      <c r="OK246" s="9"/>
      <c r="OL246" s="9"/>
      <c r="OM246" s="9"/>
      <c r="ON246" s="9"/>
      <c r="OO246" s="9"/>
      <c r="OP246" s="9"/>
      <c r="OQ246" s="9"/>
      <c r="OR246" s="9"/>
      <c r="OS246" s="9"/>
      <c r="OT246" s="9"/>
      <c r="OU246" s="9"/>
      <c r="OV246" s="9"/>
      <c r="OW246" s="9"/>
      <c r="OX246" s="9"/>
      <c r="OY246" s="9"/>
      <c r="OZ246" s="9"/>
      <c r="PA246" s="9"/>
      <c r="PB246" s="9"/>
      <c r="PC246" s="9"/>
      <c r="PD246" s="9"/>
      <c r="PE246" s="9"/>
      <c r="PF246" s="9"/>
      <c r="PG246" s="9"/>
      <c r="PH246" s="9"/>
      <c r="PI246" s="9"/>
      <c r="PJ246" s="9"/>
      <c r="PK246" s="9"/>
      <c r="PL246" s="9"/>
      <c r="PM246" s="9"/>
      <c r="PN246" s="9"/>
      <c r="PO246" s="9"/>
      <c r="PP246" s="9"/>
      <c r="PQ246" s="9"/>
      <c r="PR246" s="9"/>
      <c r="PS246" s="9"/>
      <c r="PT246" s="9"/>
      <c r="PU246" s="9"/>
      <c r="PV246" s="9"/>
      <c r="PW246" s="9"/>
      <c r="PX246" s="9"/>
      <c r="PY246" s="9"/>
      <c r="PZ246" s="9"/>
      <c r="QA246" s="9"/>
      <c r="QB246" s="9"/>
      <c r="QC246" s="9"/>
      <c r="QD246" s="9"/>
      <c r="QE246" s="9"/>
      <c r="QF246" s="9"/>
      <c r="QG246" s="9"/>
      <c r="QH246" s="9"/>
      <c r="QI246" s="9"/>
      <c r="QJ246" s="9"/>
      <c r="QK246" s="9"/>
      <c r="QL246" s="9"/>
      <c r="QM246" s="9"/>
      <c r="QN246" s="9"/>
      <c r="QO246" s="9"/>
      <c r="QP246" s="9"/>
      <c r="QQ246" s="9"/>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c r="SB246" s="9"/>
      <c r="SC246" s="9"/>
      <c r="SD246" s="9"/>
      <c r="SE246" s="9"/>
      <c r="SF246" s="9"/>
      <c r="SG246" s="9"/>
      <c r="SH246" s="9"/>
      <c r="SI246" s="9"/>
      <c r="SJ246" s="9"/>
      <c r="SK246" s="9"/>
      <c r="SL246" s="9"/>
      <c r="SM246" s="9"/>
      <c r="SN246" s="9"/>
      <c r="SO246" s="9"/>
      <c r="SP246" s="9"/>
      <c r="SQ246" s="9"/>
      <c r="SR246" s="9"/>
      <c r="SS246" s="9"/>
      <c r="ST246" s="9"/>
      <c r="SU246" s="9"/>
      <c r="SV246" s="9"/>
      <c r="SW246" s="9"/>
      <c r="SX246" s="9"/>
      <c r="SY246" s="9"/>
      <c r="SZ246" s="9"/>
      <c r="TA246" s="9"/>
      <c r="TB246" s="9"/>
      <c r="TC246" s="9"/>
      <c r="TD246" s="9"/>
      <c r="TE246" s="9"/>
      <c r="TF246" s="9"/>
      <c r="TG246" s="9"/>
      <c r="TH246" s="9"/>
      <c r="TI246" s="9"/>
      <c r="TJ246" s="9"/>
      <c r="TK246" s="9"/>
      <c r="TL246" s="9"/>
      <c r="TM246" s="9"/>
      <c r="TN246" s="9"/>
      <c r="TO246" s="9"/>
      <c r="TP246" s="9"/>
      <c r="TQ246" s="9"/>
      <c r="TR246" s="9"/>
      <c r="TS246" s="9"/>
      <c r="TT246" s="9"/>
      <c r="TU246" s="9"/>
      <c r="TV246" s="9"/>
      <c r="TW246" s="9"/>
      <c r="TX246" s="9"/>
      <c r="TY246" s="9"/>
      <c r="TZ246" s="9"/>
      <c r="UA246" s="9"/>
      <c r="UB246" s="9"/>
      <c r="UC246" s="9"/>
      <c r="UD246" s="9"/>
      <c r="UE246" s="9"/>
      <c r="UF246" s="9"/>
      <c r="UG246" s="9"/>
      <c r="UH246" s="9"/>
      <c r="UI246" s="9"/>
      <c r="UJ246" s="9"/>
      <c r="UK246" s="9"/>
      <c r="UL246" s="9"/>
      <c r="UM246" s="9"/>
      <c r="UN246" s="9"/>
      <c r="UO246" s="9"/>
      <c r="UP246" s="9"/>
      <c r="UQ246" s="9"/>
      <c r="UR246" s="9"/>
      <c r="US246" s="9"/>
    </row>
    <row r="247" spans="1:565" s="105" customFormat="1" x14ac:dyDescent="0.2">
      <c r="A247" s="119" t="s">
        <v>1688</v>
      </c>
      <c r="B247" s="116" t="s">
        <v>1005</v>
      </c>
      <c r="C247" s="120">
        <v>1048.5999999999999</v>
      </c>
      <c r="D247" s="113">
        <v>1046.3</v>
      </c>
      <c r="E247" s="195"/>
      <c r="F247" s="10"/>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c r="JA247" s="9"/>
      <c r="JB247" s="9"/>
      <c r="JC247" s="9"/>
      <c r="JD247" s="9"/>
      <c r="JE247" s="9"/>
      <c r="JF247" s="9"/>
      <c r="JG247" s="9"/>
      <c r="JH247" s="9"/>
      <c r="JI247" s="9"/>
      <c r="JJ247" s="9"/>
      <c r="JK247" s="9"/>
      <c r="JL247" s="9"/>
      <c r="JM247" s="9"/>
      <c r="JN247" s="9"/>
      <c r="JO247" s="9"/>
      <c r="JP247" s="9"/>
      <c r="JQ247" s="9"/>
      <c r="JR247" s="9"/>
      <c r="JS247" s="9"/>
      <c r="JT247" s="9"/>
      <c r="JU247" s="9"/>
      <c r="JV247" s="9"/>
      <c r="JW247" s="9"/>
      <c r="JX247" s="9"/>
      <c r="JY247" s="9"/>
      <c r="JZ247" s="9"/>
      <c r="KA247" s="9"/>
      <c r="KB247" s="9"/>
      <c r="KC247" s="9"/>
      <c r="KD247" s="9"/>
      <c r="KE247" s="9"/>
      <c r="KF247" s="9"/>
      <c r="KG247" s="9"/>
      <c r="KH247" s="9"/>
      <c r="KI247" s="9"/>
      <c r="KJ247" s="9"/>
      <c r="KK247" s="9"/>
      <c r="KL247" s="9"/>
      <c r="KM247" s="9"/>
      <c r="KN247" s="9"/>
      <c r="KO247" s="9"/>
      <c r="KP247" s="9"/>
      <c r="KQ247" s="9"/>
      <c r="KR247" s="9"/>
      <c r="KS247" s="9"/>
      <c r="KT247" s="9"/>
      <c r="KU247" s="9"/>
      <c r="KV247" s="9"/>
      <c r="KW247" s="9"/>
      <c r="KX247" s="9"/>
      <c r="KY247" s="9"/>
      <c r="KZ247" s="9"/>
      <c r="LA247" s="9"/>
      <c r="LB247" s="9"/>
      <c r="LC247" s="9"/>
      <c r="LD247" s="9"/>
      <c r="LE247" s="9"/>
      <c r="LF247" s="9"/>
      <c r="LG247" s="9"/>
      <c r="LH247" s="9"/>
      <c r="LI247" s="9"/>
      <c r="LJ247" s="9"/>
      <c r="LK247" s="9"/>
      <c r="LL247" s="9"/>
      <c r="LM247" s="9"/>
      <c r="LN247" s="9"/>
      <c r="LO247" s="9"/>
      <c r="LP247" s="9"/>
      <c r="LQ247" s="9"/>
      <c r="LR247" s="9"/>
      <c r="LS247" s="9"/>
      <c r="LT247" s="9"/>
      <c r="LU247" s="9"/>
      <c r="LV247" s="9"/>
      <c r="LW247" s="9"/>
      <c r="LX247" s="9"/>
      <c r="LY247" s="9"/>
      <c r="LZ247" s="9"/>
      <c r="MA247" s="9"/>
      <c r="MB247" s="9"/>
      <c r="MC247" s="9"/>
      <c r="MD247" s="9"/>
      <c r="ME247" s="9"/>
      <c r="MF247" s="9"/>
      <c r="MG247" s="9"/>
      <c r="MH247" s="9"/>
      <c r="MI247" s="9"/>
      <c r="MJ247" s="9"/>
      <c r="MK247" s="9"/>
      <c r="ML247" s="9"/>
      <c r="MM247" s="9"/>
      <c r="MN247" s="9"/>
      <c r="MO247" s="9"/>
      <c r="MP247" s="9"/>
      <c r="MQ247" s="9"/>
      <c r="MR247" s="9"/>
      <c r="MS247" s="9"/>
      <c r="MT247" s="9"/>
      <c r="MU247" s="9"/>
      <c r="MV247" s="9"/>
      <c r="MW247" s="9"/>
      <c r="MX247" s="9"/>
      <c r="MY247" s="9"/>
      <c r="MZ247" s="9"/>
      <c r="NA247" s="9"/>
      <c r="NB247" s="9"/>
      <c r="NC247" s="9"/>
      <c r="ND247" s="9"/>
      <c r="NE247" s="9"/>
      <c r="NF247" s="9"/>
      <c r="NG247" s="9"/>
      <c r="NH247" s="9"/>
      <c r="NI247" s="9"/>
      <c r="NJ247" s="9"/>
      <c r="NK247" s="9"/>
      <c r="NL247" s="9"/>
      <c r="NM247" s="9"/>
      <c r="NN247" s="9"/>
      <c r="NO247" s="9"/>
      <c r="NP247" s="9"/>
      <c r="NQ247" s="9"/>
      <c r="NR247" s="9"/>
      <c r="NS247" s="9"/>
      <c r="NT247" s="9"/>
      <c r="NU247" s="9"/>
      <c r="NV247" s="9"/>
      <c r="NW247" s="9"/>
      <c r="NX247" s="9"/>
      <c r="NY247" s="9"/>
      <c r="NZ247" s="9"/>
      <c r="OA247" s="9"/>
      <c r="OB247" s="9"/>
      <c r="OC247" s="9"/>
      <c r="OD247" s="9"/>
      <c r="OE247" s="9"/>
      <c r="OF247" s="9"/>
      <c r="OG247" s="9"/>
      <c r="OH247" s="9"/>
      <c r="OI247" s="9"/>
      <c r="OJ247" s="9"/>
      <c r="OK247" s="9"/>
      <c r="OL247" s="9"/>
      <c r="OM247" s="9"/>
      <c r="ON247" s="9"/>
      <c r="OO247" s="9"/>
      <c r="OP247" s="9"/>
      <c r="OQ247" s="9"/>
      <c r="OR247" s="9"/>
      <c r="OS247" s="9"/>
      <c r="OT247" s="9"/>
      <c r="OU247" s="9"/>
      <c r="OV247" s="9"/>
      <c r="OW247" s="9"/>
      <c r="OX247" s="9"/>
      <c r="OY247" s="9"/>
      <c r="OZ247" s="9"/>
      <c r="PA247" s="9"/>
      <c r="PB247" s="9"/>
      <c r="PC247" s="9"/>
      <c r="PD247" s="9"/>
      <c r="PE247" s="9"/>
      <c r="PF247" s="9"/>
      <c r="PG247" s="9"/>
      <c r="PH247" s="9"/>
      <c r="PI247" s="9"/>
      <c r="PJ247" s="9"/>
      <c r="PK247" s="9"/>
      <c r="PL247" s="9"/>
      <c r="PM247" s="9"/>
      <c r="PN247" s="9"/>
      <c r="PO247" s="9"/>
      <c r="PP247" s="9"/>
      <c r="PQ247" s="9"/>
      <c r="PR247" s="9"/>
      <c r="PS247" s="9"/>
      <c r="PT247" s="9"/>
      <c r="PU247" s="9"/>
      <c r="PV247" s="9"/>
      <c r="PW247" s="9"/>
      <c r="PX247" s="9"/>
      <c r="PY247" s="9"/>
      <c r="PZ247" s="9"/>
      <c r="QA247" s="9"/>
      <c r="QB247" s="9"/>
      <c r="QC247" s="9"/>
      <c r="QD247" s="9"/>
      <c r="QE247" s="9"/>
      <c r="QF247" s="9"/>
      <c r="QG247" s="9"/>
      <c r="QH247" s="9"/>
      <c r="QI247" s="9"/>
      <c r="QJ247" s="9"/>
      <c r="QK247" s="9"/>
      <c r="QL247" s="9"/>
      <c r="QM247" s="9"/>
      <c r="QN247" s="9"/>
      <c r="QO247" s="9"/>
      <c r="QP247" s="9"/>
      <c r="QQ247" s="9"/>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c r="SB247" s="9"/>
      <c r="SC247" s="9"/>
      <c r="SD247" s="9"/>
      <c r="SE247" s="9"/>
      <c r="SF247" s="9"/>
      <c r="SG247" s="9"/>
      <c r="SH247" s="9"/>
      <c r="SI247" s="9"/>
      <c r="SJ247" s="9"/>
      <c r="SK247" s="9"/>
      <c r="SL247" s="9"/>
      <c r="SM247" s="9"/>
      <c r="SN247" s="9"/>
      <c r="SO247" s="9"/>
      <c r="SP247" s="9"/>
      <c r="SQ247" s="9"/>
      <c r="SR247" s="9"/>
      <c r="SS247" s="9"/>
      <c r="ST247" s="9"/>
      <c r="SU247" s="9"/>
      <c r="SV247" s="9"/>
      <c r="SW247" s="9"/>
      <c r="SX247" s="9"/>
      <c r="SY247" s="9"/>
      <c r="SZ247" s="9"/>
      <c r="TA247" s="9"/>
      <c r="TB247" s="9"/>
      <c r="TC247" s="9"/>
      <c r="TD247" s="9"/>
      <c r="TE247" s="9"/>
      <c r="TF247" s="9"/>
      <c r="TG247" s="9"/>
      <c r="TH247" s="9"/>
      <c r="TI247" s="9"/>
      <c r="TJ247" s="9"/>
      <c r="TK247" s="9"/>
      <c r="TL247" s="9"/>
      <c r="TM247" s="9"/>
      <c r="TN247" s="9"/>
      <c r="TO247" s="9"/>
      <c r="TP247" s="9"/>
      <c r="TQ247" s="9"/>
      <c r="TR247" s="9"/>
      <c r="TS247" s="9"/>
      <c r="TT247" s="9"/>
      <c r="TU247" s="9"/>
      <c r="TV247" s="9"/>
      <c r="TW247" s="9"/>
      <c r="TX247" s="9"/>
      <c r="TY247" s="9"/>
      <c r="TZ247" s="9"/>
      <c r="UA247" s="9"/>
      <c r="UB247" s="9"/>
      <c r="UC247" s="9"/>
      <c r="UD247" s="9"/>
      <c r="UE247" s="9"/>
      <c r="UF247" s="9"/>
      <c r="UG247" s="9"/>
      <c r="UH247" s="9"/>
      <c r="UI247" s="9"/>
      <c r="UJ247" s="9"/>
      <c r="UK247" s="9"/>
      <c r="UL247" s="9"/>
      <c r="UM247" s="9"/>
      <c r="UN247" s="9"/>
      <c r="UO247" s="9"/>
      <c r="UP247" s="9"/>
      <c r="UQ247" s="9"/>
      <c r="UR247" s="9"/>
      <c r="US247" s="9"/>
    </row>
    <row r="248" spans="1:565" s="105" customFormat="1" x14ac:dyDescent="0.2">
      <c r="A248" s="119" t="s">
        <v>1045</v>
      </c>
      <c r="B248" s="116" t="s">
        <v>1005</v>
      </c>
      <c r="C248" s="120">
        <v>1755.067785</v>
      </c>
      <c r="D248" s="113">
        <v>1784.9</v>
      </c>
      <c r="E248" s="192">
        <v>271.18555487499998</v>
      </c>
      <c r="F248" s="10"/>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c r="MK248" s="9"/>
      <c r="ML248" s="9"/>
      <c r="MM248" s="9"/>
      <c r="MN248" s="9"/>
      <c r="MO248" s="9"/>
      <c r="MP248" s="9"/>
      <c r="MQ248" s="9"/>
      <c r="MR248" s="9"/>
      <c r="MS248" s="9"/>
      <c r="MT248" s="9"/>
      <c r="MU248" s="9"/>
      <c r="MV248" s="9"/>
      <c r="MW248" s="9"/>
      <c r="MX248" s="9"/>
      <c r="MY248" s="9"/>
      <c r="MZ248" s="9"/>
      <c r="NA248" s="9"/>
      <c r="NB248" s="9"/>
      <c r="NC248" s="9"/>
      <c r="ND248" s="9"/>
      <c r="NE248" s="9"/>
      <c r="NF248" s="9"/>
      <c r="NG248" s="9"/>
      <c r="NH248" s="9"/>
      <c r="NI248" s="9"/>
      <c r="NJ248" s="9"/>
      <c r="NK248" s="9"/>
      <c r="NL248" s="9"/>
      <c r="NM248" s="9"/>
      <c r="NN248" s="9"/>
      <c r="NO248" s="9"/>
      <c r="NP248" s="9"/>
      <c r="NQ248" s="9"/>
      <c r="NR248" s="9"/>
      <c r="NS248" s="9"/>
      <c r="NT248" s="9"/>
      <c r="NU248" s="9"/>
      <c r="NV248" s="9"/>
      <c r="NW248" s="9"/>
      <c r="NX248" s="9"/>
      <c r="NY248" s="9"/>
      <c r="NZ248" s="9"/>
      <c r="OA248" s="9"/>
      <c r="OB248" s="9"/>
      <c r="OC248" s="9"/>
      <c r="OD248" s="9"/>
      <c r="OE248" s="9"/>
      <c r="OF248" s="9"/>
      <c r="OG248" s="9"/>
      <c r="OH248" s="9"/>
      <c r="OI248" s="9"/>
      <c r="OJ248" s="9"/>
      <c r="OK248" s="9"/>
      <c r="OL248" s="9"/>
      <c r="OM248" s="9"/>
      <c r="ON248" s="9"/>
      <c r="OO248" s="9"/>
      <c r="OP248" s="9"/>
      <c r="OQ248" s="9"/>
      <c r="OR248" s="9"/>
      <c r="OS248" s="9"/>
      <c r="OT248" s="9"/>
      <c r="OU248" s="9"/>
      <c r="OV248" s="9"/>
      <c r="OW248" s="9"/>
      <c r="OX248" s="9"/>
      <c r="OY248" s="9"/>
      <c r="OZ248" s="9"/>
      <c r="PA248" s="9"/>
      <c r="PB248" s="9"/>
      <c r="PC248" s="9"/>
      <c r="PD248" s="9"/>
      <c r="PE248" s="9"/>
      <c r="PF248" s="9"/>
      <c r="PG248" s="9"/>
      <c r="PH248" s="9"/>
      <c r="PI248" s="9"/>
      <c r="PJ248" s="9"/>
      <c r="PK248" s="9"/>
      <c r="PL248" s="9"/>
      <c r="PM248" s="9"/>
      <c r="PN248" s="9"/>
      <c r="PO248" s="9"/>
      <c r="PP248" s="9"/>
      <c r="PQ248" s="9"/>
      <c r="PR248" s="9"/>
      <c r="PS248" s="9"/>
      <c r="PT248" s="9"/>
      <c r="PU248" s="9"/>
      <c r="PV248" s="9"/>
      <c r="PW248" s="9"/>
      <c r="PX248" s="9"/>
      <c r="PY248" s="9"/>
      <c r="PZ248" s="9"/>
      <c r="QA248" s="9"/>
      <c r="QB248" s="9"/>
      <c r="QC248" s="9"/>
      <c r="QD248" s="9"/>
      <c r="QE248" s="9"/>
      <c r="QF248" s="9"/>
      <c r="QG248" s="9"/>
      <c r="QH248" s="9"/>
      <c r="QI248" s="9"/>
      <c r="QJ248" s="9"/>
      <c r="QK248" s="9"/>
      <c r="QL248" s="9"/>
      <c r="QM248" s="9"/>
      <c r="QN248" s="9"/>
      <c r="QO248" s="9"/>
      <c r="QP248" s="9"/>
      <c r="QQ248" s="9"/>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c r="SB248" s="9"/>
      <c r="SC248" s="9"/>
      <c r="SD248" s="9"/>
      <c r="SE248" s="9"/>
      <c r="SF248" s="9"/>
      <c r="SG248" s="9"/>
      <c r="SH248" s="9"/>
      <c r="SI248" s="9"/>
      <c r="SJ248" s="9"/>
      <c r="SK248" s="9"/>
      <c r="SL248" s="9"/>
      <c r="SM248" s="9"/>
      <c r="SN248" s="9"/>
      <c r="SO248" s="9"/>
      <c r="SP248" s="9"/>
      <c r="SQ248" s="9"/>
      <c r="SR248" s="9"/>
      <c r="SS248" s="9"/>
      <c r="ST248" s="9"/>
      <c r="SU248" s="9"/>
      <c r="SV248" s="9"/>
      <c r="SW248" s="9"/>
      <c r="SX248" s="9"/>
      <c r="SY248" s="9"/>
      <c r="SZ248" s="9"/>
      <c r="TA248" s="9"/>
      <c r="TB248" s="9"/>
      <c r="TC248" s="9"/>
      <c r="TD248" s="9"/>
      <c r="TE248" s="9"/>
      <c r="TF248" s="9"/>
      <c r="TG248" s="9"/>
      <c r="TH248" s="9"/>
      <c r="TI248" s="9"/>
      <c r="TJ248" s="9"/>
      <c r="TK248" s="9"/>
      <c r="TL248" s="9"/>
      <c r="TM248" s="9"/>
      <c r="TN248" s="9"/>
      <c r="TO248" s="9"/>
      <c r="TP248" s="9"/>
      <c r="TQ248" s="9"/>
      <c r="TR248" s="9"/>
      <c r="TS248" s="9"/>
      <c r="TT248" s="9"/>
      <c r="TU248" s="9"/>
      <c r="TV248" s="9"/>
      <c r="TW248" s="9"/>
      <c r="TX248" s="9"/>
      <c r="TY248" s="9"/>
      <c r="TZ248" s="9"/>
      <c r="UA248" s="9"/>
      <c r="UB248" s="9"/>
      <c r="UC248" s="9"/>
      <c r="UD248" s="9"/>
      <c r="UE248" s="9"/>
      <c r="UF248" s="9"/>
      <c r="UG248" s="9"/>
      <c r="UH248" s="9"/>
      <c r="UI248" s="9"/>
      <c r="UJ248" s="9"/>
      <c r="UK248" s="9"/>
      <c r="UL248" s="9"/>
      <c r="UM248" s="9"/>
      <c r="UN248" s="9"/>
      <c r="UO248" s="9"/>
      <c r="UP248" s="9"/>
      <c r="UQ248" s="9"/>
      <c r="UR248" s="9"/>
      <c r="US248" s="9"/>
    </row>
    <row r="249" spans="1:565" s="105" customFormat="1" x14ac:dyDescent="0.2">
      <c r="A249" s="119" t="s">
        <v>1689</v>
      </c>
      <c r="B249" s="116" t="s">
        <v>1005</v>
      </c>
      <c r="C249" s="120">
        <v>1842.7845930000001</v>
      </c>
      <c r="D249" s="113">
        <v>1782.9</v>
      </c>
      <c r="E249" s="193"/>
      <c r="F249" s="10"/>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c r="MK249" s="9"/>
      <c r="ML249" s="9"/>
      <c r="MM249" s="9"/>
      <c r="MN249" s="9"/>
      <c r="MO249" s="9"/>
      <c r="MP249" s="9"/>
      <c r="MQ249" s="9"/>
      <c r="MR249" s="9"/>
      <c r="MS249" s="9"/>
      <c r="MT249" s="9"/>
      <c r="MU249" s="9"/>
      <c r="MV249" s="9"/>
      <c r="MW249" s="9"/>
      <c r="MX249" s="9"/>
      <c r="MY249" s="9"/>
      <c r="MZ249" s="9"/>
      <c r="NA249" s="9"/>
      <c r="NB249" s="9"/>
      <c r="NC249" s="9"/>
      <c r="ND249" s="9"/>
      <c r="NE249" s="9"/>
      <c r="NF249" s="9"/>
      <c r="NG249" s="9"/>
      <c r="NH249" s="9"/>
      <c r="NI249" s="9"/>
      <c r="NJ249" s="9"/>
      <c r="NK249" s="9"/>
      <c r="NL249" s="9"/>
      <c r="NM249" s="9"/>
      <c r="NN249" s="9"/>
      <c r="NO249" s="9"/>
      <c r="NP249" s="9"/>
      <c r="NQ249" s="9"/>
      <c r="NR249" s="9"/>
      <c r="NS249" s="9"/>
      <c r="NT249" s="9"/>
      <c r="NU249" s="9"/>
      <c r="NV249" s="9"/>
      <c r="NW249" s="9"/>
      <c r="NX249" s="9"/>
      <c r="NY249" s="9"/>
      <c r="NZ249" s="9"/>
      <c r="OA249" s="9"/>
      <c r="OB249" s="9"/>
      <c r="OC249" s="9"/>
      <c r="OD249" s="9"/>
      <c r="OE249" s="9"/>
      <c r="OF249" s="9"/>
      <c r="OG249" s="9"/>
      <c r="OH249" s="9"/>
      <c r="OI249" s="9"/>
      <c r="OJ249" s="9"/>
      <c r="OK249" s="9"/>
      <c r="OL249" s="9"/>
      <c r="OM249" s="9"/>
      <c r="ON249" s="9"/>
      <c r="OO249" s="9"/>
      <c r="OP249" s="9"/>
      <c r="OQ249" s="9"/>
      <c r="OR249" s="9"/>
      <c r="OS249" s="9"/>
      <c r="OT249" s="9"/>
      <c r="OU249" s="9"/>
      <c r="OV249" s="9"/>
      <c r="OW249" s="9"/>
      <c r="OX249" s="9"/>
      <c r="OY249" s="9"/>
      <c r="OZ249" s="9"/>
      <c r="PA249" s="9"/>
      <c r="PB249" s="9"/>
      <c r="PC249" s="9"/>
      <c r="PD249" s="9"/>
      <c r="PE249" s="9"/>
      <c r="PF249" s="9"/>
      <c r="PG249" s="9"/>
      <c r="PH249" s="9"/>
      <c r="PI249" s="9"/>
      <c r="PJ249" s="9"/>
      <c r="PK249" s="9"/>
      <c r="PL249" s="9"/>
      <c r="PM249" s="9"/>
      <c r="PN249" s="9"/>
      <c r="PO249" s="9"/>
      <c r="PP249" s="9"/>
      <c r="PQ249" s="9"/>
      <c r="PR249" s="9"/>
      <c r="PS249" s="9"/>
      <c r="PT249" s="9"/>
      <c r="PU249" s="9"/>
      <c r="PV249" s="9"/>
      <c r="PW249" s="9"/>
      <c r="PX249" s="9"/>
      <c r="PY249" s="9"/>
      <c r="PZ249" s="9"/>
      <c r="QA249" s="9"/>
      <c r="QB249" s="9"/>
      <c r="QC249" s="9"/>
      <c r="QD249" s="9"/>
      <c r="QE249" s="9"/>
      <c r="QF249" s="9"/>
      <c r="QG249" s="9"/>
      <c r="QH249" s="9"/>
      <c r="QI249" s="9"/>
      <c r="QJ249" s="9"/>
      <c r="QK249" s="9"/>
      <c r="QL249" s="9"/>
      <c r="QM249" s="9"/>
      <c r="QN249" s="9"/>
      <c r="QO249" s="9"/>
      <c r="QP249" s="9"/>
      <c r="QQ249" s="9"/>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c r="SB249" s="9"/>
      <c r="SC249" s="9"/>
      <c r="SD249" s="9"/>
      <c r="SE249" s="9"/>
      <c r="SF249" s="9"/>
      <c r="SG249" s="9"/>
      <c r="SH249" s="9"/>
      <c r="SI249" s="9"/>
      <c r="SJ249" s="9"/>
      <c r="SK249" s="9"/>
      <c r="SL249" s="9"/>
      <c r="SM249" s="9"/>
      <c r="SN249" s="9"/>
      <c r="SO249" s="9"/>
      <c r="SP249" s="9"/>
      <c r="SQ249" s="9"/>
      <c r="SR249" s="9"/>
      <c r="SS249" s="9"/>
      <c r="ST249" s="9"/>
      <c r="SU249" s="9"/>
      <c r="SV249" s="9"/>
      <c r="SW249" s="9"/>
      <c r="SX249" s="9"/>
      <c r="SY249" s="9"/>
      <c r="SZ249" s="9"/>
      <c r="TA249" s="9"/>
      <c r="TB249" s="9"/>
      <c r="TC249" s="9"/>
      <c r="TD249" s="9"/>
      <c r="TE249" s="9"/>
      <c r="TF249" s="9"/>
      <c r="TG249" s="9"/>
      <c r="TH249" s="9"/>
      <c r="TI249" s="9"/>
      <c r="TJ249" s="9"/>
      <c r="TK249" s="9"/>
      <c r="TL249" s="9"/>
      <c r="TM249" s="9"/>
      <c r="TN249" s="9"/>
      <c r="TO249" s="9"/>
      <c r="TP249" s="9"/>
      <c r="TQ249" s="9"/>
      <c r="TR249" s="9"/>
      <c r="TS249" s="9"/>
      <c r="TT249" s="9"/>
      <c r="TU249" s="9"/>
      <c r="TV249" s="9"/>
      <c r="TW249" s="9"/>
      <c r="TX249" s="9"/>
      <c r="TY249" s="9"/>
      <c r="TZ249" s="9"/>
      <c r="UA249" s="9"/>
      <c r="UB249" s="9"/>
      <c r="UC249" s="9"/>
      <c r="UD249" s="9"/>
      <c r="UE249" s="9"/>
      <c r="UF249" s="9"/>
      <c r="UG249" s="9"/>
      <c r="UH249" s="9"/>
      <c r="UI249" s="9"/>
      <c r="UJ249" s="9"/>
      <c r="UK249" s="9"/>
      <c r="UL249" s="9"/>
      <c r="UM249" s="9"/>
      <c r="UN249" s="9"/>
      <c r="UO249" s="9"/>
      <c r="UP249" s="9"/>
      <c r="UQ249" s="9"/>
      <c r="UR249" s="9"/>
      <c r="US249" s="9"/>
    </row>
    <row r="250" spans="1:565" s="105" customFormat="1" x14ac:dyDescent="0.2">
      <c r="A250" s="119" t="s">
        <v>1046</v>
      </c>
      <c r="B250" s="116" t="s">
        <v>1005</v>
      </c>
      <c r="C250" s="120">
        <v>2786.3058780000001</v>
      </c>
      <c r="D250" s="113">
        <v>3157.4</v>
      </c>
      <c r="E250" s="113">
        <v>23.596382500000001</v>
      </c>
      <c r="F250" s="10"/>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c r="JA250" s="9"/>
      <c r="JB250" s="9"/>
      <c r="JC250" s="9"/>
      <c r="JD250" s="9"/>
      <c r="JE250" s="9"/>
      <c r="JF250" s="9"/>
      <c r="JG250" s="9"/>
      <c r="JH250" s="9"/>
      <c r="JI250" s="9"/>
      <c r="JJ250" s="9"/>
      <c r="JK250" s="9"/>
      <c r="JL250" s="9"/>
      <c r="JM250" s="9"/>
      <c r="JN250" s="9"/>
      <c r="JO250" s="9"/>
      <c r="JP250" s="9"/>
      <c r="JQ250" s="9"/>
      <c r="JR250" s="9"/>
      <c r="JS250" s="9"/>
      <c r="JT250" s="9"/>
      <c r="JU250" s="9"/>
      <c r="JV250" s="9"/>
      <c r="JW250" s="9"/>
      <c r="JX250" s="9"/>
      <c r="JY250" s="9"/>
      <c r="JZ250" s="9"/>
      <c r="KA250" s="9"/>
      <c r="KB250" s="9"/>
      <c r="KC250" s="9"/>
      <c r="KD250" s="9"/>
      <c r="KE250" s="9"/>
      <c r="KF250" s="9"/>
      <c r="KG250" s="9"/>
      <c r="KH250" s="9"/>
      <c r="KI250" s="9"/>
      <c r="KJ250" s="9"/>
      <c r="KK250" s="9"/>
      <c r="KL250" s="9"/>
      <c r="KM250" s="9"/>
      <c r="KN250" s="9"/>
      <c r="KO250" s="9"/>
      <c r="KP250" s="9"/>
      <c r="KQ250" s="9"/>
      <c r="KR250" s="9"/>
      <c r="KS250" s="9"/>
      <c r="KT250" s="9"/>
      <c r="KU250" s="9"/>
      <c r="KV250" s="9"/>
      <c r="KW250" s="9"/>
      <c r="KX250" s="9"/>
      <c r="KY250" s="9"/>
      <c r="KZ250" s="9"/>
      <c r="LA250" s="9"/>
      <c r="LB250" s="9"/>
      <c r="LC250" s="9"/>
      <c r="LD250" s="9"/>
      <c r="LE250" s="9"/>
      <c r="LF250" s="9"/>
      <c r="LG250" s="9"/>
      <c r="LH250" s="9"/>
      <c r="LI250" s="9"/>
      <c r="LJ250" s="9"/>
      <c r="LK250" s="9"/>
      <c r="LL250" s="9"/>
      <c r="LM250" s="9"/>
      <c r="LN250" s="9"/>
      <c r="LO250" s="9"/>
      <c r="LP250" s="9"/>
      <c r="LQ250" s="9"/>
      <c r="LR250" s="9"/>
      <c r="LS250" s="9"/>
      <c r="LT250" s="9"/>
      <c r="LU250" s="9"/>
      <c r="LV250" s="9"/>
      <c r="LW250" s="9"/>
      <c r="LX250" s="9"/>
      <c r="LY250" s="9"/>
      <c r="LZ250" s="9"/>
      <c r="MA250" s="9"/>
      <c r="MB250" s="9"/>
      <c r="MC250" s="9"/>
      <c r="MD250" s="9"/>
      <c r="ME250" s="9"/>
      <c r="MF250" s="9"/>
      <c r="MG250" s="9"/>
      <c r="MH250" s="9"/>
      <c r="MI250" s="9"/>
      <c r="MJ250" s="9"/>
      <c r="MK250" s="9"/>
      <c r="ML250" s="9"/>
      <c r="MM250" s="9"/>
      <c r="MN250" s="9"/>
      <c r="MO250" s="9"/>
      <c r="MP250" s="9"/>
      <c r="MQ250" s="9"/>
      <c r="MR250" s="9"/>
      <c r="MS250" s="9"/>
      <c r="MT250" s="9"/>
      <c r="MU250" s="9"/>
      <c r="MV250" s="9"/>
      <c r="MW250" s="9"/>
      <c r="MX250" s="9"/>
      <c r="MY250" s="9"/>
      <c r="MZ250" s="9"/>
      <c r="NA250" s="9"/>
      <c r="NB250" s="9"/>
      <c r="NC250" s="9"/>
      <c r="ND250" s="9"/>
      <c r="NE250" s="9"/>
      <c r="NF250" s="9"/>
      <c r="NG250" s="9"/>
      <c r="NH250" s="9"/>
      <c r="NI250" s="9"/>
      <c r="NJ250" s="9"/>
      <c r="NK250" s="9"/>
      <c r="NL250" s="9"/>
      <c r="NM250" s="9"/>
      <c r="NN250" s="9"/>
      <c r="NO250" s="9"/>
      <c r="NP250" s="9"/>
      <c r="NQ250" s="9"/>
      <c r="NR250" s="9"/>
      <c r="NS250" s="9"/>
      <c r="NT250" s="9"/>
      <c r="NU250" s="9"/>
      <c r="NV250" s="9"/>
      <c r="NW250" s="9"/>
      <c r="NX250" s="9"/>
      <c r="NY250" s="9"/>
      <c r="NZ250" s="9"/>
      <c r="OA250" s="9"/>
      <c r="OB250" s="9"/>
      <c r="OC250" s="9"/>
      <c r="OD250" s="9"/>
      <c r="OE250" s="9"/>
      <c r="OF250" s="9"/>
      <c r="OG250" s="9"/>
      <c r="OH250" s="9"/>
      <c r="OI250" s="9"/>
      <c r="OJ250" s="9"/>
      <c r="OK250" s="9"/>
      <c r="OL250" s="9"/>
      <c r="OM250" s="9"/>
      <c r="ON250" s="9"/>
      <c r="OO250" s="9"/>
      <c r="OP250" s="9"/>
      <c r="OQ250" s="9"/>
      <c r="OR250" s="9"/>
      <c r="OS250" s="9"/>
      <c r="OT250" s="9"/>
      <c r="OU250" s="9"/>
      <c r="OV250" s="9"/>
      <c r="OW250" s="9"/>
      <c r="OX250" s="9"/>
      <c r="OY250" s="9"/>
      <c r="OZ250" s="9"/>
      <c r="PA250" s="9"/>
      <c r="PB250" s="9"/>
      <c r="PC250" s="9"/>
      <c r="PD250" s="9"/>
      <c r="PE250" s="9"/>
      <c r="PF250" s="9"/>
      <c r="PG250" s="9"/>
      <c r="PH250" s="9"/>
      <c r="PI250" s="9"/>
      <c r="PJ250" s="9"/>
      <c r="PK250" s="9"/>
      <c r="PL250" s="9"/>
      <c r="PM250" s="9"/>
      <c r="PN250" s="9"/>
      <c r="PO250" s="9"/>
      <c r="PP250" s="9"/>
      <c r="PQ250" s="9"/>
      <c r="PR250" s="9"/>
      <c r="PS250" s="9"/>
      <c r="PT250" s="9"/>
      <c r="PU250" s="9"/>
      <c r="PV250" s="9"/>
      <c r="PW250" s="9"/>
      <c r="PX250" s="9"/>
      <c r="PY250" s="9"/>
      <c r="PZ250" s="9"/>
      <c r="QA250" s="9"/>
      <c r="QB250" s="9"/>
      <c r="QC250" s="9"/>
      <c r="QD250" s="9"/>
      <c r="QE250" s="9"/>
      <c r="QF250" s="9"/>
      <c r="QG250" s="9"/>
      <c r="QH250" s="9"/>
      <c r="QI250" s="9"/>
      <c r="QJ250" s="9"/>
      <c r="QK250" s="9"/>
      <c r="QL250" s="9"/>
      <c r="QM250" s="9"/>
      <c r="QN250" s="9"/>
      <c r="QO250" s="9"/>
      <c r="QP250" s="9"/>
      <c r="QQ250" s="9"/>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c r="SB250" s="9"/>
      <c r="SC250" s="9"/>
      <c r="SD250" s="9"/>
      <c r="SE250" s="9"/>
      <c r="SF250" s="9"/>
      <c r="SG250" s="9"/>
      <c r="SH250" s="9"/>
      <c r="SI250" s="9"/>
      <c r="SJ250" s="9"/>
      <c r="SK250" s="9"/>
      <c r="SL250" s="9"/>
      <c r="SM250" s="9"/>
      <c r="SN250" s="9"/>
      <c r="SO250" s="9"/>
      <c r="SP250" s="9"/>
      <c r="SQ250" s="9"/>
      <c r="SR250" s="9"/>
      <c r="SS250" s="9"/>
      <c r="ST250" s="9"/>
      <c r="SU250" s="9"/>
      <c r="SV250" s="9"/>
      <c r="SW250" s="9"/>
      <c r="SX250" s="9"/>
      <c r="SY250" s="9"/>
      <c r="SZ250" s="9"/>
      <c r="TA250" s="9"/>
      <c r="TB250" s="9"/>
      <c r="TC250" s="9"/>
      <c r="TD250" s="9"/>
      <c r="TE250" s="9"/>
      <c r="TF250" s="9"/>
      <c r="TG250" s="9"/>
      <c r="TH250" s="9"/>
      <c r="TI250" s="9"/>
      <c r="TJ250" s="9"/>
      <c r="TK250" s="9"/>
      <c r="TL250" s="9"/>
      <c r="TM250" s="9"/>
      <c r="TN250" s="9"/>
      <c r="TO250" s="9"/>
      <c r="TP250" s="9"/>
      <c r="TQ250" s="9"/>
      <c r="TR250" s="9"/>
      <c r="TS250" s="9"/>
      <c r="TT250" s="9"/>
      <c r="TU250" s="9"/>
      <c r="TV250" s="9"/>
      <c r="TW250" s="9"/>
      <c r="TX250" s="9"/>
      <c r="TY250" s="9"/>
      <c r="TZ250" s="9"/>
      <c r="UA250" s="9"/>
      <c r="UB250" s="9"/>
      <c r="UC250" s="9"/>
      <c r="UD250" s="9"/>
      <c r="UE250" s="9"/>
      <c r="UF250" s="9"/>
      <c r="UG250" s="9"/>
      <c r="UH250" s="9"/>
      <c r="UI250" s="9"/>
      <c r="UJ250" s="9"/>
      <c r="UK250" s="9"/>
      <c r="UL250" s="9"/>
      <c r="UM250" s="9"/>
      <c r="UN250" s="9"/>
      <c r="UO250" s="9"/>
      <c r="UP250" s="9"/>
      <c r="UQ250" s="9"/>
      <c r="UR250" s="9"/>
      <c r="US250" s="9"/>
    </row>
    <row r="251" spans="1:565" s="105" customFormat="1" x14ac:dyDescent="0.2">
      <c r="A251" s="119" t="s">
        <v>1642</v>
      </c>
      <c r="B251" s="116" t="s">
        <v>1005</v>
      </c>
      <c r="C251" s="120">
        <v>4411.66</v>
      </c>
      <c r="D251" s="113">
        <v>4349</v>
      </c>
      <c r="E251" s="192">
        <v>55.268410500000002</v>
      </c>
      <c r="F251" s="10"/>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c r="MK251" s="9"/>
      <c r="ML251" s="9"/>
      <c r="MM251" s="9"/>
      <c r="MN251" s="9"/>
      <c r="MO251" s="9"/>
      <c r="MP251" s="9"/>
      <c r="MQ251" s="9"/>
      <c r="MR251" s="9"/>
      <c r="MS251" s="9"/>
      <c r="MT251" s="9"/>
      <c r="MU251" s="9"/>
      <c r="MV251" s="9"/>
      <c r="MW251" s="9"/>
      <c r="MX251" s="9"/>
      <c r="MY251" s="9"/>
      <c r="MZ251" s="9"/>
      <c r="NA251" s="9"/>
      <c r="NB251" s="9"/>
      <c r="NC251" s="9"/>
      <c r="ND251" s="9"/>
      <c r="NE251" s="9"/>
      <c r="NF251" s="9"/>
      <c r="NG251" s="9"/>
      <c r="NH251" s="9"/>
      <c r="NI251" s="9"/>
      <c r="NJ251" s="9"/>
      <c r="NK251" s="9"/>
      <c r="NL251" s="9"/>
      <c r="NM251" s="9"/>
      <c r="NN251" s="9"/>
      <c r="NO251" s="9"/>
      <c r="NP251" s="9"/>
      <c r="NQ251" s="9"/>
      <c r="NR251" s="9"/>
      <c r="NS251" s="9"/>
      <c r="NT251" s="9"/>
      <c r="NU251" s="9"/>
      <c r="NV251" s="9"/>
      <c r="NW251" s="9"/>
      <c r="NX251" s="9"/>
      <c r="NY251" s="9"/>
      <c r="NZ251" s="9"/>
      <c r="OA251" s="9"/>
      <c r="OB251" s="9"/>
      <c r="OC251" s="9"/>
      <c r="OD251" s="9"/>
      <c r="OE251" s="9"/>
      <c r="OF251" s="9"/>
      <c r="OG251" s="9"/>
      <c r="OH251" s="9"/>
      <c r="OI251" s="9"/>
      <c r="OJ251" s="9"/>
      <c r="OK251" s="9"/>
      <c r="OL251" s="9"/>
      <c r="OM251" s="9"/>
      <c r="ON251" s="9"/>
      <c r="OO251" s="9"/>
      <c r="OP251" s="9"/>
      <c r="OQ251" s="9"/>
      <c r="OR251" s="9"/>
      <c r="OS251" s="9"/>
      <c r="OT251" s="9"/>
      <c r="OU251" s="9"/>
      <c r="OV251" s="9"/>
      <c r="OW251" s="9"/>
      <c r="OX251" s="9"/>
      <c r="OY251" s="9"/>
      <c r="OZ251" s="9"/>
      <c r="PA251" s="9"/>
      <c r="PB251" s="9"/>
      <c r="PC251" s="9"/>
      <c r="PD251" s="9"/>
      <c r="PE251" s="9"/>
      <c r="PF251" s="9"/>
      <c r="PG251" s="9"/>
      <c r="PH251" s="9"/>
      <c r="PI251" s="9"/>
      <c r="PJ251" s="9"/>
      <c r="PK251" s="9"/>
      <c r="PL251" s="9"/>
      <c r="PM251" s="9"/>
      <c r="PN251" s="9"/>
      <c r="PO251" s="9"/>
      <c r="PP251" s="9"/>
      <c r="PQ251" s="9"/>
      <c r="PR251" s="9"/>
      <c r="PS251" s="9"/>
      <c r="PT251" s="9"/>
      <c r="PU251" s="9"/>
      <c r="PV251" s="9"/>
      <c r="PW251" s="9"/>
      <c r="PX251" s="9"/>
      <c r="PY251" s="9"/>
      <c r="PZ251" s="9"/>
      <c r="QA251" s="9"/>
      <c r="QB251" s="9"/>
      <c r="QC251" s="9"/>
      <c r="QD251" s="9"/>
      <c r="QE251" s="9"/>
      <c r="QF251" s="9"/>
      <c r="QG251" s="9"/>
      <c r="QH251" s="9"/>
      <c r="QI251" s="9"/>
      <c r="QJ251" s="9"/>
      <c r="QK251" s="9"/>
      <c r="QL251" s="9"/>
      <c r="QM251" s="9"/>
      <c r="QN251" s="9"/>
      <c r="QO251" s="9"/>
      <c r="QP251" s="9"/>
      <c r="QQ251" s="9"/>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c r="SB251" s="9"/>
      <c r="SC251" s="9"/>
      <c r="SD251" s="9"/>
      <c r="SE251" s="9"/>
      <c r="SF251" s="9"/>
      <c r="SG251" s="9"/>
      <c r="SH251" s="9"/>
      <c r="SI251" s="9"/>
      <c r="SJ251" s="9"/>
      <c r="SK251" s="9"/>
      <c r="SL251" s="9"/>
      <c r="SM251" s="9"/>
      <c r="SN251" s="9"/>
      <c r="SO251" s="9"/>
      <c r="SP251" s="9"/>
      <c r="SQ251" s="9"/>
      <c r="SR251" s="9"/>
      <c r="SS251" s="9"/>
      <c r="ST251" s="9"/>
      <c r="SU251" s="9"/>
      <c r="SV251" s="9"/>
      <c r="SW251" s="9"/>
      <c r="SX251" s="9"/>
      <c r="SY251" s="9"/>
      <c r="SZ251" s="9"/>
      <c r="TA251" s="9"/>
      <c r="TB251" s="9"/>
      <c r="TC251" s="9"/>
      <c r="TD251" s="9"/>
      <c r="TE251" s="9"/>
      <c r="TF251" s="9"/>
      <c r="TG251" s="9"/>
      <c r="TH251" s="9"/>
      <c r="TI251" s="9"/>
      <c r="TJ251" s="9"/>
      <c r="TK251" s="9"/>
      <c r="TL251" s="9"/>
      <c r="TM251" s="9"/>
      <c r="TN251" s="9"/>
      <c r="TO251" s="9"/>
      <c r="TP251" s="9"/>
      <c r="TQ251" s="9"/>
      <c r="TR251" s="9"/>
      <c r="TS251" s="9"/>
      <c r="TT251" s="9"/>
      <c r="TU251" s="9"/>
      <c r="TV251" s="9"/>
      <c r="TW251" s="9"/>
      <c r="TX251" s="9"/>
      <c r="TY251" s="9"/>
      <c r="TZ251" s="9"/>
      <c r="UA251" s="9"/>
      <c r="UB251" s="9"/>
      <c r="UC251" s="9"/>
      <c r="UD251" s="9"/>
      <c r="UE251" s="9"/>
      <c r="UF251" s="9"/>
      <c r="UG251" s="9"/>
      <c r="UH251" s="9"/>
      <c r="UI251" s="9"/>
      <c r="UJ251" s="9"/>
      <c r="UK251" s="9"/>
      <c r="UL251" s="9"/>
      <c r="UM251" s="9"/>
      <c r="UN251" s="9"/>
      <c r="UO251" s="9"/>
      <c r="UP251" s="9"/>
      <c r="UQ251" s="9"/>
      <c r="UR251" s="9"/>
      <c r="US251" s="9"/>
    </row>
    <row r="252" spans="1:565" s="105" customFormat="1" x14ac:dyDescent="0.2">
      <c r="A252" s="119" t="s">
        <v>1047</v>
      </c>
      <c r="B252" s="116" t="s">
        <v>1005</v>
      </c>
      <c r="C252" s="120">
        <v>4542.1714320000001</v>
      </c>
      <c r="D252" s="113">
        <v>4372.2</v>
      </c>
      <c r="E252" s="193"/>
      <c r="F252" s="10"/>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c r="ML252" s="9"/>
      <c r="MM252" s="9"/>
      <c r="MN252" s="9"/>
      <c r="MO252" s="9"/>
      <c r="MP252" s="9"/>
      <c r="MQ252" s="9"/>
      <c r="MR252" s="9"/>
      <c r="MS252" s="9"/>
      <c r="MT252" s="9"/>
      <c r="MU252" s="9"/>
      <c r="MV252" s="9"/>
      <c r="MW252" s="9"/>
      <c r="MX252" s="9"/>
      <c r="MY252" s="9"/>
      <c r="MZ252" s="9"/>
      <c r="NA252" s="9"/>
      <c r="NB252" s="9"/>
      <c r="NC252" s="9"/>
      <c r="ND252" s="9"/>
      <c r="NE252" s="9"/>
      <c r="NF252" s="9"/>
      <c r="NG252" s="9"/>
      <c r="NH252" s="9"/>
      <c r="NI252" s="9"/>
      <c r="NJ252" s="9"/>
      <c r="NK252" s="9"/>
      <c r="NL252" s="9"/>
      <c r="NM252" s="9"/>
      <c r="NN252" s="9"/>
      <c r="NO252" s="9"/>
      <c r="NP252" s="9"/>
      <c r="NQ252" s="9"/>
      <c r="NR252" s="9"/>
      <c r="NS252" s="9"/>
      <c r="NT252" s="9"/>
      <c r="NU252" s="9"/>
      <c r="NV252" s="9"/>
      <c r="NW252" s="9"/>
      <c r="NX252" s="9"/>
      <c r="NY252" s="9"/>
      <c r="NZ252" s="9"/>
      <c r="OA252" s="9"/>
      <c r="OB252" s="9"/>
      <c r="OC252" s="9"/>
      <c r="OD252" s="9"/>
      <c r="OE252" s="9"/>
      <c r="OF252" s="9"/>
      <c r="OG252" s="9"/>
      <c r="OH252" s="9"/>
      <c r="OI252" s="9"/>
      <c r="OJ252" s="9"/>
      <c r="OK252" s="9"/>
      <c r="OL252" s="9"/>
      <c r="OM252" s="9"/>
      <c r="ON252" s="9"/>
      <c r="OO252" s="9"/>
      <c r="OP252" s="9"/>
      <c r="OQ252" s="9"/>
      <c r="OR252" s="9"/>
      <c r="OS252" s="9"/>
      <c r="OT252" s="9"/>
      <c r="OU252" s="9"/>
      <c r="OV252" s="9"/>
      <c r="OW252" s="9"/>
      <c r="OX252" s="9"/>
      <c r="OY252" s="9"/>
      <c r="OZ252" s="9"/>
      <c r="PA252" s="9"/>
      <c r="PB252" s="9"/>
      <c r="PC252" s="9"/>
      <c r="PD252" s="9"/>
      <c r="PE252" s="9"/>
      <c r="PF252" s="9"/>
      <c r="PG252" s="9"/>
      <c r="PH252" s="9"/>
      <c r="PI252" s="9"/>
      <c r="PJ252" s="9"/>
      <c r="PK252" s="9"/>
      <c r="PL252" s="9"/>
      <c r="PM252" s="9"/>
      <c r="PN252" s="9"/>
      <c r="PO252" s="9"/>
      <c r="PP252" s="9"/>
      <c r="PQ252" s="9"/>
      <c r="PR252" s="9"/>
      <c r="PS252" s="9"/>
      <c r="PT252" s="9"/>
      <c r="PU252" s="9"/>
      <c r="PV252" s="9"/>
      <c r="PW252" s="9"/>
      <c r="PX252" s="9"/>
      <c r="PY252" s="9"/>
      <c r="PZ252" s="9"/>
      <c r="QA252" s="9"/>
      <c r="QB252" s="9"/>
      <c r="QC252" s="9"/>
      <c r="QD252" s="9"/>
      <c r="QE252" s="9"/>
      <c r="QF252" s="9"/>
      <c r="QG252" s="9"/>
      <c r="QH252" s="9"/>
      <c r="QI252" s="9"/>
      <c r="QJ252" s="9"/>
      <c r="QK252" s="9"/>
      <c r="QL252" s="9"/>
      <c r="QM252" s="9"/>
      <c r="QN252" s="9"/>
      <c r="QO252" s="9"/>
      <c r="QP252" s="9"/>
      <c r="QQ252" s="9"/>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c r="SB252" s="9"/>
      <c r="SC252" s="9"/>
      <c r="SD252" s="9"/>
      <c r="SE252" s="9"/>
      <c r="SF252" s="9"/>
      <c r="SG252" s="9"/>
      <c r="SH252" s="9"/>
      <c r="SI252" s="9"/>
      <c r="SJ252" s="9"/>
      <c r="SK252" s="9"/>
      <c r="SL252" s="9"/>
      <c r="SM252" s="9"/>
      <c r="SN252" s="9"/>
      <c r="SO252" s="9"/>
      <c r="SP252" s="9"/>
      <c r="SQ252" s="9"/>
      <c r="SR252" s="9"/>
      <c r="SS252" s="9"/>
      <c r="ST252" s="9"/>
      <c r="SU252" s="9"/>
      <c r="SV252" s="9"/>
      <c r="SW252" s="9"/>
      <c r="SX252" s="9"/>
      <c r="SY252" s="9"/>
      <c r="SZ252" s="9"/>
      <c r="TA252" s="9"/>
      <c r="TB252" s="9"/>
      <c r="TC252" s="9"/>
      <c r="TD252" s="9"/>
      <c r="TE252" s="9"/>
      <c r="TF252" s="9"/>
      <c r="TG252" s="9"/>
      <c r="TH252" s="9"/>
      <c r="TI252" s="9"/>
      <c r="TJ252" s="9"/>
      <c r="TK252" s="9"/>
      <c r="TL252" s="9"/>
      <c r="TM252" s="9"/>
      <c r="TN252" s="9"/>
      <c r="TO252" s="9"/>
      <c r="TP252" s="9"/>
      <c r="TQ252" s="9"/>
      <c r="TR252" s="9"/>
      <c r="TS252" s="9"/>
      <c r="TT252" s="9"/>
      <c r="TU252" s="9"/>
      <c r="TV252" s="9"/>
      <c r="TW252" s="9"/>
      <c r="TX252" s="9"/>
      <c r="TY252" s="9"/>
      <c r="TZ252" s="9"/>
      <c r="UA252" s="9"/>
      <c r="UB252" s="9"/>
      <c r="UC252" s="9"/>
      <c r="UD252" s="9"/>
      <c r="UE252" s="9"/>
      <c r="UF252" s="9"/>
      <c r="UG252" s="9"/>
      <c r="UH252" s="9"/>
      <c r="UI252" s="9"/>
      <c r="UJ252" s="9"/>
      <c r="UK252" s="9"/>
      <c r="UL252" s="9"/>
      <c r="UM252" s="9"/>
      <c r="UN252" s="9"/>
      <c r="UO252" s="9"/>
      <c r="UP252" s="9"/>
      <c r="UQ252" s="9"/>
      <c r="UR252" s="9"/>
      <c r="US252" s="9"/>
    </row>
    <row r="253" spans="1:565" s="105" customFormat="1" x14ac:dyDescent="0.2">
      <c r="A253" s="119" t="s">
        <v>1048</v>
      </c>
      <c r="B253" s="116" t="s">
        <v>1005</v>
      </c>
      <c r="C253" s="120">
        <v>756.14924599999995</v>
      </c>
      <c r="D253" s="113">
        <v>741</v>
      </c>
      <c r="E253" s="192">
        <v>1538.1019201249999</v>
      </c>
      <c r="F253" s="10"/>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c r="MK253" s="9"/>
      <c r="ML253" s="9"/>
      <c r="MM253" s="9"/>
      <c r="MN253" s="9"/>
      <c r="MO253" s="9"/>
      <c r="MP253" s="9"/>
      <c r="MQ253" s="9"/>
      <c r="MR253" s="9"/>
      <c r="MS253" s="9"/>
      <c r="MT253" s="9"/>
      <c r="MU253" s="9"/>
      <c r="MV253" s="9"/>
      <c r="MW253" s="9"/>
      <c r="MX253" s="9"/>
      <c r="MY253" s="9"/>
      <c r="MZ253" s="9"/>
      <c r="NA253" s="9"/>
      <c r="NB253" s="9"/>
      <c r="NC253" s="9"/>
      <c r="ND253" s="9"/>
      <c r="NE253" s="9"/>
      <c r="NF253" s="9"/>
      <c r="NG253" s="9"/>
      <c r="NH253" s="9"/>
      <c r="NI253" s="9"/>
      <c r="NJ253" s="9"/>
      <c r="NK253" s="9"/>
      <c r="NL253" s="9"/>
      <c r="NM253" s="9"/>
      <c r="NN253" s="9"/>
      <c r="NO253" s="9"/>
      <c r="NP253" s="9"/>
      <c r="NQ253" s="9"/>
      <c r="NR253" s="9"/>
      <c r="NS253" s="9"/>
      <c r="NT253" s="9"/>
      <c r="NU253" s="9"/>
      <c r="NV253" s="9"/>
      <c r="NW253" s="9"/>
      <c r="NX253" s="9"/>
      <c r="NY253" s="9"/>
      <c r="NZ253" s="9"/>
      <c r="OA253" s="9"/>
      <c r="OB253" s="9"/>
      <c r="OC253" s="9"/>
      <c r="OD253" s="9"/>
      <c r="OE253" s="9"/>
      <c r="OF253" s="9"/>
      <c r="OG253" s="9"/>
      <c r="OH253" s="9"/>
      <c r="OI253" s="9"/>
      <c r="OJ253" s="9"/>
      <c r="OK253" s="9"/>
      <c r="OL253" s="9"/>
      <c r="OM253" s="9"/>
      <c r="ON253" s="9"/>
      <c r="OO253" s="9"/>
      <c r="OP253" s="9"/>
      <c r="OQ253" s="9"/>
      <c r="OR253" s="9"/>
      <c r="OS253" s="9"/>
      <c r="OT253" s="9"/>
      <c r="OU253" s="9"/>
      <c r="OV253" s="9"/>
      <c r="OW253" s="9"/>
      <c r="OX253" s="9"/>
      <c r="OY253" s="9"/>
      <c r="OZ253" s="9"/>
      <c r="PA253" s="9"/>
      <c r="PB253" s="9"/>
      <c r="PC253" s="9"/>
      <c r="PD253" s="9"/>
      <c r="PE253" s="9"/>
      <c r="PF253" s="9"/>
      <c r="PG253" s="9"/>
      <c r="PH253" s="9"/>
      <c r="PI253" s="9"/>
      <c r="PJ253" s="9"/>
      <c r="PK253" s="9"/>
      <c r="PL253" s="9"/>
      <c r="PM253" s="9"/>
      <c r="PN253" s="9"/>
      <c r="PO253" s="9"/>
      <c r="PP253" s="9"/>
      <c r="PQ253" s="9"/>
      <c r="PR253" s="9"/>
      <c r="PS253" s="9"/>
      <c r="PT253" s="9"/>
      <c r="PU253" s="9"/>
      <c r="PV253" s="9"/>
      <c r="PW253" s="9"/>
      <c r="PX253" s="9"/>
      <c r="PY253" s="9"/>
      <c r="PZ253" s="9"/>
      <c r="QA253" s="9"/>
      <c r="QB253" s="9"/>
      <c r="QC253" s="9"/>
      <c r="QD253" s="9"/>
      <c r="QE253" s="9"/>
      <c r="QF253" s="9"/>
      <c r="QG253" s="9"/>
      <c r="QH253" s="9"/>
      <c r="QI253" s="9"/>
      <c r="QJ253" s="9"/>
      <c r="QK253" s="9"/>
      <c r="QL253" s="9"/>
      <c r="QM253" s="9"/>
      <c r="QN253" s="9"/>
      <c r="QO253" s="9"/>
      <c r="QP253" s="9"/>
      <c r="QQ253" s="9"/>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c r="SB253" s="9"/>
      <c r="SC253" s="9"/>
      <c r="SD253" s="9"/>
      <c r="SE253" s="9"/>
      <c r="SF253" s="9"/>
      <c r="SG253" s="9"/>
      <c r="SH253" s="9"/>
      <c r="SI253" s="9"/>
      <c r="SJ253" s="9"/>
      <c r="SK253" s="9"/>
      <c r="SL253" s="9"/>
      <c r="SM253" s="9"/>
      <c r="SN253" s="9"/>
      <c r="SO253" s="9"/>
      <c r="SP253" s="9"/>
      <c r="SQ253" s="9"/>
      <c r="SR253" s="9"/>
      <c r="SS253" s="9"/>
      <c r="ST253" s="9"/>
      <c r="SU253" s="9"/>
      <c r="SV253" s="9"/>
      <c r="SW253" s="9"/>
      <c r="SX253" s="9"/>
      <c r="SY253" s="9"/>
      <c r="SZ253" s="9"/>
      <c r="TA253" s="9"/>
      <c r="TB253" s="9"/>
      <c r="TC253" s="9"/>
      <c r="TD253" s="9"/>
      <c r="TE253" s="9"/>
      <c r="TF253" s="9"/>
      <c r="TG253" s="9"/>
      <c r="TH253" s="9"/>
      <c r="TI253" s="9"/>
      <c r="TJ253" s="9"/>
      <c r="TK253" s="9"/>
      <c r="TL253" s="9"/>
      <c r="TM253" s="9"/>
      <c r="TN253" s="9"/>
      <c r="TO253" s="9"/>
      <c r="TP253" s="9"/>
      <c r="TQ253" s="9"/>
      <c r="TR253" s="9"/>
      <c r="TS253" s="9"/>
      <c r="TT253" s="9"/>
      <c r="TU253" s="9"/>
      <c r="TV253" s="9"/>
      <c r="TW253" s="9"/>
      <c r="TX253" s="9"/>
      <c r="TY253" s="9"/>
      <c r="TZ253" s="9"/>
      <c r="UA253" s="9"/>
      <c r="UB253" s="9"/>
      <c r="UC253" s="9"/>
      <c r="UD253" s="9"/>
      <c r="UE253" s="9"/>
      <c r="UF253" s="9"/>
      <c r="UG253" s="9"/>
      <c r="UH253" s="9"/>
      <c r="UI253" s="9"/>
      <c r="UJ253" s="9"/>
      <c r="UK253" s="9"/>
      <c r="UL253" s="9"/>
      <c r="UM253" s="9"/>
      <c r="UN253" s="9"/>
      <c r="UO253" s="9"/>
      <c r="UP253" s="9"/>
      <c r="UQ253" s="9"/>
      <c r="UR253" s="9"/>
      <c r="US253" s="9"/>
    </row>
    <row r="254" spans="1:565" s="105" customFormat="1" x14ac:dyDescent="0.2">
      <c r="A254" s="119" t="s">
        <v>1049</v>
      </c>
      <c r="B254" s="116" t="s">
        <v>1005</v>
      </c>
      <c r="C254" s="120">
        <v>770.56711499999994</v>
      </c>
      <c r="D254" s="113">
        <v>745.95</v>
      </c>
      <c r="E254" s="196"/>
      <c r="F254" s="10"/>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c r="JA254" s="9"/>
      <c r="JB254" s="9"/>
      <c r="JC254" s="9"/>
      <c r="JD254" s="9"/>
      <c r="JE254" s="9"/>
      <c r="JF254" s="9"/>
      <c r="JG254" s="9"/>
      <c r="JH254" s="9"/>
      <c r="JI254" s="9"/>
      <c r="JJ254" s="9"/>
      <c r="JK254" s="9"/>
      <c r="JL254" s="9"/>
      <c r="JM254" s="9"/>
      <c r="JN254" s="9"/>
      <c r="JO254" s="9"/>
      <c r="JP254" s="9"/>
      <c r="JQ254" s="9"/>
      <c r="JR254" s="9"/>
      <c r="JS254" s="9"/>
      <c r="JT254" s="9"/>
      <c r="JU254" s="9"/>
      <c r="JV254" s="9"/>
      <c r="JW254" s="9"/>
      <c r="JX254" s="9"/>
      <c r="JY254" s="9"/>
      <c r="JZ254" s="9"/>
      <c r="KA254" s="9"/>
      <c r="KB254" s="9"/>
      <c r="KC254" s="9"/>
      <c r="KD254" s="9"/>
      <c r="KE254" s="9"/>
      <c r="KF254" s="9"/>
      <c r="KG254" s="9"/>
      <c r="KH254" s="9"/>
      <c r="KI254" s="9"/>
      <c r="KJ254" s="9"/>
      <c r="KK254" s="9"/>
      <c r="KL254" s="9"/>
      <c r="KM254" s="9"/>
      <c r="KN254" s="9"/>
      <c r="KO254" s="9"/>
      <c r="KP254" s="9"/>
      <c r="KQ254" s="9"/>
      <c r="KR254" s="9"/>
      <c r="KS254" s="9"/>
      <c r="KT254" s="9"/>
      <c r="KU254" s="9"/>
      <c r="KV254" s="9"/>
      <c r="KW254" s="9"/>
      <c r="KX254" s="9"/>
      <c r="KY254" s="9"/>
      <c r="KZ254" s="9"/>
      <c r="LA254" s="9"/>
      <c r="LB254" s="9"/>
      <c r="LC254" s="9"/>
      <c r="LD254" s="9"/>
      <c r="LE254" s="9"/>
      <c r="LF254" s="9"/>
      <c r="LG254" s="9"/>
      <c r="LH254" s="9"/>
      <c r="LI254" s="9"/>
      <c r="LJ254" s="9"/>
      <c r="LK254" s="9"/>
      <c r="LL254" s="9"/>
      <c r="LM254" s="9"/>
      <c r="LN254" s="9"/>
      <c r="LO254" s="9"/>
      <c r="LP254" s="9"/>
      <c r="LQ254" s="9"/>
      <c r="LR254" s="9"/>
      <c r="LS254" s="9"/>
      <c r="LT254" s="9"/>
      <c r="LU254" s="9"/>
      <c r="LV254" s="9"/>
      <c r="LW254" s="9"/>
      <c r="LX254" s="9"/>
      <c r="LY254" s="9"/>
      <c r="LZ254" s="9"/>
      <c r="MA254" s="9"/>
      <c r="MB254" s="9"/>
      <c r="MC254" s="9"/>
      <c r="MD254" s="9"/>
      <c r="ME254" s="9"/>
      <c r="MF254" s="9"/>
      <c r="MG254" s="9"/>
      <c r="MH254" s="9"/>
      <c r="MI254" s="9"/>
      <c r="MJ254" s="9"/>
      <c r="MK254" s="9"/>
      <c r="ML254" s="9"/>
      <c r="MM254" s="9"/>
      <c r="MN254" s="9"/>
      <c r="MO254" s="9"/>
      <c r="MP254" s="9"/>
      <c r="MQ254" s="9"/>
      <c r="MR254" s="9"/>
      <c r="MS254" s="9"/>
      <c r="MT254" s="9"/>
      <c r="MU254" s="9"/>
      <c r="MV254" s="9"/>
      <c r="MW254" s="9"/>
      <c r="MX254" s="9"/>
      <c r="MY254" s="9"/>
      <c r="MZ254" s="9"/>
      <c r="NA254" s="9"/>
      <c r="NB254" s="9"/>
      <c r="NC254" s="9"/>
      <c r="ND254" s="9"/>
      <c r="NE254" s="9"/>
      <c r="NF254" s="9"/>
      <c r="NG254" s="9"/>
      <c r="NH254" s="9"/>
      <c r="NI254" s="9"/>
      <c r="NJ254" s="9"/>
      <c r="NK254" s="9"/>
      <c r="NL254" s="9"/>
      <c r="NM254" s="9"/>
      <c r="NN254" s="9"/>
      <c r="NO254" s="9"/>
      <c r="NP254" s="9"/>
      <c r="NQ254" s="9"/>
      <c r="NR254" s="9"/>
      <c r="NS254" s="9"/>
      <c r="NT254" s="9"/>
      <c r="NU254" s="9"/>
      <c r="NV254" s="9"/>
      <c r="NW254" s="9"/>
      <c r="NX254" s="9"/>
      <c r="NY254" s="9"/>
      <c r="NZ254" s="9"/>
      <c r="OA254" s="9"/>
      <c r="OB254" s="9"/>
      <c r="OC254" s="9"/>
      <c r="OD254" s="9"/>
      <c r="OE254" s="9"/>
      <c r="OF254" s="9"/>
      <c r="OG254" s="9"/>
      <c r="OH254" s="9"/>
      <c r="OI254" s="9"/>
      <c r="OJ254" s="9"/>
      <c r="OK254" s="9"/>
      <c r="OL254" s="9"/>
      <c r="OM254" s="9"/>
      <c r="ON254" s="9"/>
      <c r="OO254" s="9"/>
      <c r="OP254" s="9"/>
      <c r="OQ254" s="9"/>
      <c r="OR254" s="9"/>
      <c r="OS254" s="9"/>
      <c r="OT254" s="9"/>
      <c r="OU254" s="9"/>
      <c r="OV254" s="9"/>
      <c r="OW254" s="9"/>
      <c r="OX254" s="9"/>
      <c r="OY254" s="9"/>
      <c r="OZ254" s="9"/>
      <c r="PA254" s="9"/>
      <c r="PB254" s="9"/>
      <c r="PC254" s="9"/>
      <c r="PD254" s="9"/>
      <c r="PE254" s="9"/>
      <c r="PF254" s="9"/>
      <c r="PG254" s="9"/>
      <c r="PH254" s="9"/>
      <c r="PI254" s="9"/>
      <c r="PJ254" s="9"/>
      <c r="PK254" s="9"/>
      <c r="PL254" s="9"/>
      <c r="PM254" s="9"/>
      <c r="PN254" s="9"/>
      <c r="PO254" s="9"/>
      <c r="PP254" s="9"/>
      <c r="PQ254" s="9"/>
      <c r="PR254" s="9"/>
      <c r="PS254" s="9"/>
      <c r="PT254" s="9"/>
      <c r="PU254" s="9"/>
      <c r="PV254" s="9"/>
      <c r="PW254" s="9"/>
      <c r="PX254" s="9"/>
      <c r="PY254" s="9"/>
      <c r="PZ254" s="9"/>
      <c r="QA254" s="9"/>
      <c r="QB254" s="9"/>
      <c r="QC254" s="9"/>
      <c r="QD254" s="9"/>
      <c r="QE254" s="9"/>
      <c r="QF254" s="9"/>
      <c r="QG254" s="9"/>
      <c r="QH254" s="9"/>
      <c r="QI254" s="9"/>
      <c r="QJ254" s="9"/>
      <c r="QK254" s="9"/>
      <c r="QL254" s="9"/>
      <c r="QM254" s="9"/>
      <c r="QN254" s="9"/>
      <c r="QO254" s="9"/>
      <c r="QP254" s="9"/>
      <c r="QQ254" s="9"/>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c r="SB254" s="9"/>
      <c r="SC254" s="9"/>
      <c r="SD254" s="9"/>
      <c r="SE254" s="9"/>
      <c r="SF254" s="9"/>
      <c r="SG254" s="9"/>
      <c r="SH254" s="9"/>
      <c r="SI254" s="9"/>
      <c r="SJ254" s="9"/>
      <c r="SK254" s="9"/>
      <c r="SL254" s="9"/>
      <c r="SM254" s="9"/>
      <c r="SN254" s="9"/>
      <c r="SO254" s="9"/>
      <c r="SP254" s="9"/>
      <c r="SQ254" s="9"/>
      <c r="SR254" s="9"/>
      <c r="SS254" s="9"/>
      <c r="ST254" s="9"/>
      <c r="SU254" s="9"/>
      <c r="SV254" s="9"/>
      <c r="SW254" s="9"/>
      <c r="SX254" s="9"/>
      <c r="SY254" s="9"/>
      <c r="SZ254" s="9"/>
      <c r="TA254" s="9"/>
      <c r="TB254" s="9"/>
      <c r="TC254" s="9"/>
      <c r="TD254" s="9"/>
      <c r="TE254" s="9"/>
      <c r="TF254" s="9"/>
      <c r="TG254" s="9"/>
      <c r="TH254" s="9"/>
      <c r="TI254" s="9"/>
      <c r="TJ254" s="9"/>
      <c r="TK254" s="9"/>
      <c r="TL254" s="9"/>
      <c r="TM254" s="9"/>
      <c r="TN254" s="9"/>
      <c r="TO254" s="9"/>
      <c r="TP254" s="9"/>
      <c r="TQ254" s="9"/>
      <c r="TR254" s="9"/>
      <c r="TS254" s="9"/>
      <c r="TT254" s="9"/>
      <c r="TU254" s="9"/>
      <c r="TV254" s="9"/>
      <c r="TW254" s="9"/>
      <c r="TX254" s="9"/>
      <c r="TY254" s="9"/>
      <c r="TZ254" s="9"/>
      <c r="UA254" s="9"/>
      <c r="UB254" s="9"/>
      <c r="UC254" s="9"/>
      <c r="UD254" s="9"/>
      <c r="UE254" s="9"/>
      <c r="UF254" s="9"/>
      <c r="UG254" s="9"/>
      <c r="UH254" s="9"/>
      <c r="UI254" s="9"/>
      <c r="UJ254" s="9"/>
      <c r="UK254" s="9"/>
      <c r="UL254" s="9"/>
      <c r="UM254" s="9"/>
      <c r="UN254" s="9"/>
      <c r="UO254" s="9"/>
      <c r="UP254" s="9"/>
      <c r="UQ254" s="9"/>
      <c r="UR254" s="9"/>
      <c r="US254" s="9"/>
    </row>
    <row r="255" spans="1:565" s="105" customFormat="1" x14ac:dyDescent="0.2">
      <c r="A255" s="119" t="s">
        <v>1690</v>
      </c>
      <c r="B255" s="116" t="s">
        <v>1005</v>
      </c>
      <c r="C255" s="120">
        <v>764.52319999999997</v>
      </c>
      <c r="D255" s="113">
        <v>750.3</v>
      </c>
      <c r="E255" s="193"/>
      <c r="F255" s="10"/>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c r="ML255" s="9"/>
      <c r="MM255" s="9"/>
      <c r="MN255" s="9"/>
      <c r="MO255" s="9"/>
      <c r="MP255" s="9"/>
      <c r="MQ255" s="9"/>
      <c r="MR255" s="9"/>
      <c r="MS255" s="9"/>
      <c r="MT255" s="9"/>
      <c r="MU255" s="9"/>
      <c r="MV255" s="9"/>
      <c r="MW255" s="9"/>
      <c r="MX255" s="9"/>
      <c r="MY255" s="9"/>
      <c r="MZ255" s="9"/>
      <c r="NA255" s="9"/>
      <c r="NB255" s="9"/>
      <c r="NC255" s="9"/>
      <c r="ND255" s="9"/>
      <c r="NE255" s="9"/>
      <c r="NF255" s="9"/>
      <c r="NG255" s="9"/>
      <c r="NH255" s="9"/>
      <c r="NI255" s="9"/>
      <c r="NJ255" s="9"/>
      <c r="NK255" s="9"/>
      <c r="NL255" s="9"/>
      <c r="NM255" s="9"/>
      <c r="NN255" s="9"/>
      <c r="NO255" s="9"/>
      <c r="NP255" s="9"/>
      <c r="NQ255" s="9"/>
      <c r="NR255" s="9"/>
      <c r="NS255" s="9"/>
      <c r="NT255" s="9"/>
      <c r="NU255" s="9"/>
      <c r="NV255" s="9"/>
      <c r="NW255" s="9"/>
      <c r="NX255" s="9"/>
      <c r="NY255" s="9"/>
      <c r="NZ255" s="9"/>
      <c r="OA255" s="9"/>
      <c r="OB255" s="9"/>
      <c r="OC255" s="9"/>
      <c r="OD255" s="9"/>
      <c r="OE255" s="9"/>
      <c r="OF255" s="9"/>
      <c r="OG255" s="9"/>
      <c r="OH255" s="9"/>
      <c r="OI255" s="9"/>
      <c r="OJ255" s="9"/>
      <c r="OK255" s="9"/>
      <c r="OL255" s="9"/>
      <c r="OM255" s="9"/>
      <c r="ON255" s="9"/>
      <c r="OO255" s="9"/>
      <c r="OP255" s="9"/>
      <c r="OQ255" s="9"/>
      <c r="OR255" s="9"/>
      <c r="OS255" s="9"/>
      <c r="OT255" s="9"/>
      <c r="OU255" s="9"/>
      <c r="OV255" s="9"/>
      <c r="OW255" s="9"/>
      <c r="OX255" s="9"/>
      <c r="OY255" s="9"/>
      <c r="OZ255" s="9"/>
      <c r="PA255" s="9"/>
      <c r="PB255" s="9"/>
      <c r="PC255" s="9"/>
      <c r="PD255" s="9"/>
      <c r="PE255" s="9"/>
      <c r="PF255" s="9"/>
      <c r="PG255" s="9"/>
      <c r="PH255" s="9"/>
      <c r="PI255" s="9"/>
      <c r="PJ255" s="9"/>
      <c r="PK255" s="9"/>
      <c r="PL255" s="9"/>
      <c r="PM255" s="9"/>
      <c r="PN255" s="9"/>
      <c r="PO255" s="9"/>
      <c r="PP255" s="9"/>
      <c r="PQ255" s="9"/>
      <c r="PR255" s="9"/>
      <c r="PS255" s="9"/>
      <c r="PT255" s="9"/>
      <c r="PU255" s="9"/>
      <c r="PV255" s="9"/>
      <c r="PW255" s="9"/>
      <c r="PX255" s="9"/>
      <c r="PY255" s="9"/>
      <c r="PZ255" s="9"/>
      <c r="QA255" s="9"/>
      <c r="QB255" s="9"/>
      <c r="QC255" s="9"/>
      <c r="QD255" s="9"/>
      <c r="QE255" s="9"/>
      <c r="QF255" s="9"/>
      <c r="QG255" s="9"/>
      <c r="QH255" s="9"/>
      <c r="QI255" s="9"/>
      <c r="QJ255" s="9"/>
      <c r="QK255" s="9"/>
      <c r="QL255" s="9"/>
      <c r="QM255" s="9"/>
      <c r="QN255" s="9"/>
      <c r="QO255" s="9"/>
      <c r="QP255" s="9"/>
      <c r="QQ255" s="9"/>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c r="SB255" s="9"/>
      <c r="SC255" s="9"/>
      <c r="SD255" s="9"/>
      <c r="SE255" s="9"/>
      <c r="SF255" s="9"/>
      <c r="SG255" s="9"/>
      <c r="SH255" s="9"/>
      <c r="SI255" s="9"/>
      <c r="SJ255" s="9"/>
      <c r="SK255" s="9"/>
      <c r="SL255" s="9"/>
      <c r="SM255" s="9"/>
      <c r="SN255" s="9"/>
      <c r="SO255" s="9"/>
      <c r="SP255" s="9"/>
      <c r="SQ255" s="9"/>
      <c r="SR255" s="9"/>
      <c r="SS255" s="9"/>
      <c r="ST255" s="9"/>
      <c r="SU255" s="9"/>
      <c r="SV255" s="9"/>
      <c r="SW255" s="9"/>
      <c r="SX255" s="9"/>
      <c r="SY255" s="9"/>
      <c r="SZ255" s="9"/>
      <c r="TA255" s="9"/>
      <c r="TB255" s="9"/>
      <c r="TC255" s="9"/>
      <c r="TD255" s="9"/>
      <c r="TE255" s="9"/>
      <c r="TF255" s="9"/>
      <c r="TG255" s="9"/>
      <c r="TH255" s="9"/>
      <c r="TI255" s="9"/>
      <c r="TJ255" s="9"/>
      <c r="TK255" s="9"/>
      <c r="TL255" s="9"/>
      <c r="TM255" s="9"/>
      <c r="TN255" s="9"/>
      <c r="TO255" s="9"/>
      <c r="TP255" s="9"/>
      <c r="TQ255" s="9"/>
      <c r="TR255" s="9"/>
      <c r="TS255" s="9"/>
      <c r="TT255" s="9"/>
      <c r="TU255" s="9"/>
      <c r="TV255" s="9"/>
      <c r="TW255" s="9"/>
      <c r="TX255" s="9"/>
      <c r="TY255" s="9"/>
      <c r="TZ255" s="9"/>
      <c r="UA255" s="9"/>
      <c r="UB255" s="9"/>
      <c r="UC255" s="9"/>
      <c r="UD255" s="9"/>
      <c r="UE255" s="9"/>
      <c r="UF255" s="9"/>
      <c r="UG255" s="9"/>
      <c r="UH255" s="9"/>
      <c r="UI255" s="9"/>
      <c r="UJ255" s="9"/>
      <c r="UK255" s="9"/>
      <c r="UL255" s="9"/>
      <c r="UM255" s="9"/>
      <c r="UN255" s="9"/>
      <c r="UO255" s="9"/>
      <c r="UP255" s="9"/>
      <c r="UQ255" s="9"/>
      <c r="UR255" s="9"/>
      <c r="US255" s="9"/>
    </row>
    <row r="256" spans="1:565" s="105" customFormat="1" x14ac:dyDescent="0.2">
      <c r="A256" s="119" t="s">
        <v>1643</v>
      </c>
      <c r="B256" s="116" t="s">
        <v>1005</v>
      </c>
      <c r="C256" s="120">
        <v>608.23509999999999</v>
      </c>
      <c r="D256" s="113">
        <v>598.79999999999995</v>
      </c>
      <c r="E256" s="192">
        <v>208.17122149999997</v>
      </c>
      <c r="F256" s="10"/>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9"/>
      <c r="NH256" s="9"/>
      <c r="NI256" s="9"/>
      <c r="NJ256" s="9"/>
      <c r="NK256" s="9"/>
      <c r="NL256" s="9"/>
      <c r="NM256" s="9"/>
      <c r="NN256" s="9"/>
      <c r="NO256" s="9"/>
      <c r="NP256" s="9"/>
      <c r="NQ256" s="9"/>
      <c r="NR256" s="9"/>
      <c r="NS256" s="9"/>
      <c r="NT256" s="9"/>
      <c r="NU256" s="9"/>
      <c r="NV256" s="9"/>
      <c r="NW256" s="9"/>
      <c r="NX256" s="9"/>
      <c r="NY256" s="9"/>
      <c r="NZ256" s="9"/>
      <c r="OA256" s="9"/>
      <c r="OB256" s="9"/>
      <c r="OC256" s="9"/>
      <c r="OD256" s="9"/>
      <c r="OE256" s="9"/>
      <c r="OF256" s="9"/>
      <c r="OG256" s="9"/>
      <c r="OH256" s="9"/>
      <c r="OI256" s="9"/>
      <c r="OJ256" s="9"/>
      <c r="OK256" s="9"/>
      <c r="OL256" s="9"/>
      <c r="OM256" s="9"/>
      <c r="ON256" s="9"/>
      <c r="OO256" s="9"/>
      <c r="OP256" s="9"/>
      <c r="OQ256" s="9"/>
      <c r="OR256" s="9"/>
      <c r="OS256" s="9"/>
      <c r="OT256" s="9"/>
      <c r="OU256" s="9"/>
      <c r="OV256" s="9"/>
      <c r="OW256" s="9"/>
      <c r="OX256" s="9"/>
      <c r="OY256" s="9"/>
      <c r="OZ256" s="9"/>
      <c r="PA256" s="9"/>
      <c r="PB256" s="9"/>
      <c r="PC256" s="9"/>
      <c r="PD256" s="9"/>
      <c r="PE256" s="9"/>
      <c r="PF256" s="9"/>
      <c r="PG256" s="9"/>
      <c r="PH256" s="9"/>
      <c r="PI256" s="9"/>
      <c r="PJ256" s="9"/>
      <c r="PK256" s="9"/>
      <c r="PL256" s="9"/>
      <c r="PM256" s="9"/>
      <c r="PN256" s="9"/>
      <c r="PO256" s="9"/>
      <c r="PP256" s="9"/>
      <c r="PQ256" s="9"/>
      <c r="PR256" s="9"/>
      <c r="PS256" s="9"/>
      <c r="PT256" s="9"/>
      <c r="PU256" s="9"/>
      <c r="PV256" s="9"/>
      <c r="PW256" s="9"/>
      <c r="PX256" s="9"/>
      <c r="PY256" s="9"/>
      <c r="PZ256" s="9"/>
      <c r="QA256" s="9"/>
      <c r="QB256" s="9"/>
      <c r="QC256" s="9"/>
      <c r="QD256" s="9"/>
      <c r="QE256" s="9"/>
      <c r="QF256" s="9"/>
      <c r="QG256" s="9"/>
      <c r="QH256" s="9"/>
      <c r="QI256" s="9"/>
      <c r="QJ256" s="9"/>
      <c r="QK256" s="9"/>
      <c r="QL256" s="9"/>
      <c r="QM256" s="9"/>
      <c r="QN256" s="9"/>
      <c r="QO256" s="9"/>
      <c r="QP256" s="9"/>
      <c r="QQ256" s="9"/>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c r="SB256" s="9"/>
      <c r="SC256" s="9"/>
      <c r="SD256" s="9"/>
      <c r="SE256" s="9"/>
      <c r="SF256" s="9"/>
      <c r="SG256" s="9"/>
      <c r="SH256" s="9"/>
      <c r="SI256" s="9"/>
      <c r="SJ256" s="9"/>
      <c r="SK256" s="9"/>
      <c r="SL256" s="9"/>
      <c r="SM256" s="9"/>
      <c r="SN256" s="9"/>
      <c r="SO256" s="9"/>
      <c r="SP256" s="9"/>
      <c r="SQ256" s="9"/>
      <c r="SR256" s="9"/>
      <c r="SS256" s="9"/>
      <c r="ST256" s="9"/>
      <c r="SU256" s="9"/>
      <c r="SV256" s="9"/>
      <c r="SW256" s="9"/>
      <c r="SX256" s="9"/>
      <c r="SY256" s="9"/>
      <c r="SZ256" s="9"/>
      <c r="TA256" s="9"/>
      <c r="TB256" s="9"/>
      <c r="TC256" s="9"/>
      <c r="TD256" s="9"/>
      <c r="TE256" s="9"/>
      <c r="TF256" s="9"/>
      <c r="TG256" s="9"/>
      <c r="TH256" s="9"/>
      <c r="TI256" s="9"/>
      <c r="TJ256" s="9"/>
      <c r="TK256" s="9"/>
      <c r="TL256" s="9"/>
      <c r="TM256" s="9"/>
      <c r="TN256" s="9"/>
      <c r="TO256" s="9"/>
      <c r="TP256" s="9"/>
      <c r="TQ256" s="9"/>
      <c r="TR256" s="9"/>
      <c r="TS256" s="9"/>
      <c r="TT256" s="9"/>
      <c r="TU256" s="9"/>
      <c r="TV256" s="9"/>
      <c r="TW256" s="9"/>
      <c r="TX256" s="9"/>
      <c r="TY256" s="9"/>
      <c r="TZ256" s="9"/>
      <c r="UA256" s="9"/>
      <c r="UB256" s="9"/>
      <c r="UC256" s="9"/>
      <c r="UD256" s="9"/>
      <c r="UE256" s="9"/>
      <c r="UF256" s="9"/>
      <c r="UG256" s="9"/>
      <c r="UH256" s="9"/>
      <c r="UI256" s="9"/>
      <c r="UJ256" s="9"/>
      <c r="UK256" s="9"/>
      <c r="UL256" s="9"/>
      <c r="UM256" s="9"/>
      <c r="UN256" s="9"/>
      <c r="UO256" s="9"/>
      <c r="UP256" s="9"/>
      <c r="UQ256" s="9"/>
      <c r="UR256" s="9"/>
      <c r="US256" s="9"/>
    </row>
    <row r="257" spans="1:565" s="105" customFormat="1" x14ac:dyDescent="0.2">
      <c r="A257" s="119" t="s">
        <v>1050</v>
      </c>
      <c r="B257" s="116" t="s">
        <v>1005</v>
      </c>
      <c r="C257" s="120">
        <v>602.78891099999998</v>
      </c>
      <c r="D257" s="113">
        <v>601.95000000000005</v>
      </c>
      <c r="E257" s="193"/>
      <c r="F257" s="10"/>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c r="SB257" s="9"/>
      <c r="SC257" s="9"/>
      <c r="SD257" s="9"/>
      <c r="SE257" s="9"/>
      <c r="SF257" s="9"/>
      <c r="SG257" s="9"/>
      <c r="SH257" s="9"/>
      <c r="SI257" s="9"/>
      <c r="SJ257" s="9"/>
      <c r="SK257" s="9"/>
      <c r="SL257" s="9"/>
      <c r="SM257" s="9"/>
      <c r="SN257" s="9"/>
      <c r="SO257" s="9"/>
      <c r="SP257" s="9"/>
      <c r="SQ257" s="9"/>
      <c r="SR257" s="9"/>
      <c r="SS257" s="9"/>
      <c r="ST257" s="9"/>
      <c r="SU257" s="9"/>
      <c r="SV257" s="9"/>
      <c r="SW257" s="9"/>
      <c r="SX257" s="9"/>
      <c r="SY257" s="9"/>
      <c r="SZ257" s="9"/>
      <c r="TA257" s="9"/>
      <c r="TB257" s="9"/>
      <c r="TC257" s="9"/>
      <c r="TD257" s="9"/>
      <c r="TE257" s="9"/>
      <c r="TF257" s="9"/>
      <c r="TG257" s="9"/>
      <c r="TH257" s="9"/>
      <c r="TI257" s="9"/>
      <c r="TJ257" s="9"/>
      <c r="TK257" s="9"/>
      <c r="TL257" s="9"/>
      <c r="TM257" s="9"/>
      <c r="TN257" s="9"/>
      <c r="TO257" s="9"/>
      <c r="TP257" s="9"/>
      <c r="TQ257" s="9"/>
      <c r="TR257" s="9"/>
      <c r="TS257" s="9"/>
      <c r="TT257" s="9"/>
      <c r="TU257" s="9"/>
      <c r="TV257" s="9"/>
      <c r="TW257" s="9"/>
      <c r="TX257" s="9"/>
      <c r="TY257" s="9"/>
      <c r="TZ257" s="9"/>
      <c r="UA257" s="9"/>
      <c r="UB257" s="9"/>
      <c r="UC257" s="9"/>
      <c r="UD257" s="9"/>
      <c r="UE257" s="9"/>
      <c r="UF257" s="9"/>
      <c r="UG257" s="9"/>
      <c r="UH257" s="9"/>
      <c r="UI257" s="9"/>
      <c r="UJ257" s="9"/>
      <c r="UK257" s="9"/>
      <c r="UL257" s="9"/>
      <c r="UM257" s="9"/>
      <c r="UN257" s="9"/>
      <c r="UO257" s="9"/>
      <c r="UP257" s="9"/>
      <c r="UQ257" s="9"/>
      <c r="UR257" s="9"/>
      <c r="US257" s="9"/>
    </row>
    <row r="258" spans="1:565" s="105" customFormat="1" x14ac:dyDescent="0.2">
      <c r="A258" s="119" t="s">
        <v>1691</v>
      </c>
      <c r="B258" s="116" t="s">
        <v>1005</v>
      </c>
      <c r="C258" s="120">
        <v>5206.75</v>
      </c>
      <c r="D258" s="113">
        <v>4916.5</v>
      </c>
      <c r="E258" s="113">
        <v>5.3974650000000004</v>
      </c>
      <c r="F258" s="10"/>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c r="ML258" s="9"/>
      <c r="MM258" s="9"/>
      <c r="MN258" s="9"/>
      <c r="MO258" s="9"/>
      <c r="MP258" s="9"/>
      <c r="MQ258" s="9"/>
      <c r="MR258" s="9"/>
      <c r="MS258" s="9"/>
      <c r="MT258" s="9"/>
      <c r="MU258" s="9"/>
      <c r="MV258" s="9"/>
      <c r="MW258" s="9"/>
      <c r="MX258" s="9"/>
      <c r="MY258" s="9"/>
      <c r="MZ258" s="9"/>
      <c r="NA258" s="9"/>
      <c r="NB258" s="9"/>
      <c r="NC258" s="9"/>
      <c r="ND258" s="9"/>
      <c r="NE258" s="9"/>
      <c r="NF258" s="9"/>
      <c r="NG258" s="9"/>
      <c r="NH258" s="9"/>
      <c r="NI258" s="9"/>
      <c r="NJ258" s="9"/>
      <c r="NK258" s="9"/>
      <c r="NL258" s="9"/>
      <c r="NM258" s="9"/>
      <c r="NN258" s="9"/>
      <c r="NO258" s="9"/>
      <c r="NP258" s="9"/>
      <c r="NQ258" s="9"/>
      <c r="NR258" s="9"/>
      <c r="NS258" s="9"/>
      <c r="NT258" s="9"/>
      <c r="NU258" s="9"/>
      <c r="NV258" s="9"/>
      <c r="NW258" s="9"/>
      <c r="NX258" s="9"/>
      <c r="NY258" s="9"/>
      <c r="NZ258" s="9"/>
      <c r="OA258" s="9"/>
      <c r="OB258" s="9"/>
      <c r="OC258" s="9"/>
      <c r="OD258" s="9"/>
      <c r="OE258" s="9"/>
      <c r="OF258" s="9"/>
      <c r="OG258" s="9"/>
      <c r="OH258" s="9"/>
      <c r="OI258" s="9"/>
      <c r="OJ258" s="9"/>
      <c r="OK258" s="9"/>
      <c r="OL258" s="9"/>
      <c r="OM258" s="9"/>
      <c r="ON258" s="9"/>
      <c r="OO258" s="9"/>
      <c r="OP258" s="9"/>
      <c r="OQ258" s="9"/>
      <c r="OR258" s="9"/>
      <c r="OS258" s="9"/>
      <c r="OT258" s="9"/>
      <c r="OU258" s="9"/>
      <c r="OV258" s="9"/>
      <c r="OW258" s="9"/>
      <c r="OX258" s="9"/>
      <c r="OY258" s="9"/>
      <c r="OZ258" s="9"/>
      <c r="PA258" s="9"/>
      <c r="PB258" s="9"/>
      <c r="PC258" s="9"/>
      <c r="PD258" s="9"/>
      <c r="PE258" s="9"/>
      <c r="PF258" s="9"/>
      <c r="PG258" s="9"/>
      <c r="PH258" s="9"/>
      <c r="PI258" s="9"/>
      <c r="PJ258" s="9"/>
      <c r="PK258" s="9"/>
      <c r="PL258" s="9"/>
      <c r="PM258" s="9"/>
      <c r="PN258" s="9"/>
      <c r="PO258" s="9"/>
      <c r="PP258" s="9"/>
      <c r="PQ258" s="9"/>
      <c r="PR258" s="9"/>
      <c r="PS258" s="9"/>
      <c r="PT258" s="9"/>
      <c r="PU258" s="9"/>
      <c r="PV258" s="9"/>
      <c r="PW258" s="9"/>
      <c r="PX258" s="9"/>
      <c r="PY258" s="9"/>
      <c r="PZ258" s="9"/>
      <c r="QA258" s="9"/>
      <c r="QB258" s="9"/>
      <c r="QC258" s="9"/>
      <c r="QD258" s="9"/>
      <c r="QE258" s="9"/>
      <c r="QF258" s="9"/>
      <c r="QG258" s="9"/>
      <c r="QH258" s="9"/>
      <c r="QI258" s="9"/>
      <c r="QJ258" s="9"/>
      <c r="QK258" s="9"/>
      <c r="QL258" s="9"/>
      <c r="QM258" s="9"/>
      <c r="QN258" s="9"/>
      <c r="QO258" s="9"/>
      <c r="QP258" s="9"/>
      <c r="QQ258" s="9"/>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c r="SX258" s="9"/>
      <c r="SY258" s="9"/>
      <c r="SZ258" s="9"/>
      <c r="TA258" s="9"/>
      <c r="TB258" s="9"/>
      <c r="TC258" s="9"/>
      <c r="TD258" s="9"/>
      <c r="TE258" s="9"/>
      <c r="TF258" s="9"/>
      <c r="TG258" s="9"/>
      <c r="TH258" s="9"/>
      <c r="TI258" s="9"/>
      <c r="TJ258" s="9"/>
      <c r="TK258" s="9"/>
      <c r="TL258" s="9"/>
      <c r="TM258" s="9"/>
      <c r="TN258" s="9"/>
      <c r="TO258" s="9"/>
      <c r="TP258" s="9"/>
      <c r="TQ258" s="9"/>
      <c r="TR258" s="9"/>
      <c r="TS258" s="9"/>
      <c r="TT258" s="9"/>
      <c r="TU258" s="9"/>
      <c r="TV258" s="9"/>
      <c r="TW258" s="9"/>
      <c r="TX258" s="9"/>
      <c r="TY258" s="9"/>
      <c r="TZ258" s="9"/>
      <c r="UA258" s="9"/>
      <c r="UB258" s="9"/>
      <c r="UC258" s="9"/>
      <c r="UD258" s="9"/>
      <c r="UE258" s="9"/>
      <c r="UF258" s="9"/>
      <c r="UG258" s="9"/>
      <c r="UH258" s="9"/>
      <c r="UI258" s="9"/>
      <c r="UJ258" s="9"/>
      <c r="UK258" s="9"/>
      <c r="UL258" s="9"/>
      <c r="UM258" s="9"/>
      <c r="UN258" s="9"/>
      <c r="UO258" s="9"/>
      <c r="UP258" s="9"/>
      <c r="UQ258" s="9"/>
      <c r="UR258" s="9"/>
      <c r="US258" s="9"/>
    </row>
    <row r="259" spans="1:565" s="105" customFormat="1" x14ac:dyDescent="0.2">
      <c r="A259" s="119" t="s">
        <v>1051</v>
      </c>
      <c r="B259" s="116" t="s">
        <v>1005</v>
      </c>
      <c r="C259" s="120">
        <v>1074.6045509999999</v>
      </c>
      <c r="D259" s="113">
        <v>1140.0999999999999</v>
      </c>
      <c r="E259" s="192">
        <v>552.12934700000005</v>
      </c>
      <c r="F259" s="10"/>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c r="ML259" s="9"/>
      <c r="MM259" s="9"/>
      <c r="MN259" s="9"/>
      <c r="MO259" s="9"/>
      <c r="MP259" s="9"/>
      <c r="MQ259" s="9"/>
      <c r="MR259" s="9"/>
      <c r="MS259" s="9"/>
      <c r="MT259" s="9"/>
      <c r="MU259" s="9"/>
      <c r="MV259" s="9"/>
      <c r="MW259" s="9"/>
      <c r="MX259" s="9"/>
      <c r="MY259" s="9"/>
      <c r="MZ259" s="9"/>
      <c r="NA259" s="9"/>
      <c r="NB259" s="9"/>
      <c r="NC259" s="9"/>
      <c r="ND259" s="9"/>
      <c r="NE259" s="9"/>
      <c r="NF259" s="9"/>
      <c r="NG259" s="9"/>
      <c r="NH259" s="9"/>
      <c r="NI259" s="9"/>
      <c r="NJ259" s="9"/>
      <c r="NK259" s="9"/>
      <c r="NL259" s="9"/>
      <c r="NM259" s="9"/>
      <c r="NN259" s="9"/>
      <c r="NO259" s="9"/>
      <c r="NP259" s="9"/>
      <c r="NQ259" s="9"/>
      <c r="NR259" s="9"/>
      <c r="NS259" s="9"/>
      <c r="NT259" s="9"/>
      <c r="NU259" s="9"/>
      <c r="NV259" s="9"/>
      <c r="NW259" s="9"/>
      <c r="NX259" s="9"/>
      <c r="NY259" s="9"/>
      <c r="NZ259" s="9"/>
      <c r="OA259" s="9"/>
      <c r="OB259" s="9"/>
      <c r="OC259" s="9"/>
      <c r="OD259" s="9"/>
      <c r="OE259" s="9"/>
      <c r="OF259" s="9"/>
      <c r="OG259" s="9"/>
      <c r="OH259" s="9"/>
      <c r="OI259" s="9"/>
      <c r="OJ259" s="9"/>
      <c r="OK259" s="9"/>
      <c r="OL259" s="9"/>
      <c r="OM259" s="9"/>
      <c r="ON259" s="9"/>
      <c r="OO259" s="9"/>
      <c r="OP259" s="9"/>
      <c r="OQ259" s="9"/>
      <c r="OR259" s="9"/>
      <c r="OS259" s="9"/>
      <c r="OT259" s="9"/>
      <c r="OU259" s="9"/>
      <c r="OV259" s="9"/>
      <c r="OW259" s="9"/>
      <c r="OX259" s="9"/>
      <c r="OY259" s="9"/>
      <c r="OZ259" s="9"/>
      <c r="PA259" s="9"/>
      <c r="PB259" s="9"/>
      <c r="PC259" s="9"/>
      <c r="PD259" s="9"/>
      <c r="PE259" s="9"/>
      <c r="PF259" s="9"/>
      <c r="PG259" s="9"/>
      <c r="PH259" s="9"/>
      <c r="PI259" s="9"/>
      <c r="PJ259" s="9"/>
      <c r="PK259" s="9"/>
      <c r="PL259" s="9"/>
      <c r="PM259" s="9"/>
      <c r="PN259" s="9"/>
      <c r="PO259" s="9"/>
      <c r="PP259" s="9"/>
      <c r="PQ259" s="9"/>
      <c r="PR259" s="9"/>
      <c r="PS259" s="9"/>
      <c r="PT259" s="9"/>
      <c r="PU259" s="9"/>
      <c r="PV259" s="9"/>
      <c r="PW259" s="9"/>
      <c r="PX259" s="9"/>
      <c r="PY259" s="9"/>
      <c r="PZ259" s="9"/>
      <c r="QA259" s="9"/>
      <c r="QB259" s="9"/>
      <c r="QC259" s="9"/>
      <c r="QD259" s="9"/>
      <c r="QE259" s="9"/>
      <c r="QF259" s="9"/>
      <c r="QG259" s="9"/>
      <c r="QH259" s="9"/>
      <c r="QI259" s="9"/>
      <c r="QJ259" s="9"/>
      <c r="QK259" s="9"/>
      <c r="QL259" s="9"/>
      <c r="QM259" s="9"/>
      <c r="QN259" s="9"/>
      <c r="QO259" s="9"/>
      <c r="QP259" s="9"/>
      <c r="QQ259" s="9"/>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c r="SB259" s="9"/>
      <c r="SC259" s="9"/>
      <c r="SD259" s="9"/>
      <c r="SE259" s="9"/>
      <c r="SF259" s="9"/>
      <c r="SG259" s="9"/>
      <c r="SH259" s="9"/>
      <c r="SI259" s="9"/>
      <c r="SJ259" s="9"/>
      <c r="SK259" s="9"/>
      <c r="SL259" s="9"/>
      <c r="SM259" s="9"/>
      <c r="SN259" s="9"/>
      <c r="SO259" s="9"/>
      <c r="SP259" s="9"/>
      <c r="SQ259" s="9"/>
      <c r="SR259" s="9"/>
      <c r="SS259" s="9"/>
      <c r="ST259" s="9"/>
      <c r="SU259" s="9"/>
      <c r="SV259" s="9"/>
      <c r="SW259" s="9"/>
      <c r="SX259" s="9"/>
      <c r="SY259" s="9"/>
      <c r="SZ259" s="9"/>
      <c r="TA259" s="9"/>
      <c r="TB259" s="9"/>
      <c r="TC259" s="9"/>
      <c r="TD259" s="9"/>
      <c r="TE259" s="9"/>
      <c r="TF259" s="9"/>
      <c r="TG259" s="9"/>
      <c r="TH259" s="9"/>
      <c r="TI259" s="9"/>
      <c r="TJ259" s="9"/>
      <c r="TK259" s="9"/>
      <c r="TL259" s="9"/>
      <c r="TM259" s="9"/>
      <c r="TN259" s="9"/>
      <c r="TO259" s="9"/>
      <c r="TP259" s="9"/>
      <c r="TQ259" s="9"/>
      <c r="TR259" s="9"/>
      <c r="TS259" s="9"/>
      <c r="TT259" s="9"/>
      <c r="TU259" s="9"/>
      <c r="TV259" s="9"/>
      <c r="TW259" s="9"/>
      <c r="TX259" s="9"/>
      <c r="TY259" s="9"/>
      <c r="TZ259" s="9"/>
      <c r="UA259" s="9"/>
      <c r="UB259" s="9"/>
      <c r="UC259" s="9"/>
      <c r="UD259" s="9"/>
      <c r="UE259" s="9"/>
      <c r="UF259" s="9"/>
      <c r="UG259" s="9"/>
      <c r="UH259" s="9"/>
      <c r="UI259" s="9"/>
      <c r="UJ259" s="9"/>
      <c r="UK259" s="9"/>
      <c r="UL259" s="9"/>
      <c r="UM259" s="9"/>
      <c r="UN259" s="9"/>
      <c r="UO259" s="9"/>
      <c r="UP259" s="9"/>
      <c r="UQ259" s="9"/>
      <c r="UR259" s="9"/>
      <c r="US259" s="9"/>
    </row>
    <row r="260" spans="1:565" s="105" customFormat="1" x14ac:dyDescent="0.2">
      <c r="A260" s="119" t="s">
        <v>1052</v>
      </c>
      <c r="B260" s="116" t="s">
        <v>1005</v>
      </c>
      <c r="C260" s="120">
        <v>1103.96027</v>
      </c>
      <c r="D260" s="113">
        <v>1142.3</v>
      </c>
      <c r="E260" s="193"/>
      <c r="F260" s="10"/>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c r="ML260" s="9"/>
      <c r="MM260" s="9"/>
      <c r="MN260" s="9"/>
      <c r="MO260" s="9"/>
      <c r="MP260" s="9"/>
      <c r="MQ260" s="9"/>
      <c r="MR260" s="9"/>
      <c r="MS260" s="9"/>
      <c r="MT260" s="9"/>
      <c r="MU260" s="9"/>
      <c r="MV260" s="9"/>
      <c r="MW260" s="9"/>
      <c r="MX260" s="9"/>
      <c r="MY260" s="9"/>
      <c r="MZ260" s="9"/>
      <c r="NA260" s="9"/>
      <c r="NB260" s="9"/>
      <c r="NC260" s="9"/>
      <c r="ND260" s="9"/>
      <c r="NE260" s="9"/>
      <c r="NF260" s="9"/>
      <c r="NG260" s="9"/>
      <c r="NH260" s="9"/>
      <c r="NI260" s="9"/>
      <c r="NJ260" s="9"/>
      <c r="NK260" s="9"/>
      <c r="NL260" s="9"/>
      <c r="NM260" s="9"/>
      <c r="NN260" s="9"/>
      <c r="NO260" s="9"/>
      <c r="NP260" s="9"/>
      <c r="NQ260" s="9"/>
      <c r="NR260" s="9"/>
      <c r="NS260" s="9"/>
      <c r="NT260" s="9"/>
      <c r="NU260" s="9"/>
      <c r="NV260" s="9"/>
      <c r="NW260" s="9"/>
      <c r="NX260" s="9"/>
      <c r="NY260" s="9"/>
      <c r="NZ260" s="9"/>
      <c r="OA260" s="9"/>
      <c r="OB260" s="9"/>
      <c r="OC260" s="9"/>
      <c r="OD260" s="9"/>
      <c r="OE260" s="9"/>
      <c r="OF260" s="9"/>
      <c r="OG260" s="9"/>
      <c r="OH260" s="9"/>
      <c r="OI260" s="9"/>
      <c r="OJ260" s="9"/>
      <c r="OK260" s="9"/>
      <c r="OL260" s="9"/>
      <c r="OM260" s="9"/>
      <c r="ON260" s="9"/>
      <c r="OO260" s="9"/>
      <c r="OP260" s="9"/>
      <c r="OQ260" s="9"/>
      <c r="OR260" s="9"/>
      <c r="OS260" s="9"/>
      <c r="OT260" s="9"/>
      <c r="OU260" s="9"/>
      <c r="OV260" s="9"/>
      <c r="OW260" s="9"/>
      <c r="OX260" s="9"/>
      <c r="OY260" s="9"/>
      <c r="OZ260" s="9"/>
      <c r="PA260" s="9"/>
      <c r="PB260" s="9"/>
      <c r="PC260" s="9"/>
      <c r="PD260" s="9"/>
      <c r="PE260" s="9"/>
      <c r="PF260" s="9"/>
      <c r="PG260" s="9"/>
      <c r="PH260" s="9"/>
      <c r="PI260" s="9"/>
      <c r="PJ260" s="9"/>
      <c r="PK260" s="9"/>
      <c r="PL260" s="9"/>
      <c r="PM260" s="9"/>
      <c r="PN260" s="9"/>
      <c r="PO260" s="9"/>
      <c r="PP260" s="9"/>
      <c r="PQ260" s="9"/>
      <c r="PR260" s="9"/>
      <c r="PS260" s="9"/>
      <c r="PT260" s="9"/>
      <c r="PU260" s="9"/>
      <c r="PV260" s="9"/>
      <c r="PW260" s="9"/>
      <c r="PX260" s="9"/>
      <c r="PY260" s="9"/>
      <c r="PZ260" s="9"/>
      <c r="QA260" s="9"/>
      <c r="QB260" s="9"/>
      <c r="QC260" s="9"/>
      <c r="QD260" s="9"/>
      <c r="QE260" s="9"/>
      <c r="QF260" s="9"/>
      <c r="QG260" s="9"/>
      <c r="QH260" s="9"/>
      <c r="QI260" s="9"/>
      <c r="QJ260" s="9"/>
      <c r="QK260" s="9"/>
      <c r="QL260" s="9"/>
      <c r="QM260" s="9"/>
      <c r="QN260" s="9"/>
      <c r="QO260" s="9"/>
      <c r="QP260" s="9"/>
      <c r="QQ260" s="9"/>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c r="SB260" s="9"/>
      <c r="SC260" s="9"/>
      <c r="SD260" s="9"/>
      <c r="SE260" s="9"/>
      <c r="SF260" s="9"/>
      <c r="SG260" s="9"/>
      <c r="SH260" s="9"/>
      <c r="SI260" s="9"/>
      <c r="SJ260" s="9"/>
      <c r="SK260" s="9"/>
      <c r="SL260" s="9"/>
      <c r="SM260" s="9"/>
      <c r="SN260" s="9"/>
      <c r="SO260" s="9"/>
      <c r="SP260" s="9"/>
      <c r="SQ260" s="9"/>
      <c r="SR260" s="9"/>
      <c r="SS260" s="9"/>
      <c r="ST260" s="9"/>
      <c r="SU260" s="9"/>
      <c r="SV260" s="9"/>
      <c r="SW260" s="9"/>
      <c r="SX260" s="9"/>
      <c r="SY260" s="9"/>
      <c r="SZ260" s="9"/>
      <c r="TA260" s="9"/>
      <c r="TB260" s="9"/>
      <c r="TC260" s="9"/>
      <c r="TD260" s="9"/>
      <c r="TE260" s="9"/>
      <c r="TF260" s="9"/>
      <c r="TG260" s="9"/>
      <c r="TH260" s="9"/>
      <c r="TI260" s="9"/>
      <c r="TJ260" s="9"/>
      <c r="TK260" s="9"/>
      <c r="TL260" s="9"/>
      <c r="TM260" s="9"/>
      <c r="TN260" s="9"/>
      <c r="TO260" s="9"/>
      <c r="TP260" s="9"/>
      <c r="TQ260" s="9"/>
      <c r="TR260" s="9"/>
      <c r="TS260" s="9"/>
      <c r="TT260" s="9"/>
      <c r="TU260" s="9"/>
      <c r="TV260" s="9"/>
      <c r="TW260" s="9"/>
      <c r="TX260" s="9"/>
      <c r="TY260" s="9"/>
      <c r="TZ260" s="9"/>
      <c r="UA260" s="9"/>
      <c r="UB260" s="9"/>
      <c r="UC260" s="9"/>
      <c r="UD260" s="9"/>
      <c r="UE260" s="9"/>
      <c r="UF260" s="9"/>
      <c r="UG260" s="9"/>
      <c r="UH260" s="9"/>
      <c r="UI260" s="9"/>
      <c r="UJ260" s="9"/>
      <c r="UK260" s="9"/>
      <c r="UL260" s="9"/>
      <c r="UM260" s="9"/>
      <c r="UN260" s="9"/>
      <c r="UO260" s="9"/>
      <c r="UP260" s="9"/>
      <c r="UQ260" s="9"/>
      <c r="UR260" s="9"/>
      <c r="US260" s="9"/>
    </row>
    <row r="261" spans="1:565" s="105" customFormat="1" x14ac:dyDescent="0.2">
      <c r="A261" s="119" t="s">
        <v>1692</v>
      </c>
      <c r="B261" s="116" t="s">
        <v>1005</v>
      </c>
      <c r="C261" s="120">
        <v>398</v>
      </c>
      <c r="D261" s="113">
        <v>401.45</v>
      </c>
      <c r="E261" s="114">
        <v>1.8842776869999998</v>
      </c>
      <c r="F261" s="10"/>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c r="ML261" s="9"/>
      <c r="MM261" s="9"/>
      <c r="MN261" s="9"/>
      <c r="MO261" s="9"/>
      <c r="MP261" s="9"/>
      <c r="MQ261" s="9"/>
      <c r="MR261" s="9"/>
      <c r="MS261" s="9"/>
      <c r="MT261" s="9"/>
      <c r="MU261" s="9"/>
      <c r="MV261" s="9"/>
      <c r="MW261" s="9"/>
      <c r="MX261" s="9"/>
      <c r="MY261" s="9"/>
      <c r="MZ261" s="9"/>
      <c r="NA261" s="9"/>
      <c r="NB261" s="9"/>
      <c r="NC261" s="9"/>
      <c r="ND261" s="9"/>
      <c r="NE261" s="9"/>
      <c r="NF261" s="9"/>
      <c r="NG261" s="9"/>
      <c r="NH261" s="9"/>
      <c r="NI261" s="9"/>
      <c r="NJ261" s="9"/>
      <c r="NK261" s="9"/>
      <c r="NL261" s="9"/>
      <c r="NM261" s="9"/>
      <c r="NN261" s="9"/>
      <c r="NO261" s="9"/>
      <c r="NP261" s="9"/>
      <c r="NQ261" s="9"/>
      <c r="NR261" s="9"/>
      <c r="NS261" s="9"/>
      <c r="NT261" s="9"/>
      <c r="NU261" s="9"/>
      <c r="NV261" s="9"/>
      <c r="NW261" s="9"/>
      <c r="NX261" s="9"/>
      <c r="NY261" s="9"/>
      <c r="NZ261" s="9"/>
      <c r="OA261" s="9"/>
      <c r="OB261" s="9"/>
      <c r="OC261" s="9"/>
      <c r="OD261" s="9"/>
      <c r="OE261" s="9"/>
      <c r="OF261" s="9"/>
      <c r="OG261" s="9"/>
      <c r="OH261" s="9"/>
      <c r="OI261" s="9"/>
      <c r="OJ261" s="9"/>
      <c r="OK261" s="9"/>
      <c r="OL261" s="9"/>
      <c r="OM261" s="9"/>
      <c r="ON261" s="9"/>
      <c r="OO261" s="9"/>
      <c r="OP261" s="9"/>
      <c r="OQ261" s="9"/>
      <c r="OR261" s="9"/>
      <c r="OS261" s="9"/>
      <c r="OT261" s="9"/>
      <c r="OU261" s="9"/>
      <c r="OV261" s="9"/>
      <c r="OW261" s="9"/>
      <c r="OX261" s="9"/>
      <c r="OY261" s="9"/>
      <c r="OZ261" s="9"/>
      <c r="PA261" s="9"/>
      <c r="PB261" s="9"/>
      <c r="PC261" s="9"/>
      <c r="PD261" s="9"/>
      <c r="PE261" s="9"/>
      <c r="PF261" s="9"/>
      <c r="PG261" s="9"/>
      <c r="PH261" s="9"/>
      <c r="PI261" s="9"/>
      <c r="PJ261" s="9"/>
      <c r="PK261" s="9"/>
      <c r="PL261" s="9"/>
      <c r="PM261" s="9"/>
      <c r="PN261" s="9"/>
      <c r="PO261" s="9"/>
      <c r="PP261" s="9"/>
      <c r="PQ261" s="9"/>
      <c r="PR261" s="9"/>
      <c r="PS261" s="9"/>
      <c r="PT261" s="9"/>
      <c r="PU261" s="9"/>
      <c r="PV261" s="9"/>
      <c r="PW261" s="9"/>
      <c r="PX261" s="9"/>
      <c r="PY261" s="9"/>
      <c r="PZ261" s="9"/>
      <c r="QA261" s="9"/>
      <c r="QB261" s="9"/>
      <c r="QC261" s="9"/>
      <c r="QD261" s="9"/>
      <c r="QE261" s="9"/>
      <c r="QF261" s="9"/>
      <c r="QG261" s="9"/>
      <c r="QH261" s="9"/>
      <c r="QI261" s="9"/>
      <c r="QJ261" s="9"/>
      <c r="QK261" s="9"/>
      <c r="QL261" s="9"/>
      <c r="QM261" s="9"/>
      <c r="QN261" s="9"/>
      <c r="QO261" s="9"/>
      <c r="QP261" s="9"/>
      <c r="QQ261" s="9"/>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c r="SB261" s="9"/>
      <c r="SC261" s="9"/>
      <c r="SD261" s="9"/>
      <c r="SE261" s="9"/>
      <c r="SF261" s="9"/>
      <c r="SG261" s="9"/>
      <c r="SH261" s="9"/>
      <c r="SI261" s="9"/>
      <c r="SJ261" s="9"/>
      <c r="SK261" s="9"/>
      <c r="SL261" s="9"/>
      <c r="SM261" s="9"/>
      <c r="SN261" s="9"/>
      <c r="SO261" s="9"/>
      <c r="SP261" s="9"/>
      <c r="SQ261" s="9"/>
      <c r="SR261" s="9"/>
      <c r="SS261" s="9"/>
      <c r="ST261" s="9"/>
      <c r="SU261" s="9"/>
      <c r="SV261" s="9"/>
      <c r="SW261" s="9"/>
      <c r="SX261" s="9"/>
      <c r="SY261" s="9"/>
      <c r="SZ261" s="9"/>
      <c r="TA261" s="9"/>
      <c r="TB261" s="9"/>
      <c r="TC261" s="9"/>
      <c r="TD261" s="9"/>
      <c r="TE261" s="9"/>
      <c r="TF261" s="9"/>
      <c r="TG261" s="9"/>
      <c r="TH261" s="9"/>
      <c r="TI261" s="9"/>
      <c r="TJ261" s="9"/>
      <c r="TK261" s="9"/>
      <c r="TL261" s="9"/>
      <c r="TM261" s="9"/>
      <c r="TN261" s="9"/>
      <c r="TO261" s="9"/>
      <c r="TP261" s="9"/>
      <c r="TQ261" s="9"/>
      <c r="TR261" s="9"/>
      <c r="TS261" s="9"/>
      <c r="TT261" s="9"/>
      <c r="TU261" s="9"/>
      <c r="TV261" s="9"/>
      <c r="TW261" s="9"/>
      <c r="TX261" s="9"/>
      <c r="TY261" s="9"/>
      <c r="TZ261" s="9"/>
      <c r="UA261" s="9"/>
      <c r="UB261" s="9"/>
      <c r="UC261" s="9"/>
      <c r="UD261" s="9"/>
      <c r="UE261" s="9"/>
      <c r="UF261" s="9"/>
      <c r="UG261" s="9"/>
      <c r="UH261" s="9"/>
      <c r="UI261" s="9"/>
      <c r="UJ261" s="9"/>
      <c r="UK261" s="9"/>
      <c r="UL261" s="9"/>
      <c r="UM261" s="9"/>
      <c r="UN261" s="9"/>
      <c r="UO261" s="9"/>
      <c r="UP261" s="9"/>
      <c r="UQ261" s="9"/>
      <c r="UR261" s="9"/>
      <c r="US261" s="9"/>
    </row>
    <row r="262" spans="1:565" s="105" customFormat="1" x14ac:dyDescent="0.2">
      <c r="A262" s="119" t="s">
        <v>1693</v>
      </c>
      <c r="B262" s="116" t="s">
        <v>1005</v>
      </c>
      <c r="C262" s="120">
        <v>2205.6627530000001</v>
      </c>
      <c r="D262" s="113">
        <v>2169.1999999999998</v>
      </c>
      <c r="E262" s="114">
        <v>49.564637999999995</v>
      </c>
      <c r="F262" s="10"/>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c r="IW262" s="9"/>
      <c r="IX262" s="9"/>
      <c r="IY262" s="9"/>
      <c r="IZ262" s="9"/>
      <c r="JA262" s="9"/>
      <c r="JB262" s="9"/>
      <c r="JC262" s="9"/>
      <c r="JD262" s="9"/>
      <c r="JE262" s="9"/>
      <c r="JF262" s="9"/>
      <c r="JG262" s="9"/>
      <c r="JH262" s="9"/>
      <c r="JI262" s="9"/>
      <c r="JJ262" s="9"/>
      <c r="JK262" s="9"/>
      <c r="JL262" s="9"/>
      <c r="JM262" s="9"/>
      <c r="JN262" s="9"/>
      <c r="JO262" s="9"/>
      <c r="JP262" s="9"/>
      <c r="JQ262" s="9"/>
      <c r="JR262" s="9"/>
      <c r="JS262" s="9"/>
      <c r="JT262" s="9"/>
      <c r="JU262" s="9"/>
      <c r="JV262" s="9"/>
      <c r="JW262" s="9"/>
      <c r="JX262" s="9"/>
      <c r="JY262" s="9"/>
      <c r="JZ262" s="9"/>
      <c r="KA262" s="9"/>
      <c r="KB262" s="9"/>
      <c r="KC262" s="9"/>
      <c r="KD262" s="9"/>
      <c r="KE262" s="9"/>
      <c r="KF262" s="9"/>
      <c r="KG262" s="9"/>
      <c r="KH262" s="9"/>
      <c r="KI262" s="9"/>
      <c r="KJ262" s="9"/>
      <c r="KK262" s="9"/>
      <c r="KL262" s="9"/>
      <c r="KM262" s="9"/>
      <c r="KN262" s="9"/>
      <c r="KO262" s="9"/>
      <c r="KP262" s="9"/>
      <c r="KQ262" s="9"/>
      <c r="KR262" s="9"/>
      <c r="KS262" s="9"/>
      <c r="KT262" s="9"/>
      <c r="KU262" s="9"/>
      <c r="KV262" s="9"/>
      <c r="KW262" s="9"/>
      <c r="KX262" s="9"/>
      <c r="KY262" s="9"/>
      <c r="KZ262" s="9"/>
      <c r="LA262" s="9"/>
      <c r="LB262" s="9"/>
      <c r="LC262" s="9"/>
      <c r="LD262" s="9"/>
      <c r="LE262" s="9"/>
      <c r="LF262" s="9"/>
      <c r="LG262" s="9"/>
      <c r="LH262" s="9"/>
      <c r="LI262" s="9"/>
      <c r="LJ262" s="9"/>
      <c r="LK262" s="9"/>
      <c r="LL262" s="9"/>
      <c r="LM262" s="9"/>
      <c r="LN262" s="9"/>
      <c r="LO262" s="9"/>
      <c r="LP262" s="9"/>
      <c r="LQ262" s="9"/>
      <c r="LR262" s="9"/>
      <c r="LS262" s="9"/>
      <c r="LT262" s="9"/>
      <c r="LU262" s="9"/>
      <c r="LV262" s="9"/>
      <c r="LW262" s="9"/>
      <c r="LX262" s="9"/>
      <c r="LY262" s="9"/>
      <c r="LZ262" s="9"/>
      <c r="MA262" s="9"/>
      <c r="MB262" s="9"/>
      <c r="MC262" s="9"/>
      <c r="MD262" s="9"/>
      <c r="ME262" s="9"/>
      <c r="MF262" s="9"/>
      <c r="MG262" s="9"/>
      <c r="MH262" s="9"/>
      <c r="MI262" s="9"/>
      <c r="MJ262" s="9"/>
      <c r="MK262" s="9"/>
      <c r="ML262" s="9"/>
      <c r="MM262" s="9"/>
      <c r="MN262" s="9"/>
      <c r="MO262" s="9"/>
      <c r="MP262" s="9"/>
      <c r="MQ262" s="9"/>
      <c r="MR262" s="9"/>
      <c r="MS262" s="9"/>
      <c r="MT262" s="9"/>
      <c r="MU262" s="9"/>
      <c r="MV262" s="9"/>
      <c r="MW262" s="9"/>
      <c r="MX262" s="9"/>
      <c r="MY262" s="9"/>
      <c r="MZ262" s="9"/>
      <c r="NA262" s="9"/>
      <c r="NB262" s="9"/>
      <c r="NC262" s="9"/>
      <c r="ND262" s="9"/>
      <c r="NE262" s="9"/>
      <c r="NF262" s="9"/>
      <c r="NG262" s="9"/>
      <c r="NH262" s="9"/>
      <c r="NI262" s="9"/>
      <c r="NJ262" s="9"/>
      <c r="NK262" s="9"/>
      <c r="NL262" s="9"/>
      <c r="NM262" s="9"/>
      <c r="NN262" s="9"/>
      <c r="NO262" s="9"/>
      <c r="NP262" s="9"/>
      <c r="NQ262" s="9"/>
      <c r="NR262" s="9"/>
      <c r="NS262" s="9"/>
      <c r="NT262" s="9"/>
      <c r="NU262" s="9"/>
      <c r="NV262" s="9"/>
      <c r="NW262" s="9"/>
      <c r="NX262" s="9"/>
      <c r="NY262" s="9"/>
      <c r="NZ262" s="9"/>
      <c r="OA262" s="9"/>
      <c r="OB262" s="9"/>
      <c r="OC262" s="9"/>
      <c r="OD262" s="9"/>
      <c r="OE262" s="9"/>
      <c r="OF262" s="9"/>
      <c r="OG262" s="9"/>
      <c r="OH262" s="9"/>
      <c r="OI262" s="9"/>
      <c r="OJ262" s="9"/>
      <c r="OK262" s="9"/>
      <c r="OL262" s="9"/>
      <c r="OM262" s="9"/>
      <c r="ON262" s="9"/>
      <c r="OO262" s="9"/>
      <c r="OP262" s="9"/>
      <c r="OQ262" s="9"/>
      <c r="OR262" s="9"/>
      <c r="OS262" s="9"/>
      <c r="OT262" s="9"/>
      <c r="OU262" s="9"/>
      <c r="OV262" s="9"/>
      <c r="OW262" s="9"/>
      <c r="OX262" s="9"/>
      <c r="OY262" s="9"/>
      <c r="OZ262" s="9"/>
      <c r="PA262" s="9"/>
      <c r="PB262" s="9"/>
      <c r="PC262" s="9"/>
      <c r="PD262" s="9"/>
      <c r="PE262" s="9"/>
      <c r="PF262" s="9"/>
      <c r="PG262" s="9"/>
      <c r="PH262" s="9"/>
      <c r="PI262" s="9"/>
      <c r="PJ262" s="9"/>
      <c r="PK262" s="9"/>
      <c r="PL262" s="9"/>
      <c r="PM262" s="9"/>
      <c r="PN262" s="9"/>
      <c r="PO262" s="9"/>
      <c r="PP262" s="9"/>
      <c r="PQ262" s="9"/>
      <c r="PR262" s="9"/>
      <c r="PS262" s="9"/>
      <c r="PT262" s="9"/>
      <c r="PU262" s="9"/>
      <c r="PV262" s="9"/>
      <c r="PW262" s="9"/>
      <c r="PX262" s="9"/>
      <c r="PY262" s="9"/>
      <c r="PZ262" s="9"/>
      <c r="QA262" s="9"/>
      <c r="QB262" s="9"/>
      <c r="QC262" s="9"/>
      <c r="QD262" s="9"/>
      <c r="QE262" s="9"/>
      <c r="QF262" s="9"/>
      <c r="QG262" s="9"/>
      <c r="QH262" s="9"/>
      <c r="QI262" s="9"/>
      <c r="QJ262" s="9"/>
      <c r="QK262" s="9"/>
      <c r="QL262" s="9"/>
      <c r="QM262" s="9"/>
      <c r="QN262" s="9"/>
      <c r="QO262" s="9"/>
      <c r="QP262" s="9"/>
      <c r="QQ262" s="9"/>
      <c r="QR262" s="9"/>
      <c r="QS262" s="9"/>
      <c r="QT262" s="9"/>
      <c r="QU262" s="9"/>
      <c r="QV262" s="9"/>
      <c r="QW262" s="9"/>
      <c r="QX262" s="9"/>
      <c r="QY262" s="9"/>
      <c r="QZ262" s="9"/>
      <c r="RA262" s="9"/>
      <c r="RB262" s="9"/>
      <c r="RC262" s="9"/>
      <c r="RD262" s="9"/>
      <c r="RE262" s="9"/>
      <c r="RF262" s="9"/>
      <c r="RG262" s="9"/>
      <c r="RH262" s="9"/>
      <c r="RI262" s="9"/>
      <c r="RJ262" s="9"/>
      <c r="RK262" s="9"/>
      <c r="RL262" s="9"/>
      <c r="RM262" s="9"/>
      <c r="RN262" s="9"/>
      <c r="RO262" s="9"/>
      <c r="RP262" s="9"/>
      <c r="RQ262" s="9"/>
      <c r="RR262" s="9"/>
      <c r="RS262" s="9"/>
      <c r="RT262" s="9"/>
      <c r="RU262" s="9"/>
      <c r="RV262" s="9"/>
      <c r="RW262" s="9"/>
      <c r="RX262" s="9"/>
      <c r="RY262" s="9"/>
      <c r="RZ262" s="9"/>
      <c r="SA262" s="9"/>
      <c r="SB262" s="9"/>
      <c r="SC262" s="9"/>
      <c r="SD262" s="9"/>
      <c r="SE262" s="9"/>
      <c r="SF262" s="9"/>
      <c r="SG262" s="9"/>
      <c r="SH262" s="9"/>
      <c r="SI262" s="9"/>
      <c r="SJ262" s="9"/>
      <c r="SK262" s="9"/>
      <c r="SL262" s="9"/>
      <c r="SM262" s="9"/>
      <c r="SN262" s="9"/>
      <c r="SO262" s="9"/>
      <c r="SP262" s="9"/>
      <c r="SQ262" s="9"/>
      <c r="SR262" s="9"/>
      <c r="SS262" s="9"/>
      <c r="ST262" s="9"/>
      <c r="SU262" s="9"/>
      <c r="SV262" s="9"/>
      <c r="SW262" s="9"/>
      <c r="SX262" s="9"/>
      <c r="SY262" s="9"/>
      <c r="SZ262" s="9"/>
      <c r="TA262" s="9"/>
      <c r="TB262" s="9"/>
      <c r="TC262" s="9"/>
      <c r="TD262" s="9"/>
      <c r="TE262" s="9"/>
      <c r="TF262" s="9"/>
      <c r="TG262" s="9"/>
      <c r="TH262" s="9"/>
      <c r="TI262" s="9"/>
      <c r="TJ262" s="9"/>
      <c r="TK262" s="9"/>
      <c r="TL262" s="9"/>
      <c r="TM262" s="9"/>
      <c r="TN262" s="9"/>
      <c r="TO262" s="9"/>
      <c r="TP262" s="9"/>
      <c r="TQ262" s="9"/>
      <c r="TR262" s="9"/>
      <c r="TS262" s="9"/>
      <c r="TT262" s="9"/>
      <c r="TU262" s="9"/>
      <c r="TV262" s="9"/>
      <c r="TW262" s="9"/>
      <c r="TX262" s="9"/>
      <c r="TY262" s="9"/>
      <c r="TZ262" s="9"/>
      <c r="UA262" s="9"/>
      <c r="UB262" s="9"/>
      <c r="UC262" s="9"/>
      <c r="UD262" s="9"/>
      <c r="UE262" s="9"/>
      <c r="UF262" s="9"/>
      <c r="UG262" s="9"/>
      <c r="UH262" s="9"/>
      <c r="UI262" s="9"/>
      <c r="UJ262" s="9"/>
      <c r="UK262" s="9"/>
      <c r="UL262" s="9"/>
      <c r="UM262" s="9"/>
      <c r="UN262" s="9"/>
      <c r="UO262" s="9"/>
      <c r="UP262" s="9"/>
      <c r="UQ262" s="9"/>
      <c r="UR262" s="9"/>
      <c r="US262" s="9"/>
    </row>
    <row r="263" spans="1:565" s="105" customFormat="1" x14ac:dyDescent="0.2">
      <c r="A263" s="119" t="s">
        <v>1694</v>
      </c>
      <c r="B263" s="116" t="s">
        <v>1005</v>
      </c>
      <c r="C263" s="120">
        <v>628.87220000000002</v>
      </c>
      <c r="D263" s="113">
        <v>639.04999999999995</v>
      </c>
      <c r="E263" s="192">
        <v>55.544734562000002</v>
      </c>
      <c r="F263" s="10"/>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c r="JA263" s="9"/>
      <c r="JB263" s="9"/>
      <c r="JC263" s="9"/>
      <c r="JD263" s="9"/>
      <c r="JE263" s="9"/>
      <c r="JF263" s="9"/>
      <c r="JG263" s="9"/>
      <c r="JH263" s="9"/>
      <c r="JI263" s="9"/>
      <c r="JJ263" s="9"/>
      <c r="JK263" s="9"/>
      <c r="JL263" s="9"/>
      <c r="JM263" s="9"/>
      <c r="JN263" s="9"/>
      <c r="JO263" s="9"/>
      <c r="JP263" s="9"/>
      <c r="JQ263" s="9"/>
      <c r="JR263" s="9"/>
      <c r="JS263" s="9"/>
      <c r="JT263" s="9"/>
      <c r="JU263" s="9"/>
      <c r="JV263" s="9"/>
      <c r="JW263" s="9"/>
      <c r="JX263" s="9"/>
      <c r="JY263" s="9"/>
      <c r="JZ263" s="9"/>
      <c r="KA263" s="9"/>
      <c r="KB263" s="9"/>
      <c r="KC263" s="9"/>
      <c r="KD263" s="9"/>
      <c r="KE263" s="9"/>
      <c r="KF263" s="9"/>
      <c r="KG263" s="9"/>
      <c r="KH263" s="9"/>
      <c r="KI263" s="9"/>
      <c r="KJ263" s="9"/>
      <c r="KK263" s="9"/>
      <c r="KL263" s="9"/>
      <c r="KM263" s="9"/>
      <c r="KN263" s="9"/>
      <c r="KO263" s="9"/>
      <c r="KP263" s="9"/>
      <c r="KQ263" s="9"/>
      <c r="KR263" s="9"/>
      <c r="KS263" s="9"/>
      <c r="KT263" s="9"/>
      <c r="KU263" s="9"/>
      <c r="KV263" s="9"/>
      <c r="KW263" s="9"/>
      <c r="KX263" s="9"/>
      <c r="KY263" s="9"/>
      <c r="KZ263" s="9"/>
      <c r="LA263" s="9"/>
      <c r="LB263" s="9"/>
      <c r="LC263" s="9"/>
      <c r="LD263" s="9"/>
      <c r="LE263" s="9"/>
      <c r="LF263" s="9"/>
      <c r="LG263" s="9"/>
      <c r="LH263" s="9"/>
      <c r="LI263" s="9"/>
      <c r="LJ263" s="9"/>
      <c r="LK263" s="9"/>
      <c r="LL263" s="9"/>
      <c r="LM263" s="9"/>
      <c r="LN263" s="9"/>
      <c r="LO263" s="9"/>
      <c r="LP263" s="9"/>
      <c r="LQ263" s="9"/>
      <c r="LR263" s="9"/>
      <c r="LS263" s="9"/>
      <c r="LT263" s="9"/>
      <c r="LU263" s="9"/>
      <c r="LV263" s="9"/>
      <c r="LW263" s="9"/>
      <c r="LX263" s="9"/>
      <c r="LY263" s="9"/>
      <c r="LZ263" s="9"/>
      <c r="MA263" s="9"/>
      <c r="MB263" s="9"/>
      <c r="MC263" s="9"/>
      <c r="MD263" s="9"/>
      <c r="ME263" s="9"/>
      <c r="MF263" s="9"/>
      <c r="MG263" s="9"/>
      <c r="MH263" s="9"/>
      <c r="MI263" s="9"/>
      <c r="MJ263" s="9"/>
      <c r="MK263" s="9"/>
      <c r="ML263" s="9"/>
      <c r="MM263" s="9"/>
      <c r="MN263" s="9"/>
      <c r="MO263" s="9"/>
      <c r="MP263" s="9"/>
      <c r="MQ263" s="9"/>
      <c r="MR263" s="9"/>
      <c r="MS263" s="9"/>
      <c r="MT263" s="9"/>
      <c r="MU263" s="9"/>
      <c r="MV263" s="9"/>
      <c r="MW263" s="9"/>
      <c r="MX263" s="9"/>
      <c r="MY263" s="9"/>
      <c r="MZ263" s="9"/>
      <c r="NA263" s="9"/>
      <c r="NB263" s="9"/>
      <c r="NC263" s="9"/>
      <c r="ND263" s="9"/>
      <c r="NE263" s="9"/>
      <c r="NF263" s="9"/>
      <c r="NG263" s="9"/>
      <c r="NH263" s="9"/>
      <c r="NI263" s="9"/>
      <c r="NJ263" s="9"/>
      <c r="NK263" s="9"/>
      <c r="NL263" s="9"/>
      <c r="NM263" s="9"/>
      <c r="NN263" s="9"/>
      <c r="NO263" s="9"/>
      <c r="NP263" s="9"/>
      <c r="NQ263" s="9"/>
      <c r="NR263" s="9"/>
      <c r="NS263" s="9"/>
      <c r="NT263" s="9"/>
      <c r="NU263" s="9"/>
      <c r="NV263" s="9"/>
      <c r="NW263" s="9"/>
      <c r="NX263" s="9"/>
      <c r="NY263" s="9"/>
      <c r="NZ263" s="9"/>
      <c r="OA263" s="9"/>
      <c r="OB263" s="9"/>
      <c r="OC263" s="9"/>
      <c r="OD263" s="9"/>
      <c r="OE263" s="9"/>
      <c r="OF263" s="9"/>
      <c r="OG263" s="9"/>
      <c r="OH263" s="9"/>
      <c r="OI263" s="9"/>
      <c r="OJ263" s="9"/>
      <c r="OK263" s="9"/>
      <c r="OL263" s="9"/>
      <c r="OM263" s="9"/>
      <c r="ON263" s="9"/>
      <c r="OO263" s="9"/>
      <c r="OP263" s="9"/>
      <c r="OQ263" s="9"/>
      <c r="OR263" s="9"/>
      <c r="OS263" s="9"/>
      <c r="OT263" s="9"/>
      <c r="OU263" s="9"/>
      <c r="OV263" s="9"/>
      <c r="OW263" s="9"/>
      <c r="OX263" s="9"/>
      <c r="OY263" s="9"/>
      <c r="OZ263" s="9"/>
      <c r="PA263" s="9"/>
      <c r="PB263" s="9"/>
      <c r="PC263" s="9"/>
      <c r="PD263" s="9"/>
      <c r="PE263" s="9"/>
      <c r="PF263" s="9"/>
      <c r="PG263" s="9"/>
      <c r="PH263" s="9"/>
      <c r="PI263" s="9"/>
      <c r="PJ263" s="9"/>
      <c r="PK263" s="9"/>
      <c r="PL263" s="9"/>
      <c r="PM263" s="9"/>
      <c r="PN263" s="9"/>
      <c r="PO263" s="9"/>
      <c r="PP263" s="9"/>
      <c r="PQ263" s="9"/>
      <c r="PR263" s="9"/>
      <c r="PS263" s="9"/>
      <c r="PT263" s="9"/>
      <c r="PU263" s="9"/>
      <c r="PV263" s="9"/>
      <c r="PW263" s="9"/>
      <c r="PX263" s="9"/>
      <c r="PY263" s="9"/>
      <c r="PZ263" s="9"/>
      <c r="QA263" s="9"/>
      <c r="QB263" s="9"/>
      <c r="QC263" s="9"/>
      <c r="QD263" s="9"/>
      <c r="QE263" s="9"/>
      <c r="QF263" s="9"/>
      <c r="QG263" s="9"/>
      <c r="QH263" s="9"/>
      <c r="QI263" s="9"/>
      <c r="QJ263" s="9"/>
      <c r="QK263" s="9"/>
      <c r="QL263" s="9"/>
      <c r="QM263" s="9"/>
      <c r="QN263" s="9"/>
      <c r="QO263" s="9"/>
      <c r="QP263" s="9"/>
      <c r="QQ263" s="9"/>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c r="SB263" s="9"/>
      <c r="SC263" s="9"/>
      <c r="SD263" s="9"/>
      <c r="SE263" s="9"/>
      <c r="SF263" s="9"/>
      <c r="SG263" s="9"/>
      <c r="SH263" s="9"/>
      <c r="SI263" s="9"/>
      <c r="SJ263" s="9"/>
      <c r="SK263" s="9"/>
      <c r="SL263" s="9"/>
      <c r="SM263" s="9"/>
      <c r="SN263" s="9"/>
      <c r="SO263" s="9"/>
      <c r="SP263" s="9"/>
      <c r="SQ263" s="9"/>
      <c r="SR263" s="9"/>
      <c r="SS263" s="9"/>
      <c r="ST263" s="9"/>
      <c r="SU263" s="9"/>
      <c r="SV263" s="9"/>
      <c r="SW263" s="9"/>
      <c r="SX263" s="9"/>
      <c r="SY263" s="9"/>
      <c r="SZ263" s="9"/>
      <c r="TA263" s="9"/>
      <c r="TB263" s="9"/>
      <c r="TC263" s="9"/>
      <c r="TD263" s="9"/>
      <c r="TE263" s="9"/>
      <c r="TF263" s="9"/>
      <c r="TG263" s="9"/>
      <c r="TH263" s="9"/>
      <c r="TI263" s="9"/>
      <c r="TJ263" s="9"/>
      <c r="TK263" s="9"/>
      <c r="TL263" s="9"/>
      <c r="TM263" s="9"/>
      <c r="TN263" s="9"/>
      <c r="TO263" s="9"/>
      <c r="TP263" s="9"/>
      <c r="TQ263" s="9"/>
      <c r="TR263" s="9"/>
      <c r="TS263" s="9"/>
      <c r="TT263" s="9"/>
      <c r="TU263" s="9"/>
      <c r="TV263" s="9"/>
      <c r="TW263" s="9"/>
      <c r="TX263" s="9"/>
      <c r="TY263" s="9"/>
      <c r="TZ263" s="9"/>
      <c r="UA263" s="9"/>
      <c r="UB263" s="9"/>
      <c r="UC263" s="9"/>
      <c r="UD263" s="9"/>
      <c r="UE263" s="9"/>
      <c r="UF263" s="9"/>
      <c r="UG263" s="9"/>
      <c r="UH263" s="9"/>
      <c r="UI263" s="9"/>
      <c r="UJ263" s="9"/>
      <c r="UK263" s="9"/>
      <c r="UL263" s="9"/>
      <c r="UM263" s="9"/>
      <c r="UN263" s="9"/>
      <c r="UO263" s="9"/>
      <c r="UP263" s="9"/>
      <c r="UQ263" s="9"/>
      <c r="UR263" s="9"/>
      <c r="US263" s="9"/>
    </row>
    <row r="264" spans="1:565" s="105" customFormat="1" x14ac:dyDescent="0.2">
      <c r="A264" s="119" t="s">
        <v>1695</v>
      </c>
      <c r="B264" s="116" t="s">
        <v>1005</v>
      </c>
      <c r="C264" s="120">
        <v>652.04999999999995</v>
      </c>
      <c r="D264" s="113">
        <v>643.20000000000005</v>
      </c>
      <c r="E264" s="193"/>
      <c r="F264" s="10"/>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c r="IW264" s="9"/>
      <c r="IX264" s="9"/>
      <c r="IY264" s="9"/>
      <c r="IZ264" s="9"/>
      <c r="JA264" s="9"/>
      <c r="JB264" s="9"/>
      <c r="JC264" s="9"/>
      <c r="JD264" s="9"/>
      <c r="JE264" s="9"/>
      <c r="JF264" s="9"/>
      <c r="JG264" s="9"/>
      <c r="JH264" s="9"/>
      <c r="JI264" s="9"/>
      <c r="JJ264" s="9"/>
      <c r="JK264" s="9"/>
      <c r="JL264" s="9"/>
      <c r="JM264" s="9"/>
      <c r="JN264" s="9"/>
      <c r="JO264" s="9"/>
      <c r="JP264" s="9"/>
      <c r="JQ264" s="9"/>
      <c r="JR264" s="9"/>
      <c r="JS264" s="9"/>
      <c r="JT264" s="9"/>
      <c r="JU264" s="9"/>
      <c r="JV264" s="9"/>
      <c r="JW264" s="9"/>
      <c r="JX264" s="9"/>
      <c r="JY264" s="9"/>
      <c r="JZ264" s="9"/>
      <c r="KA264" s="9"/>
      <c r="KB264" s="9"/>
      <c r="KC264" s="9"/>
      <c r="KD264" s="9"/>
      <c r="KE264" s="9"/>
      <c r="KF264" s="9"/>
      <c r="KG264" s="9"/>
      <c r="KH264" s="9"/>
      <c r="KI264" s="9"/>
      <c r="KJ264" s="9"/>
      <c r="KK264" s="9"/>
      <c r="KL264" s="9"/>
      <c r="KM264" s="9"/>
      <c r="KN264" s="9"/>
      <c r="KO264" s="9"/>
      <c r="KP264" s="9"/>
      <c r="KQ264" s="9"/>
      <c r="KR264" s="9"/>
      <c r="KS264" s="9"/>
      <c r="KT264" s="9"/>
      <c r="KU264" s="9"/>
      <c r="KV264" s="9"/>
      <c r="KW264" s="9"/>
      <c r="KX264" s="9"/>
      <c r="KY264" s="9"/>
      <c r="KZ264" s="9"/>
      <c r="LA264" s="9"/>
      <c r="LB264" s="9"/>
      <c r="LC264" s="9"/>
      <c r="LD264" s="9"/>
      <c r="LE264" s="9"/>
      <c r="LF264" s="9"/>
      <c r="LG264" s="9"/>
      <c r="LH264" s="9"/>
      <c r="LI264" s="9"/>
      <c r="LJ264" s="9"/>
      <c r="LK264" s="9"/>
      <c r="LL264" s="9"/>
      <c r="LM264" s="9"/>
      <c r="LN264" s="9"/>
      <c r="LO264" s="9"/>
      <c r="LP264" s="9"/>
      <c r="LQ264" s="9"/>
      <c r="LR264" s="9"/>
      <c r="LS264" s="9"/>
      <c r="LT264" s="9"/>
      <c r="LU264" s="9"/>
      <c r="LV264" s="9"/>
      <c r="LW264" s="9"/>
      <c r="LX264" s="9"/>
      <c r="LY264" s="9"/>
      <c r="LZ264" s="9"/>
      <c r="MA264" s="9"/>
      <c r="MB264" s="9"/>
      <c r="MC264" s="9"/>
      <c r="MD264" s="9"/>
      <c r="ME264" s="9"/>
      <c r="MF264" s="9"/>
      <c r="MG264" s="9"/>
      <c r="MH264" s="9"/>
      <c r="MI264" s="9"/>
      <c r="MJ264" s="9"/>
      <c r="MK264" s="9"/>
      <c r="ML264" s="9"/>
      <c r="MM264" s="9"/>
      <c r="MN264" s="9"/>
      <c r="MO264" s="9"/>
      <c r="MP264" s="9"/>
      <c r="MQ264" s="9"/>
      <c r="MR264" s="9"/>
      <c r="MS264" s="9"/>
      <c r="MT264" s="9"/>
      <c r="MU264" s="9"/>
      <c r="MV264" s="9"/>
      <c r="MW264" s="9"/>
      <c r="MX264" s="9"/>
      <c r="MY264" s="9"/>
      <c r="MZ264" s="9"/>
      <c r="NA264" s="9"/>
      <c r="NB264" s="9"/>
      <c r="NC264" s="9"/>
      <c r="ND264" s="9"/>
      <c r="NE264" s="9"/>
      <c r="NF264" s="9"/>
      <c r="NG264" s="9"/>
      <c r="NH264" s="9"/>
      <c r="NI264" s="9"/>
      <c r="NJ264" s="9"/>
      <c r="NK264" s="9"/>
      <c r="NL264" s="9"/>
      <c r="NM264" s="9"/>
      <c r="NN264" s="9"/>
      <c r="NO264" s="9"/>
      <c r="NP264" s="9"/>
      <c r="NQ264" s="9"/>
      <c r="NR264" s="9"/>
      <c r="NS264" s="9"/>
      <c r="NT264" s="9"/>
      <c r="NU264" s="9"/>
      <c r="NV264" s="9"/>
      <c r="NW264" s="9"/>
      <c r="NX264" s="9"/>
      <c r="NY264" s="9"/>
      <c r="NZ264" s="9"/>
      <c r="OA264" s="9"/>
      <c r="OB264" s="9"/>
      <c r="OC264" s="9"/>
      <c r="OD264" s="9"/>
      <c r="OE264" s="9"/>
      <c r="OF264" s="9"/>
      <c r="OG264" s="9"/>
      <c r="OH264" s="9"/>
      <c r="OI264" s="9"/>
      <c r="OJ264" s="9"/>
      <c r="OK264" s="9"/>
      <c r="OL264" s="9"/>
      <c r="OM264" s="9"/>
      <c r="ON264" s="9"/>
      <c r="OO264" s="9"/>
      <c r="OP264" s="9"/>
      <c r="OQ264" s="9"/>
      <c r="OR264" s="9"/>
      <c r="OS264" s="9"/>
      <c r="OT264" s="9"/>
      <c r="OU264" s="9"/>
      <c r="OV264" s="9"/>
      <c r="OW264" s="9"/>
      <c r="OX264" s="9"/>
      <c r="OY264" s="9"/>
      <c r="OZ264" s="9"/>
      <c r="PA264" s="9"/>
      <c r="PB264" s="9"/>
      <c r="PC264" s="9"/>
      <c r="PD264" s="9"/>
      <c r="PE264" s="9"/>
      <c r="PF264" s="9"/>
      <c r="PG264" s="9"/>
      <c r="PH264" s="9"/>
      <c r="PI264" s="9"/>
      <c r="PJ264" s="9"/>
      <c r="PK264" s="9"/>
      <c r="PL264" s="9"/>
      <c r="PM264" s="9"/>
      <c r="PN264" s="9"/>
      <c r="PO264" s="9"/>
      <c r="PP264" s="9"/>
      <c r="PQ264" s="9"/>
      <c r="PR264" s="9"/>
      <c r="PS264" s="9"/>
      <c r="PT264" s="9"/>
      <c r="PU264" s="9"/>
      <c r="PV264" s="9"/>
      <c r="PW264" s="9"/>
      <c r="PX264" s="9"/>
      <c r="PY264" s="9"/>
      <c r="PZ264" s="9"/>
      <c r="QA264" s="9"/>
      <c r="QB264" s="9"/>
      <c r="QC264" s="9"/>
      <c r="QD264" s="9"/>
      <c r="QE264" s="9"/>
      <c r="QF264" s="9"/>
      <c r="QG264" s="9"/>
      <c r="QH264" s="9"/>
      <c r="QI264" s="9"/>
      <c r="QJ264" s="9"/>
      <c r="QK264" s="9"/>
      <c r="QL264" s="9"/>
      <c r="QM264" s="9"/>
      <c r="QN264" s="9"/>
      <c r="QO264" s="9"/>
      <c r="QP264" s="9"/>
      <c r="QQ264" s="9"/>
      <c r="QR264" s="9"/>
      <c r="QS264" s="9"/>
      <c r="QT264" s="9"/>
      <c r="QU264" s="9"/>
      <c r="QV264" s="9"/>
      <c r="QW264" s="9"/>
      <c r="QX264" s="9"/>
      <c r="QY264" s="9"/>
      <c r="QZ264" s="9"/>
      <c r="RA264" s="9"/>
      <c r="RB264" s="9"/>
      <c r="RC264" s="9"/>
      <c r="RD264" s="9"/>
      <c r="RE264" s="9"/>
      <c r="RF264" s="9"/>
      <c r="RG264" s="9"/>
      <c r="RH264" s="9"/>
      <c r="RI264" s="9"/>
      <c r="RJ264" s="9"/>
      <c r="RK264" s="9"/>
      <c r="RL264" s="9"/>
      <c r="RM264" s="9"/>
      <c r="RN264" s="9"/>
      <c r="RO264" s="9"/>
      <c r="RP264" s="9"/>
      <c r="RQ264" s="9"/>
      <c r="RR264" s="9"/>
      <c r="RS264" s="9"/>
      <c r="RT264" s="9"/>
      <c r="RU264" s="9"/>
      <c r="RV264" s="9"/>
      <c r="RW264" s="9"/>
      <c r="RX264" s="9"/>
      <c r="RY264" s="9"/>
      <c r="RZ264" s="9"/>
      <c r="SA264" s="9"/>
      <c r="SB264" s="9"/>
      <c r="SC264" s="9"/>
      <c r="SD264" s="9"/>
      <c r="SE264" s="9"/>
      <c r="SF264" s="9"/>
      <c r="SG264" s="9"/>
      <c r="SH264" s="9"/>
      <c r="SI264" s="9"/>
      <c r="SJ264" s="9"/>
      <c r="SK264" s="9"/>
      <c r="SL264" s="9"/>
      <c r="SM264" s="9"/>
      <c r="SN264" s="9"/>
      <c r="SO264" s="9"/>
      <c r="SP264" s="9"/>
      <c r="SQ264" s="9"/>
      <c r="SR264" s="9"/>
      <c r="SS264" s="9"/>
      <c r="ST264" s="9"/>
      <c r="SU264" s="9"/>
      <c r="SV264" s="9"/>
      <c r="SW264" s="9"/>
      <c r="SX264" s="9"/>
      <c r="SY264" s="9"/>
      <c r="SZ264" s="9"/>
      <c r="TA264" s="9"/>
      <c r="TB264" s="9"/>
      <c r="TC264" s="9"/>
      <c r="TD264" s="9"/>
      <c r="TE264" s="9"/>
      <c r="TF264" s="9"/>
      <c r="TG264" s="9"/>
      <c r="TH264" s="9"/>
      <c r="TI264" s="9"/>
      <c r="TJ264" s="9"/>
      <c r="TK264" s="9"/>
      <c r="TL264" s="9"/>
      <c r="TM264" s="9"/>
      <c r="TN264" s="9"/>
      <c r="TO264" s="9"/>
      <c r="TP264" s="9"/>
      <c r="TQ264" s="9"/>
      <c r="TR264" s="9"/>
      <c r="TS264" s="9"/>
      <c r="TT264" s="9"/>
      <c r="TU264" s="9"/>
      <c r="TV264" s="9"/>
      <c r="TW264" s="9"/>
      <c r="TX264" s="9"/>
      <c r="TY264" s="9"/>
      <c r="TZ264" s="9"/>
      <c r="UA264" s="9"/>
      <c r="UB264" s="9"/>
      <c r="UC264" s="9"/>
      <c r="UD264" s="9"/>
      <c r="UE264" s="9"/>
      <c r="UF264" s="9"/>
      <c r="UG264" s="9"/>
      <c r="UH264" s="9"/>
      <c r="UI264" s="9"/>
      <c r="UJ264" s="9"/>
      <c r="UK264" s="9"/>
      <c r="UL264" s="9"/>
      <c r="UM264" s="9"/>
      <c r="UN264" s="9"/>
      <c r="UO264" s="9"/>
      <c r="UP264" s="9"/>
      <c r="UQ264" s="9"/>
      <c r="UR264" s="9"/>
      <c r="US264" s="9"/>
    </row>
    <row r="265" spans="1:565" s="105" customFormat="1" x14ac:dyDescent="0.2">
      <c r="A265" s="119" t="s">
        <v>1053</v>
      </c>
      <c r="B265" s="116" t="s">
        <v>1005</v>
      </c>
      <c r="C265" s="120">
        <v>1262.1057639999999</v>
      </c>
      <c r="D265" s="113">
        <v>1270</v>
      </c>
      <c r="E265" s="192">
        <v>1380.2375999999999</v>
      </c>
      <c r="F265" s="10"/>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c r="JA265" s="9"/>
      <c r="JB265" s="9"/>
      <c r="JC265" s="9"/>
      <c r="JD265" s="9"/>
      <c r="JE265" s="9"/>
      <c r="JF265" s="9"/>
      <c r="JG265" s="9"/>
      <c r="JH265" s="9"/>
      <c r="JI265" s="9"/>
      <c r="JJ265" s="9"/>
      <c r="JK265" s="9"/>
      <c r="JL265" s="9"/>
      <c r="JM265" s="9"/>
      <c r="JN265" s="9"/>
      <c r="JO265" s="9"/>
      <c r="JP265" s="9"/>
      <c r="JQ265" s="9"/>
      <c r="JR265" s="9"/>
      <c r="JS265" s="9"/>
      <c r="JT265" s="9"/>
      <c r="JU265" s="9"/>
      <c r="JV265" s="9"/>
      <c r="JW265" s="9"/>
      <c r="JX265" s="9"/>
      <c r="JY265" s="9"/>
      <c r="JZ265" s="9"/>
      <c r="KA265" s="9"/>
      <c r="KB265" s="9"/>
      <c r="KC265" s="9"/>
      <c r="KD265" s="9"/>
      <c r="KE265" s="9"/>
      <c r="KF265" s="9"/>
      <c r="KG265" s="9"/>
      <c r="KH265" s="9"/>
      <c r="KI265" s="9"/>
      <c r="KJ265" s="9"/>
      <c r="KK265" s="9"/>
      <c r="KL265" s="9"/>
      <c r="KM265" s="9"/>
      <c r="KN265" s="9"/>
      <c r="KO265" s="9"/>
      <c r="KP265" s="9"/>
      <c r="KQ265" s="9"/>
      <c r="KR265" s="9"/>
      <c r="KS265" s="9"/>
      <c r="KT265" s="9"/>
      <c r="KU265" s="9"/>
      <c r="KV265" s="9"/>
      <c r="KW265" s="9"/>
      <c r="KX265" s="9"/>
      <c r="KY265" s="9"/>
      <c r="KZ265" s="9"/>
      <c r="LA265" s="9"/>
      <c r="LB265" s="9"/>
      <c r="LC265" s="9"/>
      <c r="LD265" s="9"/>
      <c r="LE265" s="9"/>
      <c r="LF265" s="9"/>
      <c r="LG265" s="9"/>
      <c r="LH265" s="9"/>
      <c r="LI265" s="9"/>
      <c r="LJ265" s="9"/>
      <c r="LK265" s="9"/>
      <c r="LL265" s="9"/>
      <c r="LM265" s="9"/>
      <c r="LN265" s="9"/>
      <c r="LO265" s="9"/>
      <c r="LP265" s="9"/>
      <c r="LQ265" s="9"/>
      <c r="LR265" s="9"/>
      <c r="LS265" s="9"/>
      <c r="LT265" s="9"/>
      <c r="LU265" s="9"/>
      <c r="LV265" s="9"/>
      <c r="LW265" s="9"/>
      <c r="LX265" s="9"/>
      <c r="LY265" s="9"/>
      <c r="LZ265" s="9"/>
      <c r="MA265" s="9"/>
      <c r="MB265" s="9"/>
      <c r="MC265" s="9"/>
      <c r="MD265" s="9"/>
      <c r="ME265" s="9"/>
      <c r="MF265" s="9"/>
      <c r="MG265" s="9"/>
      <c r="MH265" s="9"/>
      <c r="MI265" s="9"/>
      <c r="MJ265" s="9"/>
      <c r="MK265" s="9"/>
      <c r="ML265" s="9"/>
      <c r="MM265" s="9"/>
      <c r="MN265" s="9"/>
      <c r="MO265" s="9"/>
      <c r="MP265" s="9"/>
      <c r="MQ265" s="9"/>
      <c r="MR265" s="9"/>
      <c r="MS265" s="9"/>
      <c r="MT265" s="9"/>
      <c r="MU265" s="9"/>
      <c r="MV265" s="9"/>
      <c r="MW265" s="9"/>
      <c r="MX265" s="9"/>
      <c r="MY265" s="9"/>
      <c r="MZ265" s="9"/>
      <c r="NA265" s="9"/>
      <c r="NB265" s="9"/>
      <c r="NC265" s="9"/>
      <c r="ND265" s="9"/>
      <c r="NE265" s="9"/>
      <c r="NF265" s="9"/>
      <c r="NG265" s="9"/>
      <c r="NH265" s="9"/>
      <c r="NI265" s="9"/>
      <c r="NJ265" s="9"/>
      <c r="NK265" s="9"/>
      <c r="NL265" s="9"/>
      <c r="NM265" s="9"/>
      <c r="NN265" s="9"/>
      <c r="NO265" s="9"/>
      <c r="NP265" s="9"/>
      <c r="NQ265" s="9"/>
      <c r="NR265" s="9"/>
      <c r="NS265" s="9"/>
      <c r="NT265" s="9"/>
      <c r="NU265" s="9"/>
      <c r="NV265" s="9"/>
      <c r="NW265" s="9"/>
      <c r="NX265" s="9"/>
      <c r="NY265" s="9"/>
      <c r="NZ265" s="9"/>
      <c r="OA265" s="9"/>
      <c r="OB265" s="9"/>
      <c r="OC265" s="9"/>
      <c r="OD265" s="9"/>
      <c r="OE265" s="9"/>
      <c r="OF265" s="9"/>
      <c r="OG265" s="9"/>
      <c r="OH265" s="9"/>
      <c r="OI265" s="9"/>
      <c r="OJ265" s="9"/>
      <c r="OK265" s="9"/>
      <c r="OL265" s="9"/>
      <c r="OM265" s="9"/>
      <c r="ON265" s="9"/>
      <c r="OO265" s="9"/>
      <c r="OP265" s="9"/>
      <c r="OQ265" s="9"/>
      <c r="OR265" s="9"/>
      <c r="OS265" s="9"/>
      <c r="OT265" s="9"/>
      <c r="OU265" s="9"/>
      <c r="OV265" s="9"/>
      <c r="OW265" s="9"/>
      <c r="OX265" s="9"/>
      <c r="OY265" s="9"/>
      <c r="OZ265" s="9"/>
      <c r="PA265" s="9"/>
      <c r="PB265" s="9"/>
      <c r="PC265" s="9"/>
      <c r="PD265" s="9"/>
      <c r="PE265" s="9"/>
      <c r="PF265" s="9"/>
      <c r="PG265" s="9"/>
      <c r="PH265" s="9"/>
      <c r="PI265" s="9"/>
      <c r="PJ265" s="9"/>
      <c r="PK265" s="9"/>
      <c r="PL265" s="9"/>
      <c r="PM265" s="9"/>
      <c r="PN265" s="9"/>
      <c r="PO265" s="9"/>
      <c r="PP265" s="9"/>
      <c r="PQ265" s="9"/>
      <c r="PR265" s="9"/>
      <c r="PS265" s="9"/>
      <c r="PT265" s="9"/>
      <c r="PU265" s="9"/>
      <c r="PV265" s="9"/>
      <c r="PW265" s="9"/>
      <c r="PX265" s="9"/>
      <c r="PY265" s="9"/>
      <c r="PZ265" s="9"/>
      <c r="QA265" s="9"/>
      <c r="QB265" s="9"/>
      <c r="QC265" s="9"/>
      <c r="QD265" s="9"/>
      <c r="QE265" s="9"/>
      <c r="QF265" s="9"/>
      <c r="QG265" s="9"/>
      <c r="QH265" s="9"/>
      <c r="QI265" s="9"/>
      <c r="QJ265" s="9"/>
      <c r="QK265" s="9"/>
      <c r="QL265" s="9"/>
      <c r="QM265" s="9"/>
      <c r="QN265" s="9"/>
      <c r="QO265" s="9"/>
      <c r="QP265" s="9"/>
      <c r="QQ265" s="9"/>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c r="SB265" s="9"/>
      <c r="SC265" s="9"/>
      <c r="SD265" s="9"/>
      <c r="SE265" s="9"/>
      <c r="SF265" s="9"/>
      <c r="SG265" s="9"/>
      <c r="SH265" s="9"/>
      <c r="SI265" s="9"/>
      <c r="SJ265" s="9"/>
      <c r="SK265" s="9"/>
      <c r="SL265" s="9"/>
      <c r="SM265" s="9"/>
      <c r="SN265" s="9"/>
      <c r="SO265" s="9"/>
      <c r="SP265" s="9"/>
      <c r="SQ265" s="9"/>
      <c r="SR265" s="9"/>
      <c r="SS265" s="9"/>
      <c r="ST265" s="9"/>
      <c r="SU265" s="9"/>
      <c r="SV265" s="9"/>
      <c r="SW265" s="9"/>
      <c r="SX265" s="9"/>
      <c r="SY265" s="9"/>
      <c r="SZ265" s="9"/>
      <c r="TA265" s="9"/>
      <c r="TB265" s="9"/>
      <c r="TC265" s="9"/>
      <c r="TD265" s="9"/>
      <c r="TE265" s="9"/>
      <c r="TF265" s="9"/>
      <c r="TG265" s="9"/>
      <c r="TH265" s="9"/>
      <c r="TI265" s="9"/>
      <c r="TJ265" s="9"/>
      <c r="TK265" s="9"/>
      <c r="TL265" s="9"/>
      <c r="TM265" s="9"/>
      <c r="TN265" s="9"/>
      <c r="TO265" s="9"/>
      <c r="TP265" s="9"/>
      <c r="TQ265" s="9"/>
      <c r="TR265" s="9"/>
      <c r="TS265" s="9"/>
      <c r="TT265" s="9"/>
      <c r="TU265" s="9"/>
      <c r="TV265" s="9"/>
      <c r="TW265" s="9"/>
      <c r="TX265" s="9"/>
      <c r="TY265" s="9"/>
      <c r="TZ265" s="9"/>
      <c r="UA265" s="9"/>
      <c r="UB265" s="9"/>
      <c r="UC265" s="9"/>
      <c r="UD265" s="9"/>
      <c r="UE265" s="9"/>
      <c r="UF265" s="9"/>
      <c r="UG265" s="9"/>
      <c r="UH265" s="9"/>
      <c r="UI265" s="9"/>
      <c r="UJ265" s="9"/>
      <c r="UK265" s="9"/>
      <c r="UL265" s="9"/>
      <c r="UM265" s="9"/>
      <c r="UN265" s="9"/>
      <c r="UO265" s="9"/>
      <c r="UP265" s="9"/>
      <c r="UQ265" s="9"/>
      <c r="UR265" s="9"/>
      <c r="US265" s="9"/>
    </row>
    <row r="266" spans="1:565" s="105" customFormat="1" x14ac:dyDescent="0.2">
      <c r="A266" s="119" t="s">
        <v>1054</v>
      </c>
      <c r="B266" s="116" t="s">
        <v>1005</v>
      </c>
      <c r="C266" s="120">
        <v>1278.0892019999999</v>
      </c>
      <c r="D266" s="113">
        <v>1278.0999999999999</v>
      </c>
      <c r="E266" s="193"/>
      <c r="F266" s="10"/>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c r="MK266" s="9"/>
      <c r="ML266" s="9"/>
      <c r="MM266" s="9"/>
      <c r="MN266" s="9"/>
      <c r="MO266" s="9"/>
      <c r="MP266" s="9"/>
      <c r="MQ266" s="9"/>
      <c r="MR266" s="9"/>
      <c r="MS266" s="9"/>
      <c r="MT266" s="9"/>
      <c r="MU266" s="9"/>
      <c r="MV266" s="9"/>
      <c r="MW266" s="9"/>
      <c r="MX266" s="9"/>
      <c r="MY266" s="9"/>
      <c r="MZ266" s="9"/>
      <c r="NA266" s="9"/>
      <c r="NB266" s="9"/>
      <c r="NC266" s="9"/>
      <c r="ND266" s="9"/>
      <c r="NE266" s="9"/>
      <c r="NF266" s="9"/>
      <c r="NG266" s="9"/>
      <c r="NH266" s="9"/>
      <c r="NI266" s="9"/>
      <c r="NJ266" s="9"/>
      <c r="NK266" s="9"/>
      <c r="NL266" s="9"/>
      <c r="NM266" s="9"/>
      <c r="NN266" s="9"/>
      <c r="NO266" s="9"/>
      <c r="NP266" s="9"/>
      <c r="NQ266" s="9"/>
      <c r="NR266" s="9"/>
      <c r="NS266" s="9"/>
      <c r="NT266" s="9"/>
      <c r="NU266" s="9"/>
      <c r="NV266" s="9"/>
      <c r="NW266" s="9"/>
      <c r="NX266" s="9"/>
      <c r="NY266" s="9"/>
      <c r="NZ266" s="9"/>
      <c r="OA266" s="9"/>
      <c r="OB266" s="9"/>
      <c r="OC266" s="9"/>
      <c r="OD266" s="9"/>
      <c r="OE266" s="9"/>
      <c r="OF266" s="9"/>
      <c r="OG266" s="9"/>
      <c r="OH266" s="9"/>
      <c r="OI266" s="9"/>
      <c r="OJ266" s="9"/>
      <c r="OK266" s="9"/>
      <c r="OL266" s="9"/>
      <c r="OM266" s="9"/>
      <c r="ON266" s="9"/>
      <c r="OO266" s="9"/>
      <c r="OP266" s="9"/>
      <c r="OQ266" s="9"/>
      <c r="OR266" s="9"/>
      <c r="OS266" s="9"/>
      <c r="OT266" s="9"/>
      <c r="OU266" s="9"/>
      <c r="OV266" s="9"/>
      <c r="OW266" s="9"/>
      <c r="OX266" s="9"/>
      <c r="OY266" s="9"/>
      <c r="OZ266" s="9"/>
      <c r="PA266" s="9"/>
      <c r="PB266" s="9"/>
      <c r="PC266" s="9"/>
      <c r="PD266" s="9"/>
      <c r="PE266" s="9"/>
      <c r="PF266" s="9"/>
      <c r="PG266" s="9"/>
      <c r="PH266" s="9"/>
      <c r="PI266" s="9"/>
      <c r="PJ266" s="9"/>
      <c r="PK266" s="9"/>
      <c r="PL266" s="9"/>
      <c r="PM266" s="9"/>
      <c r="PN266" s="9"/>
      <c r="PO266" s="9"/>
      <c r="PP266" s="9"/>
      <c r="PQ266" s="9"/>
      <c r="PR266" s="9"/>
      <c r="PS266" s="9"/>
      <c r="PT266" s="9"/>
      <c r="PU266" s="9"/>
      <c r="PV266" s="9"/>
      <c r="PW266" s="9"/>
      <c r="PX266" s="9"/>
      <c r="PY266" s="9"/>
      <c r="PZ266" s="9"/>
      <c r="QA266" s="9"/>
      <c r="QB266" s="9"/>
      <c r="QC266" s="9"/>
      <c r="QD266" s="9"/>
      <c r="QE266" s="9"/>
      <c r="QF266" s="9"/>
      <c r="QG266" s="9"/>
      <c r="QH266" s="9"/>
      <c r="QI266" s="9"/>
      <c r="QJ266" s="9"/>
      <c r="QK266" s="9"/>
      <c r="QL266" s="9"/>
      <c r="QM266" s="9"/>
      <c r="QN266" s="9"/>
      <c r="QO266" s="9"/>
      <c r="QP266" s="9"/>
      <c r="QQ266" s="9"/>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c r="SB266" s="9"/>
      <c r="SC266" s="9"/>
      <c r="SD266" s="9"/>
      <c r="SE266" s="9"/>
      <c r="SF266" s="9"/>
      <c r="SG266" s="9"/>
      <c r="SH266" s="9"/>
      <c r="SI266" s="9"/>
      <c r="SJ266" s="9"/>
      <c r="SK266" s="9"/>
      <c r="SL266" s="9"/>
      <c r="SM266" s="9"/>
      <c r="SN266" s="9"/>
      <c r="SO266" s="9"/>
      <c r="SP266" s="9"/>
      <c r="SQ266" s="9"/>
      <c r="SR266" s="9"/>
      <c r="SS266" s="9"/>
      <c r="ST266" s="9"/>
      <c r="SU266" s="9"/>
      <c r="SV266" s="9"/>
      <c r="SW266" s="9"/>
      <c r="SX266" s="9"/>
      <c r="SY266" s="9"/>
      <c r="SZ266" s="9"/>
      <c r="TA266" s="9"/>
      <c r="TB266" s="9"/>
      <c r="TC266" s="9"/>
      <c r="TD266" s="9"/>
      <c r="TE266" s="9"/>
      <c r="TF266" s="9"/>
      <c r="TG266" s="9"/>
      <c r="TH266" s="9"/>
      <c r="TI266" s="9"/>
      <c r="TJ266" s="9"/>
      <c r="TK266" s="9"/>
      <c r="TL266" s="9"/>
      <c r="TM266" s="9"/>
      <c r="TN266" s="9"/>
      <c r="TO266" s="9"/>
      <c r="TP266" s="9"/>
      <c r="TQ266" s="9"/>
      <c r="TR266" s="9"/>
      <c r="TS266" s="9"/>
      <c r="TT266" s="9"/>
      <c r="TU266" s="9"/>
      <c r="TV266" s="9"/>
      <c r="TW266" s="9"/>
      <c r="TX266" s="9"/>
      <c r="TY266" s="9"/>
      <c r="TZ266" s="9"/>
      <c r="UA266" s="9"/>
      <c r="UB266" s="9"/>
      <c r="UC266" s="9"/>
      <c r="UD266" s="9"/>
      <c r="UE266" s="9"/>
      <c r="UF266" s="9"/>
      <c r="UG266" s="9"/>
      <c r="UH266" s="9"/>
      <c r="UI266" s="9"/>
      <c r="UJ266" s="9"/>
      <c r="UK266" s="9"/>
      <c r="UL266" s="9"/>
      <c r="UM266" s="9"/>
      <c r="UN266" s="9"/>
      <c r="UO266" s="9"/>
      <c r="UP266" s="9"/>
      <c r="UQ266" s="9"/>
      <c r="UR266" s="9"/>
      <c r="US266" s="9"/>
    </row>
    <row r="267" spans="1:565" s="105" customFormat="1" x14ac:dyDescent="0.2">
      <c r="A267" s="119" t="s">
        <v>1696</v>
      </c>
      <c r="B267" s="116" t="s">
        <v>1005</v>
      </c>
      <c r="C267" s="120">
        <v>511.8</v>
      </c>
      <c r="D267" s="113">
        <v>507.45</v>
      </c>
      <c r="E267" s="113">
        <v>89.441219250000003</v>
      </c>
      <c r="F267" s="10"/>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c r="ML267" s="9"/>
      <c r="MM267" s="9"/>
      <c r="MN267" s="9"/>
      <c r="MO267" s="9"/>
      <c r="MP267" s="9"/>
      <c r="MQ267" s="9"/>
      <c r="MR267" s="9"/>
      <c r="MS267" s="9"/>
      <c r="MT267" s="9"/>
      <c r="MU267" s="9"/>
      <c r="MV267" s="9"/>
      <c r="MW267" s="9"/>
      <c r="MX267" s="9"/>
      <c r="MY267" s="9"/>
      <c r="MZ267" s="9"/>
      <c r="NA267" s="9"/>
      <c r="NB267" s="9"/>
      <c r="NC267" s="9"/>
      <c r="ND267" s="9"/>
      <c r="NE267" s="9"/>
      <c r="NF267" s="9"/>
      <c r="NG267" s="9"/>
      <c r="NH267" s="9"/>
      <c r="NI267" s="9"/>
      <c r="NJ267" s="9"/>
      <c r="NK267" s="9"/>
      <c r="NL267" s="9"/>
      <c r="NM267" s="9"/>
      <c r="NN267" s="9"/>
      <c r="NO267" s="9"/>
      <c r="NP267" s="9"/>
      <c r="NQ267" s="9"/>
      <c r="NR267" s="9"/>
      <c r="NS267" s="9"/>
      <c r="NT267" s="9"/>
      <c r="NU267" s="9"/>
      <c r="NV267" s="9"/>
      <c r="NW267" s="9"/>
      <c r="NX267" s="9"/>
      <c r="NY267" s="9"/>
      <c r="NZ267" s="9"/>
      <c r="OA267" s="9"/>
      <c r="OB267" s="9"/>
      <c r="OC267" s="9"/>
      <c r="OD267" s="9"/>
      <c r="OE267" s="9"/>
      <c r="OF267" s="9"/>
      <c r="OG267" s="9"/>
      <c r="OH267" s="9"/>
      <c r="OI267" s="9"/>
      <c r="OJ267" s="9"/>
      <c r="OK267" s="9"/>
      <c r="OL267" s="9"/>
      <c r="OM267" s="9"/>
      <c r="ON267" s="9"/>
      <c r="OO267" s="9"/>
      <c r="OP267" s="9"/>
      <c r="OQ267" s="9"/>
      <c r="OR267" s="9"/>
      <c r="OS267" s="9"/>
      <c r="OT267" s="9"/>
      <c r="OU267" s="9"/>
      <c r="OV267" s="9"/>
      <c r="OW267" s="9"/>
      <c r="OX267" s="9"/>
      <c r="OY267" s="9"/>
      <c r="OZ267" s="9"/>
      <c r="PA267" s="9"/>
      <c r="PB267" s="9"/>
      <c r="PC267" s="9"/>
      <c r="PD267" s="9"/>
      <c r="PE267" s="9"/>
      <c r="PF267" s="9"/>
      <c r="PG267" s="9"/>
      <c r="PH267" s="9"/>
      <c r="PI267" s="9"/>
      <c r="PJ267" s="9"/>
      <c r="PK267" s="9"/>
      <c r="PL267" s="9"/>
      <c r="PM267" s="9"/>
      <c r="PN267" s="9"/>
      <c r="PO267" s="9"/>
      <c r="PP267" s="9"/>
      <c r="PQ267" s="9"/>
      <c r="PR267" s="9"/>
      <c r="PS267" s="9"/>
      <c r="PT267" s="9"/>
      <c r="PU267" s="9"/>
      <c r="PV267" s="9"/>
      <c r="PW267" s="9"/>
      <c r="PX267" s="9"/>
      <c r="PY267" s="9"/>
      <c r="PZ267" s="9"/>
      <c r="QA267" s="9"/>
      <c r="QB267" s="9"/>
      <c r="QC267" s="9"/>
      <c r="QD267" s="9"/>
      <c r="QE267" s="9"/>
      <c r="QF267" s="9"/>
      <c r="QG267" s="9"/>
      <c r="QH267" s="9"/>
      <c r="QI267" s="9"/>
      <c r="QJ267" s="9"/>
      <c r="QK267" s="9"/>
      <c r="QL267" s="9"/>
      <c r="QM267" s="9"/>
      <c r="QN267" s="9"/>
      <c r="QO267" s="9"/>
      <c r="QP267" s="9"/>
      <c r="QQ267" s="9"/>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c r="SB267" s="9"/>
      <c r="SC267" s="9"/>
      <c r="SD267" s="9"/>
      <c r="SE267" s="9"/>
      <c r="SF267" s="9"/>
      <c r="SG267" s="9"/>
      <c r="SH267" s="9"/>
      <c r="SI267" s="9"/>
      <c r="SJ267" s="9"/>
      <c r="SK267" s="9"/>
      <c r="SL267" s="9"/>
      <c r="SM267" s="9"/>
      <c r="SN267" s="9"/>
      <c r="SO267" s="9"/>
      <c r="SP267" s="9"/>
      <c r="SQ267" s="9"/>
      <c r="SR267" s="9"/>
      <c r="SS267" s="9"/>
      <c r="ST267" s="9"/>
      <c r="SU267" s="9"/>
      <c r="SV267" s="9"/>
      <c r="SW267" s="9"/>
      <c r="SX267" s="9"/>
      <c r="SY267" s="9"/>
      <c r="SZ267" s="9"/>
      <c r="TA267" s="9"/>
      <c r="TB267" s="9"/>
      <c r="TC267" s="9"/>
      <c r="TD267" s="9"/>
      <c r="TE267" s="9"/>
      <c r="TF267" s="9"/>
      <c r="TG267" s="9"/>
      <c r="TH267" s="9"/>
      <c r="TI267" s="9"/>
      <c r="TJ267" s="9"/>
      <c r="TK267" s="9"/>
      <c r="TL267" s="9"/>
      <c r="TM267" s="9"/>
      <c r="TN267" s="9"/>
      <c r="TO267" s="9"/>
      <c r="TP267" s="9"/>
      <c r="TQ267" s="9"/>
      <c r="TR267" s="9"/>
      <c r="TS267" s="9"/>
      <c r="TT267" s="9"/>
      <c r="TU267" s="9"/>
      <c r="TV267" s="9"/>
      <c r="TW267" s="9"/>
      <c r="TX267" s="9"/>
      <c r="TY267" s="9"/>
      <c r="TZ267" s="9"/>
      <c r="UA267" s="9"/>
      <c r="UB267" s="9"/>
      <c r="UC267" s="9"/>
      <c r="UD267" s="9"/>
      <c r="UE267" s="9"/>
      <c r="UF267" s="9"/>
      <c r="UG267" s="9"/>
      <c r="UH267" s="9"/>
      <c r="UI267" s="9"/>
      <c r="UJ267" s="9"/>
      <c r="UK267" s="9"/>
      <c r="UL267" s="9"/>
      <c r="UM267" s="9"/>
      <c r="UN267" s="9"/>
      <c r="UO267" s="9"/>
      <c r="UP267" s="9"/>
      <c r="UQ267" s="9"/>
      <c r="UR267" s="9"/>
      <c r="US267" s="9"/>
    </row>
    <row r="268" spans="1:565" s="105" customFormat="1" x14ac:dyDescent="0.2">
      <c r="A268" s="119" t="s">
        <v>1007</v>
      </c>
      <c r="B268" s="116" t="s">
        <v>1005</v>
      </c>
      <c r="C268" s="120">
        <v>11.738013</v>
      </c>
      <c r="D268" s="113">
        <v>14.14</v>
      </c>
      <c r="E268" s="192">
        <v>2063.845020712</v>
      </c>
      <c r="F268" s="10"/>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c r="ML268" s="9"/>
      <c r="MM268" s="9"/>
      <c r="MN268" s="9"/>
      <c r="MO268" s="9"/>
      <c r="MP268" s="9"/>
      <c r="MQ268" s="9"/>
      <c r="MR268" s="9"/>
      <c r="MS268" s="9"/>
      <c r="MT268" s="9"/>
      <c r="MU268" s="9"/>
      <c r="MV268" s="9"/>
      <c r="MW268" s="9"/>
      <c r="MX268" s="9"/>
      <c r="MY268" s="9"/>
      <c r="MZ268" s="9"/>
      <c r="NA268" s="9"/>
      <c r="NB268" s="9"/>
      <c r="NC268" s="9"/>
      <c r="ND268" s="9"/>
      <c r="NE268" s="9"/>
      <c r="NF268" s="9"/>
      <c r="NG268" s="9"/>
      <c r="NH268" s="9"/>
      <c r="NI268" s="9"/>
      <c r="NJ268" s="9"/>
      <c r="NK268" s="9"/>
      <c r="NL268" s="9"/>
      <c r="NM268" s="9"/>
      <c r="NN268" s="9"/>
      <c r="NO268" s="9"/>
      <c r="NP268" s="9"/>
      <c r="NQ268" s="9"/>
      <c r="NR268" s="9"/>
      <c r="NS268" s="9"/>
      <c r="NT268" s="9"/>
      <c r="NU268" s="9"/>
      <c r="NV268" s="9"/>
      <c r="NW268" s="9"/>
      <c r="NX268" s="9"/>
      <c r="NY268" s="9"/>
      <c r="NZ268" s="9"/>
      <c r="OA268" s="9"/>
      <c r="OB268" s="9"/>
      <c r="OC268" s="9"/>
      <c r="OD268" s="9"/>
      <c r="OE268" s="9"/>
      <c r="OF268" s="9"/>
      <c r="OG268" s="9"/>
      <c r="OH268" s="9"/>
      <c r="OI268" s="9"/>
      <c r="OJ268" s="9"/>
      <c r="OK268" s="9"/>
      <c r="OL268" s="9"/>
      <c r="OM268" s="9"/>
      <c r="ON268" s="9"/>
      <c r="OO268" s="9"/>
      <c r="OP268" s="9"/>
      <c r="OQ268" s="9"/>
      <c r="OR268" s="9"/>
      <c r="OS268" s="9"/>
      <c r="OT268" s="9"/>
      <c r="OU268" s="9"/>
      <c r="OV268" s="9"/>
      <c r="OW268" s="9"/>
      <c r="OX268" s="9"/>
      <c r="OY268" s="9"/>
      <c r="OZ268" s="9"/>
      <c r="PA268" s="9"/>
      <c r="PB268" s="9"/>
      <c r="PC268" s="9"/>
      <c r="PD268" s="9"/>
      <c r="PE268" s="9"/>
      <c r="PF268" s="9"/>
      <c r="PG268" s="9"/>
      <c r="PH268" s="9"/>
      <c r="PI268" s="9"/>
      <c r="PJ268" s="9"/>
      <c r="PK268" s="9"/>
      <c r="PL268" s="9"/>
      <c r="PM268" s="9"/>
      <c r="PN268" s="9"/>
      <c r="PO268" s="9"/>
      <c r="PP268" s="9"/>
      <c r="PQ268" s="9"/>
      <c r="PR268" s="9"/>
      <c r="PS268" s="9"/>
      <c r="PT268" s="9"/>
      <c r="PU268" s="9"/>
      <c r="PV268" s="9"/>
      <c r="PW268" s="9"/>
      <c r="PX268" s="9"/>
      <c r="PY268" s="9"/>
      <c r="PZ268" s="9"/>
      <c r="QA268" s="9"/>
      <c r="QB268" s="9"/>
      <c r="QC268" s="9"/>
      <c r="QD268" s="9"/>
      <c r="QE268" s="9"/>
      <c r="QF268" s="9"/>
      <c r="QG268" s="9"/>
      <c r="QH268" s="9"/>
      <c r="QI268" s="9"/>
      <c r="QJ268" s="9"/>
      <c r="QK268" s="9"/>
      <c r="QL268" s="9"/>
      <c r="QM268" s="9"/>
      <c r="QN268" s="9"/>
      <c r="QO268" s="9"/>
      <c r="QP268" s="9"/>
      <c r="QQ268" s="9"/>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c r="SB268" s="9"/>
      <c r="SC268" s="9"/>
      <c r="SD268" s="9"/>
      <c r="SE268" s="9"/>
      <c r="SF268" s="9"/>
      <c r="SG268" s="9"/>
      <c r="SH268" s="9"/>
      <c r="SI268" s="9"/>
      <c r="SJ268" s="9"/>
      <c r="SK268" s="9"/>
      <c r="SL268" s="9"/>
      <c r="SM268" s="9"/>
      <c r="SN268" s="9"/>
      <c r="SO268" s="9"/>
      <c r="SP268" s="9"/>
      <c r="SQ268" s="9"/>
      <c r="SR268" s="9"/>
      <c r="SS268" s="9"/>
      <c r="ST268" s="9"/>
      <c r="SU268" s="9"/>
      <c r="SV268" s="9"/>
      <c r="SW268" s="9"/>
      <c r="SX268" s="9"/>
      <c r="SY268" s="9"/>
      <c r="SZ268" s="9"/>
      <c r="TA268" s="9"/>
      <c r="TB268" s="9"/>
      <c r="TC268" s="9"/>
      <c r="TD268" s="9"/>
      <c r="TE268" s="9"/>
      <c r="TF268" s="9"/>
      <c r="TG268" s="9"/>
      <c r="TH268" s="9"/>
      <c r="TI268" s="9"/>
      <c r="TJ268" s="9"/>
      <c r="TK268" s="9"/>
      <c r="TL268" s="9"/>
      <c r="TM268" s="9"/>
      <c r="TN268" s="9"/>
      <c r="TO268" s="9"/>
      <c r="TP268" s="9"/>
      <c r="TQ268" s="9"/>
      <c r="TR268" s="9"/>
      <c r="TS268" s="9"/>
      <c r="TT268" s="9"/>
      <c r="TU268" s="9"/>
      <c r="TV268" s="9"/>
      <c r="TW268" s="9"/>
      <c r="TX268" s="9"/>
      <c r="TY268" s="9"/>
      <c r="TZ268" s="9"/>
      <c r="UA268" s="9"/>
      <c r="UB268" s="9"/>
      <c r="UC268" s="9"/>
      <c r="UD268" s="9"/>
      <c r="UE268" s="9"/>
      <c r="UF268" s="9"/>
      <c r="UG268" s="9"/>
      <c r="UH268" s="9"/>
      <c r="UI268" s="9"/>
      <c r="UJ268" s="9"/>
      <c r="UK268" s="9"/>
      <c r="UL268" s="9"/>
      <c r="UM268" s="9"/>
      <c r="UN268" s="9"/>
      <c r="UO268" s="9"/>
      <c r="UP268" s="9"/>
      <c r="UQ268" s="9"/>
      <c r="UR268" s="9"/>
      <c r="US268" s="9"/>
    </row>
    <row r="269" spans="1:565" s="105" customFormat="1" x14ac:dyDescent="0.2">
      <c r="A269" s="119" t="s">
        <v>1055</v>
      </c>
      <c r="B269" s="116" t="s">
        <v>1005</v>
      </c>
      <c r="C269" s="120">
        <v>10.856655999999999</v>
      </c>
      <c r="D269" s="113">
        <v>14.21</v>
      </c>
      <c r="E269" s="193"/>
      <c r="F269" s="10"/>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c r="IW269" s="9"/>
      <c r="IX269" s="9"/>
      <c r="IY269" s="9"/>
      <c r="IZ269" s="9"/>
      <c r="JA269" s="9"/>
      <c r="JB269" s="9"/>
      <c r="JC269" s="9"/>
      <c r="JD269" s="9"/>
      <c r="JE269" s="9"/>
      <c r="JF269" s="9"/>
      <c r="JG269" s="9"/>
      <c r="JH269" s="9"/>
      <c r="JI269" s="9"/>
      <c r="JJ269" s="9"/>
      <c r="JK269" s="9"/>
      <c r="JL269" s="9"/>
      <c r="JM269" s="9"/>
      <c r="JN269" s="9"/>
      <c r="JO269" s="9"/>
      <c r="JP269" s="9"/>
      <c r="JQ269" s="9"/>
      <c r="JR269" s="9"/>
      <c r="JS269" s="9"/>
      <c r="JT269" s="9"/>
      <c r="JU269" s="9"/>
      <c r="JV269" s="9"/>
      <c r="JW269" s="9"/>
      <c r="JX269" s="9"/>
      <c r="JY269" s="9"/>
      <c r="JZ269" s="9"/>
      <c r="KA269" s="9"/>
      <c r="KB269" s="9"/>
      <c r="KC269" s="9"/>
      <c r="KD269" s="9"/>
      <c r="KE269" s="9"/>
      <c r="KF269" s="9"/>
      <c r="KG269" s="9"/>
      <c r="KH269" s="9"/>
      <c r="KI269" s="9"/>
      <c r="KJ269" s="9"/>
      <c r="KK269" s="9"/>
      <c r="KL269" s="9"/>
      <c r="KM269" s="9"/>
      <c r="KN269" s="9"/>
      <c r="KO269" s="9"/>
      <c r="KP269" s="9"/>
      <c r="KQ269" s="9"/>
      <c r="KR269" s="9"/>
      <c r="KS269" s="9"/>
      <c r="KT269" s="9"/>
      <c r="KU269" s="9"/>
      <c r="KV269" s="9"/>
      <c r="KW269" s="9"/>
      <c r="KX269" s="9"/>
      <c r="KY269" s="9"/>
      <c r="KZ269" s="9"/>
      <c r="LA269" s="9"/>
      <c r="LB269" s="9"/>
      <c r="LC269" s="9"/>
      <c r="LD269" s="9"/>
      <c r="LE269" s="9"/>
      <c r="LF269" s="9"/>
      <c r="LG269" s="9"/>
      <c r="LH269" s="9"/>
      <c r="LI269" s="9"/>
      <c r="LJ269" s="9"/>
      <c r="LK269" s="9"/>
      <c r="LL269" s="9"/>
      <c r="LM269" s="9"/>
      <c r="LN269" s="9"/>
      <c r="LO269" s="9"/>
      <c r="LP269" s="9"/>
      <c r="LQ269" s="9"/>
      <c r="LR269" s="9"/>
      <c r="LS269" s="9"/>
      <c r="LT269" s="9"/>
      <c r="LU269" s="9"/>
      <c r="LV269" s="9"/>
      <c r="LW269" s="9"/>
      <c r="LX269" s="9"/>
      <c r="LY269" s="9"/>
      <c r="LZ269" s="9"/>
      <c r="MA269" s="9"/>
      <c r="MB269" s="9"/>
      <c r="MC269" s="9"/>
      <c r="MD269" s="9"/>
      <c r="ME269" s="9"/>
      <c r="MF269" s="9"/>
      <c r="MG269" s="9"/>
      <c r="MH269" s="9"/>
      <c r="MI269" s="9"/>
      <c r="MJ269" s="9"/>
      <c r="MK269" s="9"/>
      <c r="ML269" s="9"/>
      <c r="MM269" s="9"/>
      <c r="MN269" s="9"/>
      <c r="MO269" s="9"/>
      <c r="MP269" s="9"/>
      <c r="MQ269" s="9"/>
      <c r="MR269" s="9"/>
      <c r="MS269" s="9"/>
      <c r="MT269" s="9"/>
      <c r="MU269" s="9"/>
      <c r="MV269" s="9"/>
      <c r="MW269" s="9"/>
      <c r="MX269" s="9"/>
      <c r="MY269" s="9"/>
      <c r="MZ269" s="9"/>
      <c r="NA269" s="9"/>
      <c r="NB269" s="9"/>
      <c r="NC269" s="9"/>
      <c r="ND269" s="9"/>
      <c r="NE269" s="9"/>
      <c r="NF269" s="9"/>
      <c r="NG269" s="9"/>
      <c r="NH269" s="9"/>
      <c r="NI269" s="9"/>
      <c r="NJ269" s="9"/>
      <c r="NK269" s="9"/>
      <c r="NL269" s="9"/>
      <c r="NM269" s="9"/>
      <c r="NN269" s="9"/>
      <c r="NO269" s="9"/>
      <c r="NP269" s="9"/>
      <c r="NQ269" s="9"/>
      <c r="NR269" s="9"/>
      <c r="NS269" s="9"/>
      <c r="NT269" s="9"/>
      <c r="NU269" s="9"/>
      <c r="NV269" s="9"/>
      <c r="NW269" s="9"/>
      <c r="NX269" s="9"/>
      <c r="NY269" s="9"/>
      <c r="NZ269" s="9"/>
      <c r="OA269" s="9"/>
      <c r="OB269" s="9"/>
      <c r="OC269" s="9"/>
      <c r="OD269" s="9"/>
      <c r="OE269" s="9"/>
      <c r="OF269" s="9"/>
      <c r="OG269" s="9"/>
      <c r="OH269" s="9"/>
      <c r="OI269" s="9"/>
      <c r="OJ269" s="9"/>
      <c r="OK269" s="9"/>
      <c r="OL269" s="9"/>
      <c r="OM269" s="9"/>
      <c r="ON269" s="9"/>
      <c r="OO269" s="9"/>
      <c r="OP269" s="9"/>
      <c r="OQ269" s="9"/>
      <c r="OR269" s="9"/>
      <c r="OS269" s="9"/>
      <c r="OT269" s="9"/>
      <c r="OU269" s="9"/>
      <c r="OV269" s="9"/>
      <c r="OW269" s="9"/>
      <c r="OX269" s="9"/>
      <c r="OY269" s="9"/>
      <c r="OZ269" s="9"/>
      <c r="PA269" s="9"/>
      <c r="PB269" s="9"/>
      <c r="PC269" s="9"/>
      <c r="PD269" s="9"/>
      <c r="PE269" s="9"/>
      <c r="PF269" s="9"/>
      <c r="PG269" s="9"/>
      <c r="PH269" s="9"/>
      <c r="PI269" s="9"/>
      <c r="PJ269" s="9"/>
      <c r="PK269" s="9"/>
      <c r="PL269" s="9"/>
      <c r="PM269" s="9"/>
      <c r="PN269" s="9"/>
      <c r="PO269" s="9"/>
      <c r="PP269" s="9"/>
      <c r="PQ269" s="9"/>
      <c r="PR269" s="9"/>
      <c r="PS269" s="9"/>
      <c r="PT269" s="9"/>
      <c r="PU269" s="9"/>
      <c r="PV269" s="9"/>
      <c r="PW269" s="9"/>
      <c r="PX269" s="9"/>
      <c r="PY269" s="9"/>
      <c r="PZ269" s="9"/>
      <c r="QA269" s="9"/>
      <c r="QB269" s="9"/>
      <c r="QC269" s="9"/>
      <c r="QD269" s="9"/>
      <c r="QE269" s="9"/>
      <c r="QF269" s="9"/>
      <c r="QG269" s="9"/>
      <c r="QH269" s="9"/>
      <c r="QI269" s="9"/>
      <c r="QJ269" s="9"/>
      <c r="QK269" s="9"/>
      <c r="QL269" s="9"/>
      <c r="QM269" s="9"/>
      <c r="QN269" s="9"/>
      <c r="QO269" s="9"/>
      <c r="QP269" s="9"/>
      <c r="QQ269" s="9"/>
      <c r="QR269" s="9"/>
      <c r="QS269" s="9"/>
      <c r="QT269" s="9"/>
      <c r="QU269" s="9"/>
      <c r="QV269" s="9"/>
      <c r="QW269" s="9"/>
      <c r="QX269" s="9"/>
      <c r="QY269" s="9"/>
      <c r="QZ269" s="9"/>
      <c r="RA269" s="9"/>
      <c r="RB269" s="9"/>
      <c r="RC269" s="9"/>
      <c r="RD269" s="9"/>
      <c r="RE269" s="9"/>
      <c r="RF269" s="9"/>
      <c r="RG269" s="9"/>
      <c r="RH269" s="9"/>
      <c r="RI269" s="9"/>
      <c r="RJ269" s="9"/>
      <c r="RK269" s="9"/>
      <c r="RL269" s="9"/>
      <c r="RM269" s="9"/>
      <c r="RN269" s="9"/>
      <c r="RO269" s="9"/>
      <c r="RP269" s="9"/>
      <c r="RQ269" s="9"/>
      <c r="RR269" s="9"/>
      <c r="RS269" s="9"/>
      <c r="RT269" s="9"/>
      <c r="RU269" s="9"/>
      <c r="RV269" s="9"/>
      <c r="RW269" s="9"/>
      <c r="RX269" s="9"/>
      <c r="RY269" s="9"/>
      <c r="RZ269" s="9"/>
      <c r="SA269" s="9"/>
      <c r="SB269" s="9"/>
      <c r="SC269" s="9"/>
      <c r="SD269" s="9"/>
      <c r="SE269" s="9"/>
      <c r="SF269" s="9"/>
      <c r="SG269" s="9"/>
      <c r="SH269" s="9"/>
      <c r="SI269" s="9"/>
      <c r="SJ269" s="9"/>
      <c r="SK269" s="9"/>
      <c r="SL269" s="9"/>
      <c r="SM269" s="9"/>
      <c r="SN269" s="9"/>
      <c r="SO269" s="9"/>
      <c r="SP269" s="9"/>
      <c r="SQ269" s="9"/>
      <c r="SR269" s="9"/>
      <c r="SS269" s="9"/>
      <c r="ST269" s="9"/>
      <c r="SU269" s="9"/>
      <c r="SV269" s="9"/>
      <c r="SW269" s="9"/>
      <c r="SX269" s="9"/>
      <c r="SY269" s="9"/>
      <c r="SZ269" s="9"/>
      <c r="TA269" s="9"/>
      <c r="TB269" s="9"/>
      <c r="TC269" s="9"/>
      <c r="TD269" s="9"/>
      <c r="TE269" s="9"/>
      <c r="TF269" s="9"/>
      <c r="TG269" s="9"/>
      <c r="TH269" s="9"/>
      <c r="TI269" s="9"/>
      <c r="TJ269" s="9"/>
      <c r="TK269" s="9"/>
      <c r="TL269" s="9"/>
      <c r="TM269" s="9"/>
      <c r="TN269" s="9"/>
      <c r="TO269" s="9"/>
      <c r="TP269" s="9"/>
      <c r="TQ269" s="9"/>
      <c r="TR269" s="9"/>
      <c r="TS269" s="9"/>
      <c r="TT269" s="9"/>
      <c r="TU269" s="9"/>
      <c r="TV269" s="9"/>
      <c r="TW269" s="9"/>
      <c r="TX269" s="9"/>
      <c r="TY269" s="9"/>
      <c r="TZ269" s="9"/>
      <c r="UA269" s="9"/>
      <c r="UB269" s="9"/>
      <c r="UC269" s="9"/>
      <c r="UD269" s="9"/>
      <c r="UE269" s="9"/>
      <c r="UF269" s="9"/>
      <c r="UG269" s="9"/>
      <c r="UH269" s="9"/>
      <c r="UI269" s="9"/>
      <c r="UJ269" s="9"/>
      <c r="UK269" s="9"/>
      <c r="UL269" s="9"/>
      <c r="UM269" s="9"/>
      <c r="UN269" s="9"/>
      <c r="UO269" s="9"/>
      <c r="UP269" s="9"/>
      <c r="UQ269" s="9"/>
      <c r="UR269" s="9"/>
      <c r="US269" s="9"/>
    </row>
    <row r="270" spans="1:565" s="105" customFormat="1" x14ac:dyDescent="0.2">
      <c r="A270" s="119" t="s">
        <v>1697</v>
      </c>
      <c r="B270" s="116" t="s">
        <v>1005</v>
      </c>
      <c r="C270" s="120">
        <v>69.150094999999993</v>
      </c>
      <c r="D270" s="113">
        <v>72.08</v>
      </c>
      <c r="E270" s="114">
        <v>767.22621920000006</v>
      </c>
      <c r="F270" s="10"/>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c r="ML270" s="9"/>
      <c r="MM270" s="9"/>
      <c r="MN270" s="9"/>
      <c r="MO270" s="9"/>
      <c r="MP270" s="9"/>
      <c r="MQ270" s="9"/>
      <c r="MR270" s="9"/>
      <c r="MS270" s="9"/>
      <c r="MT270" s="9"/>
      <c r="MU270" s="9"/>
      <c r="MV270" s="9"/>
      <c r="MW270" s="9"/>
      <c r="MX270" s="9"/>
      <c r="MY270" s="9"/>
      <c r="MZ270" s="9"/>
      <c r="NA270" s="9"/>
      <c r="NB270" s="9"/>
      <c r="NC270" s="9"/>
      <c r="ND270" s="9"/>
      <c r="NE270" s="9"/>
      <c r="NF270" s="9"/>
      <c r="NG270" s="9"/>
      <c r="NH270" s="9"/>
      <c r="NI270" s="9"/>
      <c r="NJ270" s="9"/>
      <c r="NK270" s="9"/>
      <c r="NL270" s="9"/>
      <c r="NM270" s="9"/>
      <c r="NN270" s="9"/>
      <c r="NO270" s="9"/>
      <c r="NP270" s="9"/>
      <c r="NQ270" s="9"/>
      <c r="NR270" s="9"/>
      <c r="NS270" s="9"/>
      <c r="NT270" s="9"/>
      <c r="NU270" s="9"/>
      <c r="NV270" s="9"/>
      <c r="NW270" s="9"/>
      <c r="NX270" s="9"/>
      <c r="NY270" s="9"/>
      <c r="NZ270" s="9"/>
      <c r="OA270" s="9"/>
      <c r="OB270" s="9"/>
      <c r="OC270" s="9"/>
      <c r="OD270" s="9"/>
      <c r="OE270" s="9"/>
      <c r="OF270" s="9"/>
      <c r="OG270" s="9"/>
      <c r="OH270" s="9"/>
      <c r="OI270" s="9"/>
      <c r="OJ270" s="9"/>
      <c r="OK270" s="9"/>
      <c r="OL270" s="9"/>
      <c r="OM270" s="9"/>
      <c r="ON270" s="9"/>
      <c r="OO270" s="9"/>
      <c r="OP270" s="9"/>
      <c r="OQ270" s="9"/>
      <c r="OR270" s="9"/>
      <c r="OS270" s="9"/>
      <c r="OT270" s="9"/>
      <c r="OU270" s="9"/>
      <c r="OV270" s="9"/>
      <c r="OW270" s="9"/>
      <c r="OX270" s="9"/>
      <c r="OY270" s="9"/>
      <c r="OZ270" s="9"/>
      <c r="PA270" s="9"/>
      <c r="PB270" s="9"/>
      <c r="PC270" s="9"/>
      <c r="PD270" s="9"/>
      <c r="PE270" s="9"/>
      <c r="PF270" s="9"/>
      <c r="PG270" s="9"/>
      <c r="PH270" s="9"/>
      <c r="PI270" s="9"/>
      <c r="PJ270" s="9"/>
      <c r="PK270" s="9"/>
      <c r="PL270" s="9"/>
      <c r="PM270" s="9"/>
      <c r="PN270" s="9"/>
      <c r="PO270" s="9"/>
      <c r="PP270" s="9"/>
      <c r="PQ270" s="9"/>
      <c r="PR270" s="9"/>
      <c r="PS270" s="9"/>
      <c r="PT270" s="9"/>
      <c r="PU270" s="9"/>
      <c r="PV270" s="9"/>
      <c r="PW270" s="9"/>
      <c r="PX270" s="9"/>
      <c r="PY270" s="9"/>
      <c r="PZ270" s="9"/>
      <c r="QA270" s="9"/>
      <c r="QB270" s="9"/>
      <c r="QC270" s="9"/>
      <c r="QD270" s="9"/>
      <c r="QE270" s="9"/>
      <c r="QF270" s="9"/>
      <c r="QG270" s="9"/>
      <c r="QH270" s="9"/>
      <c r="QI270" s="9"/>
      <c r="QJ270" s="9"/>
      <c r="QK270" s="9"/>
      <c r="QL270" s="9"/>
      <c r="QM270" s="9"/>
      <c r="QN270" s="9"/>
      <c r="QO270" s="9"/>
      <c r="QP270" s="9"/>
      <c r="QQ270" s="9"/>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c r="SB270" s="9"/>
      <c r="SC270" s="9"/>
      <c r="SD270" s="9"/>
      <c r="SE270" s="9"/>
      <c r="SF270" s="9"/>
      <c r="SG270" s="9"/>
      <c r="SH270" s="9"/>
      <c r="SI270" s="9"/>
      <c r="SJ270" s="9"/>
      <c r="SK270" s="9"/>
      <c r="SL270" s="9"/>
      <c r="SM270" s="9"/>
      <c r="SN270" s="9"/>
      <c r="SO270" s="9"/>
      <c r="SP270" s="9"/>
      <c r="SQ270" s="9"/>
      <c r="SR270" s="9"/>
      <c r="SS270" s="9"/>
      <c r="ST270" s="9"/>
      <c r="SU270" s="9"/>
      <c r="SV270" s="9"/>
      <c r="SW270" s="9"/>
      <c r="SX270" s="9"/>
      <c r="SY270" s="9"/>
      <c r="SZ270" s="9"/>
      <c r="TA270" s="9"/>
      <c r="TB270" s="9"/>
      <c r="TC270" s="9"/>
      <c r="TD270" s="9"/>
      <c r="TE270" s="9"/>
      <c r="TF270" s="9"/>
      <c r="TG270" s="9"/>
      <c r="TH270" s="9"/>
      <c r="TI270" s="9"/>
      <c r="TJ270" s="9"/>
      <c r="TK270" s="9"/>
      <c r="TL270" s="9"/>
      <c r="TM270" s="9"/>
      <c r="TN270" s="9"/>
      <c r="TO270" s="9"/>
      <c r="TP270" s="9"/>
      <c r="TQ270" s="9"/>
      <c r="TR270" s="9"/>
      <c r="TS270" s="9"/>
      <c r="TT270" s="9"/>
      <c r="TU270" s="9"/>
      <c r="TV270" s="9"/>
      <c r="TW270" s="9"/>
      <c r="TX270" s="9"/>
      <c r="TY270" s="9"/>
      <c r="TZ270" s="9"/>
      <c r="UA270" s="9"/>
      <c r="UB270" s="9"/>
      <c r="UC270" s="9"/>
      <c r="UD270" s="9"/>
      <c r="UE270" s="9"/>
      <c r="UF270" s="9"/>
      <c r="UG270" s="9"/>
      <c r="UH270" s="9"/>
      <c r="UI270" s="9"/>
      <c r="UJ270" s="9"/>
      <c r="UK270" s="9"/>
      <c r="UL270" s="9"/>
      <c r="UM270" s="9"/>
      <c r="UN270" s="9"/>
      <c r="UO270" s="9"/>
      <c r="UP270" s="9"/>
      <c r="UQ270" s="9"/>
      <c r="UR270" s="9"/>
      <c r="US270" s="9"/>
    </row>
    <row r="271" spans="1:565" s="105" customFormat="1" x14ac:dyDescent="0.2">
      <c r="A271" s="119" t="s">
        <v>1698</v>
      </c>
      <c r="B271" s="116" t="s">
        <v>1005</v>
      </c>
      <c r="C271" s="120">
        <v>129.33000000000001</v>
      </c>
      <c r="D271" s="113">
        <v>129.41</v>
      </c>
      <c r="E271" s="114">
        <v>25.716044374999999</v>
      </c>
      <c r="F271" s="10"/>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c r="MK271" s="9"/>
      <c r="ML271" s="9"/>
      <c r="MM271" s="9"/>
      <c r="MN271" s="9"/>
      <c r="MO271" s="9"/>
      <c r="MP271" s="9"/>
      <c r="MQ271" s="9"/>
      <c r="MR271" s="9"/>
      <c r="MS271" s="9"/>
      <c r="MT271" s="9"/>
      <c r="MU271" s="9"/>
      <c r="MV271" s="9"/>
      <c r="MW271" s="9"/>
      <c r="MX271" s="9"/>
      <c r="MY271" s="9"/>
      <c r="MZ271" s="9"/>
      <c r="NA271" s="9"/>
      <c r="NB271" s="9"/>
      <c r="NC271" s="9"/>
      <c r="ND271" s="9"/>
      <c r="NE271" s="9"/>
      <c r="NF271" s="9"/>
      <c r="NG271" s="9"/>
      <c r="NH271" s="9"/>
      <c r="NI271" s="9"/>
      <c r="NJ271" s="9"/>
      <c r="NK271" s="9"/>
      <c r="NL271" s="9"/>
      <c r="NM271" s="9"/>
      <c r="NN271" s="9"/>
      <c r="NO271" s="9"/>
      <c r="NP271" s="9"/>
      <c r="NQ271" s="9"/>
      <c r="NR271" s="9"/>
      <c r="NS271" s="9"/>
      <c r="NT271" s="9"/>
      <c r="NU271" s="9"/>
      <c r="NV271" s="9"/>
      <c r="NW271" s="9"/>
      <c r="NX271" s="9"/>
      <c r="NY271" s="9"/>
      <c r="NZ271" s="9"/>
      <c r="OA271" s="9"/>
      <c r="OB271" s="9"/>
      <c r="OC271" s="9"/>
      <c r="OD271" s="9"/>
      <c r="OE271" s="9"/>
      <c r="OF271" s="9"/>
      <c r="OG271" s="9"/>
      <c r="OH271" s="9"/>
      <c r="OI271" s="9"/>
      <c r="OJ271" s="9"/>
      <c r="OK271" s="9"/>
      <c r="OL271" s="9"/>
      <c r="OM271" s="9"/>
      <c r="ON271" s="9"/>
      <c r="OO271" s="9"/>
      <c r="OP271" s="9"/>
      <c r="OQ271" s="9"/>
      <c r="OR271" s="9"/>
      <c r="OS271" s="9"/>
      <c r="OT271" s="9"/>
      <c r="OU271" s="9"/>
      <c r="OV271" s="9"/>
      <c r="OW271" s="9"/>
      <c r="OX271" s="9"/>
      <c r="OY271" s="9"/>
      <c r="OZ271" s="9"/>
      <c r="PA271" s="9"/>
      <c r="PB271" s="9"/>
      <c r="PC271" s="9"/>
      <c r="PD271" s="9"/>
      <c r="PE271" s="9"/>
      <c r="PF271" s="9"/>
      <c r="PG271" s="9"/>
      <c r="PH271" s="9"/>
      <c r="PI271" s="9"/>
      <c r="PJ271" s="9"/>
      <c r="PK271" s="9"/>
      <c r="PL271" s="9"/>
      <c r="PM271" s="9"/>
      <c r="PN271" s="9"/>
      <c r="PO271" s="9"/>
      <c r="PP271" s="9"/>
      <c r="PQ271" s="9"/>
      <c r="PR271" s="9"/>
      <c r="PS271" s="9"/>
      <c r="PT271" s="9"/>
      <c r="PU271" s="9"/>
      <c r="PV271" s="9"/>
      <c r="PW271" s="9"/>
      <c r="PX271" s="9"/>
      <c r="PY271" s="9"/>
      <c r="PZ271" s="9"/>
      <c r="QA271" s="9"/>
      <c r="QB271" s="9"/>
      <c r="QC271" s="9"/>
      <c r="QD271" s="9"/>
      <c r="QE271" s="9"/>
      <c r="QF271" s="9"/>
      <c r="QG271" s="9"/>
      <c r="QH271" s="9"/>
      <c r="QI271" s="9"/>
      <c r="QJ271" s="9"/>
      <c r="QK271" s="9"/>
      <c r="QL271" s="9"/>
      <c r="QM271" s="9"/>
      <c r="QN271" s="9"/>
      <c r="QO271" s="9"/>
      <c r="QP271" s="9"/>
      <c r="QQ271" s="9"/>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c r="SB271" s="9"/>
      <c r="SC271" s="9"/>
      <c r="SD271" s="9"/>
      <c r="SE271" s="9"/>
      <c r="SF271" s="9"/>
      <c r="SG271" s="9"/>
      <c r="SH271" s="9"/>
      <c r="SI271" s="9"/>
      <c r="SJ271" s="9"/>
      <c r="SK271" s="9"/>
      <c r="SL271" s="9"/>
      <c r="SM271" s="9"/>
      <c r="SN271" s="9"/>
      <c r="SO271" s="9"/>
      <c r="SP271" s="9"/>
      <c r="SQ271" s="9"/>
      <c r="SR271" s="9"/>
      <c r="SS271" s="9"/>
      <c r="ST271" s="9"/>
      <c r="SU271" s="9"/>
      <c r="SV271" s="9"/>
      <c r="SW271" s="9"/>
      <c r="SX271" s="9"/>
      <c r="SY271" s="9"/>
      <c r="SZ271" s="9"/>
      <c r="TA271" s="9"/>
      <c r="TB271" s="9"/>
      <c r="TC271" s="9"/>
      <c r="TD271" s="9"/>
      <c r="TE271" s="9"/>
      <c r="TF271" s="9"/>
      <c r="TG271" s="9"/>
      <c r="TH271" s="9"/>
      <c r="TI271" s="9"/>
      <c r="TJ271" s="9"/>
      <c r="TK271" s="9"/>
      <c r="TL271" s="9"/>
      <c r="TM271" s="9"/>
      <c r="TN271" s="9"/>
      <c r="TO271" s="9"/>
      <c r="TP271" s="9"/>
      <c r="TQ271" s="9"/>
      <c r="TR271" s="9"/>
      <c r="TS271" s="9"/>
      <c r="TT271" s="9"/>
      <c r="TU271" s="9"/>
      <c r="TV271" s="9"/>
      <c r="TW271" s="9"/>
      <c r="TX271" s="9"/>
      <c r="TY271" s="9"/>
      <c r="TZ271" s="9"/>
      <c r="UA271" s="9"/>
      <c r="UB271" s="9"/>
      <c r="UC271" s="9"/>
      <c r="UD271" s="9"/>
      <c r="UE271" s="9"/>
      <c r="UF271" s="9"/>
      <c r="UG271" s="9"/>
      <c r="UH271" s="9"/>
      <c r="UI271" s="9"/>
      <c r="UJ271" s="9"/>
      <c r="UK271" s="9"/>
      <c r="UL271" s="9"/>
      <c r="UM271" s="9"/>
      <c r="UN271" s="9"/>
      <c r="UO271" s="9"/>
      <c r="UP271" s="9"/>
      <c r="UQ271" s="9"/>
      <c r="UR271" s="9"/>
      <c r="US271" s="9"/>
    </row>
    <row r="272" spans="1:565" s="105" customFormat="1" x14ac:dyDescent="0.2">
      <c r="A272" s="119" t="s">
        <v>1699</v>
      </c>
      <c r="B272" s="116" t="s">
        <v>1005</v>
      </c>
      <c r="C272" s="120">
        <v>656.3</v>
      </c>
      <c r="D272" s="113">
        <v>659.15</v>
      </c>
      <c r="E272" s="114">
        <v>1.2399024999999999</v>
      </c>
      <c r="F272" s="10"/>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c r="MK272" s="9"/>
      <c r="ML272" s="9"/>
      <c r="MM272" s="9"/>
      <c r="MN272" s="9"/>
      <c r="MO272" s="9"/>
      <c r="MP272" s="9"/>
      <c r="MQ272" s="9"/>
      <c r="MR272" s="9"/>
      <c r="MS272" s="9"/>
      <c r="MT272" s="9"/>
      <c r="MU272" s="9"/>
      <c r="MV272" s="9"/>
      <c r="MW272" s="9"/>
      <c r="MX272" s="9"/>
      <c r="MY272" s="9"/>
      <c r="MZ272" s="9"/>
      <c r="NA272" s="9"/>
      <c r="NB272" s="9"/>
      <c r="NC272" s="9"/>
      <c r="ND272" s="9"/>
      <c r="NE272" s="9"/>
      <c r="NF272" s="9"/>
      <c r="NG272" s="9"/>
      <c r="NH272" s="9"/>
      <c r="NI272" s="9"/>
      <c r="NJ272" s="9"/>
      <c r="NK272" s="9"/>
      <c r="NL272" s="9"/>
      <c r="NM272" s="9"/>
      <c r="NN272" s="9"/>
      <c r="NO272" s="9"/>
      <c r="NP272" s="9"/>
      <c r="NQ272" s="9"/>
      <c r="NR272" s="9"/>
      <c r="NS272" s="9"/>
      <c r="NT272" s="9"/>
      <c r="NU272" s="9"/>
      <c r="NV272" s="9"/>
      <c r="NW272" s="9"/>
      <c r="NX272" s="9"/>
      <c r="NY272" s="9"/>
      <c r="NZ272" s="9"/>
      <c r="OA272" s="9"/>
      <c r="OB272" s="9"/>
      <c r="OC272" s="9"/>
      <c r="OD272" s="9"/>
      <c r="OE272" s="9"/>
      <c r="OF272" s="9"/>
      <c r="OG272" s="9"/>
      <c r="OH272" s="9"/>
      <c r="OI272" s="9"/>
      <c r="OJ272" s="9"/>
      <c r="OK272" s="9"/>
      <c r="OL272" s="9"/>
      <c r="OM272" s="9"/>
      <c r="ON272" s="9"/>
      <c r="OO272" s="9"/>
      <c r="OP272" s="9"/>
      <c r="OQ272" s="9"/>
      <c r="OR272" s="9"/>
      <c r="OS272" s="9"/>
      <c r="OT272" s="9"/>
      <c r="OU272" s="9"/>
      <c r="OV272" s="9"/>
      <c r="OW272" s="9"/>
      <c r="OX272" s="9"/>
      <c r="OY272" s="9"/>
      <c r="OZ272" s="9"/>
      <c r="PA272" s="9"/>
      <c r="PB272" s="9"/>
      <c r="PC272" s="9"/>
      <c r="PD272" s="9"/>
      <c r="PE272" s="9"/>
      <c r="PF272" s="9"/>
      <c r="PG272" s="9"/>
      <c r="PH272" s="9"/>
      <c r="PI272" s="9"/>
      <c r="PJ272" s="9"/>
      <c r="PK272" s="9"/>
      <c r="PL272" s="9"/>
      <c r="PM272" s="9"/>
      <c r="PN272" s="9"/>
      <c r="PO272" s="9"/>
      <c r="PP272" s="9"/>
      <c r="PQ272" s="9"/>
      <c r="PR272" s="9"/>
      <c r="PS272" s="9"/>
      <c r="PT272" s="9"/>
      <c r="PU272" s="9"/>
      <c r="PV272" s="9"/>
      <c r="PW272" s="9"/>
      <c r="PX272" s="9"/>
      <c r="PY272" s="9"/>
      <c r="PZ272" s="9"/>
      <c r="QA272" s="9"/>
      <c r="QB272" s="9"/>
      <c r="QC272" s="9"/>
      <c r="QD272" s="9"/>
      <c r="QE272" s="9"/>
      <c r="QF272" s="9"/>
      <c r="QG272" s="9"/>
      <c r="QH272" s="9"/>
      <c r="QI272" s="9"/>
      <c r="QJ272" s="9"/>
      <c r="QK272" s="9"/>
      <c r="QL272" s="9"/>
      <c r="QM272" s="9"/>
      <c r="QN272" s="9"/>
      <c r="QO272" s="9"/>
      <c r="QP272" s="9"/>
      <c r="QQ272" s="9"/>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c r="SB272" s="9"/>
      <c r="SC272" s="9"/>
      <c r="SD272" s="9"/>
      <c r="SE272" s="9"/>
      <c r="SF272" s="9"/>
      <c r="SG272" s="9"/>
      <c r="SH272" s="9"/>
      <c r="SI272" s="9"/>
      <c r="SJ272" s="9"/>
      <c r="SK272" s="9"/>
      <c r="SL272" s="9"/>
      <c r="SM272" s="9"/>
      <c r="SN272" s="9"/>
      <c r="SO272" s="9"/>
      <c r="SP272" s="9"/>
      <c r="SQ272" s="9"/>
      <c r="SR272" s="9"/>
      <c r="SS272" s="9"/>
      <c r="ST272" s="9"/>
      <c r="SU272" s="9"/>
      <c r="SV272" s="9"/>
      <c r="SW272" s="9"/>
      <c r="SX272" s="9"/>
      <c r="SY272" s="9"/>
      <c r="SZ272" s="9"/>
      <c r="TA272" s="9"/>
      <c r="TB272" s="9"/>
      <c r="TC272" s="9"/>
      <c r="TD272" s="9"/>
      <c r="TE272" s="9"/>
      <c r="TF272" s="9"/>
      <c r="TG272" s="9"/>
      <c r="TH272" s="9"/>
      <c r="TI272" s="9"/>
      <c r="TJ272" s="9"/>
      <c r="TK272" s="9"/>
      <c r="TL272" s="9"/>
      <c r="TM272" s="9"/>
      <c r="TN272" s="9"/>
      <c r="TO272" s="9"/>
      <c r="TP272" s="9"/>
      <c r="TQ272" s="9"/>
      <c r="TR272" s="9"/>
      <c r="TS272" s="9"/>
      <c r="TT272" s="9"/>
      <c r="TU272" s="9"/>
      <c r="TV272" s="9"/>
      <c r="TW272" s="9"/>
      <c r="TX272" s="9"/>
      <c r="TY272" s="9"/>
      <c r="TZ272" s="9"/>
      <c r="UA272" s="9"/>
      <c r="UB272" s="9"/>
      <c r="UC272" s="9"/>
      <c r="UD272" s="9"/>
      <c r="UE272" s="9"/>
      <c r="UF272" s="9"/>
      <c r="UG272" s="9"/>
      <c r="UH272" s="9"/>
      <c r="UI272" s="9"/>
      <c r="UJ272" s="9"/>
      <c r="UK272" s="9"/>
      <c r="UL272" s="9"/>
      <c r="UM272" s="9"/>
      <c r="UN272" s="9"/>
      <c r="UO272" s="9"/>
      <c r="UP272" s="9"/>
      <c r="UQ272" s="9"/>
      <c r="UR272" s="9"/>
      <c r="US272" s="9"/>
    </row>
    <row r="273" spans="1:565" s="105" customFormat="1" x14ac:dyDescent="0.2">
      <c r="A273" s="119" t="s">
        <v>1700</v>
      </c>
      <c r="B273" s="116" t="s">
        <v>1005</v>
      </c>
      <c r="C273" s="120">
        <v>934.6</v>
      </c>
      <c r="D273" s="113">
        <v>929.35</v>
      </c>
      <c r="E273" s="114">
        <v>7.2473537500000003</v>
      </c>
      <c r="F273" s="10"/>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c r="MK273" s="9"/>
      <c r="ML273" s="9"/>
      <c r="MM273" s="9"/>
      <c r="MN273" s="9"/>
      <c r="MO273" s="9"/>
      <c r="MP273" s="9"/>
      <c r="MQ273" s="9"/>
      <c r="MR273" s="9"/>
      <c r="MS273" s="9"/>
      <c r="MT273" s="9"/>
      <c r="MU273" s="9"/>
      <c r="MV273" s="9"/>
      <c r="MW273" s="9"/>
      <c r="MX273" s="9"/>
      <c r="MY273" s="9"/>
      <c r="MZ273" s="9"/>
      <c r="NA273" s="9"/>
      <c r="NB273" s="9"/>
      <c r="NC273" s="9"/>
      <c r="ND273" s="9"/>
      <c r="NE273" s="9"/>
      <c r="NF273" s="9"/>
      <c r="NG273" s="9"/>
      <c r="NH273" s="9"/>
      <c r="NI273" s="9"/>
      <c r="NJ273" s="9"/>
      <c r="NK273" s="9"/>
      <c r="NL273" s="9"/>
      <c r="NM273" s="9"/>
      <c r="NN273" s="9"/>
      <c r="NO273" s="9"/>
      <c r="NP273" s="9"/>
      <c r="NQ273" s="9"/>
      <c r="NR273" s="9"/>
      <c r="NS273" s="9"/>
      <c r="NT273" s="9"/>
      <c r="NU273" s="9"/>
      <c r="NV273" s="9"/>
      <c r="NW273" s="9"/>
      <c r="NX273" s="9"/>
      <c r="NY273" s="9"/>
      <c r="NZ273" s="9"/>
      <c r="OA273" s="9"/>
      <c r="OB273" s="9"/>
      <c r="OC273" s="9"/>
      <c r="OD273" s="9"/>
      <c r="OE273" s="9"/>
      <c r="OF273" s="9"/>
      <c r="OG273" s="9"/>
      <c r="OH273" s="9"/>
      <c r="OI273" s="9"/>
      <c r="OJ273" s="9"/>
      <c r="OK273" s="9"/>
      <c r="OL273" s="9"/>
      <c r="OM273" s="9"/>
      <c r="ON273" s="9"/>
      <c r="OO273" s="9"/>
      <c r="OP273" s="9"/>
      <c r="OQ273" s="9"/>
      <c r="OR273" s="9"/>
      <c r="OS273" s="9"/>
      <c r="OT273" s="9"/>
      <c r="OU273" s="9"/>
      <c r="OV273" s="9"/>
      <c r="OW273" s="9"/>
      <c r="OX273" s="9"/>
      <c r="OY273" s="9"/>
      <c r="OZ273" s="9"/>
      <c r="PA273" s="9"/>
      <c r="PB273" s="9"/>
      <c r="PC273" s="9"/>
      <c r="PD273" s="9"/>
      <c r="PE273" s="9"/>
      <c r="PF273" s="9"/>
      <c r="PG273" s="9"/>
      <c r="PH273" s="9"/>
      <c r="PI273" s="9"/>
      <c r="PJ273" s="9"/>
      <c r="PK273" s="9"/>
      <c r="PL273" s="9"/>
      <c r="PM273" s="9"/>
      <c r="PN273" s="9"/>
      <c r="PO273" s="9"/>
      <c r="PP273" s="9"/>
      <c r="PQ273" s="9"/>
      <c r="PR273" s="9"/>
      <c r="PS273" s="9"/>
      <c r="PT273" s="9"/>
      <c r="PU273" s="9"/>
      <c r="PV273" s="9"/>
      <c r="PW273" s="9"/>
      <c r="PX273" s="9"/>
      <c r="PY273" s="9"/>
      <c r="PZ273" s="9"/>
      <c r="QA273" s="9"/>
      <c r="QB273" s="9"/>
      <c r="QC273" s="9"/>
      <c r="QD273" s="9"/>
      <c r="QE273" s="9"/>
      <c r="QF273" s="9"/>
      <c r="QG273" s="9"/>
      <c r="QH273" s="9"/>
      <c r="QI273" s="9"/>
      <c r="QJ273" s="9"/>
      <c r="QK273" s="9"/>
      <c r="QL273" s="9"/>
      <c r="QM273" s="9"/>
      <c r="QN273" s="9"/>
      <c r="QO273" s="9"/>
      <c r="QP273" s="9"/>
      <c r="QQ273" s="9"/>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c r="SB273" s="9"/>
      <c r="SC273" s="9"/>
      <c r="SD273" s="9"/>
      <c r="SE273" s="9"/>
      <c r="SF273" s="9"/>
      <c r="SG273" s="9"/>
      <c r="SH273" s="9"/>
      <c r="SI273" s="9"/>
      <c r="SJ273" s="9"/>
      <c r="SK273" s="9"/>
      <c r="SL273" s="9"/>
      <c r="SM273" s="9"/>
      <c r="SN273" s="9"/>
      <c r="SO273" s="9"/>
      <c r="SP273" s="9"/>
      <c r="SQ273" s="9"/>
      <c r="SR273" s="9"/>
      <c r="SS273" s="9"/>
      <c r="ST273" s="9"/>
      <c r="SU273" s="9"/>
      <c r="SV273" s="9"/>
      <c r="SW273" s="9"/>
      <c r="SX273" s="9"/>
      <c r="SY273" s="9"/>
      <c r="SZ273" s="9"/>
      <c r="TA273" s="9"/>
      <c r="TB273" s="9"/>
      <c r="TC273" s="9"/>
      <c r="TD273" s="9"/>
      <c r="TE273" s="9"/>
      <c r="TF273" s="9"/>
      <c r="TG273" s="9"/>
      <c r="TH273" s="9"/>
      <c r="TI273" s="9"/>
      <c r="TJ273" s="9"/>
      <c r="TK273" s="9"/>
      <c r="TL273" s="9"/>
      <c r="TM273" s="9"/>
      <c r="TN273" s="9"/>
      <c r="TO273" s="9"/>
      <c r="TP273" s="9"/>
      <c r="TQ273" s="9"/>
      <c r="TR273" s="9"/>
      <c r="TS273" s="9"/>
      <c r="TT273" s="9"/>
      <c r="TU273" s="9"/>
      <c r="TV273" s="9"/>
      <c r="TW273" s="9"/>
      <c r="TX273" s="9"/>
      <c r="TY273" s="9"/>
      <c r="TZ273" s="9"/>
      <c r="UA273" s="9"/>
      <c r="UB273" s="9"/>
      <c r="UC273" s="9"/>
      <c r="UD273" s="9"/>
      <c r="UE273" s="9"/>
      <c r="UF273" s="9"/>
      <c r="UG273" s="9"/>
      <c r="UH273" s="9"/>
      <c r="UI273" s="9"/>
      <c r="UJ273" s="9"/>
      <c r="UK273" s="9"/>
      <c r="UL273" s="9"/>
      <c r="UM273" s="9"/>
      <c r="UN273" s="9"/>
      <c r="UO273" s="9"/>
      <c r="UP273" s="9"/>
      <c r="UQ273" s="9"/>
      <c r="UR273" s="9"/>
      <c r="US273" s="9"/>
    </row>
    <row r="274" spans="1:565" s="105" customFormat="1" x14ac:dyDescent="0.2">
      <c r="A274" s="119" t="s">
        <v>1056</v>
      </c>
      <c r="B274" s="116" t="s">
        <v>1005</v>
      </c>
      <c r="C274" s="120">
        <v>405.55</v>
      </c>
      <c r="D274" s="113">
        <v>446.3</v>
      </c>
      <c r="E274" s="113">
        <v>7.4766424999999996</v>
      </c>
      <c r="F274" s="10"/>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c r="MK274" s="9"/>
      <c r="ML274" s="9"/>
      <c r="MM274" s="9"/>
      <c r="MN274" s="9"/>
      <c r="MO274" s="9"/>
      <c r="MP274" s="9"/>
      <c r="MQ274" s="9"/>
      <c r="MR274" s="9"/>
      <c r="MS274" s="9"/>
      <c r="MT274" s="9"/>
      <c r="MU274" s="9"/>
      <c r="MV274" s="9"/>
      <c r="MW274" s="9"/>
      <c r="MX274" s="9"/>
      <c r="MY274" s="9"/>
      <c r="MZ274" s="9"/>
      <c r="NA274" s="9"/>
      <c r="NB274" s="9"/>
      <c r="NC274" s="9"/>
      <c r="ND274" s="9"/>
      <c r="NE274" s="9"/>
      <c r="NF274" s="9"/>
      <c r="NG274" s="9"/>
      <c r="NH274" s="9"/>
      <c r="NI274" s="9"/>
      <c r="NJ274" s="9"/>
      <c r="NK274" s="9"/>
      <c r="NL274" s="9"/>
      <c r="NM274" s="9"/>
      <c r="NN274" s="9"/>
      <c r="NO274" s="9"/>
      <c r="NP274" s="9"/>
      <c r="NQ274" s="9"/>
      <c r="NR274" s="9"/>
      <c r="NS274" s="9"/>
      <c r="NT274" s="9"/>
      <c r="NU274" s="9"/>
      <c r="NV274" s="9"/>
      <c r="NW274" s="9"/>
      <c r="NX274" s="9"/>
      <c r="NY274" s="9"/>
      <c r="NZ274" s="9"/>
      <c r="OA274" s="9"/>
      <c r="OB274" s="9"/>
      <c r="OC274" s="9"/>
      <c r="OD274" s="9"/>
      <c r="OE274" s="9"/>
      <c r="OF274" s="9"/>
      <c r="OG274" s="9"/>
      <c r="OH274" s="9"/>
      <c r="OI274" s="9"/>
      <c r="OJ274" s="9"/>
      <c r="OK274" s="9"/>
      <c r="OL274" s="9"/>
      <c r="OM274" s="9"/>
      <c r="ON274" s="9"/>
      <c r="OO274" s="9"/>
      <c r="OP274" s="9"/>
      <c r="OQ274" s="9"/>
      <c r="OR274" s="9"/>
      <c r="OS274" s="9"/>
      <c r="OT274" s="9"/>
      <c r="OU274" s="9"/>
      <c r="OV274" s="9"/>
      <c r="OW274" s="9"/>
      <c r="OX274" s="9"/>
      <c r="OY274" s="9"/>
      <c r="OZ274" s="9"/>
      <c r="PA274" s="9"/>
      <c r="PB274" s="9"/>
      <c r="PC274" s="9"/>
      <c r="PD274" s="9"/>
      <c r="PE274" s="9"/>
      <c r="PF274" s="9"/>
      <c r="PG274" s="9"/>
      <c r="PH274" s="9"/>
      <c r="PI274" s="9"/>
      <c r="PJ274" s="9"/>
      <c r="PK274" s="9"/>
      <c r="PL274" s="9"/>
      <c r="PM274" s="9"/>
      <c r="PN274" s="9"/>
      <c r="PO274" s="9"/>
      <c r="PP274" s="9"/>
      <c r="PQ274" s="9"/>
      <c r="PR274" s="9"/>
      <c r="PS274" s="9"/>
      <c r="PT274" s="9"/>
      <c r="PU274" s="9"/>
      <c r="PV274" s="9"/>
      <c r="PW274" s="9"/>
      <c r="PX274" s="9"/>
      <c r="PY274" s="9"/>
      <c r="PZ274" s="9"/>
      <c r="QA274" s="9"/>
      <c r="QB274" s="9"/>
      <c r="QC274" s="9"/>
      <c r="QD274" s="9"/>
      <c r="QE274" s="9"/>
      <c r="QF274" s="9"/>
      <c r="QG274" s="9"/>
      <c r="QH274" s="9"/>
      <c r="QI274" s="9"/>
      <c r="QJ274" s="9"/>
      <c r="QK274" s="9"/>
      <c r="QL274" s="9"/>
      <c r="QM274" s="9"/>
      <c r="QN274" s="9"/>
      <c r="QO274" s="9"/>
      <c r="QP274" s="9"/>
      <c r="QQ274" s="9"/>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c r="SB274" s="9"/>
      <c r="SC274" s="9"/>
      <c r="SD274" s="9"/>
      <c r="SE274" s="9"/>
      <c r="SF274" s="9"/>
      <c r="SG274" s="9"/>
      <c r="SH274" s="9"/>
      <c r="SI274" s="9"/>
      <c r="SJ274" s="9"/>
      <c r="SK274" s="9"/>
      <c r="SL274" s="9"/>
      <c r="SM274" s="9"/>
      <c r="SN274" s="9"/>
      <c r="SO274" s="9"/>
      <c r="SP274" s="9"/>
      <c r="SQ274" s="9"/>
      <c r="SR274" s="9"/>
      <c r="SS274" s="9"/>
      <c r="ST274" s="9"/>
      <c r="SU274" s="9"/>
      <c r="SV274" s="9"/>
      <c r="SW274" s="9"/>
      <c r="SX274" s="9"/>
      <c r="SY274" s="9"/>
      <c r="SZ274" s="9"/>
      <c r="TA274" s="9"/>
      <c r="TB274" s="9"/>
      <c r="TC274" s="9"/>
      <c r="TD274" s="9"/>
      <c r="TE274" s="9"/>
      <c r="TF274" s="9"/>
      <c r="TG274" s="9"/>
      <c r="TH274" s="9"/>
      <c r="TI274" s="9"/>
      <c r="TJ274" s="9"/>
      <c r="TK274" s="9"/>
      <c r="TL274" s="9"/>
      <c r="TM274" s="9"/>
      <c r="TN274" s="9"/>
      <c r="TO274" s="9"/>
      <c r="TP274" s="9"/>
      <c r="TQ274" s="9"/>
      <c r="TR274" s="9"/>
      <c r="TS274" s="9"/>
      <c r="TT274" s="9"/>
      <c r="TU274" s="9"/>
      <c r="TV274" s="9"/>
      <c r="TW274" s="9"/>
      <c r="TX274" s="9"/>
      <c r="TY274" s="9"/>
      <c r="TZ274" s="9"/>
      <c r="UA274" s="9"/>
      <c r="UB274" s="9"/>
      <c r="UC274" s="9"/>
      <c r="UD274" s="9"/>
      <c r="UE274" s="9"/>
      <c r="UF274" s="9"/>
      <c r="UG274" s="9"/>
      <c r="UH274" s="9"/>
      <c r="UI274" s="9"/>
      <c r="UJ274" s="9"/>
      <c r="UK274" s="9"/>
      <c r="UL274" s="9"/>
      <c r="UM274" s="9"/>
      <c r="UN274" s="9"/>
      <c r="UO274" s="9"/>
      <c r="UP274" s="9"/>
      <c r="UQ274" s="9"/>
      <c r="UR274" s="9"/>
      <c r="US274" s="9"/>
    </row>
    <row r="275" spans="1:565" s="105" customFormat="1" x14ac:dyDescent="0.2">
      <c r="A275" s="119" t="s">
        <v>1701</v>
      </c>
      <c r="B275" s="116" t="s">
        <v>1005</v>
      </c>
      <c r="C275" s="120">
        <v>136.4</v>
      </c>
      <c r="D275" s="113">
        <v>141.94</v>
      </c>
      <c r="E275" s="192">
        <v>27.492174875</v>
      </c>
      <c r="F275" s="10"/>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c r="MK275" s="9"/>
      <c r="ML275" s="9"/>
      <c r="MM275" s="9"/>
      <c r="MN275" s="9"/>
      <c r="MO275" s="9"/>
      <c r="MP275" s="9"/>
      <c r="MQ275" s="9"/>
      <c r="MR275" s="9"/>
      <c r="MS275" s="9"/>
      <c r="MT275" s="9"/>
      <c r="MU275" s="9"/>
      <c r="MV275" s="9"/>
      <c r="MW275" s="9"/>
      <c r="MX275" s="9"/>
      <c r="MY275" s="9"/>
      <c r="MZ275" s="9"/>
      <c r="NA275" s="9"/>
      <c r="NB275" s="9"/>
      <c r="NC275" s="9"/>
      <c r="ND275" s="9"/>
      <c r="NE275" s="9"/>
      <c r="NF275" s="9"/>
      <c r="NG275" s="9"/>
      <c r="NH275" s="9"/>
      <c r="NI275" s="9"/>
      <c r="NJ275" s="9"/>
      <c r="NK275" s="9"/>
      <c r="NL275" s="9"/>
      <c r="NM275" s="9"/>
      <c r="NN275" s="9"/>
      <c r="NO275" s="9"/>
      <c r="NP275" s="9"/>
      <c r="NQ275" s="9"/>
      <c r="NR275" s="9"/>
      <c r="NS275" s="9"/>
      <c r="NT275" s="9"/>
      <c r="NU275" s="9"/>
      <c r="NV275" s="9"/>
      <c r="NW275" s="9"/>
      <c r="NX275" s="9"/>
      <c r="NY275" s="9"/>
      <c r="NZ275" s="9"/>
      <c r="OA275" s="9"/>
      <c r="OB275" s="9"/>
      <c r="OC275" s="9"/>
      <c r="OD275" s="9"/>
      <c r="OE275" s="9"/>
      <c r="OF275" s="9"/>
      <c r="OG275" s="9"/>
      <c r="OH275" s="9"/>
      <c r="OI275" s="9"/>
      <c r="OJ275" s="9"/>
      <c r="OK275" s="9"/>
      <c r="OL275" s="9"/>
      <c r="OM275" s="9"/>
      <c r="ON275" s="9"/>
      <c r="OO275" s="9"/>
      <c r="OP275" s="9"/>
      <c r="OQ275" s="9"/>
      <c r="OR275" s="9"/>
      <c r="OS275" s="9"/>
      <c r="OT275" s="9"/>
      <c r="OU275" s="9"/>
      <c r="OV275" s="9"/>
      <c r="OW275" s="9"/>
      <c r="OX275" s="9"/>
      <c r="OY275" s="9"/>
      <c r="OZ275" s="9"/>
      <c r="PA275" s="9"/>
      <c r="PB275" s="9"/>
      <c r="PC275" s="9"/>
      <c r="PD275" s="9"/>
      <c r="PE275" s="9"/>
      <c r="PF275" s="9"/>
      <c r="PG275" s="9"/>
      <c r="PH275" s="9"/>
      <c r="PI275" s="9"/>
      <c r="PJ275" s="9"/>
      <c r="PK275" s="9"/>
      <c r="PL275" s="9"/>
      <c r="PM275" s="9"/>
      <c r="PN275" s="9"/>
      <c r="PO275" s="9"/>
      <c r="PP275" s="9"/>
      <c r="PQ275" s="9"/>
      <c r="PR275" s="9"/>
      <c r="PS275" s="9"/>
      <c r="PT275" s="9"/>
      <c r="PU275" s="9"/>
      <c r="PV275" s="9"/>
      <c r="PW275" s="9"/>
      <c r="PX275" s="9"/>
      <c r="PY275" s="9"/>
      <c r="PZ275" s="9"/>
      <c r="QA275" s="9"/>
      <c r="QB275" s="9"/>
      <c r="QC275" s="9"/>
      <c r="QD275" s="9"/>
      <c r="QE275" s="9"/>
      <c r="QF275" s="9"/>
      <c r="QG275" s="9"/>
      <c r="QH275" s="9"/>
      <c r="QI275" s="9"/>
      <c r="QJ275" s="9"/>
      <c r="QK275" s="9"/>
      <c r="QL275" s="9"/>
      <c r="QM275" s="9"/>
      <c r="QN275" s="9"/>
      <c r="QO275" s="9"/>
      <c r="QP275" s="9"/>
      <c r="QQ275" s="9"/>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c r="SB275" s="9"/>
      <c r="SC275" s="9"/>
      <c r="SD275" s="9"/>
      <c r="SE275" s="9"/>
      <c r="SF275" s="9"/>
      <c r="SG275" s="9"/>
      <c r="SH275" s="9"/>
      <c r="SI275" s="9"/>
      <c r="SJ275" s="9"/>
      <c r="SK275" s="9"/>
      <c r="SL275" s="9"/>
      <c r="SM275" s="9"/>
      <c r="SN275" s="9"/>
      <c r="SO275" s="9"/>
      <c r="SP275" s="9"/>
      <c r="SQ275" s="9"/>
      <c r="SR275" s="9"/>
      <c r="SS275" s="9"/>
      <c r="ST275" s="9"/>
      <c r="SU275" s="9"/>
      <c r="SV275" s="9"/>
      <c r="SW275" s="9"/>
      <c r="SX275" s="9"/>
      <c r="SY275" s="9"/>
      <c r="SZ275" s="9"/>
      <c r="TA275" s="9"/>
      <c r="TB275" s="9"/>
      <c r="TC275" s="9"/>
      <c r="TD275" s="9"/>
      <c r="TE275" s="9"/>
      <c r="TF275" s="9"/>
      <c r="TG275" s="9"/>
      <c r="TH275" s="9"/>
      <c r="TI275" s="9"/>
      <c r="TJ275" s="9"/>
      <c r="TK275" s="9"/>
      <c r="TL275" s="9"/>
      <c r="TM275" s="9"/>
      <c r="TN275" s="9"/>
      <c r="TO275" s="9"/>
      <c r="TP275" s="9"/>
      <c r="TQ275" s="9"/>
      <c r="TR275" s="9"/>
      <c r="TS275" s="9"/>
      <c r="TT275" s="9"/>
      <c r="TU275" s="9"/>
      <c r="TV275" s="9"/>
      <c r="TW275" s="9"/>
      <c r="TX275" s="9"/>
      <c r="TY275" s="9"/>
      <c r="TZ275" s="9"/>
      <c r="UA275" s="9"/>
      <c r="UB275" s="9"/>
      <c r="UC275" s="9"/>
      <c r="UD275" s="9"/>
      <c r="UE275" s="9"/>
      <c r="UF275" s="9"/>
      <c r="UG275" s="9"/>
      <c r="UH275" s="9"/>
      <c r="UI275" s="9"/>
      <c r="UJ275" s="9"/>
      <c r="UK275" s="9"/>
      <c r="UL275" s="9"/>
      <c r="UM275" s="9"/>
      <c r="UN275" s="9"/>
      <c r="UO275" s="9"/>
      <c r="UP275" s="9"/>
      <c r="UQ275" s="9"/>
      <c r="UR275" s="9"/>
      <c r="US275" s="9"/>
    </row>
    <row r="276" spans="1:565" s="105" customFormat="1" x14ac:dyDescent="0.2">
      <c r="A276" s="119" t="s">
        <v>1702</v>
      </c>
      <c r="B276" s="116" t="s">
        <v>1005</v>
      </c>
      <c r="C276" s="120">
        <v>139.71553299999999</v>
      </c>
      <c r="D276" s="113">
        <v>142.68</v>
      </c>
      <c r="E276" s="193"/>
      <c r="F276" s="10"/>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c r="IW276" s="9"/>
      <c r="IX276" s="9"/>
      <c r="IY276" s="9"/>
      <c r="IZ276" s="9"/>
      <c r="JA276" s="9"/>
      <c r="JB276" s="9"/>
      <c r="JC276" s="9"/>
      <c r="JD276" s="9"/>
      <c r="JE276" s="9"/>
      <c r="JF276" s="9"/>
      <c r="JG276" s="9"/>
      <c r="JH276" s="9"/>
      <c r="JI276" s="9"/>
      <c r="JJ276" s="9"/>
      <c r="JK276" s="9"/>
      <c r="JL276" s="9"/>
      <c r="JM276" s="9"/>
      <c r="JN276" s="9"/>
      <c r="JO276" s="9"/>
      <c r="JP276" s="9"/>
      <c r="JQ276" s="9"/>
      <c r="JR276" s="9"/>
      <c r="JS276" s="9"/>
      <c r="JT276" s="9"/>
      <c r="JU276" s="9"/>
      <c r="JV276" s="9"/>
      <c r="JW276" s="9"/>
      <c r="JX276" s="9"/>
      <c r="JY276" s="9"/>
      <c r="JZ276" s="9"/>
      <c r="KA276" s="9"/>
      <c r="KB276" s="9"/>
      <c r="KC276" s="9"/>
      <c r="KD276" s="9"/>
      <c r="KE276" s="9"/>
      <c r="KF276" s="9"/>
      <c r="KG276" s="9"/>
      <c r="KH276" s="9"/>
      <c r="KI276" s="9"/>
      <c r="KJ276" s="9"/>
      <c r="KK276" s="9"/>
      <c r="KL276" s="9"/>
      <c r="KM276" s="9"/>
      <c r="KN276" s="9"/>
      <c r="KO276" s="9"/>
      <c r="KP276" s="9"/>
      <c r="KQ276" s="9"/>
      <c r="KR276" s="9"/>
      <c r="KS276" s="9"/>
      <c r="KT276" s="9"/>
      <c r="KU276" s="9"/>
      <c r="KV276" s="9"/>
      <c r="KW276" s="9"/>
      <c r="KX276" s="9"/>
      <c r="KY276" s="9"/>
      <c r="KZ276" s="9"/>
      <c r="LA276" s="9"/>
      <c r="LB276" s="9"/>
      <c r="LC276" s="9"/>
      <c r="LD276" s="9"/>
      <c r="LE276" s="9"/>
      <c r="LF276" s="9"/>
      <c r="LG276" s="9"/>
      <c r="LH276" s="9"/>
      <c r="LI276" s="9"/>
      <c r="LJ276" s="9"/>
      <c r="LK276" s="9"/>
      <c r="LL276" s="9"/>
      <c r="LM276" s="9"/>
      <c r="LN276" s="9"/>
      <c r="LO276" s="9"/>
      <c r="LP276" s="9"/>
      <c r="LQ276" s="9"/>
      <c r="LR276" s="9"/>
      <c r="LS276" s="9"/>
      <c r="LT276" s="9"/>
      <c r="LU276" s="9"/>
      <c r="LV276" s="9"/>
      <c r="LW276" s="9"/>
      <c r="LX276" s="9"/>
      <c r="LY276" s="9"/>
      <c r="LZ276" s="9"/>
      <c r="MA276" s="9"/>
      <c r="MB276" s="9"/>
      <c r="MC276" s="9"/>
      <c r="MD276" s="9"/>
      <c r="ME276" s="9"/>
      <c r="MF276" s="9"/>
      <c r="MG276" s="9"/>
      <c r="MH276" s="9"/>
      <c r="MI276" s="9"/>
      <c r="MJ276" s="9"/>
      <c r="MK276" s="9"/>
      <c r="ML276" s="9"/>
      <c r="MM276" s="9"/>
      <c r="MN276" s="9"/>
      <c r="MO276" s="9"/>
      <c r="MP276" s="9"/>
      <c r="MQ276" s="9"/>
      <c r="MR276" s="9"/>
      <c r="MS276" s="9"/>
      <c r="MT276" s="9"/>
      <c r="MU276" s="9"/>
      <c r="MV276" s="9"/>
      <c r="MW276" s="9"/>
      <c r="MX276" s="9"/>
      <c r="MY276" s="9"/>
      <c r="MZ276" s="9"/>
      <c r="NA276" s="9"/>
      <c r="NB276" s="9"/>
      <c r="NC276" s="9"/>
      <c r="ND276" s="9"/>
      <c r="NE276" s="9"/>
      <c r="NF276" s="9"/>
      <c r="NG276" s="9"/>
      <c r="NH276" s="9"/>
      <c r="NI276" s="9"/>
      <c r="NJ276" s="9"/>
      <c r="NK276" s="9"/>
      <c r="NL276" s="9"/>
      <c r="NM276" s="9"/>
      <c r="NN276" s="9"/>
      <c r="NO276" s="9"/>
      <c r="NP276" s="9"/>
      <c r="NQ276" s="9"/>
      <c r="NR276" s="9"/>
      <c r="NS276" s="9"/>
      <c r="NT276" s="9"/>
      <c r="NU276" s="9"/>
      <c r="NV276" s="9"/>
      <c r="NW276" s="9"/>
      <c r="NX276" s="9"/>
      <c r="NY276" s="9"/>
      <c r="NZ276" s="9"/>
      <c r="OA276" s="9"/>
      <c r="OB276" s="9"/>
      <c r="OC276" s="9"/>
      <c r="OD276" s="9"/>
      <c r="OE276" s="9"/>
      <c r="OF276" s="9"/>
      <c r="OG276" s="9"/>
      <c r="OH276" s="9"/>
      <c r="OI276" s="9"/>
      <c r="OJ276" s="9"/>
      <c r="OK276" s="9"/>
      <c r="OL276" s="9"/>
      <c r="OM276" s="9"/>
      <c r="ON276" s="9"/>
      <c r="OO276" s="9"/>
      <c r="OP276" s="9"/>
      <c r="OQ276" s="9"/>
      <c r="OR276" s="9"/>
      <c r="OS276" s="9"/>
      <c r="OT276" s="9"/>
      <c r="OU276" s="9"/>
      <c r="OV276" s="9"/>
      <c r="OW276" s="9"/>
      <c r="OX276" s="9"/>
      <c r="OY276" s="9"/>
      <c r="OZ276" s="9"/>
      <c r="PA276" s="9"/>
      <c r="PB276" s="9"/>
      <c r="PC276" s="9"/>
      <c r="PD276" s="9"/>
      <c r="PE276" s="9"/>
      <c r="PF276" s="9"/>
      <c r="PG276" s="9"/>
      <c r="PH276" s="9"/>
      <c r="PI276" s="9"/>
      <c r="PJ276" s="9"/>
      <c r="PK276" s="9"/>
      <c r="PL276" s="9"/>
      <c r="PM276" s="9"/>
      <c r="PN276" s="9"/>
      <c r="PO276" s="9"/>
      <c r="PP276" s="9"/>
      <c r="PQ276" s="9"/>
      <c r="PR276" s="9"/>
      <c r="PS276" s="9"/>
      <c r="PT276" s="9"/>
      <c r="PU276" s="9"/>
      <c r="PV276" s="9"/>
      <c r="PW276" s="9"/>
      <c r="PX276" s="9"/>
      <c r="PY276" s="9"/>
      <c r="PZ276" s="9"/>
      <c r="QA276" s="9"/>
      <c r="QB276" s="9"/>
      <c r="QC276" s="9"/>
      <c r="QD276" s="9"/>
      <c r="QE276" s="9"/>
      <c r="QF276" s="9"/>
      <c r="QG276" s="9"/>
      <c r="QH276" s="9"/>
      <c r="QI276" s="9"/>
      <c r="QJ276" s="9"/>
      <c r="QK276" s="9"/>
      <c r="QL276" s="9"/>
      <c r="QM276" s="9"/>
      <c r="QN276" s="9"/>
      <c r="QO276" s="9"/>
      <c r="QP276" s="9"/>
      <c r="QQ276" s="9"/>
      <c r="QR276" s="9"/>
      <c r="QS276" s="9"/>
      <c r="QT276" s="9"/>
      <c r="QU276" s="9"/>
      <c r="QV276" s="9"/>
      <c r="QW276" s="9"/>
      <c r="QX276" s="9"/>
      <c r="QY276" s="9"/>
      <c r="QZ276" s="9"/>
      <c r="RA276" s="9"/>
      <c r="RB276" s="9"/>
      <c r="RC276" s="9"/>
      <c r="RD276" s="9"/>
      <c r="RE276" s="9"/>
      <c r="RF276" s="9"/>
      <c r="RG276" s="9"/>
      <c r="RH276" s="9"/>
      <c r="RI276" s="9"/>
      <c r="RJ276" s="9"/>
      <c r="RK276" s="9"/>
      <c r="RL276" s="9"/>
      <c r="RM276" s="9"/>
      <c r="RN276" s="9"/>
      <c r="RO276" s="9"/>
      <c r="RP276" s="9"/>
      <c r="RQ276" s="9"/>
      <c r="RR276" s="9"/>
      <c r="RS276" s="9"/>
      <c r="RT276" s="9"/>
      <c r="RU276" s="9"/>
      <c r="RV276" s="9"/>
      <c r="RW276" s="9"/>
      <c r="RX276" s="9"/>
      <c r="RY276" s="9"/>
      <c r="RZ276" s="9"/>
      <c r="SA276" s="9"/>
      <c r="SB276" s="9"/>
      <c r="SC276" s="9"/>
      <c r="SD276" s="9"/>
      <c r="SE276" s="9"/>
      <c r="SF276" s="9"/>
      <c r="SG276" s="9"/>
      <c r="SH276" s="9"/>
      <c r="SI276" s="9"/>
      <c r="SJ276" s="9"/>
      <c r="SK276" s="9"/>
      <c r="SL276" s="9"/>
      <c r="SM276" s="9"/>
      <c r="SN276" s="9"/>
      <c r="SO276" s="9"/>
      <c r="SP276" s="9"/>
      <c r="SQ276" s="9"/>
      <c r="SR276" s="9"/>
      <c r="SS276" s="9"/>
      <c r="ST276" s="9"/>
      <c r="SU276" s="9"/>
      <c r="SV276" s="9"/>
      <c r="SW276" s="9"/>
      <c r="SX276" s="9"/>
      <c r="SY276" s="9"/>
      <c r="SZ276" s="9"/>
      <c r="TA276" s="9"/>
      <c r="TB276" s="9"/>
      <c r="TC276" s="9"/>
      <c r="TD276" s="9"/>
      <c r="TE276" s="9"/>
      <c r="TF276" s="9"/>
      <c r="TG276" s="9"/>
      <c r="TH276" s="9"/>
      <c r="TI276" s="9"/>
      <c r="TJ276" s="9"/>
      <c r="TK276" s="9"/>
      <c r="TL276" s="9"/>
      <c r="TM276" s="9"/>
      <c r="TN276" s="9"/>
      <c r="TO276" s="9"/>
      <c r="TP276" s="9"/>
      <c r="TQ276" s="9"/>
      <c r="TR276" s="9"/>
      <c r="TS276" s="9"/>
      <c r="TT276" s="9"/>
      <c r="TU276" s="9"/>
      <c r="TV276" s="9"/>
      <c r="TW276" s="9"/>
      <c r="TX276" s="9"/>
      <c r="TY276" s="9"/>
      <c r="TZ276" s="9"/>
      <c r="UA276" s="9"/>
      <c r="UB276" s="9"/>
      <c r="UC276" s="9"/>
      <c r="UD276" s="9"/>
      <c r="UE276" s="9"/>
      <c r="UF276" s="9"/>
      <c r="UG276" s="9"/>
      <c r="UH276" s="9"/>
      <c r="UI276" s="9"/>
      <c r="UJ276" s="9"/>
      <c r="UK276" s="9"/>
      <c r="UL276" s="9"/>
      <c r="UM276" s="9"/>
      <c r="UN276" s="9"/>
      <c r="UO276" s="9"/>
      <c r="UP276" s="9"/>
      <c r="UQ276" s="9"/>
      <c r="UR276" s="9"/>
      <c r="US276" s="9"/>
    </row>
    <row r="277" spans="1:565" s="105" customFormat="1" x14ac:dyDescent="0.2">
      <c r="A277" s="119" t="s">
        <v>1057</v>
      </c>
      <c r="B277" s="116" t="s">
        <v>1005</v>
      </c>
      <c r="C277" s="120">
        <v>312.12037400000003</v>
      </c>
      <c r="D277" s="113">
        <v>289.95</v>
      </c>
      <c r="E277" s="192">
        <v>153.25626043700001</v>
      </c>
      <c r="F277" s="10"/>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c r="IW277" s="9"/>
      <c r="IX277" s="9"/>
      <c r="IY277" s="9"/>
      <c r="IZ277" s="9"/>
      <c r="JA277" s="9"/>
      <c r="JB277" s="9"/>
      <c r="JC277" s="9"/>
      <c r="JD277" s="9"/>
      <c r="JE277" s="9"/>
      <c r="JF277" s="9"/>
      <c r="JG277" s="9"/>
      <c r="JH277" s="9"/>
      <c r="JI277" s="9"/>
      <c r="JJ277" s="9"/>
      <c r="JK277" s="9"/>
      <c r="JL277" s="9"/>
      <c r="JM277" s="9"/>
      <c r="JN277" s="9"/>
      <c r="JO277" s="9"/>
      <c r="JP277" s="9"/>
      <c r="JQ277" s="9"/>
      <c r="JR277" s="9"/>
      <c r="JS277" s="9"/>
      <c r="JT277" s="9"/>
      <c r="JU277" s="9"/>
      <c r="JV277" s="9"/>
      <c r="JW277" s="9"/>
      <c r="JX277" s="9"/>
      <c r="JY277" s="9"/>
      <c r="JZ277" s="9"/>
      <c r="KA277" s="9"/>
      <c r="KB277" s="9"/>
      <c r="KC277" s="9"/>
      <c r="KD277" s="9"/>
      <c r="KE277" s="9"/>
      <c r="KF277" s="9"/>
      <c r="KG277" s="9"/>
      <c r="KH277" s="9"/>
      <c r="KI277" s="9"/>
      <c r="KJ277" s="9"/>
      <c r="KK277" s="9"/>
      <c r="KL277" s="9"/>
      <c r="KM277" s="9"/>
      <c r="KN277" s="9"/>
      <c r="KO277" s="9"/>
      <c r="KP277" s="9"/>
      <c r="KQ277" s="9"/>
      <c r="KR277" s="9"/>
      <c r="KS277" s="9"/>
      <c r="KT277" s="9"/>
      <c r="KU277" s="9"/>
      <c r="KV277" s="9"/>
      <c r="KW277" s="9"/>
      <c r="KX277" s="9"/>
      <c r="KY277" s="9"/>
      <c r="KZ277" s="9"/>
      <c r="LA277" s="9"/>
      <c r="LB277" s="9"/>
      <c r="LC277" s="9"/>
      <c r="LD277" s="9"/>
      <c r="LE277" s="9"/>
      <c r="LF277" s="9"/>
      <c r="LG277" s="9"/>
      <c r="LH277" s="9"/>
      <c r="LI277" s="9"/>
      <c r="LJ277" s="9"/>
      <c r="LK277" s="9"/>
      <c r="LL277" s="9"/>
      <c r="LM277" s="9"/>
      <c r="LN277" s="9"/>
      <c r="LO277" s="9"/>
      <c r="LP277" s="9"/>
      <c r="LQ277" s="9"/>
      <c r="LR277" s="9"/>
      <c r="LS277" s="9"/>
      <c r="LT277" s="9"/>
      <c r="LU277" s="9"/>
      <c r="LV277" s="9"/>
      <c r="LW277" s="9"/>
      <c r="LX277" s="9"/>
      <c r="LY277" s="9"/>
      <c r="LZ277" s="9"/>
      <c r="MA277" s="9"/>
      <c r="MB277" s="9"/>
      <c r="MC277" s="9"/>
      <c r="MD277" s="9"/>
      <c r="ME277" s="9"/>
      <c r="MF277" s="9"/>
      <c r="MG277" s="9"/>
      <c r="MH277" s="9"/>
      <c r="MI277" s="9"/>
      <c r="MJ277" s="9"/>
      <c r="MK277" s="9"/>
      <c r="ML277" s="9"/>
      <c r="MM277" s="9"/>
      <c r="MN277" s="9"/>
      <c r="MO277" s="9"/>
      <c r="MP277" s="9"/>
      <c r="MQ277" s="9"/>
      <c r="MR277" s="9"/>
      <c r="MS277" s="9"/>
      <c r="MT277" s="9"/>
      <c r="MU277" s="9"/>
      <c r="MV277" s="9"/>
      <c r="MW277" s="9"/>
      <c r="MX277" s="9"/>
      <c r="MY277" s="9"/>
      <c r="MZ277" s="9"/>
      <c r="NA277" s="9"/>
      <c r="NB277" s="9"/>
      <c r="NC277" s="9"/>
      <c r="ND277" s="9"/>
      <c r="NE277" s="9"/>
      <c r="NF277" s="9"/>
      <c r="NG277" s="9"/>
      <c r="NH277" s="9"/>
      <c r="NI277" s="9"/>
      <c r="NJ277" s="9"/>
      <c r="NK277" s="9"/>
      <c r="NL277" s="9"/>
      <c r="NM277" s="9"/>
      <c r="NN277" s="9"/>
      <c r="NO277" s="9"/>
      <c r="NP277" s="9"/>
      <c r="NQ277" s="9"/>
      <c r="NR277" s="9"/>
      <c r="NS277" s="9"/>
      <c r="NT277" s="9"/>
      <c r="NU277" s="9"/>
      <c r="NV277" s="9"/>
      <c r="NW277" s="9"/>
      <c r="NX277" s="9"/>
      <c r="NY277" s="9"/>
      <c r="NZ277" s="9"/>
      <c r="OA277" s="9"/>
      <c r="OB277" s="9"/>
      <c r="OC277" s="9"/>
      <c r="OD277" s="9"/>
      <c r="OE277" s="9"/>
      <c r="OF277" s="9"/>
      <c r="OG277" s="9"/>
      <c r="OH277" s="9"/>
      <c r="OI277" s="9"/>
      <c r="OJ277" s="9"/>
      <c r="OK277" s="9"/>
      <c r="OL277" s="9"/>
      <c r="OM277" s="9"/>
      <c r="ON277" s="9"/>
      <c r="OO277" s="9"/>
      <c r="OP277" s="9"/>
      <c r="OQ277" s="9"/>
      <c r="OR277" s="9"/>
      <c r="OS277" s="9"/>
      <c r="OT277" s="9"/>
      <c r="OU277" s="9"/>
      <c r="OV277" s="9"/>
      <c r="OW277" s="9"/>
      <c r="OX277" s="9"/>
      <c r="OY277" s="9"/>
      <c r="OZ277" s="9"/>
      <c r="PA277" s="9"/>
      <c r="PB277" s="9"/>
      <c r="PC277" s="9"/>
      <c r="PD277" s="9"/>
      <c r="PE277" s="9"/>
      <c r="PF277" s="9"/>
      <c r="PG277" s="9"/>
      <c r="PH277" s="9"/>
      <c r="PI277" s="9"/>
      <c r="PJ277" s="9"/>
      <c r="PK277" s="9"/>
      <c r="PL277" s="9"/>
      <c r="PM277" s="9"/>
      <c r="PN277" s="9"/>
      <c r="PO277" s="9"/>
      <c r="PP277" s="9"/>
      <c r="PQ277" s="9"/>
      <c r="PR277" s="9"/>
      <c r="PS277" s="9"/>
      <c r="PT277" s="9"/>
      <c r="PU277" s="9"/>
      <c r="PV277" s="9"/>
      <c r="PW277" s="9"/>
      <c r="PX277" s="9"/>
      <c r="PY277" s="9"/>
      <c r="PZ277" s="9"/>
      <c r="QA277" s="9"/>
      <c r="QB277" s="9"/>
      <c r="QC277" s="9"/>
      <c r="QD277" s="9"/>
      <c r="QE277" s="9"/>
      <c r="QF277" s="9"/>
      <c r="QG277" s="9"/>
      <c r="QH277" s="9"/>
      <c r="QI277" s="9"/>
      <c r="QJ277" s="9"/>
      <c r="QK277" s="9"/>
      <c r="QL277" s="9"/>
      <c r="QM277" s="9"/>
      <c r="QN277" s="9"/>
      <c r="QO277" s="9"/>
      <c r="QP277" s="9"/>
      <c r="QQ277" s="9"/>
      <c r="QR277" s="9"/>
      <c r="QS277" s="9"/>
      <c r="QT277" s="9"/>
      <c r="QU277" s="9"/>
      <c r="QV277" s="9"/>
      <c r="QW277" s="9"/>
      <c r="QX277" s="9"/>
      <c r="QY277" s="9"/>
      <c r="QZ277" s="9"/>
      <c r="RA277" s="9"/>
      <c r="RB277" s="9"/>
      <c r="RC277" s="9"/>
      <c r="RD277" s="9"/>
      <c r="RE277" s="9"/>
      <c r="RF277" s="9"/>
      <c r="RG277" s="9"/>
      <c r="RH277" s="9"/>
      <c r="RI277" s="9"/>
      <c r="RJ277" s="9"/>
      <c r="RK277" s="9"/>
      <c r="RL277" s="9"/>
      <c r="RM277" s="9"/>
      <c r="RN277" s="9"/>
      <c r="RO277" s="9"/>
      <c r="RP277" s="9"/>
      <c r="RQ277" s="9"/>
      <c r="RR277" s="9"/>
      <c r="RS277" s="9"/>
      <c r="RT277" s="9"/>
      <c r="RU277" s="9"/>
      <c r="RV277" s="9"/>
      <c r="RW277" s="9"/>
      <c r="RX277" s="9"/>
      <c r="RY277" s="9"/>
      <c r="RZ277" s="9"/>
      <c r="SA277" s="9"/>
      <c r="SB277" s="9"/>
      <c r="SC277" s="9"/>
      <c r="SD277" s="9"/>
      <c r="SE277" s="9"/>
      <c r="SF277" s="9"/>
      <c r="SG277" s="9"/>
      <c r="SH277" s="9"/>
      <c r="SI277" s="9"/>
      <c r="SJ277" s="9"/>
      <c r="SK277" s="9"/>
      <c r="SL277" s="9"/>
      <c r="SM277" s="9"/>
      <c r="SN277" s="9"/>
      <c r="SO277" s="9"/>
      <c r="SP277" s="9"/>
      <c r="SQ277" s="9"/>
      <c r="SR277" s="9"/>
      <c r="SS277" s="9"/>
      <c r="ST277" s="9"/>
      <c r="SU277" s="9"/>
      <c r="SV277" s="9"/>
      <c r="SW277" s="9"/>
      <c r="SX277" s="9"/>
      <c r="SY277" s="9"/>
      <c r="SZ277" s="9"/>
      <c r="TA277" s="9"/>
      <c r="TB277" s="9"/>
      <c r="TC277" s="9"/>
      <c r="TD277" s="9"/>
      <c r="TE277" s="9"/>
      <c r="TF277" s="9"/>
      <c r="TG277" s="9"/>
      <c r="TH277" s="9"/>
      <c r="TI277" s="9"/>
      <c r="TJ277" s="9"/>
      <c r="TK277" s="9"/>
      <c r="TL277" s="9"/>
      <c r="TM277" s="9"/>
      <c r="TN277" s="9"/>
      <c r="TO277" s="9"/>
      <c r="TP277" s="9"/>
      <c r="TQ277" s="9"/>
      <c r="TR277" s="9"/>
      <c r="TS277" s="9"/>
      <c r="TT277" s="9"/>
      <c r="TU277" s="9"/>
      <c r="TV277" s="9"/>
      <c r="TW277" s="9"/>
      <c r="TX277" s="9"/>
      <c r="TY277" s="9"/>
      <c r="TZ277" s="9"/>
      <c r="UA277" s="9"/>
      <c r="UB277" s="9"/>
      <c r="UC277" s="9"/>
      <c r="UD277" s="9"/>
      <c r="UE277" s="9"/>
      <c r="UF277" s="9"/>
      <c r="UG277" s="9"/>
      <c r="UH277" s="9"/>
      <c r="UI277" s="9"/>
      <c r="UJ277" s="9"/>
      <c r="UK277" s="9"/>
      <c r="UL277" s="9"/>
      <c r="UM277" s="9"/>
      <c r="UN277" s="9"/>
      <c r="UO277" s="9"/>
      <c r="UP277" s="9"/>
      <c r="UQ277" s="9"/>
      <c r="UR277" s="9"/>
      <c r="US277" s="9"/>
    </row>
    <row r="278" spans="1:565" s="105" customFormat="1" x14ac:dyDescent="0.2">
      <c r="A278" s="119" t="s">
        <v>1058</v>
      </c>
      <c r="B278" s="116" t="s">
        <v>1005</v>
      </c>
      <c r="C278" s="120">
        <v>315.87681600000002</v>
      </c>
      <c r="D278" s="113">
        <v>291.64999999999998</v>
      </c>
      <c r="E278" s="193"/>
      <c r="F278" s="10"/>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c r="IW278" s="9"/>
      <c r="IX278" s="9"/>
      <c r="IY278" s="9"/>
      <c r="IZ278" s="9"/>
      <c r="JA278" s="9"/>
      <c r="JB278" s="9"/>
      <c r="JC278" s="9"/>
      <c r="JD278" s="9"/>
      <c r="JE278" s="9"/>
      <c r="JF278" s="9"/>
      <c r="JG278" s="9"/>
      <c r="JH278" s="9"/>
      <c r="JI278" s="9"/>
      <c r="JJ278" s="9"/>
      <c r="JK278" s="9"/>
      <c r="JL278" s="9"/>
      <c r="JM278" s="9"/>
      <c r="JN278" s="9"/>
      <c r="JO278" s="9"/>
      <c r="JP278" s="9"/>
      <c r="JQ278" s="9"/>
      <c r="JR278" s="9"/>
      <c r="JS278" s="9"/>
      <c r="JT278" s="9"/>
      <c r="JU278" s="9"/>
      <c r="JV278" s="9"/>
      <c r="JW278" s="9"/>
      <c r="JX278" s="9"/>
      <c r="JY278" s="9"/>
      <c r="JZ278" s="9"/>
      <c r="KA278" s="9"/>
      <c r="KB278" s="9"/>
      <c r="KC278" s="9"/>
      <c r="KD278" s="9"/>
      <c r="KE278" s="9"/>
      <c r="KF278" s="9"/>
      <c r="KG278" s="9"/>
      <c r="KH278" s="9"/>
      <c r="KI278" s="9"/>
      <c r="KJ278" s="9"/>
      <c r="KK278" s="9"/>
      <c r="KL278" s="9"/>
      <c r="KM278" s="9"/>
      <c r="KN278" s="9"/>
      <c r="KO278" s="9"/>
      <c r="KP278" s="9"/>
      <c r="KQ278" s="9"/>
      <c r="KR278" s="9"/>
      <c r="KS278" s="9"/>
      <c r="KT278" s="9"/>
      <c r="KU278" s="9"/>
      <c r="KV278" s="9"/>
      <c r="KW278" s="9"/>
      <c r="KX278" s="9"/>
      <c r="KY278" s="9"/>
      <c r="KZ278" s="9"/>
      <c r="LA278" s="9"/>
      <c r="LB278" s="9"/>
      <c r="LC278" s="9"/>
      <c r="LD278" s="9"/>
      <c r="LE278" s="9"/>
      <c r="LF278" s="9"/>
      <c r="LG278" s="9"/>
      <c r="LH278" s="9"/>
      <c r="LI278" s="9"/>
      <c r="LJ278" s="9"/>
      <c r="LK278" s="9"/>
      <c r="LL278" s="9"/>
      <c r="LM278" s="9"/>
      <c r="LN278" s="9"/>
      <c r="LO278" s="9"/>
      <c r="LP278" s="9"/>
      <c r="LQ278" s="9"/>
      <c r="LR278" s="9"/>
      <c r="LS278" s="9"/>
      <c r="LT278" s="9"/>
      <c r="LU278" s="9"/>
      <c r="LV278" s="9"/>
      <c r="LW278" s="9"/>
      <c r="LX278" s="9"/>
      <c r="LY278" s="9"/>
      <c r="LZ278" s="9"/>
      <c r="MA278" s="9"/>
      <c r="MB278" s="9"/>
      <c r="MC278" s="9"/>
      <c r="MD278" s="9"/>
      <c r="ME278" s="9"/>
      <c r="MF278" s="9"/>
      <c r="MG278" s="9"/>
      <c r="MH278" s="9"/>
      <c r="MI278" s="9"/>
      <c r="MJ278" s="9"/>
      <c r="MK278" s="9"/>
      <c r="ML278" s="9"/>
      <c r="MM278" s="9"/>
      <c r="MN278" s="9"/>
      <c r="MO278" s="9"/>
      <c r="MP278" s="9"/>
      <c r="MQ278" s="9"/>
      <c r="MR278" s="9"/>
      <c r="MS278" s="9"/>
      <c r="MT278" s="9"/>
      <c r="MU278" s="9"/>
      <c r="MV278" s="9"/>
      <c r="MW278" s="9"/>
      <c r="MX278" s="9"/>
      <c r="MY278" s="9"/>
      <c r="MZ278" s="9"/>
      <c r="NA278" s="9"/>
      <c r="NB278" s="9"/>
      <c r="NC278" s="9"/>
      <c r="ND278" s="9"/>
      <c r="NE278" s="9"/>
      <c r="NF278" s="9"/>
      <c r="NG278" s="9"/>
      <c r="NH278" s="9"/>
      <c r="NI278" s="9"/>
      <c r="NJ278" s="9"/>
      <c r="NK278" s="9"/>
      <c r="NL278" s="9"/>
      <c r="NM278" s="9"/>
      <c r="NN278" s="9"/>
      <c r="NO278" s="9"/>
      <c r="NP278" s="9"/>
      <c r="NQ278" s="9"/>
      <c r="NR278" s="9"/>
      <c r="NS278" s="9"/>
      <c r="NT278" s="9"/>
      <c r="NU278" s="9"/>
      <c r="NV278" s="9"/>
      <c r="NW278" s="9"/>
      <c r="NX278" s="9"/>
      <c r="NY278" s="9"/>
      <c r="NZ278" s="9"/>
      <c r="OA278" s="9"/>
      <c r="OB278" s="9"/>
      <c r="OC278" s="9"/>
      <c r="OD278" s="9"/>
      <c r="OE278" s="9"/>
      <c r="OF278" s="9"/>
      <c r="OG278" s="9"/>
      <c r="OH278" s="9"/>
      <c r="OI278" s="9"/>
      <c r="OJ278" s="9"/>
      <c r="OK278" s="9"/>
      <c r="OL278" s="9"/>
      <c r="OM278" s="9"/>
      <c r="ON278" s="9"/>
      <c r="OO278" s="9"/>
      <c r="OP278" s="9"/>
      <c r="OQ278" s="9"/>
      <c r="OR278" s="9"/>
      <c r="OS278" s="9"/>
      <c r="OT278" s="9"/>
      <c r="OU278" s="9"/>
      <c r="OV278" s="9"/>
      <c r="OW278" s="9"/>
      <c r="OX278" s="9"/>
      <c r="OY278" s="9"/>
      <c r="OZ278" s="9"/>
      <c r="PA278" s="9"/>
      <c r="PB278" s="9"/>
      <c r="PC278" s="9"/>
      <c r="PD278" s="9"/>
      <c r="PE278" s="9"/>
      <c r="PF278" s="9"/>
      <c r="PG278" s="9"/>
      <c r="PH278" s="9"/>
      <c r="PI278" s="9"/>
      <c r="PJ278" s="9"/>
      <c r="PK278" s="9"/>
      <c r="PL278" s="9"/>
      <c r="PM278" s="9"/>
      <c r="PN278" s="9"/>
      <c r="PO278" s="9"/>
      <c r="PP278" s="9"/>
      <c r="PQ278" s="9"/>
      <c r="PR278" s="9"/>
      <c r="PS278" s="9"/>
      <c r="PT278" s="9"/>
      <c r="PU278" s="9"/>
      <c r="PV278" s="9"/>
      <c r="PW278" s="9"/>
      <c r="PX278" s="9"/>
      <c r="PY278" s="9"/>
      <c r="PZ278" s="9"/>
      <c r="QA278" s="9"/>
      <c r="QB278" s="9"/>
      <c r="QC278" s="9"/>
      <c r="QD278" s="9"/>
      <c r="QE278" s="9"/>
      <c r="QF278" s="9"/>
      <c r="QG278" s="9"/>
      <c r="QH278" s="9"/>
      <c r="QI278" s="9"/>
      <c r="QJ278" s="9"/>
      <c r="QK278" s="9"/>
      <c r="QL278" s="9"/>
      <c r="QM278" s="9"/>
      <c r="QN278" s="9"/>
      <c r="QO278" s="9"/>
      <c r="QP278" s="9"/>
      <c r="QQ278" s="9"/>
      <c r="QR278" s="9"/>
      <c r="QS278" s="9"/>
      <c r="QT278" s="9"/>
      <c r="QU278" s="9"/>
      <c r="QV278" s="9"/>
      <c r="QW278" s="9"/>
      <c r="QX278" s="9"/>
      <c r="QY278" s="9"/>
      <c r="QZ278" s="9"/>
      <c r="RA278" s="9"/>
      <c r="RB278" s="9"/>
      <c r="RC278" s="9"/>
      <c r="RD278" s="9"/>
      <c r="RE278" s="9"/>
      <c r="RF278" s="9"/>
      <c r="RG278" s="9"/>
      <c r="RH278" s="9"/>
      <c r="RI278" s="9"/>
      <c r="RJ278" s="9"/>
      <c r="RK278" s="9"/>
      <c r="RL278" s="9"/>
      <c r="RM278" s="9"/>
      <c r="RN278" s="9"/>
      <c r="RO278" s="9"/>
      <c r="RP278" s="9"/>
      <c r="RQ278" s="9"/>
      <c r="RR278" s="9"/>
      <c r="RS278" s="9"/>
      <c r="RT278" s="9"/>
      <c r="RU278" s="9"/>
      <c r="RV278" s="9"/>
      <c r="RW278" s="9"/>
      <c r="RX278" s="9"/>
      <c r="RY278" s="9"/>
      <c r="RZ278" s="9"/>
      <c r="SA278" s="9"/>
      <c r="SB278" s="9"/>
      <c r="SC278" s="9"/>
      <c r="SD278" s="9"/>
      <c r="SE278" s="9"/>
      <c r="SF278" s="9"/>
      <c r="SG278" s="9"/>
      <c r="SH278" s="9"/>
      <c r="SI278" s="9"/>
      <c r="SJ278" s="9"/>
      <c r="SK278" s="9"/>
      <c r="SL278" s="9"/>
      <c r="SM278" s="9"/>
      <c r="SN278" s="9"/>
      <c r="SO278" s="9"/>
      <c r="SP278" s="9"/>
      <c r="SQ278" s="9"/>
      <c r="SR278" s="9"/>
      <c r="SS278" s="9"/>
      <c r="ST278" s="9"/>
      <c r="SU278" s="9"/>
      <c r="SV278" s="9"/>
      <c r="SW278" s="9"/>
      <c r="SX278" s="9"/>
      <c r="SY278" s="9"/>
      <c r="SZ278" s="9"/>
      <c r="TA278" s="9"/>
      <c r="TB278" s="9"/>
      <c r="TC278" s="9"/>
      <c r="TD278" s="9"/>
      <c r="TE278" s="9"/>
      <c r="TF278" s="9"/>
      <c r="TG278" s="9"/>
      <c r="TH278" s="9"/>
      <c r="TI278" s="9"/>
      <c r="TJ278" s="9"/>
      <c r="TK278" s="9"/>
      <c r="TL278" s="9"/>
      <c r="TM278" s="9"/>
      <c r="TN278" s="9"/>
      <c r="TO278" s="9"/>
      <c r="TP278" s="9"/>
      <c r="TQ278" s="9"/>
      <c r="TR278" s="9"/>
      <c r="TS278" s="9"/>
      <c r="TT278" s="9"/>
      <c r="TU278" s="9"/>
      <c r="TV278" s="9"/>
      <c r="TW278" s="9"/>
      <c r="TX278" s="9"/>
      <c r="TY278" s="9"/>
      <c r="TZ278" s="9"/>
      <c r="UA278" s="9"/>
      <c r="UB278" s="9"/>
      <c r="UC278" s="9"/>
      <c r="UD278" s="9"/>
      <c r="UE278" s="9"/>
      <c r="UF278" s="9"/>
      <c r="UG278" s="9"/>
      <c r="UH278" s="9"/>
      <c r="UI278" s="9"/>
      <c r="UJ278" s="9"/>
      <c r="UK278" s="9"/>
      <c r="UL278" s="9"/>
      <c r="UM278" s="9"/>
      <c r="UN278" s="9"/>
      <c r="UO278" s="9"/>
      <c r="UP278" s="9"/>
      <c r="UQ278" s="9"/>
      <c r="UR278" s="9"/>
      <c r="US278" s="9"/>
    </row>
    <row r="279" spans="1:565" s="105" customFormat="1" x14ac:dyDescent="0.2">
      <c r="A279" s="119" t="s">
        <v>1059</v>
      </c>
      <c r="B279" s="116" t="s">
        <v>1005</v>
      </c>
      <c r="C279" s="120">
        <v>240.277581</v>
      </c>
      <c r="D279" s="113">
        <v>241.01</v>
      </c>
      <c r="E279" s="192">
        <v>216.97892160000001</v>
      </c>
      <c r="F279" s="10"/>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c r="IW279" s="9"/>
      <c r="IX279" s="9"/>
      <c r="IY279" s="9"/>
      <c r="IZ279" s="9"/>
      <c r="JA279" s="9"/>
      <c r="JB279" s="9"/>
      <c r="JC279" s="9"/>
      <c r="JD279" s="9"/>
      <c r="JE279" s="9"/>
      <c r="JF279" s="9"/>
      <c r="JG279" s="9"/>
      <c r="JH279" s="9"/>
      <c r="JI279" s="9"/>
      <c r="JJ279" s="9"/>
      <c r="JK279" s="9"/>
      <c r="JL279" s="9"/>
      <c r="JM279" s="9"/>
      <c r="JN279" s="9"/>
      <c r="JO279" s="9"/>
      <c r="JP279" s="9"/>
      <c r="JQ279" s="9"/>
      <c r="JR279" s="9"/>
      <c r="JS279" s="9"/>
      <c r="JT279" s="9"/>
      <c r="JU279" s="9"/>
      <c r="JV279" s="9"/>
      <c r="JW279" s="9"/>
      <c r="JX279" s="9"/>
      <c r="JY279" s="9"/>
      <c r="JZ279" s="9"/>
      <c r="KA279" s="9"/>
      <c r="KB279" s="9"/>
      <c r="KC279" s="9"/>
      <c r="KD279" s="9"/>
      <c r="KE279" s="9"/>
      <c r="KF279" s="9"/>
      <c r="KG279" s="9"/>
      <c r="KH279" s="9"/>
      <c r="KI279" s="9"/>
      <c r="KJ279" s="9"/>
      <c r="KK279" s="9"/>
      <c r="KL279" s="9"/>
      <c r="KM279" s="9"/>
      <c r="KN279" s="9"/>
      <c r="KO279" s="9"/>
      <c r="KP279" s="9"/>
      <c r="KQ279" s="9"/>
      <c r="KR279" s="9"/>
      <c r="KS279" s="9"/>
      <c r="KT279" s="9"/>
      <c r="KU279" s="9"/>
      <c r="KV279" s="9"/>
      <c r="KW279" s="9"/>
      <c r="KX279" s="9"/>
      <c r="KY279" s="9"/>
      <c r="KZ279" s="9"/>
      <c r="LA279" s="9"/>
      <c r="LB279" s="9"/>
      <c r="LC279" s="9"/>
      <c r="LD279" s="9"/>
      <c r="LE279" s="9"/>
      <c r="LF279" s="9"/>
      <c r="LG279" s="9"/>
      <c r="LH279" s="9"/>
      <c r="LI279" s="9"/>
      <c r="LJ279" s="9"/>
      <c r="LK279" s="9"/>
      <c r="LL279" s="9"/>
      <c r="LM279" s="9"/>
      <c r="LN279" s="9"/>
      <c r="LO279" s="9"/>
      <c r="LP279" s="9"/>
      <c r="LQ279" s="9"/>
      <c r="LR279" s="9"/>
      <c r="LS279" s="9"/>
      <c r="LT279" s="9"/>
      <c r="LU279" s="9"/>
      <c r="LV279" s="9"/>
      <c r="LW279" s="9"/>
      <c r="LX279" s="9"/>
      <c r="LY279" s="9"/>
      <c r="LZ279" s="9"/>
      <c r="MA279" s="9"/>
      <c r="MB279" s="9"/>
      <c r="MC279" s="9"/>
      <c r="MD279" s="9"/>
      <c r="ME279" s="9"/>
      <c r="MF279" s="9"/>
      <c r="MG279" s="9"/>
      <c r="MH279" s="9"/>
      <c r="MI279" s="9"/>
      <c r="MJ279" s="9"/>
      <c r="MK279" s="9"/>
      <c r="ML279" s="9"/>
      <c r="MM279" s="9"/>
      <c r="MN279" s="9"/>
      <c r="MO279" s="9"/>
      <c r="MP279" s="9"/>
      <c r="MQ279" s="9"/>
      <c r="MR279" s="9"/>
      <c r="MS279" s="9"/>
      <c r="MT279" s="9"/>
      <c r="MU279" s="9"/>
      <c r="MV279" s="9"/>
      <c r="MW279" s="9"/>
      <c r="MX279" s="9"/>
      <c r="MY279" s="9"/>
      <c r="MZ279" s="9"/>
      <c r="NA279" s="9"/>
      <c r="NB279" s="9"/>
      <c r="NC279" s="9"/>
      <c r="ND279" s="9"/>
      <c r="NE279" s="9"/>
      <c r="NF279" s="9"/>
      <c r="NG279" s="9"/>
      <c r="NH279" s="9"/>
      <c r="NI279" s="9"/>
      <c r="NJ279" s="9"/>
      <c r="NK279" s="9"/>
      <c r="NL279" s="9"/>
      <c r="NM279" s="9"/>
      <c r="NN279" s="9"/>
      <c r="NO279" s="9"/>
      <c r="NP279" s="9"/>
      <c r="NQ279" s="9"/>
      <c r="NR279" s="9"/>
      <c r="NS279" s="9"/>
      <c r="NT279" s="9"/>
      <c r="NU279" s="9"/>
      <c r="NV279" s="9"/>
      <c r="NW279" s="9"/>
      <c r="NX279" s="9"/>
      <c r="NY279" s="9"/>
      <c r="NZ279" s="9"/>
      <c r="OA279" s="9"/>
      <c r="OB279" s="9"/>
      <c r="OC279" s="9"/>
      <c r="OD279" s="9"/>
      <c r="OE279" s="9"/>
      <c r="OF279" s="9"/>
      <c r="OG279" s="9"/>
      <c r="OH279" s="9"/>
      <c r="OI279" s="9"/>
      <c r="OJ279" s="9"/>
      <c r="OK279" s="9"/>
      <c r="OL279" s="9"/>
      <c r="OM279" s="9"/>
      <c r="ON279" s="9"/>
      <c r="OO279" s="9"/>
      <c r="OP279" s="9"/>
      <c r="OQ279" s="9"/>
      <c r="OR279" s="9"/>
      <c r="OS279" s="9"/>
      <c r="OT279" s="9"/>
      <c r="OU279" s="9"/>
      <c r="OV279" s="9"/>
      <c r="OW279" s="9"/>
      <c r="OX279" s="9"/>
      <c r="OY279" s="9"/>
      <c r="OZ279" s="9"/>
      <c r="PA279" s="9"/>
      <c r="PB279" s="9"/>
      <c r="PC279" s="9"/>
      <c r="PD279" s="9"/>
      <c r="PE279" s="9"/>
      <c r="PF279" s="9"/>
      <c r="PG279" s="9"/>
      <c r="PH279" s="9"/>
      <c r="PI279" s="9"/>
      <c r="PJ279" s="9"/>
      <c r="PK279" s="9"/>
      <c r="PL279" s="9"/>
      <c r="PM279" s="9"/>
      <c r="PN279" s="9"/>
      <c r="PO279" s="9"/>
      <c r="PP279" s="9"/>
      <c r="PQ279" s="9"/>
      <c r="PR279" s="9"/>
      <c r="PS279" s="9"/>
      <c r="PT279" s="9"/>
      <c r="PU279" s="9"/>
      <c r="PV279" s="9"/>
      <c r="PW279" s="9"/>
      <c r="PX279" s="9"/>
      <c r="PY279" s="9"/>
      <c r="PZ279" s="9"/>
      <c r="QA279" s="9"/>
      <c r="QB279" s="9"/>
      <c r="QC279" s="9"/>
      <c r="QD279" s="9"/>
      <c r="QE279" s="9"/>
      <c r="QF279" s="9"/>
      <c r="QG279" s="9"/>
      <c r="QH279" s="9"/>
      <c r="QI279" s="9"/>
      <c r="QJ279" s="9"/>
      <c r="QK279" s="9"/>
      <c r="QL279" s="9"/>
      <c r="QM279" s="9"/>
      <c r="QN279" s="9"/>
      <c r="QO279" s="9"/>
      <c r="QP279" s="9"/>
      <c r="QQ279" s="9"/>
      <c r="QR279" s="9"/>
      <c r="QS279" s="9"/>
      <c r="QT279" s="9"/>
      <c r="QU279" s="9"/>
      <c r="QV279" s="9"/>
      <c r="QW279" s="9"/>
      <c r="QX279" s="9"/>
      <c r="QY279" s="9"/>
      <c r="QZ279" s="9"/>
      <c r="RA279" s="9"/>
      <c r="RB279" s="9"/>
      <c r="RC279" s="9"/>
      <c r="RD279" s="9"/>
      <c r="RE279" s="9"/>
      <c r="RF279" s="9"/>
      <c r="RG279" s="9"/>
      <c r="RH279" s="9"/>
      <c r="RI279" s="9"/>
      <c r="RJ279" s="9"/>
      <c r="RK279" s="9"/>
      <c r="RL279" s="9"/>
      <c r="RM279" s="9"/>
      <c r="RN279" s="9"/>
      <c r="RO279" s="9"/>
      <c r="RP279" s="9"/>
      <c r="RQ279" s="9"/>
      <c r="RR279" s="9"/>
      <c r="RS279" s="9"/>
      <c r="RT279" s="9"/>
      <c r="RU279" s="9"/>
      <c r="RV279" s="9"/>
      <c r="RW279" s="9"/>
      <c r="RX279" s="9"/>
      <c r="RY279" s="9"/>
      <c r="RZ279" s="9"/>
      <c r="SA279" s="9"/>
      <c r="SB279" s="9"/>
      <c r="SC279" s="9"/>
      <c r="SD279" s="9"/>
      <c r="SE279" s="9"/>
      <c r="SF279" s="9"/>
      <c r="SG279" s="9"/>
      <c r="SH279" s="9"/>
      <c r="SI279" s="9"/>
      <c r="SJ279" s="9"/>
      <c r="SK279" s="9"/>
      <c r="SL279" s="9"/>
      <c r="SM279" s="9"/>
      <c r="SN279" s="9"/>
      <c r="SO279" s="9"/>
      <c r="SP279" s="9"/>
      <c r="SQ279" s="9"/>
      <c r="SR279" s="9"/>
      <c r="SS279" s="9"/>
      <c r="ST279" s="9"/>
      <c r="SU279" s="9"/>
      <c r="SV279" s="9"/>
      <c r="SW279" s="9"/>
      <c r="SX279" s="9"/>
      <c r="SY279" s="9"/>
      <c r="SZ279" s="9"/>
      <c r="TA279" s="9"/>
      <c r="TB279" s="9"/>
      <c r="TC279" s="9"/>
      <c r="TD279" s="9"/>
      <c r="TE279" s="9"/>
      <c r="TF279" s="9"/>
      <c r="TG279" s="9"/>
      <c r="TH279" s="9"/>
      <c r="TI279" s="9"/>
      <c r="TJ279" s="9"/>
      <c r="TK279" s="9"/>
      <c r="TL279" s="9"/>
      <c r="TM279" s="9"/>
      <c r="TN279" s="9"/>
      <c r="TO279" s="9"/>
      <c r="TP279" s="9"/>
      <c r="TQ279" s="9"/>
      <c r="TR279" s="9"/>
      <c r="TS279" s="9"/>
      <c r="TT279" s="9"/>
      <c r="TU279" s="9"/>
      <c r="TV279" s="9"/>
      <c r="TW279" s="9"/>
      <c r="TX279" s="9"/>
      <c r="TY279" s="9"/>
      <c r="TZ279" s="9"/>
      <c r="UA279" s="9"/>
      <c r="UB279" s="9"/>
      <c r="UC279" s="9"/>
      <c r="UD279" s="9"/>
      <c r="UE279" s="9"/>
      <c r="UF279" s="9"/>
      <c r="UG279" s="9"/>
      <c r="UH279" s="9"/>
      <c r="UI279" s="9"/>
      <c r="UJ279" s="9"/>
      <c r="UK279" s="9"/>
      <c r="UL279" s="9"/>
      <c r="UM279" s="9"/>
      <c r="UN279" s="9"/>
      <c r="UO279" s="9"/>
      <c r="UP279" s="9"/>
      <c r="UQ279" s="9"/>
      <c r="UR279" s="9"/>
      <c r="US279" s="9"/>
    </row>
    <row r="280" spans="1:565" s="105" customFormat="1" x14ac:dyDescent="0.2">
      <c r="A280" s="119" t="s">
        <v>1060</v>
      </c>
      <c r="B280" s="116" t="s">
        <v>1005</v>
      </c>
      <c r="C280" s="120">
        <v>253.751758</v>
      </c>
      <c r="D280" s="113">
        <v>242.26</v>
      </c>
      <c r="E280" s="193"/>
      <c r="F280" s="10"/>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c r="IW280" s="9"/>
      <c r="IX280" s="9"/>
      <c r="IY280" s="9"/>
      <c r="IZ280" s="9"/>
      <c r="JA280" s="9"/>
      <c r="JB280" s="9"/>
      <c r="JC280" s="9"/>
      <c r="JD280" s="9"/>
      <c r="JE280" s="9"/>
      <c r="JF280" s="9"/>
      <c r="JG280" s="9"/>
      <c r="JH280" s="9"/>
      <c r="JI280" s="9"/>
      <c r="JJ280" s="9"/>
      <c r="JK280" s="9"/>
      <c r="JL280" s="9"/>
      <c r="JM280" s="9"/>
      <c r="JN280" s="9"/>
      <c r="JO280" s="9"/>
      <c r="JP280" s="9"/>
      <c r="JQ280" s="9"/>
      <c r="JR280" s="9"/>
      <c r="JS280" s="9"/>
      <c r="JT280" s="9"/>
      <c r="JU280" s="9"/>
      <c r="JV280" s="9"/>
      <c r="JW280" s="9"/>
      <c r="JX280" s="9"/>
      <c r="JY280" s="9"/>
      <c r="JZ280" s="9"/>
      <c r="KA280" s="9"/>
      <c r="KB280" s="9"/>
      <c r="KC280" s="9"/>
      <c r="KD280" s="9"/>
      <c r="KE280" s="9"/>
      <c r="KF280" s="9"/>
      <c r="KG280" s="9"/>
      <c r="KH280" s="9"/>
      <c r="KI280" s="9"/>
      <c r="KJ280" s="9"/>
      <c r="KK280" s="9"/>
      <c r="KL280" s="9"/>
      <c r="KM280" s="9"/>
      <c r="KN280" s="9"/>
      <c r="KO280" s="9"/>
      <c r="KP280" s="9"/>
      <c r="KQ280" s="9"/>
      <c r="KR280" s="9"/>
      <c r="KS280" s="9"/>
      <c r="KT280" s="9"/>
      <c r="KU280" s="9"/>
      <c r="KV280" s="9"/>
      <c r="KW280" s="9"/>
      <c r="KX280" s="9"/>
      <c r="KY280" s="9"/>
      <c r="KZ280" s="9"/>
      <c r="LA280" s="9"/>
      <c r="LB280" s="9"/>
      <c r="LC280" s="9"/>
      <c r="LD280" s="9"/>
      <c r="LE280" s="9"/>
      <c r="LF280" s="9"/>
      <c r="LG280" s="9"/>
      <c r="LH280" s="9"/>
      <c r="LI280" s="9"/>
      <c r="LJ280" s="9"/>
      <c r="LK280" s="9"/>
      <c r="LL280" s="9"/>
      <c r="LM280" s="9"/>
      <c r="LN280" s="9"/>
      <c r="LO280" s="9"/>
      <c r="LP280" s="9"/>
      <c r="LQ280" s="9"/>
      <c r="LR280" s="9"/>
      <c r="LS280" s="9"/>
      <c r="LT280" s="9"/>
      <c r="LU280" s="9"/>
      <c r="LV280" s="9"/>
      <c r="LW280" s="9"/>
      <c r="LX280" s="9"/>
      <c r="LY280" s="9"/>
      <c r="LZ280" s="9"/>
      <c r="MA280" s="9"/>
      <c r="MB280" s="9"/>
      <c r="MC280" s="9"/>
      <c r="MD280" s="9"/>
      <c r="ME280" s="9"/>
      <c r="MF280" s="9"/>
      <c r="MG280" s="9"/>
      <c r="MH280" s="9"/>
      <c r="MI280" s="9"/>
      <c r="MJ280" s="9"/>
      <c r="MK280" s="9"/>
      <c r="ML280" s="9"/>
      <c r="MM280" s="9"/>
      <c r="MN280" s="9"/>
      <c r="MO280" s="9"/>
      <c r="MP280" s="9"/>
      <c r="MQ280" s="9"/>
      <c r="MR280" s="9"/>
      <c r="MS280" s="9"/>
      <c r="MT280" s="9"/>
      <c r="MU280" s="9"/>
      <c r="MV280" s="9"/>
      <c r="MW280" s="9"/>
      <c r="MX280" s="9"/>
      <c r="MY280" s="9"/>
      <c r="MZ280" s="9"/>
      <c r="NA280" s="9"/>
      <c r="NB280" s="9"/>
      <c r="NC280" s="9"/>
      <c r="ND280" s="9"/>
      <c r="NE280" s="9"/>
      <c r="NF280" s="9"/>
      <c r="NG280" s="9"/>
      <c r="NH280" s="9"/>
      <c r="NI280" s="9"/>
      <c r="NJ280" s="9"/>
      <c r="NK280" s="9"/>
      <c r="NL280" s="9"/>
      <c r="NM280" s="9"/>
      <c r="NN280" s="9"/>
      <c r="NO280" s="9"/>
      <c r="NP280" s="9"/>
      <c r="NQ280" s="9"/>
      <c r="NR280" s="9"/>
      <c r="NS280" s="9"/>
      <c r="NT280" s="9"/>
      <c r="NU280" s="9"/>
      <c r="NV280" s="9"/>
      <c r="NW280" s="9"/>
      <c r="NX280" s="9"/>
      <c r="NY280" s="9"/>
      <c r="NZ280" s="9"/>
      <c r="OA280" s="9"/>
      <c r="OB280" s="9"/>
      <c r="OC280" s="9"/>
      <c r="OD280" s="9"/>
      <c r="OE280" s="9"/>
      <c r="OF280" s="9"/>
      <c r="OG280" s="9"/>
      <c r="OH280" s="9"/>
      <c r="OI280" s="9"/>
      <c r="OJ280" s="9"/>
      <c r="OK280" s="9"/>
      <c r="OL280" s="9"/>
      <c r="OM280" s="9"/>
      <c r="ON280" s="9"/>
      <c r="OO280" s="9"/>
      <c r="OP280" s="9"/>
      <c r="OQ280" s="9"/>
      <c r="OR280" s="9"/>
      <c r="OS280" s="9"/>
      <c r="OT280" s="9"/>
      <c r="OU280" s="9"/>
      <c r="OV280" s="9"/>
      <c r="OW280" s="9"/>
      <c r="OX280" s="9"/>
      <c r="OY280" s="9"/>
      <c r="OZ280" s="9"/>
      <c r="PA280" s="9"/>
      <c r="PB280" s="9"/>
      <c r="PC280" s="9"/>
      <c r="PD280" s="9"/>
      <c r="PE280" s="9"/>
      <c r="PF280" s="9"/>
      <c r="PG280" s="9"/>
      <c r="PH280" s="9"/>
      <c r="PI280" s="9"/>
      <c r="PJ280" s="9"/>
      <c r="PK280" s="9"/>
      <c r="PL280" s="9"/>
      <c r="PM280" s="9"/>
      <c r="PN280" s="9"/>
      <c r="PO280" s="9"/>
      <c r="PP280" s="9"/>
      <c r="PQ280" s="9"/>
      <c r="PR280" s="9"/>
      <c r="PS280" s="9"/>
      <c r="PT280" s="9"/>
      <c r="PU280" s="9"/>
      <c r="PV280" s="9"/>
      <c r="PW280" s="9"/>
      <c r="PX280" s="9"/>
      <c r="PY280" s="9"/>
      <c r="PZ280" s="9"/>
      <c r="QA280" s="9"/>
      <c r="QB280" s="9"/>
      <c r="QC280" s="9"/>
      <c r="QD280" s="9"/>
      <c r="QE280" s="9"/>
      <c r="QF280" s="9"/>
      <c r="QG280" s="9"/>
      <c r="QH280" s="9"/>
      <c r="QI280" s="9"/>
      <c r="QJ280" s="9"/>
      <c r="QK280" s="9"/>
      <c r="QL280" s="9"/>
      <c r="QM280" s="9"/>
      <c r="QN280" s="9"/>
      <c r="QO280" s="9"/>
      <c r="QP280" s="9"/>
      <c r="QQ280" s="9"/>
      <c r="QR280" s="9"/>
      <c r="QS280" s="9"/>
      <c r="QT280" s="9"/>
      <c r="QU280" s="9"/>
      <c r="QV280" s="9"/>
      <c r="QW280" s="9"/>
      <c r="QX280" s="9"/>
      <c r="QY280" s="9"/>
      <c r="QZ280" s="9"/>
      <c r="RA280" s="9"/>
      <c r="RB280" s="9"/>
      <c r="RC280" s="9"/>
      <c r="RD280" s="9"/>
      <c r="RE280" s="9"/>
      <c r="RF280" s="9"/>
      <c r="RG280" s="9"/>
      <c r="RH280" s="9"/>
      <c r="RI280" s="9"/>
      <c r="RJ280" s="9"/>
      <c r="RK280" s="9"/>
      <c r="RL280" s="9"/>
      <c r="RM280" s="9"/>
      <c r="RN280" s="9"/>
      <c r="RO280" s="9"/>
      <c r="RP280" s="9"/>
      <c r="RQ280" s="9"/>
      <c r="RR280" s="9"/>
      <c r="RS280" s="9"/>
      <c r="RT280" s="9"/>
      <c r="RU280" s="9"/>
      <c r="RV280" s="9"/>
      <c r="RW280" s="9"/>
      <c r="RX280" s="9"/>
      <c r="RY280" s="9"/>
      <c r="RZ280" s="9"/>
      <c r="SA280" s="9"/>
      <c r="SB280" s="9"/>
      <c r="SC280" s="9"/>
      <c r="SD280" s="9"/>
      <c r="SE280" s="9"/>
      <c r="SF280" s="9"/>
      <c r="SG280" s="9"/>
      <c r="SH280" s="9"/>
      <c r="SI280" s="9"/>
      <c r="SJ280" s="9"/>
      <c r="SK280" s="9"/>
      <c r="SL280" s="9"/>
      <c r="SM280" s="9"/>
      <c r="SN280" s="9"/>
      <c r="SO280" s="9"/>
      <c r="SP280" s="9"/>
      <c r="SQ280" s="9"/>
      <c r="SR280" s="9"/>
      <c r="SS280" s="9"/>
      <c r="ST280" s="9"/>
      <c r="SU280" s="9"/>
      <c r="SV280" s="9"/>
      <c r="SW280" s="9"/>
      <c r="SX280" s="9"/>
      <c r="SY280" s="9"/>
      <c r="SZ280" s="9"/>
      <c r="TA280" s="9"/>
      <c r="TB280" s="9"/>
      <c r="TC280" s="9"/>
      <c r="TD280" s="9"/>
      <c r="TE280" s="9"/>
      <c r="TF280" s="9"/>
      <c r="TG280" s="9"/>
      <c r="TH280" s="9"/>
      <c r="TI280" s="9"/>
      <c r="TJ280" s="9"/>
      <c r="TK280" s="9"/>
      <c r="TL280" s="9"/>
      <c r="TM280" s="9"/>
      <c r="TN280" s="9"/>
      <c r="TO280" s="9"/>
      <c r="TP280" s="9"/>
      <c r="TQ280" s="9"/>
      <c r="TR280" s="9"/>
      <c r="TS280" s="9"/>
      <c r="TT280" s="9"/>
      <c r="TU280" s="9"/>
      <c r="TV280" s="9"/>
      <c r="TW280" s="9"/>
      <c r="TX280" s="9"/>
      <c r="TY280" s="9"/>
      <c r="TZ280" s="9"/>
      <c r="UA280" s="9"/>
      <c r="UB280" s="9"/>
      <c r="UC280" s="9"/>
      <c r="UD280" s="9"/>
      <c r="UE280" s="9"/>
      <c r="UF280" s="9"/>
      <c r="UG280" s="9"/>
      <c r="UH280" s="9"/>
      <c r="UI280" s="9"/>
      <c r="UJ280" s="9"/>
      <c r="UK280" s="9"/>
      <c r="UL280" s="9"/>
      <c r="UM280" s="9"/>
      <c r="UN280" s="9"/>
      <c r="UO280" s="9"/>
      <c r="UP280" s="9"/>
      <c r="UQ280" s="9"/>
      <c r="UR280" s="9"/>
      <c r="US280" s="9"/>
    </row>
    <row r="281" spans="1:565" s="105" customFormat="1" x14ac:dyDescent="0.2">
      <c r="A281" s="119" t="s">
        <v>1061</v>
      </c>
      <c r="B281" s="116" t="s">
        <v>1005</v>
      </c>
      <c r="C281" s="120">
        <v>1271.294435</v>
      </c>
      <c r="D281" s="113">
        <v>1292.9000000000001</v>
      </c>
      <c r="E281" s="192">
        <v>213.25278800000001</v>
      </c>
      <c r="F281" s="10"/>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c r="MK281" s="9"/>
      <c r="ML281" s="9"/>
      <c r="MM281" s="9"/>
      <c r="MN281" s="9"/>
      <c r="MO281" s="9"/>
      <c r="MP281" s="9"/>
      <c r="MQ281" s="9"/>
      <c r="MR281" s="9"/>
      <c r="MS281" s="9"/>
      <c r="MT281" s="9"/>
      <c r="MU281" s="9"/>
      <c r="MV281" s="9"/>
      <c r="MW281" s="9"/>
      <c r="MX281" s="9"/>
      <c r="MY281" s="9"/>
      <c r="MZ281" s="9"/>
      <c r="NA281" s="9"/>
      <c r="NB281" s="9"/>
      <c r="NC281" s="9"/>
      <c r="ND281" s="9"/>
      <c r="NE281" s="9"/>
      <c r="NF281" s="9"/>
      <c r="NG281" s="9"/>
      <c r="NH281" s="9"/>
      <c r="NI281" s="9"/>
      <c r="NJ281" s="9"/>
      <c r="NK281" s="9"/>
      <c r="NL281" s="9"/>
      <c r="NM281" s="9"/>
      <c r="NN281" s="9"/>
      <c r="NO281" s="9"/>
      <c r="NP281" s="9"/>
      <c r="NQ281" s="9"/>
      <c r="NR281" s="9"/>
      <c r="NS281" s="9"/>
      <c r="NT281" s="9"/>
      <c r="NU281" s="9"/>
      <c r="NV281" s="9"/>
      <c r="NW281" s="9"/>
      <c r="NX281" s="9"/>
      <c r="NY281" s="9"/>
      <c r="NZ281" s="9"/>
      <c r="OA281" s="9"/>
      <c r="OB281" s="9"/>
      <c r="OC281" s="9"/>
      <c r="OD281" s="9"/>
      <c r="OE281" s="9"/>
      <c r="OF281" s="9"/>
      <c r="OG281" s="9"/>
      <c r="OH281" s="9"/>
      <c r="OI281" s="9"/>
      <c r="OJ281" s="9"/>
      <c r="OK281" s="9"/>
      <c r="OL281" s="9"/>
      <c r="OM281" s="9"/>
      <c r="ON281" s="9"/>
      <c r="OO281" s="9"/>
      <c r="OP281" s="9"/>
      <c r="OQ281" s="9"/>
      <c r="OR281" s="9"/>
      <c r="OS281" s="9"/>
      <c r="OT281" s="9"/>
      <c r="OU281" s="9"/>
      <c r="OV281" s="9"/>
      <c r="OW281" s="9"/>
      <c r="OX281" s="9"/>
      <c r="OY281" s="9"/>
      <c r="OZ281" s="9"/>
      <c r="PA281" s="9"/>
      <c r="PB281" s="9"/>
      <c r="PC281" s="9"/>
      <c r="PD281" s="9"/>
      <c r="PE281" s="9"/>
      <c r="PF281" s="9"/>
      <c r="PG281" s="9"/>
      <c r="PH281" s="9"/>
      <c r="PI281" s="9"/>
      <c r="PJ281" s="9"/>
      <c r="PK281" s="9"/>
      <c r="PL281" s="9"/>
      <c r="PM281" s="9"/>
      <c r="PN281" s="9"/>
      <c r="PO281" s="9"/>
      <c r="PP281" s="9"/>
      <c r="PQ281" s="9"/>
      <c r="PR281" s="9"/>
      <c r="PS281" s="9"/>
      <c r="PT281" s="9"/>
      <c r="PU281" s="9"/>
      <c r="PV281" s="9"/>
      <c r="PW281" s="9"/>
      <c r="PX281" s="9"/>
      <c r="PY281" s="9"/>
      <c r="PZ281" s="9"/>
      <c r="QA281" s="9"/>
      <c r="QB281" s="9"/>
      <c r="QC281" s="9"/>
      <c r="QD281" s="9"/>
      <c r="QE281" s="9"/>
      <c r="QF281" s="9"/>
      <c r="QG281" s="9"/>
      <c r="QH281" s="9"/>
      <c r="QI281" s="9"/>
      <c r="QJ281" s="9"/>
      <c r="QK281" s="9"/>
      <c r="QL281" s="9"/>
      <c r="QM281" s="9"/>
      <c r="QN281" s="9"/>
      <c r="QO281" s="9"/>
      <c r="QP281" s="9"/>
      <c r="QQ281" s="9"/>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c r="SB281" s="9"/>
      <c r="SC281" s="9"/>
      <c r="SD281" s="9"/>
      <c r="SE281" s="9"/>
      <c r="SF281" s="9"/>
      <c r="SG281" s="9"/>
      <c r="SH281" s="9"/>
      <c r="SI281" s="9"/>
      <c r="SJ281" s="9"/>
      <c r="SK281" s="9"/>
      <c r="SL281" s="9"/>
      <c r="SM281" s="9"/>
      <c r="SN281" s="9"/>
      <c r="SO281" s="9"/>
      <c r="SP281" s="9"/>
      <c r="SQ281" s="9"/>
      <c r="SR281" s="9"/>
      <c r="SS281" s="9"/>
      <c r="ST281" s="9"/>
      <c r="SU281" s="9"/>
      <c r="SV281" s="9"/>
      <c r="SW281" s="9"/>
      <c r="SX281" s="9"/>
      <c r="SY281" s="9"/>
      <c r="SZ281" s="9"/>
      <c r="TA281" s="9"/>
      <c r="TB281" s="9"/>
      <c r="TC281" s="9"/>
      <c r="TD281" s="9"/>
      <c r="TE281" s="9"/>
      <c r="TF281" s="9"/>
      <c r="TG281" s="9"/>
      <c r="TH281" s="9"/>
      <c r="TI281" s="9"/>
      <c r="TJ281" s="9"/>
      <c r="TK281" s="9"/>
      <c r="TL281" s="9"/>
      <c r="TM281" s="9"/>
      <c r="TN281" s="9"/>
      <c r="TO281" s="9"/>
      <c r="TP281" s="9"/>
      <c r="TQ281" s="9"/>
      <c r="TR281" s="9"/>
      <c r="TS281" s="9"/>
      <c r="TT281" s="9"/>
      <c r="TU281" s="9"/>
      <c r="TV281" s="9"/>
      <c r="TW281" s="9"/>
      <c r="TX281" s="9"/>
      <c r="TY281" s="9"/>
      <c r="TZ281" s="9"/>
      <c r="UA281" s="9"/>
      <c r="UB281" s="9"/>
      <c r="UC281" s="9"/>
      <c r="UD281" s="9"/>
      <c r="UE281" s="9"/>
      <c r="UF281" s="9"/>
      <c r="UG281" s="9"/>
      <c r="UH281" s="9"/>
      <c r="UI281" s="9"/>
      <c r="UJ281" s="9"/>
      <c r="UK281" s="9"/>
      <c r="UL281" s="9"/>
      <c r="UM281" s="9"/>
      <c r="UN281" s="9"/>
      <c r="UO281" s="9"/>
      <c r="UP281" s="9"/>
      <c r="UQ281" s="9"/>
      <c r="UR281" s="9"/>
      <c r="US281" s="9"/>
    </row>
    <row r="282" spans="1:565" s="105" customFormat="1" x14ac:dyDescent="0.2">
      <c r="A282" s="119" t="s">
        <v>1703</v>
      </c>
      <c r="B282" s="116" t="s">
        <v>1005</v>
      </c>
      <c r="C282" s="120">
        <v>1296.7</v>
      </c>
      <c r="D282" s="113">
        <v>1293.5999999999999</v>
      </c>
      <c r="E282" s="193"/>
      <c r="F282" s="10"/>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c r="IW282" s="9"/>
      <c r="IX282" s="9"/>
      <c r="IY282" s="9"/>
      <c r="IZ282" s="9"/>
      <c r="JA282" s="9"/>
      <c r="JB282" s="9"/>
      <c r="JC282" s="9"/>
      <c r="JD282" s="9"/>
      <c r="JE282" s="9"/>
      <c r="JF282" s="9"/>
      <c r="JG282" s="9"/>
      <c r="JH282" s="9"/>
      <c r="JI282" s="9"/>
      <c r="JJ282" s="9"/>
      <c r="JK282" s="9"/>
      <c r="JL282" s="9"/>
      <c r="JM282" s="9"/>
      <c r="JN282" s="9"/>
      <c r="JO282" s="9"/>
      <c r="JP282" s="9"/>
      <c r="JQ282" s="9"/>
      <c r="JR282" s="9"/>
      <c r="JS282" s="9"/>
      <c r="JT282" s="9"/>
      <c r="JU282" s="9"/>
      <c r="JV282" s="9"/>
      <c r="JW282" s="9"/>
      <c r="JX282" s="9"/>
      <c r="JY282" s="9"/>
      <c r="JZ282" s="9"/>
      <c r="KA282" s="9"/>
      <c r="KB282" s="9"/>
      <c r="KC282" s="9"/>
      <c r="KD282" s="9"/>
      <c r="KE282" s="9"/>
      <c r="KF282" s="9"/>
      <c r="KG282" s="9"/>
      <c r="KH282" s="9"/>
      <c r="KI282" s="9"/>
      <c r="KJ282" s="9"/>
      <c r="KK282" s="9"/>
      <c r="KL282" s="9"/>
      <c r="KM282" s="9"/>
      <c r="KN282" s="9"/>
      <c r="KO282" s="9"/>
      <c r="KP282" s="9"/>
      <c r="KQ282" s="9"/>
      <c r="KR282" s="9"/>
      <c r="KS282" s="9"/>
      <c r="KT282" s="9"/>
      <c r="KU282" s="9"/>
      <c r="KV282" s="9"/>
      <c r="KW282" s="9"/>
      <c r="KX282" s="9"/>
      <c r="KY282" s="9"/>
      <c r="KZ282" s="9"/>
      <c r="LA282" s="9"/>
      <c r="LB282" s="9"/>
      <c r="LC282" s="9"/>
      <c r="LD282" s="9"/>
      <c r="LE282" s="9"/>
      <c r="LF282" s="9"/>
      <c r="LG282" s="9"/>
      <c r="LH282" s="9"/>
      <c r="LI282" s="9"/>
      <c r="LJ282" s="9"/>
      <c r="LK282" s="9"/>
      <c r="LL282" s="9"/>
      <c r="LM282" s="9"/>
      <c r="LN282" s="9"/>
      <c r="LO282" s="9"/>
      <c r="LP282" s="9"/>
      <c r="LQ282" s="9"/>
      <c r="LR282" s="9"/>
      <c r="LS282" s="9"/>
      <c r="LT282" s="9"/>
      <c r="LU282" s="9"/>
      <c r="LV282" s="9"/>
      <c r="LW282" s="9"/>
      <c r="LX282" s="9"/>
      <c r="LY282" s="9"/>
      <c r="LZ282" s="9"/>
      <c r="MA282" s="9"/>
      <c r="MB282" s="9"/>
      <c r="MC282" s="9"/>
      <c r="MD282" s="9"/>
      <c r="ME282" s="9"/>
      <c r="MF282" s="9"/>
      <c r="MG282" s="9"/>
      <c r="MH282" s="9"/>
      <c r="MI282" s="9"/>
      <c r="MJ282" s="9"/>
      <c r="MK282" s="9"/>
      <c r="ML282" s="9"/>
      <c r="MM282" s="9"/>
      <c r="MN282" s="9"/>
      <c r="MO282" s="9"/>
      <c r="MP282" s="9"/>
      <c r="MQ282" s="9"/>
      <c r="MR282" s="9"/>
      <c r="MS282" s="9"/>
      <c r="MT282" s="9"/>
      <c r="MU282" s="9"/>
      <c r="MV282" s="9"/>
      <c r="MW282" s="9"/>
      <c r="MX282" s="9"/>
      <c r="MY282" s="9"/>
      <c r="MZ282" s="9"/>
      <c r="NA282" s="9"/>
      <c r="NB282" s="9"/>
      <c r="NC282" s="9"/>
      <c r="ND282" s="9"/>
      <c r="NE282" s="9"/>
      <c r="NF282" s="9"/>
      <c r="NG282" s="9"/>
      <c r="NH282" s="9"/>
      <c r="NI282" s="9"/>
      <c r="NJ282" s="9"/>
      <c r="NK282" s="9"/>
      <c r="NL282" s="9"/>
      <c r="NM282" s="9"/>
      <c r="NN282" s="9"/>
      <c r="NO282" s="9"/>
      <c r="NP282" s="9"/>
      <c r="NQ282" s="9"/>
      <c r="NR282" s="9"/>
      <c r="NS282" s="9"/>
      <c r="NT282" s="9"/>
      <c r="NU282" s="9"/>
      <c r="NV282" s="9"/>
      <c r="NW282" s="9"/>
      <c r="NX282" s="9"/>
      <c r="NY282" s="9"/>
      <c r="NZ282" s="9"/>
      <c r="OA282" s="9"/>
      <c r="OB282" s="9"/>
      <c r="OC282" s="9"/>
      <c r="OD282" s="9"/>
      <c r="OE282" s="9"/>
      <c r="OF282" s="9"/>
      <c r="OG282" s="9"/>
      <c r="OH282" s="9"/>
      <c r="OI282" s="9"/>
      <c r="OJ282" s="9"/>
      <c r="OK282" s="9"/>
      <c r="OL282" s="9"/>
      <c r="OM282" s="9"/>
      <c r="ON282" s="9"/>
      <c r="OO282" s="9"/>
      <c r="OP282" s="9"/>
      <c r="OQ282" s="9"/>
      <c r="OR282" s="9"/>
      <c r="OS282" s="9"/>
      <c r="OT282" s="9"/>
      <c r="OU282" s="9"/>
      <c r="OV282" s="9"/>
      <c r="OW282" s="9"/>
      <c r="OX282" s="9"/>
      <c r="OY282" s="9"/>
      <c r="OZ282" s="9"/>
      <c r="PA282" s="9"/>
      <c r="PB282" s="9"/>
      <c r="PC282" s="9"/>
      <c r="PD282" s="9"/>
      <c r="PE282" s="9"/>
      <c r="PF282" s="9"/>
      <c r="PG282" s="9"/>
      <c r="PH282" s="9"/>
      <c r="PI282" s="9"/>
      <c r="PJ282" s="9"/>
      <c r="PK282" s="9"/>
      <c r="PL282" s="9"/>
      <c r="PM282" s="9"/>
      <c r="PN282" s="9"/>
      <c r="PO282" s="9"/>
      <c r="PP282" s="9"/>
      <c r="PQ282" s="9"/>
      <c r="PR282" s="9"/>
      <c r="PS282" s="9"/>
      <c r="PT282" s="9"/>
      <c r="PU282" s="9"/>
      <c r="PV282" s="9"/>
      <c r="PW282" s="9"/>
      <c r="PX282" s="9"/>
      <c r="PY282" s="9"/>
      <c r="PZ282" s="9"/>
      <c r="QA282" s="9"/>
      <c r="QB282" s="9"/>
      <c r="QC282" s="9"/>
      <c r="QD282" s="9"/>
      <c r="QE282" s="9"/>
      <c r="QF282" s="9"/>
      <c r="QG282" s="9"/>
      <c r="QH282" s="9"/>
      <c r="QI282" s="9"/>
      <c r="QJ282" s="9"/>
      <c r="QK282" s="9"/>
      <c r="QL282" s="9"/>
      <c r="QM282" s="9"/>
      <c r="QN282" s="9"/>
      <c r="QO282" s="9"/>
      <c r="QP282" s="9"/>
      <c r="QQ282" s="9"/>
      <c r="QR282" s="9"/>
      <c r="QS282" s="9"/>
      <c r="QT282" s="9"/>
      <c r="QU282" s="9"/>
      <c r="QV282" s="9"/>
      <c r="QW282" s="9"/>
      <c r="QX282" s="9"/>
      <c r="QY282" s="9"/>
      <c r="QZ282" s="9"/>
      <c r="RA282" s="9"/>
      <c r="RB282" s="9"/>
      <c r="RC282" s="9"/>
      <c r="RD282" s="9"/>
      <c r="RE282" s="9"/>
      <c r="RF282" s="9"/>
      <c r="RG282" s="9"/>
      <c r="RH282" s="9"/>
      <c r="RI282" s="9"/>
      <c r="RJ282" s="9"/>
      <c r="RK282" s="9"/>
      <c r="RL282" s="9"/>
      <c r="RM282" s="9"/>
      <c r="RN282" s="9"/>
      <c r="RO282" s="9"/>
      <c r="RP282" s="9"/>
      <c r="RQ282" s="9"/>
      <c r="RR282" s="9"/>
      <c r="RS282" s="9"/>
      <c r="RT282" s="9"/>
      <c r="RU282" s="9"/>
      <c r="RV282" s="9"/>
      <c r="RW282" s="9"/>
      <c r="RX282" s="9"/>
      <c r="RY282" s="9"/>
      <c r="RZ282" s="9"/>
      <c r="SA282" s="9"/>
      <c r="SB282" s="9"/>
      <c r="SC282" s="9"/>
      <c r="SD282" s="9"/>
      <c r="SE282" s="9"/>
      <c r="SF282" s="9"/>
      <c r="SG282" s="9"/>
      <c r="SH282" s="9"/>
      <c r="SI282" s="9"/>
      <c r="SJ282" s="9"/>
      <c r="SK282" s="9"/>
      <c r="SL282" s="9"/>
      <c r="SM282" s="9"/>
      <c r="SN282" s="9"/>
      <c r="SO282" s="9"/>
      <c r="SP282" s="9"/>
      <c r="SQ282" s="9"/>
      <c r="SR282" s="9"/>
      <c r="SS282" s="9"/>
      <c r="ST282" s="9"/>
      <c r="SU282" s="9"/>
      <c r="SV282" s="9"/>
      <c r="SW282" s="9"/>
      <c r="SX282" s="9"/>
      <c r="SY282" s="9"/>
      <c r="SZ282" s="9"/>
      <c r="TA282" s="9"/>
      <c r="TB282" s="9"/>
      <c r="TC282" s="9"/>
      <c r="TD282" s="9"/>
      <c r="TE282" s="9"/>
      <c r="TF282" s="9"/>
      <c r="TG282" s="9"/>
      <c r="TH282" s="9"/>
      <c r="TI282" s="9"/>
      <c r="TJ282" s="9"/>
      <c r="TK282" s="9"/>
      <c r="TL282" s="9"/>
      <c r="TM282" s="9"/>
      <c r="TN282" s="9"/>
      <c r="TO282" s="9"/>
      <c r="TP282" s="9"/>
      <c r="TQ282" s="9"/>
      <c r="TR282" s="9"/>
      <c r="TS282" s="9"/>
      <c r="TT282" s="9"/>
      <c r="TU282" s="9"/>
      <c r="TV282" s="9"/>
      <c r="TW282" s="9"/>
      <c r="TX282" s="9"/>
      <c r="TY282" s="9"/>
      <c r="TZ282" s="9"/>
      <c r="UA282" s="9"/>
      <c r="UB282" s="9"/>
      <c r="UC282" s="9"/>
      <c r="UD282" s="9"/>
      <c r="UE282" s="9"/>
      <c r="UF282" s="9"/>
      <c r="UG282" s="9"/>
      <c r="UH282" s="9"/>
      <c r="UI282" s="9"/>
      <c r="UJ282" s="9"/>
      <c r="UK282" s="9"/>
      <c r="UL282" s="9"/>
      <c r="UM282" s="9"/>
      <c r="UN282" s="9"/>
      <c r="UO282" s="9"/>
      <c r="UP282" s="9"/>
      <c r="UQ282" s="9"/>
      <c r="UR282" s="9"/>
      <c r="US282" s="9"/>
    </row>
    <row r="283" spans="1:565" s="105" customFormat="1" x14ac:dyDescent="0.2">
      <c r="A283" s="119" t="s">
        <v>1704</v>
      </c>
      <c r="B283" s="116" t="s">
        <v>1005</v>
      </c>
      <c r="C283" s="120">
        <v>415.2</v>
      </c>
      <c r="D283" s="113">
        <v>361.1</v>
      </c>
      <c r="E283" s="113">
        <v>10.346238</v>
      </c>
      <c r="F283" s="10"/>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c r="IW283" s="9"/>
      <c r="IX283" s="9"/>
      <c r="IY283" s="9"/>
      <c r="IZ283" s="9"/>
      <c r="JA283" s="9"/>
      <c r="JB283" s="9"/>
      <c r="JC283" s="9"/>
      <c r="JD283" s="9"/>
      <c r="JE283" s="9"/>
      <c r="JF283" s="9"/>
      <c r="JG283" s="9"/>
      <c r="JH283" s="9"/>
      <c r="JI283" s="9"/>
      <c r="JJ283" s="9"/>
      <c r="JK283" s="9"/>
      <c r="JL283" s="9"/>
      <c r="JM283" s="9"/>
      <c r="JN283" s="9"/>
      <c r="JO283" s="9"/>
      <c r="JP283" s="9"/>
      <c r="JQ283" s="9"/>
      <c r="JR283" s="9"/>
      <c r="JS283" s="9"/>
      <c r="JT283" s="9"/>
      <c r="JU283" s="9"/>
      <c r="JV283" s="9"/>
      <c r="JW283" s="9"/>
      <c r="JX283" s="9"/>
      <c r="JY283" s="9"/>
      <c r="JZ283" s="9"/>
      <c r="KA283" s="9"/>
      <c r="KB283" s="9"/>
      <c r="KC283" s="9"/>
      <c r="KD283" s="9"/>
      <c r="KE283" s="9"/>
      <c r="KF283" s="9"/>
      <c r="KG283" s="9"/>
      <c r="KH283" s="9"/>
      <c r="KI283" s="9"/>
      <c r="KJ283" s="9"/>
      <c r="KK283" s="9"/>
      <c r="KL283" s="9"/>
      <c r="KM283" s="9"/>
      <c r="KN283" s="9"/>
      <c r="KO283" s="9"/>
      <c r="KP283" s="9"/>
      <c r="KQ283" s="9"/>
      <c r="KR283" s="9"/>
      <c r="KS283" s="9"/>
      <c r="KT283" s="9"/>
      <c r="KU283" s="9"/>
      <c r="KV283" s="9"/>
      <c r="KW283" s="9"/>
      <c r="KX283" s="9"/>
      <c r="KY283" s="9"/>
      <c r="KZ283" s="9"/>
      <c r="LA283" s="9"/>
      <c r="LB283" s="9"/>
      <c r="LC283" s="9"/>
      <c r="LD283" s="9"/>
      <c r="LE283" s="9"/>
      <c r="LF283" s="9"/>
      <c r="LG283" s="9"/>
      <c r="LH283" s="9"/>
      <c r="LI283" s="9"/>
      <c r="LJ283" s="9"/>
      <c r="LK283" s="9"/>
      <c r="LL283" s="9"/>
      <c r="LM283" s="9"/>
      <c r="LN283" s="9"/>
      <c r="LO283" s="9"/>
      <c r="LP283" s="9"/>
      <c r="LQ283" s="9"/>
      <c r="LR283" s="9"/>
      <c r="LS283" s="9"/>
      <c r="LT283" s="9"/>
      <c r="LU283" s="9"/>
      <c r="LV283" s="9"/>
      <c r="LW283" s="9"/>
      <c r="LX283" s="9"/>
      <c r="LY283" s="9"/>
      <c r="LZ283" s="9"/>
      <c r="MA283" s="9"/>
      <c r="MB283" s="9"/>
      <c r="MC283" s="9"/>
      <c r="MD283" s="9"/>
      <c r="ME283" s="9"/>
      <c r="MF283" s="9"/>
      <c r="MG283" s="9"/>
      <c r="MH283" s="9"/>
      <c r="MI283" s="9"/>
      <c r="MJ283" s="9"/>
      <c r="MK283" s="9"/>
      <c r="ML283" s="9"/>
      <c r="MM283" s="9"/>
      <c r="MN283" s="9"/>
      <c r="MO283" s="9"/>
      <c r="MP283" s="9"/>
      <c r="MQ283" s="9"/>
      <c r="MR283" s="9"/>
      <c r="MS283" s="9"/>
      <c r="MT283" s="9"/>
      <c r="MU283" s="9"/>
      <c r="MV283" s="9"/>
      <c r="MW283" s="9"/>
      <c r="MX283" s="9"/>
      <c r="MY283" s="9"/>
      <c r="MZ283" s="9"/>
      <c r="NA283" s="9"/>
      <c r="NB283" s="9"/>
      <c r="NC283" s="9"/>
      <c r="ND283" s="9"/>
      <c r="NE283" s="9"/>
      <c r="NF283" s="9"/>
      <c r="NG283" s="9"/>
      <c r="NH283" s="9"/>
      <c r="NI283" s="9"/>
      <c r="NJ283" s="9"/>
      <c r="NK283" s="9"/>
      <c r="NL283" s="9"/>
      <c r="NM283" s="9"/>
      <c r="NN283" s="9"/>
      <c r="NO283" s="9"/>
      <c r="NP283" s="9"/>
      <c r="NQ283" s="9"/>
      <c r="NR283" s="9"/>
      <c r="NS283" s="9"/>
      <c r="NT283" s="9"/>
      <c r="NU283" s="9"/>
      <c r="NV283" s="9"/>
      <c r="NW283" s="9"/>
      <c r="NX283" s="9"/>
      <c r="NY283" s="9"/>
      <c r="NZ283" s="9"/>
      <c r="OA283" s="9"/>
      <c r="OB283" s="9"/>
      <c r="OC283" s="9"/>
      <c r="OD283" s="9"/>
      <c r="OE283" s="9"/>
      <c r="OF283" s="9"/>
      <c r="OG283" s="9"/>
      <c r="OH283" s="9"/>
      <c r="OI283" s="9"/>
      <c r="OJ283" s="9"/>
      <c r="OK283" s="9"/>
      <c r="OL283" s="9"/>
      <c r="OM283" s="9"/>
      <c r="ON283" s="9"/>
      <c r="OO283" s="9"/>
      <c r="OP283" s="9"/>
      <c r="OQ283" s="9"/>
      <c r="OR283" s="9"/>
      <c r="OS283" s="9"/>
      <c r="OT283" s="9"/>
      <c r="OU283" s="9"/>
      <c r="OV283" s="9"/>
      <c r="OW283" s="9"/>
      <c r="OX283" s="9"/>
      <c r="OY283" s="9"/>
      <c r="OZ283" s="9"/>
      <c r="PA283" s="9"/>
      <c r="PB283" s="9"/>
      <c r="PC283" s="9"/>
      <c r="PD283" s="9"/>
      <c r="PE283" s="9"/>
      <c r="PF283" s="9"/>
      <c r="PG283" s="9"/>
      <c r="PH283" s="9"/>
      <c r="PI283" s="9"/>
      <c r="PJ283" s="9"/>
      <c r="PK283" s="9"/>
      <c r="PL283" s="9"/>
      <c r="PM283" s="9"/>
      <c r="PN283" s="9"/>
      <c r="PO283" s="9"/>
      <c r="PP283" s="9"/>
      <c r="PQ283" s="9"/>
      <c r="PR283" s="9"/>
      <c r="PS283" s="9"/>
      <c r="PT283" s="9"/>
      <c r="PU283" s="9"/>
      <c r="PV283" s="9"/>
      <c r="PW283" s="9"/>
      <c r="PX283" s="9"/>
      <c r="PY283" s="9"/>
      <c r="PZ283" s="9"/>
      <c r="QA283" s="9"/>
      <c r="QB283" s="9"/>
      <c r="QC283" s="9"/>
      <c r="QD283" s="9"/>
      <c r="QE283" s="9"/>
      <c r="QF283" s="9"/>
      <c r="QG283" s="9"/>
      <c r="QH283" s="9"/>
      <c r="QI283" s="9"/>
      <c r="QJ283" s="9"/>
      <c r="QK283" s="9"/>
      <c r="QL283" s="9"/>
      <c r="QM283" s="9"/>
      <c r="QN283" s="9"/>
      <c r="QO283" s="9"/>
      <c r="QP283" s="9"/>
      <c r="QQ283" s="9"/>
      <c r="QR283" s="9"/>
      <c r="QS283" s="9"/>
      <c r="QT283" s="9"/>
      <c r="QU283" s="9"/>
      <c r="QV283" s="9"/>
      <c r="QW283" s="9"/>
      <c r="QX283" s="9"/>
      <c r="QY283" s="9"/>
      <c r="QZ283" s="9"/>
      <c r="RA283" s="9"/>
      <c r="RB283" s="9"/>
      <c r="RC283" s="9"/>
      <c r="RD283" s="9"/>
      <c r="RE283" s="9"/>
      <c r="RF283" s="9"/>
      <c r="RG283" s="9"/>
      <c r="RH283" s="9"/>
      <c r="RI283" s="9"/>
      <c r="RJ283" s="9"/>
      <c r="RK283" s="9"/>
      <c r="RL283" s="9"/>
      <c r="RM283" s="9"/>
      <c r="RN283" s="9"/>
      <c r="RO283" s="9"/>
      <c r="RP283" s="9"/>
      <c r="RQ283" s="9"/>
      <c r="RR283" s="9"/>
      <c r="RS283" s="9"/>
      <c r="RT283" s="9"/>
      <c r="RU283" s="9"/>
      <c r="RV283" s="9"/>
      <c r="RW283" s="9"/>
      <c r="RX283" s="9"/>
      <c r="RY283" s="9"/>
      <c r="RZ283" s="9"/>
      <c r="SA283" s="9"/>
      <c r="SB283" s="9"/>
      <c r="SC283" s="9"/>
      <c r="SD283" s="9"/>
      <c r="SE283" s="9"/>
      <c r="SF283" s="9"/>
      <c r="SG283" s="9"/>
      <c r="SH283" s="9"/>
      <c r="SI283" s="9"/>
      <c r="SJ283" s="9"/>
      <c r="SK283" s="9"/>
      <c r="SL283" s="9"/>
      <c r="SM283" s="9"/>
      <c r="SN283" s="9"/>
      <c r="SO283" s="9"/>
      <c r="SP283" s="9"/>
      <c r="SQ283" s="9"/>
      <c r="SR283" s="9"/>
      <c r="SS283" s="9"/>
      <c r="ST283" s="9"/>
      <c r="SU283" s="9"/>
      <c r="SV283" s="9"/>
      <c r="SW283" s="9"/>
      <c r="SX283" s="9"/>
      <c r="SY283" s="9"/>
      <c r="SZ283" s="9"/>
      <c r="TA283" s="9"/>
      <c r="TB283" s="9"/>
      <c r="TC283" s="9"/>
      <c r="TD283" s="9"/>
      <c r="TE283" s="9"/>
      <c r="TF283" s="9"/>
      <c r="TG283" s="9"/>
      <c r="TH283" s="9"/>
      <c r="TI283" s="9"/>
      <c r="TJ283" s="9"/>
      <c r="TK283" s="9"/>
      <c r="TL283" s="9"/>
      <c r="TM283" s="9"/>
      <c r="TN283" s="9"/>
      <c r="TO283" s="9"/>
      <c r="TP283" s="9"/>
      <c r="TQ283" s="9"/>
      <c r="TR283" s="9"/>
      <c r="TS283" s="9"/>
      <c r="TT283" s="9"/>
      <c r="TU283" s="9"/>
      <c r="TV283" s="9"/>
      <c r="TW283" s="9"/>
      <c r="TX283" s="9"/>
      <c r="TY283" s="9"/>
      <c r="TZ283" s="9"/>
      <c r="UA283" s="9"/>
      <c r="UB283" s="9"/>
      <c r="UC283" s="9"/>
      <c r="UD283" s="9"/>
      <c r="UE283" s="9"/>
      <c r="UF283" s="9"/>
      <c r="UG283" s="9"/>
      <c r="UH283" s="9"/>
      <c r="UI283" s="9"/>
      <c r="UJ283" s="9"/>
      <c r="UK283" s="9"/>
      <c r="UL283" s="9"/>
      <c r="UM283" s="9"/>
      <c r="UN283" s="9"/>
      <c r="UO283" s="9"/>
      <c r="UP283" s="9"/>
      <c r="UQ283" s="9"/>
      <c r="UR283" s="9"/>
      <c r="US283" s="9"/>
    </row>
    <row r="284" spans="1:565" s="105" customFormat="1" x14ac:dyDescent="0.2">
      <c r="A284" s="119" t="s">
        <v>1062</v>
      </c>
      <c r="B284" s="116" t="s">
        <v>1005</v>
      </c>
      <c r="C284" s="120">
        <v>383.16568899999999</v>
      </c>
      <c r="D284" s="113">
        <v>388.25</v>
      </c>
      <c r="E284" s="113">
        <v>183.06745000000001</v>
      </c>
      <c r="F284" s="10"/>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c r="IW284" s="9"/>
      <c r="IX284" s="9"/>
      <c r="IY284" s="9"/>
      <c r="IZ284" s="9"/>
      <c r="JA284" s="9"/>
      <c r="JB284" s="9"/>
      <c r="JC284" s="9"/>
      <c r="JD284" s="9"/>
      <c r="JE284" s="9"/>
      <c r="JF284" s="9"/>
      <c r="JG284" s="9"/>
      <c r="JH284" s="9"/>
      <c r="JI284" s="9"/>
      <c r="JJ284" s="9"/>
      <c r="JK284" s="9"/>
      <c r="JL284" s="9"/>
      <c r="JM284" s="9"/>
      <c r="JN284" s="9"/>
      <c r="JO284" s="9"/>
      <c r="JP284" s="9"/>
      <c r="JQ284" s="9"/>
      <c r="JR284" s="9"/>
      <c r="JS284" s="9"/>
      <c r="JT284" s="9"/>
      <c r="JU284" s="9"/>
      <c r="JV284" s="9"/>
      <c r="JW284" s="9"/>
      <c r="JX284" s="9"/>
      <c r="JY284" s="9"/>
      <c r="JZ284" s="9"/>
      <c r="KA284" s="9"/>
      <c r="KB284" s="9"/>
      <c r="KC284" s="9"/>
      <c r="KD284" s="9"/>
      <c r="KE284" s="9"/>
      <c r="KF284" s="9"/>
      <c r="KG284" s="9"/>
      <c r="KH284" s="9"/>
      <c r="KI284" s="9"/>
      <c r="KJ284" s="9"/>
      <c r="KK284" s="9"/>
      <c r="KL284" s="9"/>
      <c r="KM284" s="9"/>
      <c r="KN284" s="9"/>
      <c r="KO284" s="9"/>
      <c r="KP284" s="9"/>
      <c r="KQ284" s="9"/>
      <c r="KR284" s="9"/>
      <c r="KS284" s="9"/>
      <c r="KT284" s="9"/>
      <c r="KU284" s="9"/>
      <c r="KV284" s="9"/>
      <c r="KW284" s="9"/>
      <c r="KX284" s="9"/>
      <c r="KY284" s="9"/>
      <c r="KZ284" s="9"/>
      <c r="LA284" s="9"/>
      <c r="LB284" s="9"/>
      <c r="LC284" s="9"/>
      <c r="LD284" s="9"/>
      <c r="LE284" s="9"/>
      <c r="LF284" s="9"/>
      <c r="LG284" s="9"/>
      <c r="LH284" s="9"/>
      <c r="LI284" s="9"/>
      <c r="LJ284" s="9"/>
      <c r="LK284" s="9"/>
      <c r="LL284" s="9"/>
      <c r="LM284" s="9"/>
      <c r="LN284" s="9"/>
      <c r="LO284" s="9"/>
      <c r="LP284" s="9"/>
      <c r="LQ284" s="9"/>
      <c r="LR284" s="9"/>
      <c r="LS284" s="9"/>
      <c r="LT284" s="9"/>
      <c r="LU284" s="9"/>
      <c r="LV284" s="9"/>
      <c r="LW284" s="9"/>
      <c r="LX284" s="9"/>
      <c r="LY284" s="9"/>
      <c r="LZ284" s="9"/>
      <c r="MA284" s="9"/>
      <c r="MB284" s="9"/>
      <c r="MC284" s="9"/>
      <c r="MD284" s="9"/>
      <c r="ME284" s="9"/>
      <c r="MF284" s="9"/>
      <c r="MG284" s="9"/>
      <c r="MH284" s="9"/>
      <c r="MI284" s="9"/>
      <c r="MJ284" s="9"/>
      <c r="MK284" s="9"/>
      <c r="ML284" s="9"/>
      <c r="MM284" s="9"/>
      <c r="MN284" s="9"/>
      <c r="MO284" s="9"/>
      <c r="MP284" s="9"/>
      <c r="MQ284" s="9"/>
      <c r="MR284" s="9"/>
      <c r="MS284" s="9"/>
      <c r="MT284" s="9"/>
      <c r="MU284" s="9"/>
      <c r="MV284" s="9"/>
      <c r="MW284" s="9"/>
      <c r="MX284" s="9"/>
      <c r="MY284" s="9"/>
      <c r="MZ284" s="9"/>
      <c r="NA284" s="9"/>
      <c r="NB284" s="9"/>
      <c r="NC284" s="9"/>
      <c r="ND284" s="9"/>
      <c r="NE284" s="9"/>
      <c r="NF284" s="9"/>
      <c r="NG284" s="9"/>
      <c r="NH284" s="9"/>
      <c r="NI284" s="9"/>
      <c r="NJ284" s="9"/>
      <c r="NK284" s="9"/>
      <c r="NL284" s="9"/>
      <c r="NM284" s="9"/>
      <c r="NN284" s="9"/>
      <c r="NO284" s="9"/>
      <c r="NP284" s="9"/>
      <c r="NQ284" s="9"/>
      <c r="NR284" s="9"/>
      <c r="NS284" s="9"/>
      <c r="NT284" s="9"/>
      <c r="NU284" s="9"/>
      <c r="NV284" s="9"/>
      <c r="NW284" s="9"/>
      <c r="NX284" s="9"/>
      <c r="NY284" s="9"/>
      <c r="NZ284" s="9"/>
      <c r="OA284" s="9"/>
      <c r="OB284" s="9"/>
      <c r="OC284" s="9"/>
      <c r="OD284" s="9"/>
      <c r="OE284" s="9"/>
      <c r="OF284" s="9"/>
      <c r="OG284" s="9"/>
      <c r="OH284" s="9"/>
      <c r="OI284" s="9"/>
      <c r="OJ284" s="9"/>
      <c r="OK284" s="9"/>
      <c r="OL284" s="9"/>
      <c r="OM284" s="9"/>
      <c r="ON284" s="9"/>
      <c r="OO284" s="9"/>
      <c r="OP284" s="9"/>
      <c r="OQ284" s="9"/>
      <c r="OR284" s="9"/>
      <c r="OS284" s="9"/>
      <c r="OT284" s="9"/>
      <c r="OU284" s="9"/>
      <c r="OV284" s="9"/>
      <c r="OW284" s="9"/>
      <c r="OX284" s="9"/>
      <c r="OY284" s="9"/>
      <c r="OZ284" s="9"/>
      <c r="PA284" s="9"/>
      <c r="PB284" s="9"/>
      <c r="PC284" s="9"/>
      <c r="PD284" s="9"/>
      <c r="PE284" s="9"/>
      <c r="PF284" s="9"/>
      <c r="PG284" s="9"/>
      <c r="PH284" s="9"/>
      <c r="PI284" s="9"/>
      <c r="PJ284" s="9"/>
      <c r="PK284" s="9"/>
      <c r="PL284" s="9"/>
      <c r="PM284" s="9"/>
      <c r="PN284" s="9"/>
      <c r="PO284" s="9"/>
      <c r="PP284" s="9"/>
      <c r="PQ284" s="9"/>
      <c r="PR284" s="9"/>
      <c r="PS284" s="9"/>
      <c r="PT284" s="9"/>
      <c r="PU284" s="9"/>
      <c r="PV284" s="9"/>
      <c r="PW284" s="9"/>
      <c r="PX284" s="9"/>
      <c r="PY284" s="9"/>
      <c r="PZ284" s="9"/>
      <c r="QA284" s="9"/>
      <c r="QB284" s="9"/>
      <c r="QC284" s="9"/>
      <c r="QD284" s="9"/>
      <c r="QE284" s="9"/>
      <c r="QF284" s="9"/>
      <c r="QG284" s="9"/>
      <c r="QH284" s="9"/>
      <c r="QI284" s="9"/>
      <c r="QJ284" s="9"/>
      <c r="QK284" s="9"/>
      <c r="QL284" s="9"/>
      <c r="QM284" s="9"/>
      <c r="QN284" s="9"/>
      <c r="QO284" s="9"/>
      <c r="QP284" s="9"/>
      <c r="QQ284" s="9"/>
      <c r="QR284" s="9"/>
      <c r="QS284" s="9"/>
      <c r="QT284" s="9"/>
      <c r="QU284" s="9"/>
      <c r="QV284" s="9"/>
      <c r="QW284" s="9"/>
      <c r="QX284" s="9"/>
      <c r="QY284" s="9"/>
      <c r="QZ284" s="9"/>
      <c r="RA284" s="9"/>
      <c r="RB284" s="9"/>
      <c r="RC284" s="9"/>
      <c r="RD284" s="9"/>
      <c r="RE284" s="9"/>
      <c r="RF284" s="9"/>
      <c r="RG284" s="9"/>
      <c r="RH284" s="9"/>
      <c r="RI284" s="9"/>
      <c r="RJ284" s="9"/>
      <c r="RK284" s="9"/>
      <c r="RL284" s="9"/>
      <c r="RM284" s="9"/>
      <c r="RN284" s="9"/>
      <c r="RO284" s="9"/>
      <c r="RP284" s="9"/>
      <c r="RQ284" s="9"/>
      <c r="RR284" s="9"/>
      <c r="RS284" s="9"/>
      <c r="RT284" s="9"/>
      <c r="RU284" s="9"/>
      <c r="RV284" s="9"/>
      <c r="RW284" s="9"/>
      <c r="RX284" s="9"/>
      <c r="RY284" s="9"/>
      <c r="RZ284" s="9"/>
      <c r="SA284" s="9"/>
      <c r="SB284" s="9"/>
      <c r="SC284" s="9"/>
      <c r="SD284" s="9"/>
      <c r="SE284" s="9"/>
      <c r="SF284" s="9"/>
      <c r="SG284" s="9"/>
      <c r="SH284" s="9"/>
      <c r="SI284" s="9"/>
      <c r="SJ284" s="9"/>
      <c r="SK284" s="9"/>
      <c r="SL284" s="9"/>
      <c r="SM284" s="9"/>
      <c r="SN284" s="9"/>
      <c r="SO284" s="9"/>
      <c r="SP284" s="9"/>
      <c r="SQ284" s="9"/>
      <c r="SR284" s="9"/>
      <c r="SS284" s="9"/>
      <c r="ST284" s="9"/>
      <c r="SU284" s="9"/>
      <c r="SV284" s="9"/>
      <c r="SW284" s="9"/>
      <c r="SX284" s="9"/>
      <c r="SY284" s="9"/>
      <c r="SZ284" s="9"/>
      <c r="TA284" s="9"/>
      <c r="TB284" s="9"/>
      <c r="TC284" s="9"/>
      <c r="TD284" s="9"/>
      <c r="TE284" s="9"/>
      <c r="TF284" s="9"/>
      <c r="TG284" s="9"/>
      <c r="TH284" s="9"/>
      <c r="TI284" s="9"/>
      <c r="TJ284" s="9"/>
      <c r="TK284" s="9"/>
      <c r="TL284" s="9"/>
      <c r="TM284" s="9"/>
      <c r="TN284" s="9"/>
      <c r="TO284" s="9"/>
      <c r="TP284" s="9"/>
      <c r="TQ284" s="9"/>
      <c r="TR284" s="9"/>
      <c r="TS284" s="9"/>
      <c r="TT284" s="9"/>
      <c r="TU284" s="9"/>
      <c r="TV284" s="9"/>
      <c r="TW284" s="9"/>
      <c r="TX284" s="9"/>
      <c r="TY284" s="9"/>
      <c r="TZ284" s="9"/>
      <c r="UA284" s="9"/>
      <c r="UB284" s="9"/>
      <c r="UC284" s="9"/>
      <c r="UD284" s="9"/>
      <c r="UE284" s="9"/>
      <c r="UF284" s="9"/>
      <c r="UG284" s="9"/>
      <c r="UH284" s="9"/>
      <c r="UI284" s="9"/>
      <c r="UJ284" s="9"/>
      <c r="UK284" s="9"/>
      <c r="UL284" s="9"/>
      <c r="UM284" s="9"/>
      <c r="UN284" s="9"/>
      <c r="UO284" s="9"/>
      <c r="UP284" s="9"/>
      <c r="UQ284" s="9"/>
      <c r="UR284" s="9"/>
      <c r="US284" s="9"/>
    </row>
    <row r="285" spans="1:565" s="105" customFormat="1" x14ac:dyDescent="0.2">
      <c r="A285" s="119" t="s">
        <v>1705</v>
      </c>
      <c r="B285" s="116" t="s">
        <v>1005</v>
      </c>
      <c r="C285" s="120">
        <v>1360.8</v>
      </c>
      <c r="D285" s="113">
        <v>1375</v>
      </c>
      <c r="E285" s="114">
        <v>79.8681725</v>
      </c>
      <c r="F285" s="10"/>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c r="MK285" s="9"/>
      <c r="ML285" s="9"/>
      <c r="MM285" s="9"/>
      <c r="MN285" s="9"/>
      <c r="MO285" s="9"/>
      <c r="MP285" s="9"/>
      <c r="MQ285" s="9"/>
      <c r="MR285" s="9"/>
      <c r="MS285" s="9"/>
      <c r="MT285" s="9"/>
      <c r="MU285" s="9"/>
      <c r="MV285" s="9"/>
      <c r="MW285" s="9"/>
      <c r="MX285" s="9"/>
      <c r="MY285" s="9"/>
      <c r="MZ285" s="9"/>
      <c r="NA285" s="9"/>
      <c r="NB285" s="9"/>
      <c r="NC285" s="9"/>
      <c r="ND285" s="9"/>
      <c r="NE285" s="9"/>
      <c r="NF285" s="9"/>
      <c r="NG285" s="9"/>
      <c r="NH285" s="9"/>
      <c r="NI285" s="9"/>
      <c r="NJ285" s="9"/>
      <c r="NK285" s="9"/>
      <c r="NL285" s="9"/>
      <c r="NM285" s="9"/>
      <c r="NN285" s="9"/>
      <c r="NO285" s="9"/>
      <c r="NP285" s="9"/>
      <c r="NQ285" s="9"/>
      <c r="NR285" s="9"/>
      <c r="NS285" s="9"/>
      <c r="NT285" s="9"/>
      <c r="NU285" s="9"/>
      <c r="NV285" s="9"/>
      <c r="NW285" s="9"/>
      <c r="NX285" s="9"/>
      <c r="NY285" s="9"/>
      <c r="NZ285" s="9"/>
      <c r="OA285" s="9"/>
      <c r="OB285" s="9"/>
      <c r="OC285" s="9"/>
      <c r="OD285" s="9"/>
      <c r="OE285" s="9"/>
      <c r="OF285" s="9"/>
      <c r="OG285" s="9"/>
      <c r="OH285" s="9"/>
      <c r="OI285" s="9"/>
      <c r="OJ285" s="9"/>
      <c r="OK285" s="9"/>
      <c r="OL285" s="9"/>
      <c r="OM285" s="9"/>
      <c r="ON285" s="9"/>
      <c r="OO285" s="9"/>
      <c r="OP285" s="9"/>
      <c r="OQ285" s="9"/>
      <c r="OR285" s="9"/>
      <c r="OS285" s="9"/>
      <c r="OT285" s="9"/>
      <c r="OU285" s="9"/>
      <c r="OV285" s="9"/>
      <c r="OW285" s="9"/>
      <c r="OX285" s="9"/>
      <c r="OY285" s="9"/>
      <c r="OZ285" s="9"/>
      <c r="PA285" s="9"/>
      <c r="PB285" s="9"/>
      <c r="PC285" s="9"/>
      <c r="PD285" s="9"/>
      <c r="PE285" s="9"/>
      <c r="PF285" s="9"/>
      <c r="PG285" s="9"/>
      <c r="PH285" s="9"/>
      <c r="PI285" s="9"/>
      <c r="PJ285" s="9"/>
      <c r="PK285" s="9"/>
      <c r="PL285" s="9"/>
      <c r="PM285" s="9"/>
      <c r="PN285" s="9"/>
      <c r="PO285" s="9"/>
      <c r="PP285" s="9"/>
      <c r="PQ285" s="9"/>
      <c r="PR285" s="9"/>
      <c r="PS285" s="9"/>
      <c r="PT285" s="9"/>
      <c r="PU285" s="9"/>
      <c r="PV285" s="9"/>
      <c r="PW285" s="9"/>
      <c r="PX285" s="9"/>
      <c r="PY285" s="9"/>
      <c r="PZ285" s="9"/>
      <c r="QA285" s="9"/>
      <c r="QB285" s="9"/>
      <c r="QC285" s="9"/>
      <c r="QD285" s="9"/>
      <c r="QE285" s="9"/>
      <c r="QF285" s="9"/>
      <c r="QG285" s="9"/>
      <c r="QH285" s="9"/>
      <c r="QI285" s="9"/>
      <c r="QJ285" s="9"/>
      <c r="QK285" s="9"/>
      <c r="QL285" s="9"/>
      <c r="QM285" s="9"/>
      <c r="QN285" s="9"/>
      <c r="QO285" s="9"/>
      <c r="QP285" s="9"/>
      <c r="QQ285" s="9"/>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c r="SB285" s="9"/>
      <c r="SC285" s="9"/>
      <c r="SD285" s="9"/>
      <c r="SE285" s="9"/>
      <c r="SF285" s="9"/>
      <c r="SG285" s="9"/>
      <c r="SH285" s="9"/>
      <c r="SI285" s="9"/>
      <c r="SJ285" s="9"/>
      <c r="SK285" s="9"/>
      <c r="SL285" s="9"/>
      <c r="SM285" s="9"/>
      <c r="SN285" s="9"/>
      <c r="SO285" s="9"/>
      <c r="SP285" s="9"/>
      <c r="SQ285" s="9"/>
      <c r="SR285" s="9"/>
      <c r="SS285" s="9"/>
      <c r="ST285" s="9"/>
      <c r="SU285" s="9"/>
      <c r="SV285" s="9"/>
      <c r="SW285" s="9"/>
      <c r="SX285" s="9"/>
      <c r="SY285" s="9"/>
      <c r="SZ285" s="9"/>
      <c r="TA285" s="9"/>
      <c r="TB285" s="9"/>
      <c r="TC285" s="9"/>
      <c r="TD285" s="9"/>
      <c r="TE285" s="9"/>
      <c r="TF285" s="9"/>
      <c r="TG285" s="9"/>
      <c r="TH285" s="9"/>
      <c r="TI285" s="9"/>
      <c r="TJ285" s="9"/>
      <c r="TK285" s="9"/>
      <c r="TL285" s="9"/>
      <c r="TM285" s="9"/>
      <c r="TN285" s="9"/>
      <c r="TO285" s="9"/>
      <c r="TP285" s="9"/>
      <c r="TQ285" s="9"/>
      <c r="TR285" s="9"/>
      <c r="TS285" s="9"/>
      <c r="TT285" s="9"/>
      <c r="TU285" s="9"/>
      <c r="TV285" s="9"/>
      <c r="TW285" s="9"/>
      <c r="TX285" s="9"/>
      <c r="TY285" s="9"/>
      <c r="TZ285" s="9"/>
      <c r="UA285" s="9"/>
      <c r="UB285" s="9"/>
      <c r="UC285" s="9"/>
      <c r="UD285" s="9"/>
      <c r="UE285" s="9"/>
      <c r="UF285" s="9"/>
      <c r="UG285" s="9"/>
      <c r="UH285" s="9"/>
      <c r="UI285" s="9"/>
      <c r="UJ285" s="9"/>
      <c r="UK285" s="9"/>
      <c r="UL285" s="9"/>
      <c r="UM285" s="9"/>
      <c r="UN285" s="9"/>
      <c r="UO285" s="9"/>
      <c r="UP285" s="9"/>
      <c r="UQ285" s="9"/>
      <c r="UR285" s="9"/>
      <c r="US285" s="9"/>
    </row>
    <row r="286" spans="1:565" s="105" customFormat="1" x14ac:dyDescent="0.2">
      <c r="A286" s="119" t="s">
        <v>1706</v>
      </c>
      <c r="B286" s="116" t="s">
        <v>1005</v>
      </c>
      <c r="C286" s="120">
        <v>544.35</v>
      </c>
      <c r="D286" s="113">
        <v>539.35</v>
      </c>
      <c r="E286" s="114">
        <v>20.0023725</v>
      </c>
      <c r="F286" s="10"/>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c r="IW286" s="9"/>
      <c r="IX286" s="9"/>
      <c r="IY286" s="9"/>
      <c r="IZ286" s="9"/>
      <c r="JA286" s="9"/>
      <c r="JB286" s="9"/>
      <c r="JC286" s="9"/>
      <c r="JD286" s="9"/>
      <c r="JE286" s="9"/>
      <c r="JF286" s="9"/>
      <c r="JG286" s="9"/>
      <c r="JH286" s="9"/>
      <c r="JI286" s="9"/>
      <c r="JJ286" s="9"/>
      <c r="JK286" s="9"/>
      <c r="JL286" s="9"/>
      <c r="JM286" s="9"/>
      <c r="JN286" s="9"/>
      <c r="JO286" s="9"/>
      <c r="JP286" s="9"/>
      <c r="JQ286" s="9"/>
      <c r="JR286" s="9"/>
      <c r="JS286" s="9"/>
      <c r="JT286" s="9"/>
      <c r="JU286" s="9"/>
      <c r="JV286" s="9"/>
      <c r="JW286" s="9"/>
      <c r="JX286" s="9"/>
      <c r="JY286" s="9"/>
      <c r="JZ286" s="9"/>
      <c r="KA286" s="9"/>
      <c r="KB286" s="9"/>
      <c r="KC286" s="9"/>
      <c r="KD286" s="9"/>
      <c r="KE286" s="9"/>
      <c r="KF286" s="9"/>
      <c r="KG286" s="9"/>
      <c r="KH286" s="9"/>
      <c r="KI286" s="9"/>
      <c r="KJ286" s="9"/>
      <c r="KK286" s="9"/>
      <c r="KL286" s="9"/>
      <c r="KM286" s="9"/>
      <c r="KN286" s="9"/>
      <c r="KO286" s="9"/>
      <c r="KP286" s="9"/>
      <c r="KQ286" s="9"/>
      <c r="KR286" s="9"/>
      <c r="KS286" s="9"/>
      <c r="KT286" s="9"/>
      <c r="KU286" s="9"/>
      <c r="KV286" s="9"/>
      <c r="KW286" s="9"/>
      <c r="KX286" s="9"/>
      <c r="KY286" s="9"/>
      <c r="KZ286" s="9"/>
      <c r="LA286" s="9"/>
      <c r="LB286" s="9"/>
      <c r="LC286" s="9"/>
      <c r="LD286" s="9"/>
      <c r="LE286" s="9"/>
      <c r="LF286" s="9"/>
      <c r="LG286" s="9"/>
      <c r="LH286" s="9"/>
      <c r="LI286" s="9"/>
      <c r="LJ286" s="9"/>
      <c r="LK286" s="9"/>
      <c r="LL286" s="9"/>
      <c r="LM286" s="9"/>
      <c r="LN286" s="9"/>
      <c r="LO286" s="9"/>
      <c r="LP286" s="9"/>
      <c r="LQ286" s="9"/>
      <c r="LR286" s="9"/>
      <c r="LS286" s="9"/>
      <c r="LT286" s="9"/>
      <c r="LU286" s="9"/>
      <c r="LV286" s="9"/>
      <c r="LW286" s="9"/>
      <c r="LX286" s="9"/>
      <c r="LY286" s="9"/>
      <c r="LZ286" s="9"/>
      <c r="MA286" s="9"/>
      <c r="MB286" s="9"/>
      <c r="MC286" s="9"/>
      <c r="MD286" s="9"/>
      <c r="ME286" s="9"/>
      <c r="MF286" s="9"/>
      <c r="MG286" s="9"/>
      <c r="MH286" s="9"/>
      <c r="MI286" s="9"/>
      <c r="MJ286" s="9"/>
      <c r="MK286" s="9"/>
      <c r="ML286" s="9"/>
      <c r="MM286" s="9"/>
      <c r="MN286" s="9"/>
      <c r="MO286" s="9"/>
      <c r="MP286" s="9"/>
      <c r="MQ286" s="9"/>
      <c r="MR286" s="9"/>
      <c r="MS286" s="9"/>
      <c r="MT286" s="9"/>
      <c r="MU286" s="9"/>
      <c r="MV286" s="9"/>
      <c r="MW286" s="9"/>
      <c r="MX286" s="9"/>
      <c r="MY286" s="9"/>
      <c r="MZ286" s="9"/>
      <c r="NA286" s="9"/>
      <c r="NB286" s="9"/>
      <c r="NC286" s="9"/>
      <c r="ND286" s="9"/>
      <c r="NE286" s="9"/>
      <c r="NF286" s="9"/>
      <c r="NG286" s="9"/>
      <c r="NH286" s="9"/>
      <c r="NI286" s="9"/>
      <c r="NJ286" s="9"/>
      <c r="NK286" s="9"/>
      <c r="NL286" s="9"/>
      <c r="NM286" s="9"/>
      <c r="NN286" s="9"/>
      <c r="NO286" s="9"/>
      <c r="NP286" s="9"/>
      <c r="NQ286" s="9"/>
      <c r="NR286" s="9"/>
      <c r="NS286" s="9"/>
      <c r="NT286" s="9"/>
      <c r="NU286" s="9"/>
      <c r="NV286" s="9"/>
      <c r="NW286" s="9"/>
      <c r="NX286" s="9"/>
      <c r="NY286" s="9"/>
      <c r="NZ286" s="9"/>
      <c r="OA286" s="9"/>
      <c r="OB286" s="9"/>
      <c r="OC286" s="9"/>
      <c r="OD286" s="9"/>
      <c r="OE286" s="9"/>
      <c r="OF286" s="9"/>
      <c r="OG286" s="9"/>
      <c r="OH286" s="9"/>
      <c r="OI286" s="9"/>
      <c r="OJ286" s="9"/>
      <c r="OK286" s="9"/>
      <c r="OL286" s="9"/>
      <c r="OM286" s="9"/>
      <c r="ON286" s="9"/>
      <c r="OO286" s="9"/>
      <c r="OP286" s="9"/>
      <c r="OQ286" s="9"/>
      <c r="OR286" s="9"/>
      <c r="OS286" s="9"/>
      <c r="OT286" s="9"/>
      <c r="OU286" s="9"/>
      <c r="OV286" s="9"/>
      <c r="OW286" s="9"/>
      <c r="OX286" s="9"/>
      <c r="OY286" s="9"/>
      <c r="OZ286" s="9"/>
      <c r="PA286" s="9"/>
      <c r="PB286" s="9"/>
      <c r="PC286" s="9"/>
      <c r="PD286" s="9"/>
      <c r="PE286" s="9"/>
      <c r="PF286" s="9"/>
      <c r="PG286" s="9"/>
      <c r="PH286" s="9"/>
      <c r="PI286" s="9"/>
      <c r="PJ286" s="9"/>
      <c r="PK286" s="9"/>
      <c r="PL286" s="9"/>
      <c r="PM286" s="9"/>
      <c r="PN286" s="9"/>
      <c r="PO286" s="9"/>
      <c r="PP286" s="9"/>
      <c r="PQ286" s="9"/>
      <c r="PR286" s="9"/>
      <c r="PS286" s="9"/>
      <c r="PT286" s="9"/>
      <c r="PU286" s="9"/>
      <c r="PV286" s="9"/>
      <c r="PW286" s="9"/>
      <c r="PX286" s="9"/>
      <c r="PY286" s="9"/>
      <c r="PZ286" s="9"/>
      <c r="QA286" s="9"/>
      <c r="QB286" s="9"/>
      <c r="QC286" s="9"/>
      <c r="QD286" s="9"/>
      <c r="QE286" s="9"/>
      <c r="QF286" s="9"/>
      <c r="QG286" s="9"/>
      <c r="QH286" s="9"/>
      <c r="QI286" s="9"/>
      <c r="QJ286" s="9"/>
      <c r="QK286" s="9"/>
      <c r="QL286" s="9"/>
      <c r="QM286" s="9"/>
      <c r="QN286" s="9"/>
      <c r="QO286" s="9"/>
      <c r="QP286" s="9"/>
      <c r="QQ286" s="9"/>
      <c r="QR286" s="9"/>
      <c r="QS286" s="9"/>
      <c r="QT286" s="9"/>
      <c r="QU286" s="9"/>
      <c r="QV286" s="9"/>
      <c r="QW286" s="9"/>
      <c r="QX286" s="9"/>
      <c r="QY286" s="9"/>
      <c r="QZ286" s="9"/>
      <c r="RA286" s="9"/>
      <c r="RB286" s="9"/>
      <c r="RC286" s="9"/>
      <c r="RD286" s="9"/>
      <c r="RE286" s="9"/>
      <c r="RF286" s="9"/>
      <c r="RG286" s="9"/>
      <c r="RH286" s="9"/>
      <c r="RI286" s="9"/>
      <c r="RJ286" s="9"/>
      <c r="RK286" s="9"/>
      <c r="RL286" s="9"/>
      <c r="RM286" s="9"/>
      <c r="RN286" s="9"/>
      <c r="RO286" s="9"/>
      <c r="RP286" s="9"/>
      <c r="RQ286" s="9"/>
      <c r="RR286" s="9"/>
      <c r="RS286" s="9"/>
      <c r="RT286" s="9"/>
      <c r="RU286" s="9"/>
      <c r="RV286" s="9"/>
      <c r="RW286" s="9"/>
      <c r="RX286" s="9"/>
      <c r="RY286" s="9"/>
      <c r="RZ286" s="9"/>
      <c r="SA286" s="9"/>
      <c r="SB286" s="9"/>
      <c r="SC286" s="9"/>
      <c r="SD286" s="9"/>
      <c r="SE286" s="9"/>
      <c r="SF286" s="9"/>
      <c r="SG286" s="9"/>
      <c r="SH286" s="9"/>
      <c r="SI286" s="9"/>
      <c r="SJ286" s="9"/>
      <c r="SK286" s="9"/>
      <c r="SL286" s="9"/>
      <c r="SM286" s="9"/>
      <c r="SN286" s="9"/>
      <c r="SO286" s="9"/>
      <c r="SP286" s="9"/>
      <c r="SQ286" s="9"/>
      <c r="SR286" s="9"/>
      <c r="SS286" s="9"/>
      <c r="ST286" s="9"/>
      <c r="SU286" s="9"/>
      <c r="SV286" s="9"/>
      <c r="SW286" s="9"/>
      <c r="SX286" s="9"/>
      <c r="SY286" s="9"/>
      <c r="SZ286" s="9"/>
      <c r="TA286" s="9"/>
      <c r="TB286" s="9"/>
      <c r="TC286" s="9"/>
      <c r="TD286" s="9"/>
      <c r="TE286" s="9"/>
      <c r="TF286" s="9"/>
      <c r="TG286" s="9"/>
      <c r="TH286" s="9"/>
      <c r="TI286" s="9"/>
      <c r="TJ286" s="9"/>
      <c r="TK286" s="9"/>
      <c r="TL286" s="9"/>
      <c r="TM286" s="9"/>
      <c r="TN286" s="9"/>
      <c r="TO286" s="9"/>
      <c r="TP286" s="9"/>
      <c r="TQ286" s="9"/>
      <c r="TR286" s="9"/>
      <c r="TS286" s="9"/>
      <c r="TT286" s="9"/>
      <c r="TU286" s="9"/>
      <c r="TV286" s="9"/>
      <c r="TW286" s="9"/>
      <c r="TX286" s="9"/>
      <c r="TY286" s="9"/>
      <c r="TZ286" s="9"/>
      <c r="UA286" s="9"/>
      <c r="UB286" s="9"/>
      <c r="UC286" s="9"/>
      <c r="UD286" s="9"/>
      <c r="UE286" s="9"/>
      <c r="UF286" s="9"/>
      <c r="UG286" s="9"/>
      <c r="UH286" s="9"/>
      <c r="UI286" s="9"/>
      <c r="UJ286" s="9"/>
      <c r="UK286" s="9"/>
      <c r="UL286" s="9"/>
      <c r="UM286" s="9"/>
      <c r="UN286" s="9"/>
      <c r="UO286" s="9"/>
      <c r="UP286" s="9"/>
      <c r="UQ286" s="9"/>
      <c r="UR286" s="9"/>
      <c r="US286" s="9"/>
    </row>
    <row r="287" spans="1:565" s="105" customFormat="1" x14ac:dyDescent="0.2">
      <c r="A287" s="119" t="s">
        <v>1646</v>
      </c>
      <c r="B287" s="116" t="s">
        <v>1005</v>
      </c>
      <c r="C287" s="120">
        <v>3921.5336940000002</v>
      </c>
      <c r="D287" s="113">
        <v>4111.8</v>
      </c>
      <c r="E287" s="192">
        <v>414.41654249999999</v>
      </c>
      <c r="F287" s="10"/>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c r="ML287" s="9"/>
      <c r="MM287" s="9"/>
      <c r="MN287" s="9"/>
      <c r="MO287" s="9"/>
      <c r="MP287" s="9"/>
      <c r="MQ287" s="9"/>
      <c r="MR287" s="9"/>
      <c r="MS287" s="9"/>
      <c r="MT287" s="9"/>
      <c r="MU287" s="9"/>
      <c r="MV287" s="9"/>
      <c r="MW287" s="9"/>
      <c r="MX287" s="9"/>
      <c r="MY287" s="9"/>
      <c r="MZ287" s="9"/>
      <c r="NA287" s="9"/>
      <c r="NB287" s="9"/>
      <c r="NC287" s="9"/>
      <c r="ND287" s="9"/>
      <c r="NE287" s="9"/>
      <c r="NF287" s="9"/>
      <c r="NG287" s="9"/>
      <c r="NH287" s="9"/>
      <c r="NI287" s="9"/>
      <c r="NJ287" s="9"/>
      <c r="NK287" s="9"/>
      <c r="NL287" s="9"/>
      <c r="NM287" s="9"/>
      <c r="NN287" s="9"/>
      <c r="NO287" s="9"/>
      <c r="NP287" s="9"/>
      <c r="NQ287" s="9"/>
      <c r="NR287" s="9"/>
      <c r="NS287" s="9"/>
      <c r="NT287" s="9"/>
      <c r="NU287" s="9"/>
      <c r="NV287" s="9"/>
      <c r="NW287" s="9"/>
      <c r="NX287" s="9"/>
      <c r="NY287" s="9"/>
      <c r="NZ287" s="9"/>
      <c r="OA287" s="9"/>
      <c r="OB287" s="9"/>
      <c r="OC287" s="9"/>
      <c r="OD287" s="9"/>
      <c r="OE287" s="9"/>
      <c r="OF287" s="9"/>
      <c r="OG287" s="9"/>
      <c r="OH287" s="9"/>
      <c r="OI287" s="9"/>
      <c r="OJ287" s="9"/>
      <c r="OK287" s="9"/>
      <c r="OL287" s="9"/>
      <c r="OM287" s="9"/>
      <c r="ON287" s="9"/>
      <c r="OO287" s="9"/>
      <c r="OP287" s="9"/>
      <c r="OQ287" s="9"/>
      <c r="OR287" s="9"/>
      <c r="OS287" s="9"/>
      <c r="OT287" s="9"/>
      <c r="OU287" s="9"/>
      <c r="OV287" s="9"/>
      <c r="OW287" s="9"/>
      <c r="OX287" s="9"/>
      <c r="OY287" s="9"/>
      <c r="OZ287" s="9"/>
      <c r="PA287" s="9"/>
      <c r="PB287" s="9"/>
      <c r="PC287" s="9"/>
      <c r="PD287" s="9"/>
      <c r="PE287" s="9"/>
      <c r="PF287" s="9"/>
      <c r="PG287" s="9"/>
      <c r="PH287" s="9"/>
      <c r="PI287" s="9"/>
      <c r="PJ287" s="9"/>
      <c r="PK287" s="9"/>
      <c r="PL287" s="9"/>
      <c r="PM287" s="9"/>
      <c r="PN287" s="9"/>
      <c r="PO287" s="9"/>
      <c r="PP287" s="9"/>
      <c r="PQ287" s="9"/>
      <c r="PR287" s="9"/>
      <c r="PS287" s="9"/>
      <c r="PT287" s="9"/>
      <c r="PU287" s="9"/>
      <c r="PV287" s="9"/>
      <c r="PW287" s="9"/>
      <c r="PX287" s="9"/>
      <c r="PY287" s="9"/>
      <c r="PZ287" s="9"/>
      <c r="QA287" s="9"/>
      <c r="QB287" s="9"/>
      <c r="QC287" s="9"/>
      <c r="QD287" s="9"/>
      <c r="QE287" s="9"/>
      <c r="QF287" s="9"/>
      <c r="QG287" s="9"/>
      <c r="QH287" s="9"/>
      <c r="QI287" s="9"/>
      <c r="QJ287" s="9"/>
      <c r="QK287" s="9"/>
      <c r="QL287" s="9"/>
      <c r="QM287" s="9"/>
      <c r="QN287" s="9"/>
      <c r="QO287" s="9"/>
      <c r="QP287" s="9"/>
      <c r="QQ287" s="9"/>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c r="SB287" s="9"/>
      <c r="SC287" s="9"/>
      <c r="SD287" s="9"/>
      <c r="SE287" s="9"/>
      <c r="SF287" s="9"/>
      <c r="SG287" s="9"/>
      <c r="SH287" s="9"/>
      <c r="SI287" s="9"/>
      <c r="SJ287" s="9"/>
      <c r="SK287" s="9"/>
      <c r="SL287" s="9"/>
      <c r="SM287" s="9"/>
      <c r="SN287" s="9"/>
      <c r="SO287" s="9"/>
      <c r="SP287" s="9"/>
      <c r="SQ287" s="9"/>
      <c r="SR287" s="9"/>
      <c r="SS287" s="9"/>
      <c r="ST287" s="9"/>
      <c r="SU287" s="9"/>
      <c r="SV287" s="9"/>
      <c r="SW287" s="9"/>
      <c r="SX287" s="9"/>
      <c r="SY287" s="9"/>
      <c r="SZ287" s="9"/>
      <c r="TA287" s="9"/>
      <c r="TB287" s="9"/>
      <c r="TC287" s="9"/>
      <c r="TD287" s="9"/>
      <c r="TE287" s="9"/>
      <c r="TF287" s="9"/>
      <c r="TG287" s="9"/>
      <c r="TH287" s="9"/>
      <c r="TI287" s="9"/>
      <c r="TJ287" s="9"/>
      <c r="TK287" s="9"/>
      <c r="TL287" s="9"/>
      <c r="TM287" s="9"/>
      <c r="TN287" s="9"/>
      <c r="TO287" s="9"/>
      <c r="TP287" s="9"/>
      <c r="TQ287" s="9"/>
      <c r="TR287" s="9"/>
      <c r="TS287" s="9"/>
      <c r="TT287" s="9"/>
      <c r="TU287" s="9"/>
      <c r="TV287" s="9"/>
      <c r="TW287" s="9"/>
      <c r="TX287" s="9"/>
      <c r="TY287" s="9"/>
      <c r="TZ287" s="9"/>
      <c r="UA287" s="9"/>
      <c r="UB287" s="9"/>
      <c r="UC287" s="9"/>
      <c r="UD287" s="9"/>
      <c r="UE287" s="9"/>
      <c r="UF287" s="9"/>
      <c r="UG287" s="9"/>
      <c r="UH287" s="9"/>
      <c r="UI287" s="9"/>
      <c r="UJ287" s="9"/>
      <c r="UK287" s="9"/>
      <c r="UL287" s="9"/>
      <c r="UM287" s="9"/>
      <c r="UN287" s="9"/>
      <c r="UO287" s="9"/>
      <c r="UP287" s="9"/>
      <c r="UQ287" s="9"/>
      <c r="UR287" s="9"/>
      <c r="US287" s="9"/>
    </row>
    <row r="288" spans="1:565" s="105" customFormat="1" x14ac:dyDescent="0.2">
      <c r="A288" s="119" t="s">
        <v>1707</v>
      </c>
      <c r="B288" s="116" t="s">
        <v>1005</v>
      </c>
      <c r="C288" s="120">
        <v>3954.8346430000001</v>
      </c>
      <c r="D288" s="113">
        <v>4129.6000000000004</v>
      </c>
      <c r="E288" s="193"/>
      <c r="F288" s="10"/>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c r="IW288" s="9"/>
      <c r="IX288" s="9"/>
      <c r="IY288" s="9"/>
      <c r="IZ288" s="9"/>
      <c r="JA288" s="9"/>
      <c r="JB288" s="9"/>
      <c r="JC288" s="9"/>
      <c r="JD288" s="9"/>
      <c r="JE288" s="9"/>
      <c r="JF288" s="9"/>
      <c r="JG288" s="9"/>
      <c r="JH288" s="9"/>
      <c r="JI288" s="9"/>
      <c r="JJ288" s="9"/>
      <c r="JK288" s="9"/>
      <c r="JL288" s="9"/>
      <c r="JM288" s="9"/>
      <c r="JN288" s="9"/>
      <c r="JO288" s="9"/>
      <c r="JP288" s="9"/>
      <c r="JQ288" s="9"/>
      <c r="JR288" s="9"/>
      <c r="JS288" s="9"/>
      <c r="JT288" s="9"/>
      <c r="JU288" s="9"/>
      <c r="JV288" s="9"/>
      <c r="JW288" s="9"/>
      <c r="JX288" s="9"/>
      <c r="JY288" s="9"/>
      <c r="JZ288" s="9"/>
      <c r="KA288" s="9"/>
      <c r="KB288" s="9"/>
      <c r="KC288" s="9"/>
      <c r="KD288" s="9"/>
      <c r="KE288" s="9"/>
      <c r="KF288" s="9"/>
      <c r="KG288" s="9"/>
      <c r="KH288" s="9"/>
      <c r="KI288" s="9"/>
      <c r="KJ288" s="9"/>
      <c r="KK288" s="9"/>
      <c r="KL288" s="9"/>
      <c r="KM288" s="9"/>
      <c r="KN288" s="9"/>
      <c r="KO288" s="9"/>
      <c r="KP288" s="9"/>
      <c r="KQ288" s="9"/>
      <c r="KR288" s="9"/>
      <c r="KS288" s="9"/>
      <c r="KT288" s="9"/>
      <c r="KU288" s="9"/>
      <c r="KV288" s="9"/>
      <c r="KW288" s="9"/>
      <c r="KX288" s="9"/>
      <c r="KY288" s="9"/>
      <c r="KZ288" s="9"/>
      <c r="LA288" s="9"/>
      <c r="LB288" s="9"/>
      <c r="LC288" s="9"/>
      <c r="LD288" s="9"/>
      <c r="LE288" s="9"/>
      <c r="LF288" s="9"/>
      <c r="LG288" s="9"/>
      <c r="LH288" s="9"/>
      <c r="LI288" s="9"/>
      <c r="LJ288" s="9"/>
      <c r="LK288" s="9"/>
      <c r="LL288" s="9"/>
      <c r="LM288" s="9"/>
      <c r="LN288" s="9"/>
      <c r="LO288" s="9"/>
      <c r="LP288" s="9"/>
      <c r="LQ288" s="9"/>
      <c r="LR288" s="9"/>
      <c r="LS288" s="9"/>
      <c r="LT288" s="9"/>
      <c r="LU288" s="9"/>
      <c r="LV288" s="9"/>
      <c r="LW288" s="9"/>
      <c r="LX288" s="9"/>
      <c r="LY288" s="9"/>
      <c r="LZ288" s="9"/>
      <c r="MA288" s="9"/>
      <c r="MB288" s="9"/>
      <c r="MC288" s="9"/>
      <c r="MD288" s="9"/>
      <c r="ME288" s="9"/>
      <c r="MF288" s="9"/>
      <c r="MG288" s="9"/>
      <c r="MH288" s="9"/>
      <c r="MI288" s="9"/>
      <c r="MJ288" s="9"/>
      <c r="MK288" s="9"/>
      <c r="ML288" s="9"/>
      <c r="MM288" s="9"/>
      <c r="MN288" s="9"/>
      <c r="MO288" s="9"/>
      <c r="MP288" s="9"/>
      <c r="MQ288" s="9"/>
      <c r="MR288" s="9"/>
      <c r="MS288" s="9"/>
      <c r="MT288" s="9"/>
      <c r="MU288" s="9"/>
      <c r="MV288" s="9"/>
      <c r="MW288" s="9"/>
      <c r="MX288" s="9"/>
      <c r="MY288" s="9"/>
      <c r="MZ288" s="9"/>
      <c r="NA288" s="9"/>
      <c r="NB288" s="9"/>
      <c r="NC288" s="9"/>
      <c r="ND288" s="9"/>
      <c r="NE288" s="9"/>
      <c r="NF288" s="9"/>
      <c r="NG288" s="9"/>
      <c r="NH288" s="9"/>
      <c r="NI288" s="9"/>
      <c r="NJ288" s="9"/>
      <c r="NK288" s="9"/>
      <c r="NL288" s="9"/>
      <c r="NM288" s="9"/>
      <c r="NN288" s="9"/>
      <c r="NO288" s="9"/>
      <c r="NP288" s="9"/>
      <c r="NQ288" s="9"/>
      <c r="NR288" s="9"/>
      <c r="NS288" s="9"/>
      <c r="NT288" s="9"/>
      <c r="NU288" s="9"/>
      <c r="NV288" s="9"/>
      <c r="NW288" s="9"/>
      <c r="NX288" s="9"/>
      <c r="NY288" s="9"/>
      <c r="NZ288" s="9"/>
      <c r="OA288" s="9"/>
      <c r="OB288" s="9"/>
      <c r="OC288" s="9"/>
      <c r="OD288" s="9"/>
      <c r="OE288" s="9"/>
      <c r="OF288" s="9"/>
      <c r="OG288" s="9"/>
      <c r="OH288" s="9"/>
      <c r="OI288" s="9"/>
      <c r="OJ288" s="9"/>
      <c r="OK288" s="9"/>
      <c r="OL288" s="9"/>
      <c r="OM288" s="9"/>
      <c r="ON288" s="9"/>
      <c r="OO288" s="9"/>
      <c r="OP288" s="9"/>
      <c r="OQ288" s="9"/>
      <c r="OR288" s="9"/>
      <c r="OS288" s="9"/>
      <c r="OT288" s="9"/>
      <c r="OU288" s="9"/>
      <c r="OV288" s="9"/>
      <c r="OW288" s="9"/>
      <c r="OX288" s="9"/>
      <c r="OY288" s="9"/>
      <c r="OZ288" s="9"/>
      <c r="PA288" s="9"/>
      <c r="PB288" s="9"/>
      <c r="PC288" s="9"/>
      <c r="PD288" s="9"/>
      <c r="PE288" s="9"/>
      <c r="PF288" s="9"/>
      <c r="PG288" s="9"/>
      <c r="PH288" s="9"/>
      <c r="PI288" s="9"/>
      <c r="PJ288" s="9"/>
      <c r="PK288" s="9"/>
      <c r="PL288" s="9"/>
      <c r="PM288" s="9"/>
      <c r="PN288" s="9"/>
      <c r="PO288" s="9"/>
      <c r="PP288" s="9"/>
      <c r="PQ288" s="9"/>
      <c r="PR288" s="9"/>
      <c r="PS288" s="9"/>
      <c r="PT288" s="9"/>
      <c r="PU288" s="9"/>
      <c r="PV288" s="9"/>
      <c r="PW288" s="9"/>
      <c r="PX288" s="9"/>
      <c r="PY288" s="9"/>
      <c r="PZ288" s="9"/>
      <c r="QA288" s="9"/>
      <c r="QB288" s="9"/>
      <c r="QC288" s="9"/>
      <c r="QD288" s="9"/>
      <c r="QE288" s="9"/>
      <c r="QF288" s="9"/>
      <c r="QG288" s="9"/>
      <c r="QH288" s="9"/>
      <c r="QI288" s="9"/>
      <c r="QJ288" s="9"/>
      <c r="QK288" s="9"/>
      <c r="QL288" s="9"/>
      <c r="QM288" s="9"/>
      <c r="QN288" s="9"/>
      <c r="QO288" s="9"/>
      <c r="QP288" s="9"/>
      <c r="QQ288" s="9"/>
      <c r="QR288" s="9"/>
      <c r="QS288" s="9"/>
      <c r="QT288" s="9"/>
      <c r="QU288" s="9"/>
      <c r="QV288" s="9"/>
      <c r="QW288" s="9"/>
      <c r="QX288" s="9"/>
      <c r="QY288" s="9"/>
      <c r="QZ288" s="9"/>
      <c r="RA288" s="9"/>
      <c r="RB288" s="9"/>
      <c r="RC288" s="9"/>
      <c r="RD288" s="9"/>
      <c r="RE288" s="9"/>
      <c r="RF288" s="9"/>
      <c r="RG288" s="9"/>
      <c r="RH288" s="9"/>
      <c r="RI288" s="9"/>
      <c r="RJ288" s="9"/>
      <c r="RK288" s="9"/>
      <c r="RL288" s="9"/>
      <c r="RM288" s="9"/>
      <c r="RN288" s="9"/>
      <c r="RO288" s="9"/>
      <c r="RP288" s="9"/>
      <c r="RQ288" s="9"/>
      <c r="RR288" s="9"/>
      <c r="RS288" s="9"/>
      <c r="RT288" s="9"/>
      <c r="RU288" s="9"/>
      <c r="RV288" s="9"/>
      <c r="RW288" s="9"/>
      <c r="RX288" s="9"/>
      <c r="RY288" s="9"/>
      <c r="RZ288" s="9"/>
      <c r="SA288" s="9"/>
      <c r="SB288" s="9"/>
      <c r="SC288" s="9"/>
      <c r="SD288" s="9"/>
      <c r="SE288" s="9"/>
      <c r="SF288" s="9"/>
      <c r="SG288" s="9"/>
      <c r="SH288" s="9"/>
      <c r="SI288" s="9"/>
      <c r="SJ288" s="9"/>
      <c r="SK288" s="9"/>
      <c r="SL288" s="9"/>
      <c r="SM288" s="9"/>
      <c r="SN288" s="9"/>
      <c r="SO288" s="9"/>
      <c r="SP288" s="9"/>
      <c r="SQ288" s="9"/>
      <c r="SR288" s="9"/>
      <c r="SS288" s="9"/>
      <c r="ST288" s="9"/>
      <c r="SU288" s="9"/>
      <c r="SV288" s="9"/>
      <c r="SW288" s="9"/>
      <c r="SX288" s="9"/>
      <c r="SY288" s="9"/>
      <c r="SZ288" s="9"/>
      <c r="TA288" s="9"/>
      <c r="TB288" s="9"/>
      <c r="TC288" s="9"/>
      <c r="TD288" s="9"/>
      <c r="TE288" s="9"/>
      <c r="TF288" s="9"/>
      <c r="TG288" s="9"/>
      <c r="TH288" s="9"/>
      <c r="TI288" s="9"/>
      <c r="TJ288" s="9"/>
      <c r="TK288" s="9"/>
      <c r="TL288" s="9"/>
      <c r="TM288" s="9"/>
      <c r="TN288" s="9"/>
      <c r="TO288" s="9"/>
      <c r="TP288" s="9"/>
      <c r="TQ288" s="9"/>
      <c r="TR288" s="9"/>
      <c r="TS288" s="9"/>
      <c r="TT288" s="9"/>
      <c r="TU288" s="9"/>
      <c r="TV288" s="9"/>
      <c r="TW288" s="9"/>
      <c r="TX288" s="9"/>
      <c r="TY288" s="9"/>
      <c r="TZ288" s="9"/>
      <c r="UA288" s="9"/>
      <c r="UB288" s="9"/>
      <c r="UC288" s="9"/>
      <c r="UD288" s="9"/>
      <c r="UE288" s="9"/>
      <c r="UF288" s="9"/>
      <c r="UG288" s="9"/>
      <c r="UH288" s="9"/>
      <c r="UI288" s="9"/>
      <c r="UJ288" s="9"/>
      <c r="UK288" s="9"/>
      <c r="UL288" s="9"/>
      <c r="UM288" s="9"/>
      <c r="UN288" s="9"/>
      <c r="UO288" s="9"/>
      <c r="UP288" s="9"/>
      <c r="UQ288" s="9"/>
      <c r="UR288" s="9"/>
      <c r="US288" s="9"/>
    </row>
    <row r="289" spans="1:565" s="105" customFormat="1" x14ac:dyDescent="0.2">
      <c r="A289" s="119" t="s">
        <v>1063</v>
      </c>
      <c r="B289" s="116" t="s">
        <v>1005</v>
      </c>
      <c r="C289" s="120">
        <v>3233.3444420000001</v>
      </c>
      <c r="D289" s="113">
        <v>3079.3</v>
      </c>
      <c r="E289" s="114">
        <v>249.07612600000002</v>
      </c>
      <c r="F289" s="10"/>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c r="MK289" s="9"/>
      <c r="ML289" s="9"/>
      <c r="MM289" s="9"/>
      <c r="MN289" s="9"/>
      <c r="MO289" s="9"/>
      <c r="MP289" s="9"/>
      <c r="MQ289" s="9"/>
      <c r="MR289" s="9"/>
      <c r="MS289" s="9"/>
      <c r="MT289" s="9"/>
      <c r="MU289" s="9"/>
      <c r="MV289" s="9"/>
      <c r="MW289" s="9"/>
      <c r="MX289" s="9"/>
      <c r="MY289" s="9"/>
      <c r="MZ289" s="9"/>
      <c r="NA289" s="9"/>
      <c r="NB289" s="9"/>
      <c r="NC289" s="9"/>
      <c r="ND289" s="9"/>
      <c r="NE289" s="9"/>
      <c r="NF289" s="9"/>
      <c r="NG289" s="9"/>
      <c r="NH289" s="9"/>
      <c r="NI289" s="9"/>
      <c r="NJ289" s="9"/>
      <c r="NK289" s="9"/>
      <c r="NL289" s="9"/>
      <c r="NM289" s="9"/>
      <c r="NN289" s="9"/>
      <c r="NO289" s="9"/>
      <c r="NP289" s="9"/>
      <c r="NQ289" s="9"/>
      <c r="NR289" s="9"/>
      <c r="NS289" s="9"/>
      <c r="NT289" s="9"/>
      <c r="NU289" s="9"/>
      <c r="NV289" s="9"/>
      <c r="NW289" s="9"/>
      <c r="NX289" s="9"/>
      <c r="NY289" s="9"/>
      <c r="NZ289" s="9"/>
      <c r="OA289" s="9"/>
      <c r="OB289" s="9"/>
      <c r="OC289" s="9"/>
      <c r="OD289" s="9"/>
      <c r="OE289" s="9"/>
      <c r="OF289" s="9"/>
      <c r="OG289" s="9"/>
      <c r="OH289" s="9"/>
      <c r="OI289" s="9"/>
      <c r="OJ289" s="9"/>
      <c r="OK289" s="9"/>
      <c r="OL289" s="9"/>
      <c r="OM289" s="9"/>
      <c r="ON289" s="9"/>
      <c r="OO289" s="9"/>
      <c r="OP289" s="9"/>
      <c r="OQ289" s="9"/>
      <c r="OR289" s="9"/>
      <c r="OS289" s="9"/>
      <c r="OT289" s="9"/>
      <c r="OU289" s="9"/>
      <c r="OV289" s="9"/>
      <c r="OW289" s="9"/>
      <c r="OX289" s="9"/>
      <c r="OY289" s="9"/>
      <c r="OZ289" s="9"/>
      <c r="PA289" s="9"/>
      <c r="PB289" s="9"/>
      <c r="PC289" s="9"/>
      <c r="PD289" s="9"/>
      <c r="PE289" s="9"/>
      <c r="PF289" s="9"/>
      <c r="PG289" s="9"/>
      <c r="PH289" s="9"/>
      <c r="PI289" s="9"/>
      <c r="PJ289" s="9"/>
      <c r="PK289" s="9"/>
      <c r="PL289" s="9"/>
      <c r="PM289" s="9"/>
      <c r="PN289" s="9"/>
      <c r="PO289" s="9"/>
      <c r="PP289" s="9"/>
      <c r="PQ289" s="9"/>
      <c r="PR289" s="9"/>
      <c r="PS289" s="9"/>
      <c r="PT289" s="9"/>
      <c r="PU289" s="9"/>
      <c r="PV289" s="9"/>
      <c r="PW289" s="9"/>
      <c r="PX289" s="9"/>
      <c r="PY289" s="9"/>
      <c r="PZ289" s="9"/>
      <c r="QA289" s="9"/>
      <c r="QB289" s="9"/>
      <c r="QC289" s="9"/>
      <c r="QD289" s="9"/>
      <c r="QE289" s="9"/>
      <c r="QF289" s="9"/>
      <c r="QG289" s="9"/>
      <c r="QH289" s="9"/>
      <c r="QI289" s="9"/>
      <c r="QJ289" s="9"/>
      <c r="QK289" s="9"/>
      <c r="QL289" s="9"/>
      <c r="QM289" s="9"/>
      <c r="QN289" s="9"/>
      <c r="QO289" s="9"/>
      <c r="QP289" s="9"/>
      <c r="QQ289" s="9"/>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c r="SB289" s="9"/>
      <c r="SC289" s="9"/>
      <c r="SD289" s="9"/>
      <c r="SE289" s="9"/>
      <c r="SF289" s="9"/>
      <c r="SG289" s="9"/>
      <c r="SH289" s="9"/>
      <c r="SI289" s="9"/>
      <c r="SJ289" s="9"/>
      <c r="SK289" s="9"/>
      <c r="SL289" s="9"/>
      <c r="SM289" s="9"/>
      <c r="SN289" s="9"/>
      <c r="SO289" s="9"/>
      <c r="SP289" s="9"/>
      <c r="SQ289" s="9"/>
      <c r="SR289" s="9"/>
      <c r="SS289" s="9"/>
      <c r="ST289" s="9"/>
      <c r="SU289" s="9"/>
      <c r="SV289" s="9"/>
      <c r="SW289" s="9"/>
      <c r="SX289" s="9"/>
      <c r="SY289" s="9"/>
      <c r="SZ289" s="9"/>
      <c r="TA289" s="9"/>
      <c r="TB289" s="9"/>
      <c r="TC289" s="9"/>
      <c r="TD289" s="9"/>
      <c r="TE289" s="9"/>
      <c r="TF289" s="9"/>
      <c r="TG289" s="9"/>
      <c r="TH289" s="9"/>
      <c r="TI289" s="9"/>
      <c r="TJ289" s="9"/>
      <c r="TK289" s="9"/>
      <c r="TL289" s="9"/>
      <c r="TM289" s="9"/>
      <c r="TN289" s="9"/>
      <c r="TO289" s="9"/>
      <c r="TP289" s="9"/>
      <c r="TQ289" s="9"/>
      <c r="TR289" s="9"/>
      <c r="TS289" s="9"/>
      <c r="TT289" s="9"/>
      <c r="TU289" s="9"/>
      <c r="TV289" s="9"/>
      <c r="TW289" s="9"/>
      <c r="TX289" s="9"/>
      <c r="TY289" s="9"/>
      <c r="TZ289" s="9"/>
      <c r="UA289" s="9"/>
      <c r="UB289" s="9"/>
      <c r="UC289" s="9"/>
      <c r="UD289" s="9"/>
      <c r="UE289" s="9"/>
      <c r="UF289" s="9"/>
      <c r="UG289" s="9"/>
      <c r="UH289" s="9"/>
      <c r="UI289" s="9"/>
      <c r="UJ289" s="9"/>
      <c r="UK289" s="9"/>
      <c r="UL289" s="9"/>
      <c r="UM289" s="9"/>
      <c r="UN289" s="9"/>
      <c r="UO289" s="9"/>
      <c r="UP289" s="9"/>
      <c r="UQ289" s="9"/>
      <c r="UR289" s="9"/>
      <c r="US289" s="9"/>
    </row>
    <row r="290" spans="1:565" s="105" customFormat="1" x14ac:dyDescent="0.2">
      <c r="A290" s="119" t="s">
        <v>1708</v>
      </c>
      <c r="B290" s="116" t="s">
        <v>1005</v>
      </c>
      <c r="C290" s="120">
        <v>3259.0645100000002</v>
      </c>
      <c r="D290" s="113">
        <v>3065.8</v>
      </c>
      <c r="E290" s="114">
        <v>0</v>
      </c>
      <c r="F290" s="10"/>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c r="IW290" s="9"/>
      <c r="IX290" s="9"/>
      <c r="IY290" s="9"/>
      <c r="IZ290" s="9"/>
      <c r="JA290" s="9"/>
      <c r="JB290" s="9"/>
      <c r="JC290" s="9"/>
      <c r="JD290" s="9"/>
      <c r="JE290" s="9"/>
      <c r="JF290" s="9"/>
      <c r="JG290" s="9"/>
      <c r="JH290" s="9"/>
      <c r="JI290" s="9"/>
      <c r="JJ290" s="9"/>
      <c r="JK290" s="9"/>
      <c r="JL290" s="9"/>
      <c r="JM290" s="9"/>
      <c r="JN290" s="9"/>
      <c r="JO290" s="9"/>
      <c r="JP290" s="9"/>
      <c r="JQ290" s="9"/>
      <c r="JR290" s="9"/>
      <c r="JS290" s="9"/>
      <c r="JT290" s="9"/>
      <c r="JU290" s="9"/>
      <c r="JV290" s="9"/>
      <c r="JW290" s="9"/>
      <c r="JX290" s="9"/>
      <c r="JY290" s="9"/>
      <c r="JZ290" s="9"/>
      <c r="KA290" s="9"/>
      <c r="KB290" s="9"/>
      <c r="KC290" s="9"/>
      <c r="KD290" s="9"/>
      <c r="KE290" s="9"/>
      <c r="KF290" s="9"/>
      <c r="KG290" s="9"/>
      <c r="KH290" s="9"/>
      <c r="KI290" s="9"/>
      <c r="KJ290" s="9"/>
      <c r="KK290" s="9"/>
      <c r="KL290" s="9"/>
      <c r="KM290" s="9"/>
      <c r="KN290" s="9"/>
      <c r="KO290" s="9"/>
      <c r="KP290" s="9"/>
      <c r="KQ290" s="9"/>
      <c r="KR290" s="9"/>
      <c r="KS290" s="9"/>
      <c r="KT290" s="9"/>
      <c r="KU290" s="9"/>
      <c r="KV290" s="9"/>
      <c r="KW290" s="9"/>
      <c r="KX290" s="9"/>
      <c r="KY290" s="9"/>
      <c r="KZ290" s="9"/>
      <c r="LA290" s="9"/>
      <c r="LB290" s="9"/>
      <c r="LC290" s="9"/>
      <c r="LD290" s="9"/>
      <c r="LE290" s="9"/>
      <c r="LF290" s="9"/>
      <c r="LG290" s="9"/>
      <c r="LH290" s="9"/>
      <c r="LI290" s="9"/>
      <c r="LJ290" s="9"/>
      <c r="LK290" s="9"/>
      <c r="LL290" s="9"/>
      <c r="LM290" s="9"/>
      <c r="LN290" s="9"/>
      <c r="LO290" s="9"/>
      <c r="LP290" s="9"/>
      <c r="LQ290" s="9"/>
      <c r="LR290" s="9"/>
      <c r="LS290" s="9"/>
      <c r="LT290" s="9"/>
      <c r="LU290" s="9"/>
      <c r="LV290" s="9"/>
      <c r="LW290" s="9"/>
      <c r="LX290" s="9"/>
      <c r="LY290" s="9"/>
      <c r="LZ290" s="9"/>
      <c r="MA290" s="9"/>
      <c r="MB290" s="9"/>
      <c r="MC290" s="9"/>
      <c r="MD290" s="9"/>
      <c r="ME290" s="9"/>
      <c r="MF290" s="9"/>
      <c r="MG290" s="9"/>
      <c r="MH290" s="9"/>
      <c r="MI290" s="9"/>
      <c r="MJ290" s="9"/>
      <c r="MK290" s="9"/>
      <c r="ML290" s="9"/>
      <c r="MM290" s="9"/>
      <c r="MN290" s="9"/>
      <c r="MO290" s="9"/>
      <c r="MP290" s="9"/>
      <c r="MQ290" s="9"/>
      <c r="MR290" s="9"/>
      <c r="MS290" s="9"/>
      <c r="MT290" s="9"/>
      <c r="MU290" s="9"/>
      <c r="MV290" s="9"/>
      <c r="MW290" s="9"/>
      <c r="MX290" s="9"/>
      <c r="MY290" s="9"/>
      <c r="MZ290" s="9"/>
      <c r="NA290" s="9"/>
      <c r="NB290" s="9"/>
      <c r="NC290" s="9"/>
      <c r="ND290" s="9"/>
      <c r="NE290" s="9"/>
      <c r="NF290" s="9"/>
      <c r="NG290" s="9"/>
      <c r="NH290" s="9"/>
      <c r="NI290" s="9"/>
      <c r="NJ290" s="9"/>
      <c r="NK290" s="9"/>
      <c r="NL290" s="9"/>
      <c r="NM290" s="9"/>
      <c r="NN290" s="9"/>
      <c r="NO290" s="9"/>
      <c r="NP290" s="9"/>
      <c r="NQ290" s="9"/>
      <c r="NR290" s="9"/>
      <c r="NS290" s="9"/>
      <c r="NT290" s="9"/>
      <c r="NU290" s="9"/>
      <c r="NV290" s="9"/>
      <c r="NW290" s="9"/>
      <c r="NX290" s="9"/>
      <c r="NY290" s="9"/>
      <c r="NZ290" s="9"/>
      <c r="OA290" s="9"/>
      <c r="OB290" s="9"/>
      <c r="OC290" s="9"/>
      <c r="OD290" s="9"/>
      <c r="OE290" s="9"/>
      <c r="OF290" s="9"/>
      <c r="OG290" s="9"/>
      <c r="OH290" s="9"/>
      <c r="OI290" s="9"/>
      <c r="OJ290" s="9"/>
      <c r="OK290" s="9"/>
      <c r="OL290" s="9"/>
      <c r="OM290" s="9"/>
      <c r="ON290" s="9"/>
      <c r="OO290" s="9"/>
      <c r="OP290" s="9"/>
      <c r="OQ290" s="9"/>
      <c r="OR290" s="9"/>
      <c r="OS290" s="9"/>
      <c r="OT290" s="9"/>
      <c r="OU290" s="9"/>
      <c r="OV290" s="9"/>
      <c r="OW290" s="9"/>
      <c r="OX290" s="9"/>
      <c r="OY290" s="9"/>
      <c r="OZ290" s="9"/>
      <c r="PA290" s="9"/>
      <c r="PB290" s="9"/>
      <c r="PC290" s="9"/>
      <c r="PD290" s="9"/>
      <c r="PE290" s="9"/>
      <c r="PF290" s="9"/>
      <c r="PG290" s="9"/>
      <c r="PH290" s="9"/>
      <c r="PI290" s="9"/>
      <c r="PJ290" s="9"/>
      <c r="PK290" s="9"/>
      <c r="PL290" s="9"/>
      <c r="PM290" s="9"/>
      <c r="PN290" s="9"/>
      <c r="PO290" s="9"/>
      <c r="PP290" s="9"/>
      <c r="PQ290" s="9"/>
      <c r="PR290" s="9"/>
      <c r="PS290" s="9"/>
      <c r="PT290" s="9"/>
      <c r="PU290" s="9"/>
      <c r="PV290" s="9"/>
      <c r="PW290" s="9"/>
      <c r="PX290" s="9"/>
      <c r="PY290" s="9"/>
      <c r="PZ290" s="9"/>
      <c r="QA290" s="9"/>
      <c r="QB290" s="9"/>
      <c r="QC290" s="9"/>
      <c r="QD290" s="9"/>
      <c r="QE290" s="9"/>
      <c r="QF290" s="9"/>
      <c r="QG290" s="9"/>
      <c r="QH290" s="9"/>
      <c r="QI290" s="9"/>
      <c r="QJ290" s="9"/>
      <c r="QK290" s="9"/>
      <c r="QL290" s="9"/>
      <c r="QM290" s="9"/>
      <c r="QN290" s="9"/>
      <c r="QO290" s="9"/>
      <c r="QP290" s="9"/>
      <c r="QQ290" s="9"/>
      <c r="QR290" s="9"/>
      <c r="QS290" s="9"/>
      <c r="QT290" s="9"/>
      <c r="QU290" s="9"/>
      <c r="QV290" s="9"/>
      <c r="QW290" s="9"/>
      <c r="QX290" s="9"/>
      <c r="QY290" s="9"/>
      <c r="QZ290" s="9"/>
      <c r="RA290" s="9"/>
      <c r="RB290" s="9"/>
      <c r="RC290" s="9"/>
      <c r="RD290" s="9"/>
      <c r="RE290" s="9"/>
      <c r="RF290" s="9"/>
      <c r="RG290" s="9"/>
      <c r="RH290" s="9"/>
      <c r="RI290" s="9"/>
      <c r="RJ290" s="9"/>
      <c r="RK290" s="9"/>
      <c r="RL290" s="9"/>
      <c r="RM290" s="9"/>
      <c r="RN290" s="9"/>
      <c r="RO290" s="9"/>
      <c r="RP290" s="9"/>
      <c r="RQ290" s="9"/>
      <c r="RR290" s="9"/>
      <c r="RS290" s="9"/>
      <c r="RT290" s="9"/>
      <c r="RU290" s="9"/>
      <c r="RV290" s="9"/>
      <c r="RW290" s="9"/>
      <c r="RX290" s="9"/>
      <c r="RY290" s="9"/>
      <c r="RZ290" s="9"/>
      <c r="SA290" s="9"/>
      <c r="SB290" s="9"/>
      <c r="SC290" s="9"/>
      <c r="SD290" s="9"/>
      <c r="SE290" s="9"/>
      <c r="SF290" s="9"/>
      <c r="SG290" s="9"/>
      <c r="SH290" s="9"/>
      <c r="SI290" s="9"/>
      <c r="SJ290" s="9"/>
      <c r="SK290" s="9"/>
      <c r="SL290" s="9"/>
      <c r="SM290" s="9"/>
      <c r="SN290" s="9"/>
      <c r="SO290" s="9"/>
      <c r="SP290" s="9"/>
      <c r="SQ290" s="9"/>
      <c r="SR290" s="9"/>
      <c r="SS290" s="9"/>
      <c r="ST290" s="9"/>
      <c r="SU290" s="9"/>
      <c r="SV290" s="9"/>
      <c r="SW290" s="9"/>
      <c r="SX290" s="9"/>
      <c r="SY290" s="9"/>
      <c r="SZ290" s="9"/>
      <c r="TA290" s="9"/>
      <c r="TB290" s="9"/>
      <c r="TC290" s="9"/>
      <c r="TD290" s="9"/>
      <c r="TE290" s="9"/>
      <c r="TF290" s="9"/>
      <c r="TG290" s="9"/>
      <c r="TH290" s="9"/>
      <c r="TI290" s="9"/>
      <c r="TJ290" s="9"/>
      <c r="TK290" s="9"/>
      <c r="TL290" s="9"/>
      <c r="TM290" s="9"/>
      <c r="TN290" s="9"/>
      <c r="TO290" s="9"/>
      <c r="TP290" s="9"/>
      <c r="TQ290" s="9"/>
      <c r="TR290" s="9"/>
      <c r="TS290" s="9"/>
      <c r="TT290" s="9"/>
      <c r="TU290" s="9"/>
      <c r="TV290" s="9"/>
      <c r="TW290" s="9"/>
      <c r="TX290" s="9"/>
      <c r="TY290" s="9"/>
      <c r="TZ290" s="9"/>
      <c r="UA290" s="9"/>
      <c r="UB290" s="9"/>
      <c r="UC290" s="9"/>
      <c r="UD290" s="9"/>
      <c r="UE290" s="9"/>
      <c r="UF290" s="9"/>
      <c r="UG290" s="9"/>
      <c r="UH290" s="9"/>
      <c r="UI290" s="9"/>
      <c r="UJ290" s="9"/>
      <c r="UK290" s="9"/>
      <c r="UL290" s="9"/>
      <c r="UM290" s="9"/>
      <c r="UN290" s="9"/>
      <c r="UO290" s="9"/>
      <c r="UP290" s="9"/>
      <c r="UQ290" s="9"/>
      <c r="UR290" s="9"/>
      <c r="US290" s="9"/>
    </row>
    <row r="291" spans="1:565" s="105" customFormat="1" x14ac:dyDescent="0.2">
      <c r="A291" s="119" t="s">
        <v>1064</v>
      </c>
      <c r="B291" s="116" t="s">
        <v>1005</v>
      </c>
      <c r="C291" s="120">
        <v>316.70372600000002</v>
      </c>
      <c r="D291" s="113">
        <v>328.15</v>
      </c>
      <c r="E291" s="114">
        <v>99.247477500000002</v>
      </c>
      <c r="F291" s="10"/>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c r="MK291" s="9"/>
      <c r="ML291" s="9"/>
      <c r="MM291" s="9"/>
      <c r="MN291" s="9"/>
      <c r="MO291" s="9"/>
      <c r="MP291" s="9"/>
      <c r="MQ291" s="9"/>
      <c r="MR291" s="9"/>
      <c r="MS291" s="9"/>
      <c r="MT291" s="9"/>
      <c r="MU291" s="9"/>
      <c r="MV291" s="9"/>
      <c r="MW291" s="9"/>
      <c r="MX291" s="9"/>
      <c r="MY291" s="9"/>
      <c r="MZ291" s="9"/>
      <c r="NA291" s="9"/>
      <c r="NB291" s="9"/>
      <c r="NC291" s="9"/>
      <c r="ND291" s="9"/>
      <c r="NE291" s="9"/>
      <c r="NF291" s="9"/>
      <c r="NG291" s="9"/>
      <c r="NH291" s="9"/>
      <c r="NI291" s="9"/>
      <c r="NJ291" s="9"/>
      <c r="NK291" s="9"/>
      <c r="NL291" s="9"/>
      <c r="NM291" s="9"/>
      <c r="NN291" s="9"/>
      <c r="NO291" s="9"/>
      <c r="NP291" s="9"/>
      <c r="NQ291" s="9"/>
      <c r="NR291" s="9"/>
      <c r="NS291" s="9"/>
      <c r="NT291" s="9"/>
      <c r="NU291" s="9"/>
      <c r="NV291" s="9"/>
      <c r="NW291" s="9"/>
      <c r="NX291" s="9"/>
      <c r="NY291" s="9"/>
      <c r="NZ291" s="9"/>
      <c r="OA291" s="9"/>
      <c r="OB291" s="9"/>
      <c r="OC291" s="9"/>
      <c r="OD291" s="9"/>
      <c r="OE291" s="9"/>
      <c r="OF291" s="9"/>
      <c r="OG291" s="9"/>
      <c r="OH291" s="9"/>
      <c r="OI291" s="9"/>
      <c r="OJ291" s="9"/>
      <c r="OK291" s="9"/>
      <c r="OL291" s="9"/>
      <c r="OM291" s="9"/>
      <c r="ON291" s="9"/>
      <c r="OO291" s="9"/>
      <c r="OP291" s="9"/>
      <c r="OQ291" s="9"/>
      <c r="OR291" s="9"/>
      <c r="OS291" s="9"/>
      <c r="OT291" s="9"/>
      <c r="OU291" s="9"/>
      <c r="OV291" s="9"/>
      <c r="OW291" s="9"/>
      <c r="OX291" s="9"/>
      <c r="OY291" s="9"/>
      <c r="OZ291" s="9"/>
      <c r="PA291" s="9"/>
      <c r="PB291" s="9"/>
      <c r="PC291" s="9"/>
      <c r="PD291" s="9"/>
      <c r="PE291" s="9"/>
      <c r="PF291" s="9"/>
      <c r="PG291" s="9"/>
      <c r="PH291" s="9"/>
      <c r="PI291" s="9"/>
      <c r="PJ291" s="9"/>
      <c r="PK291" s="9"/>
      <c r="PL291" s="9"/>
      <c r="PM291" s="9"/>
      <c r="PN291" s="9"/>
      <c r="PO291" s="9"/>
      <c r="PP291" s="9"/>
      <c r="PQ291" s="9"/>
      <c r="PR291" s="9"/>
      <c r="PS291" s="9"/>
      <c r="PT291" s="9"/>
      <c r="PU291" s="9"/>
      <c r="PV291" s="9"/>
      <c r="PW291" s="9"/>
      <c r="PX291" s="9"/>
      <c r="PY291" s="9"/>
      <c r="PZ291" s="9"/>
      <c r="QA291" s="9"/>
      <c r="QB291" s="9"/>
      <c r="QC291" s="9"/>
      <c r="QD291" s="9"/>
      <c r="QE291" s="9"/>
      <c r="QF291" s="9"/>
      <c r="QG291" s="9"/>
      <c r="QH291" s="9"/>
      <c r="QI291" s="9"/>
      <c r="QJ291" s="9"/>
      <c r="QK291" s="9"/>
      <c r="QL291" s="9"/>
      <c r="QM291" s="9"/>
      <c r="QN291" s="9"/>
      <c r="QO291" s="9"/>
      <c r="QP291" s="9"/>
      <c r="QQ291" s="9"/>
      <c r="QR291" s="9"/>
      <c r="QS291" s="9"/>
      <c r="QT291" s="9"/>
      <c r="QU291" s="9"/>
      <c r="QV291" s="9"/>
      <c r="QW291" s="9"/>
      <c r="QX291" s="9"/>
      <c r="QY291" s="9"/>
      <c r="QZ291" s="9"/>
      <c r="RA291" s="9"/>
      <c r="RB291" s="9"/>
      <c r="RC291" s="9"/>
      <c r="RD291" s="9"/>
      <c r="RE291" s="9"/>
      <c r="RF291" s="9"/>
      <c r="RG291" s="9"/>
      <c r="RH291" s="9"/>
      <c r="RI291" s="9"/>
      <c r="RJ291" s="9"/>
      <c r="RK291" s="9"/>
      <c r="RL291" s="9"/>
      <c r="RM291" s="9"/>
      <c r="RN291" s="9"/>
      <c r="RO291" s="9"/>
      <c r="RP291" s="9"/>
      <c r="RQ291" s="9"/>
      <c r="RR291" s="9"/>
      <c r="RS291" s="9"/>
      <c r="RT291" s="9"/>
      <c r="RU291" s="9"/>
      <c r="RV291" s="9"/>
      <c r="RW291" s="9"/>
      <c r="RX291" s="9"/>
      <c r="RY291" s="9"/>
      <c r="RZ291" s="9"/>
      <c r="SA291" s="9"/>
      <c r="SB291" s="9"/>
      <c r="SC291" s="9"/>
      <c r="SD291" s="9"/>
      <c r="SE291" s="9"/>
      <c r="SF291" s="9"/>
      <c r="SG291" s="9"/>
      <c r="SH291" s="9"/>
      <c r="SI291" s="9"/>
      <c r="SJ291" s="9"/>
      <c r="SK291" s="9"/>
      <c r="SL291" s="9"/>
      <c r="SM291" s="9"/>
      <c r="SN291" s="9"/>
      <c r="SO291" s="9"/>
      <c r="SP291" s="9"/>
      <c r="SQ291" s="9"/>
      <c r="SR291" s="9"/>
      <c r="SS291" s="9"/>
      <c r="ST291" s="9"/>
      <c r="SU291" s="9"/>
      <c r="SV291" s="9"/>
      <c r="SW291" s="9"/>
      <c r="SX291" s="9"/>
      <c r="SY291" s="9"/>
      <c r="SZ291" s="9"/>
      <c r="TA291" s="9"/>
      <c r="TB291" s="9"/>
      <c r="TC291" s="9"/>
      <c r="TD291" s="9"/>
      <c r="TE291" s="9"/>
      <c r="TF291" s="9"/>
      <c r="TG291" s="9"/>
      <c r="TH291" s="9"/>
      <c r="TI291" s="9"/>
      <c r="TJ291" s="9"/>
      <c r="TK291" s="9"/>
      <c r="TL291" s="9"/>
      <c r="TM291" s="9"/>
      <c r="TN291" s="9"/>
      <c r="TO291" s="9"/>
      <c r="TP291" s="9"/>
      <c r="TQ291" s="9"/>
      <c r="TR291" s="9"/>
      <c r="TS291" s="9"/>
      <c r="TT291" s="9"/>
      <c r="TU291" s="9"/>
      <c r="TV291" s="9"/>
      <c r="TW291" s="9"/>
      <c r="TX291" s="9"/>
      <c r="TY291" s="9"/>
      <c r="TZ291" s="9"/>
      <c r="UA291" s="9"/>
      <c r="UB291" s="9"/>
      <c r="UC291" s="9"/>
      <c r="UD291" s="9"/>
      <c r="UE291" s="9"/>
      <c r="UF291" s="9"/>
      <c r="UG291" s="9"/>
      <c r="UH291" s="9"/>
      <c r="UI291" s="9"/>
      <c r="UJ291" s="9"/>
      <c r="UK291" s="9"/>
      <c r="UL291" s="9"/>
      <c r="UM291" s="9"/>
      <c r="UN291" s="9"/>
      <c r="UO291" s="9"/>
      <c r="UP291" s="9"/>
      <c r="UQ291" s="9"/>
      <c r="UR291" s="9"/>
      <c r="US291" s="9"/>
    </row>
    <row r="292" spans="1:565" s="105" customFormat="1" x14ac:dyDescent="0.2">
      <c r="A292" s="119" t="s">
        <v>1709</v>
      </c>
      <c r="B292" s="116" t="s">
        <v>1005</v>
      </c>
      <c r="C292" s="120">
        <v>836.85</v>
      </c>
      <c r="D292" s="113">
        <v>831.45</v>
      </c>
      <c r="E292" s="114">
        <v>3.5071379999999999</v>
      </c>
      <c r="F292" s="10"/>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c r="JA292" s="9"/>
      <c r="JB292" s="9"/>
      <c r="JC292" s="9"/>
      <c r="JD292" s="9"/>
      <c r="JE292" s="9"/>
      <c r="JF292" s="9"/>
      <c r="JG292" s="9"/>
      <c r="JH292" s="9"/>
      <c r="JI292" s="9"/>
      <c r="JJ292" s="9"/>
      <c r="JK292" s="9"/>
      <c r="JL292" s="9"/>
      <c r="JM292" s="9"/>
      <c r="JN292" s="9"/>
      <c r="JO292" s="9"/>
      <c r="JP292" s="9"/>
      <c r="JQ292" s="9"/>
      <c r="JR292" s="9"/>
      <c r="JS292" s="9"/>
      <c r="JT292" s="9"/>
      <c r="JU292" s="9"/>
      <c r="JV292" s="9"/>
      <c r="JW292" s="9"/>
      <c r="JX292" s="9"/>
      <c r="JY292" s="9"/>
      <c r="JZ292" s="9"/>
      <c r="KA292" s="9"/>
      <c r="KB292" s="9"/>
      <c r="KC292" s="9"/>
      <c r="KD292" s="9"/>
      <c r="KE292" s="9"/>
      <c r="KF292" s="9"/>
      <c r="KG292" s="9"/>
      <c r="KH292" s="9"/>
      <c r="KI292" s="9"/>
      <c r="KJ292" s="9"/>
      <c r="KK292" s="9"/>
      <c r="KL292" s="9"/>
      <c r="KM292" s="9"/>
      <c r="KN292" s="9"/>
      <c r="KO292" s="9"/>
      <c r="KP292" s="9"/>
      <c r="KQ292" s="9"/>
      <c r="KR292" s="9"/>
      <c r="KS292" s="9"/>
      <c r="KT292" s="9"/>
      <c r="KU292" s="9"/>
      <c r="KV292" s="9"/>
      <c r="KW292" s="9"/>
      <c r="KX292" s="9"/>
      <c r="KY292" s="9"/>
      <c r="KZ292" s="9"/>
      <c r="LA292" s="9"/>
      <c r="LB292" s="9"/>
      <c r="LC292" s="9"/>
      <c r="LD292" s="9"/>
      <c r="LE292" s="9"/>
      <c r="LF292" s="9"/>
      <c r="LG292" s="9"/>
      <c r="LH292" s="9"/>
      <c r="LI292" s="9"/>
      <c r="LJ292" s="9"/>
      <c r="LK292" s="9"/>
      <c r="LL292" s="9"/>
      <c r="LM292" s="9"/>
      <c r="LN292" s="9"/>
      <c r="LO292" s="9"/>
      <c r="LP292" s="9"/>
      <c r="LQ292" s="9"/>
      <c r="LR292" s="9"/>
      <c r="LS292" s="9"/>
      <c r="LT292" s="9"/>
      <c r="LU292" s="9"/>
      <c r="LV292" s="9"/>
      <c r="LW292" s="9"/>
      <c r="LX292" s="9"/>
      <c r="LY292" s="9"/>
      <c r="LZ292" s="9"/>
      <c r="MA292" s="9"/>
      <c r="MB292" s="9"/>
      <c r="MC292" s="9"/>
      <c r="MD292" s="9"/>
      <c r="ME292" s="9"/>
      <c r="MF292" s="9"/>
      <c r="MG292" s="9"/>
      <c r="MH292" s="9"/>
      <c r="MI292" s="9"/>
      <c r="MJ292" s="9"/>
      <c r="MK292" s="9"/>
      <c r="ML292" s="9"/>
      <c r="MM292" s="9"/>
      <c r="MN292" s="9"/>
      <c r="MO292" s="9"/>
      <c r="MP292" s="9"/>
      <c r="MQ292" s="9"/>
      <c r="MR292" s="9"/>
      <c r="MS292" s="9"/>
      <c r="MT292" s="9"/>
      <c r="MU292" s="9"/>
      <c r="MV292" s="9"/>
      <c r="MW292" s="9"/>
      <c r="MX292" s="9"/>
      <c r="MY292" s="9"/>
      <c r="MZ292" s="9"/>
      <c r="NA292" s="9"/>
      <c r="NB292" s="9"/>
      <c r="NC292" s="9"/>
      <c r="ND292" s="9"/>
      <c r="NE292" s="9"/>
      <c r="NF292" s="9"/>
      <c r="NG292" s="9"/>
      <c r="NH292" s="9"/>
      <c r="NI292" s="9"/>
      <c r="NJ292" s="9"/>
      <c r="NK292" s="9"/>
      <c r="NL292" s="9"/>
      <c r="NM292" s="9"/>
      <c r="NN292" s="9"/>
      <c r="NO292" s="9"/>
      <c r="NP292" s="9"/>
      <c r="NQ292" s="9"/>
      <c r="NR292" s="9"/>
      <c r="NS292" s="9"/>
      <c r="NT292" s="9"/>
      <c r="NU292" s="9"/>
      <c r="NV292" s="9"/>
      <c r="NW292" s="9"/>
      <c r="NX292" s="9"/>
      <c r="NY292" s="9"/>
      <c r="NZ292" s="9"/>
      <c r="OA292" s="9"/>
      <c r="OB292" s="9"/>
      <c r="OC292" s="9"/>
      <c r="OD292" s="9"/>
      <c r="OE292" s="9"/>
      <c r="OF292" s="9"/>
      <c r="OG292" s="9"/>
      <c r="OH292" s="9"/>
      <c r="OI292" s="9"/>
      <c r="OJ292" s="9"/>
      <c r="OK292" s="9"/>
      <c r="OL292" s="9"/>
      <c r="OM292" s="9"/>
      <c r="ON292" s="9"/>
      <c r="OO292" s="9"/>
      <c r="OP292" s="9"/>
      <c r="OQ292" s="9"/>
      <c r="OR292" s="9"/>
      <c r="OS292" s="9"/>
      <c r="OT292" s="9"/>
      <c r="OU292" s="9"/>
      <c r="OV292" s="9"/>
      <c r="OW292" s="9"/>
      <c r="OX292" s="9"/>
      <c r="OY292" s="9"/>
      <c r="OZ292" s="9"/>
      <c r="PA292" s="9"/>
      <c r="PB292" s="9"/>
      <c r="PC292" s="9"/>
      <c r="PD292" s="9"/>
      <c r="PE292" s="9"/>
      <c r="PF292" s="9"/>
      <c r="PG292" s="9"/>
      <c r="PH292" s="9"/>
      <c r="PI292" s="9"/>
      <c r="PJ292" s="9"/>
      <c r="PK292" s="9"/>
      <c r="PL292" s="9"/>
      <c r="PM292" s="9"/>
      <c r="PN292" s="9"/>
      <c r="PO292" s="9"/>
      <c r="PP292" s="9"/>
      <c r="PQ292" s="9"/>
      <c r="PR292" s="9"/>
      <c r="PS292" s="9"/>
      <c r="PT292" s="9"/>
      <c r="PU292" s="9"/>
      <c r="PV292" s="9"/>
      <c r="PW292" s="9"/>
      <c r="PX292" s="9"/>
      <c r="PY292" s="9"/>
      <c r="PZ292" s="9"/>
      <c r="QA292" s="9"/>
      <c r="QB292" s="9"/>
      <c r="QC292" s="9"/>
      <c r="QD292" s="9"/>
      <c r="QE292" s="9"/>
      <c r="QF292" s="9"/>
      <c r="QG292" s="9"/>
      <c r="QH292" s="9"/>
      <c r="QI292" s="9"/>
      <c r="QJ292" s="9"/>
      <c r="QK292" s="9"/>
      <c r="QL292" s="9"/>
      <c r="QM292" s="9"/>
      <c r="QN292" s="9"/>
      <c r="QO292" s="9"/>
      <c r="QP292" s="9"/>
      <c r="QQ292" s="9"/>
      <c r="QR292" s="9"/>
      <c r="QS292" s="9"/>
      <c r="QT292" s="9"/>
      <c r="QU292" s="9"/>
      <c r="QV292" s="9"/>
      <c r="QW292" s="9"/>
      <c r="QX292" s="9"/>
      <c r="QY292" s="9"/>
      <c r="QZ292" s="9"/>
      <c r="RA292" s="9"/>
      <c r="RB292" s="9"/>
      <c r="RC292" s="9"/>
      <c r="RD292" s="9"/>
      <c r="RE292" s="9"/>
      <c r="RF292" s="9"/>
      <c r="RG292" s="9"/>
      <c r="RH292" s="9"/>
      <c r="RI292" s="9"/>
      <c r="RJ292" s="9"/>
      <c r="RK292" s="9"/>
      <c r="RL292" s="9"/>
      <c r="RM292" s="9"/>
      <c r="RN292" s="9"/>
      <c r="RO292" s="9"/>
      <c r="RP292" s="9"/>
      <c r="RQ292" s="9"/>
      <c r="RR292" s="9"/>
      <c r="RS292" s="9"/>
      <c r="RT292" s="9"/>
      <c r="RU292" s="9"/>
      <c r="RV292" s="9"/>
      <c r="RW292" s="9"/>
      <c r="RX292" s="9"/>
      <c r="RY292" s="9"/>
      <c r="RZ292" s="9"/>
      <c r="SA292" s="9"/>
      <c r="SB292" s="9"/>
      <c r="SC292" s="9"/>
      <c r="SD292" s="9"/>
      <c r="SE292" s="9"/>
      <c r="SF292" s="9"/>
      <c r="SG292" s="9"/>
      <c r="SH292" s="9"/>
      <c r="SI292" s="9"/>
      <c r="SJ292" s="9"/>
      <c r="SK292" s="9"/>
      <c r="SL292" s="9"/>
      <c r="SM292" s="9"/>
      <c r="SN292" s="9"/>
      <c r="SO292" s="9"/>
      <c r="SP292" s="9"/>
      <c r="SQ292" s="9"/>
      <c r="SR292" s="9"/>
      <c r="SS292" s="9"/>
      <c r="ST292" s="9"/>
      <c r="SU292" s="9"/>
      <c r="SV292" s="9"/>
      <c r="SW292" s="9"/>
      <c r="SX292" s="9"/>
      <c r="SY292" s="9"/>
      <c r="SZ292" s="9"/>
      <c r="TA292" s="9"/>
      <c r="TB292" s="9"/>
      <c r="TC292" s="9"/>
      <c r="TD292" s="9"/>
      <c r="TE292" s="9"/>
      <c r="TF292" s="9"/>
      <c r="TG292" s="9"/>
      <c r="TH292" s="9"/>
      <c r="TI292" s="9"/>
      <c r="TJ292" s="9"/>
      <c r="TK292" s="9"/>
      <c r="TL292" s="9"/>
      <c r="TM292" s="9"/>
      <c r="TN292" s="9"/>
      <c r="TO292" s="9"/>
      <c r="TP292" s="9"/>
      <c r="TQ292" s="9"/>
      <c r="TR292" s="9"/>
      <c r="TS292" s="9"/>
      <c r="TT292" s="9"/>
      <c r="TU292" s="9"/>
      <c r="TV292" s="9"/>
      <c r="TW292" s="9"/>
      <c r="TX292" s="9"/>
      <c r="TY292" s="9"/>
      <c r="TZ292" s="9"/>
      <c r="UA292" s="9"/>
      <c r="UB292" s="9"/>
      <c r="UC292" s="9"/>
      <c r="UD292" s="9"/>
      <c r="UE292" s="9"/>
      <c r="UF292" s="9"/>
      <c r="UG292" s="9"/>
      <c r="UH292" s="9"/>
      <c r="UI292" s="9"/>
      <c r="UJ292" s="9"/>
      <c r="UK292" s="9"/>
      <c r="UL292" s="9"/>
      <c r="UM292" s="9"/>
      <c r="UN292" s="9"/>
      <c r="UO292" s="9"/>
      <c r="UP292" s="9"/>
      <c r="UQ292" s="9"/>
      <c r="UR292" s="9"/>
      <c r="US292" s="9"/>
    </row>
    <row r="293" spans="1:565" s="105" customFormat="1" x14ac:dyDescent="0.2">
      <c r="A293" s="119" t="s">
        <v>1647</v>
      </c>
      <c r="B293" s="116" t="s">
        <v>1005</v>
      </c>
      <c r="C293" s="120">
        <v>13573.04997</v>
      </c>
      <c r="D293" s="113">
        <v>13273</v>
      </c>
      <c r="E293" s="192">
        <v>84.278412500000002</v>
      </c>
      <c r="F293" s="10"/>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c r="MK293" s="9"/>
      <c r="ML293" s="9"/>
      <c r="MM293" s="9"/>
      <c r="MN293" s="9"/>
      <c r="MO293" s="9"/>
      <c r="MP293" s="9"/>
      <c r="MQ293" s="9"/>
      <c r="MR293" s="9"/>
      <c r="MS293" s="9"/>
      <c r="MT293" s="9"/>
      <c r="MU293" s="9"/>
      <c r="MV293" s="9"/>
      <c r="MW293" s="9"/>
      <c r="MX293" s="9"/>
      <c r="MY293" s="9"/>
      <c r="MZ293" s="9"/>
      <c r="NA293" s="9"/>
      <c r="NB293" s="9"/>
      <c r="NC293" s="9"/>
      <c r="ND293" s="9"/>
      <c r="NE293" s="9"/>
      <c r="NF293" s="9"/>
      <c r="NG293" s="9"/>
      <c r="NH293" s="9"/>
      <c r="NI293" s="9"/>
      <c r="NJ293" s="9"/>
      <c r="NK293" s="9"/>
      <c r="NL293" s="9"/>
      <c r="NM293" s="9"/>
      <c r="NN293" s="9"/>
      <c r="NO293" s="9"/>
      <c r="NP293" s="9"/>
      <c r="NQ293" s="9"/>
      <c r="NR293" s="9"/>
      <c r="NS293" s="9"/>
      <c r="NT293" s="9"/>
      <c r="NU293" s="9"/>
      <c r="NV293" s="9"/>
      <c r="NW293" s="9"/>
      <c r="NX293" s="9"/>
      <c r="NY293" s="9"/>
      <c r="NZ293" s="9"/>
      <c r="OA293" s="9"/>
      <c r="OB293" s="9"/>
      <c r="OC293" s="9"/>
      <c r="OD293" s="9"/>
      <c r="OE293" s="9"/>
      <c r="OF293" s="9"/>
      <c r="OG293" s="9"/>
      <c r="OH293" s="9"/>
      <c r="OI293" s="9"/>
      <c r="OJ293" s="9"/>
      <c r="OK293" s="9"/>
      <c r="OL293" s="9"/>
      <c r="OM293" s="9"/>
      <c r="ON293" s="9"/>
      <c r="OO293" s="9"/>
      <c r="OP293" s="9"/>
      <c r="OQ293" s="9"/>
      <c r="OR293" s="9"/>
      <c r="OS293" s="9"/>
      <c r="OT293" s="9"/>
      <c r="OU293" s="9"/>
      <c r="OV293" s="9"/>
      <c r="OW293" s="9"/>
      <c r="OX293" s="9"/>
      <c r="OY293" s="9"/>
      <c r="OZ293" s="9"/>
      <c r="PA293" s="9"/>
      <c r="PB293" s="9"/>
      <c r="PC293" s="9"/>
      <c r="PD293" s="9"/>
      <c r="PE293" s="9"/>
      <c r="PF293" s="9"/>
      <c r="PG293" s="9"/>
      <c r="PH293" s="9"/>
      <c r="PI293" s="9"/>
      <c r="PJ293" s="9"/>
      <c r="PK293" s="9"/>
      <c r="PL293" s="9"/>
      <c r="PM293" s="9"/>
      <c r="PN293" s="9"/>
      <c r="PO293" s="9"/>
      <c r="PP293" s="9"/>
      <c r="PQ293" s="9"/>
      <c r="PR293" s="9"/>
      <c r="PS293" s="9"/>
      <c r="PT293" s="9"/>
      <c r="PU293" s="9"/>
      <c r="PV293" s="9"/>
      <c r="PW293" s="9"/>
      <c r="PX293" s="9"/>
      <c r="PY293" s="9"/>
      <c r="PZ293" s="9"/>
      <c r="QA293" s="9"/>
      <c r="QB293" s="9"/>
      <c r="QC293" s="9"/>
      <c r="QD293" s="9"/>
      <c r="QE293" s="9"/>
      <c r="QF293" s="9"/>
      <c r="QG293" s="9"/>
      <c r="QH293" s="9"/>
      <c r="QI293" s="9"/>
      <c r="QJ293" s="9"/>
      <c r="QK293" s="9"/>
      <c r="QL293" s="9"/>
      <c r="QM293" s="9"/>
      <c r="QN293" s="9"/>
      <c r="QO293" s="9"/>
      <c r="QP293" s="9"/>
      <c r="QQ293" s="9"/>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c r="SB293" s="9"/>
      <c r="SC293" s="9"/>
      <c r="SD293" s="9"/>
      <c r="SE293" s="9"/>
      <c r="SF293" s="9"/>
      <c r="SG293" s="9"/>
      <c r="SH293" s="9"/>
      <c r="SI293" s="9"/>
      <c r="SJ293" s="9"/>
      <c r="SK293" s="9"/>
      <c r="SL293" s="9"/>
      <c r="SM293" s="9"/>
      <c r="SN293" s="9"/>
      <c r="SO293" s="9"/>
      <c r="SP293" s="9"/>
      <c r="SQ293" s="9"/>
      <c r="SR293" s="9"/>
      <c r="SS293" s="9"/>
      <c r="ST293" s="9"/>
      <c r="SU293" s="9"/>
      <c r="SV293" s="9"/>
      <c r="SW293" s="9"/>
      <c r="SX293" s="9"/>
      <c r="SY293" s="9"/>
      <c r="SZ293" s="9"/>
      <c r="TA293" s="9"/>
      <c r="TB293" s="9"/>
      <c r="TC293" s="9"/>
      <c r="TD293" s="9"/>
      <c r="TE293" s="9"/>
      <c r="TF293" s="9"/>
      <c r="TG293" s="9"/>
      <c r="TH293" s="9"/>
      <c r="TI293" s="9"/>
      <c r="TJ293" s="9"/>
      <c r="TK293" s="9"/>
      <c r="TL293" s="9"/>
      <c r="TM293" s="9"/>
      <c r="TN293" s="9"/>
      <c r="TO293" s="9"/>
      <c r="TP293" s="9"/>
      <c r="TQ293" s="9"/>
      <c r="TR293" s="9"/>
      <c r="TS293" s="9"/>
      <c r="TT293" s="9"/>
      <c r="TU293" s="9"/>
      <c r="TV293" s="9"/>
      <c r="TW293" s="9"/>
      <c r="TX293" s="9"/>
      <c r="TY293" s="9"/>
      <c r="TZ293" s="9"/>
      <c r="UA293" s="9"/>
      <c r="UB293" s="9"/>
      <c r="UC293" s="9"/>
      <c r="UD293" s="9"/>
      <c r="UE293" s="9"/>
      <c r="UF293" s="9"/>
      <c r="UG293" s="9"/>
      <c r="UH293" s="9"/>
      <c r="UI293" s="9"/>
      <c r="UJ293" s="9"/>
      <c r="UK293" s="9"/>
      <c r="UL293" s="9"/>
      <c r="UM293" s="9"/>
      <c r="UN293" s="9"/>
      <c r="UO293" s="9"/>
      <c r="UP293" s="9"/>
      <c r="UQ293" s="9"/>
      <c r="UR293" s="9"/>
      <c r="US293" s="9"/>
    </row>
    <row r="294" spans="1:565" s="105" customFormat="1" x14ac:dyDescent="0.2">
      <c r="A294" s="119" t="s">
        <v>1065</v>
      </c>
      <c r="B294" s="116" t="s">
        <v>1005</v>
      </c>
      <c r="C294" s="120">
        <v>13513.157916</v>
      </c>
      <c r="D294" s="113">
        <v>13350</v>
      </c>
      <c r="E294" s="196"/>
      <c r="F294" s="10"/>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c r="ML294" s="9"/>
      <c r="MM294" s="9"/>
      <c r="MN294" s="9"/>
      <c r="MO294" s="9"/>
      <c r="MP294" s="9"/>
      <c r="MQ294" s="9"/>
      <c r="MR294" s="9"/>
      <c r="MS294" s="9"/>
      <c r="MT294" s="9"/>
      <c r="MU294" s="9"/>
      <c r="MV294" s="9"/>
      <c r="MW294" s="9"/>
      <c r="MX294" s="9"/>
      <c r="MY294" s="9"/>
      <c r="MZ294" s="9"/>
      <c r="NA294" s="9"/>
      <c r="NB294" s="9"/>
      <c r="NC294" s="9"/>
      <c r="ND294" s="9"/>
      <c r="NE294" s="9"/>
      <c r="NF294" s="9"/>
      <c r="NG294" s="9"/>
      <c r="NH294" s="9"/>
      <c r="NI294" s="9"/>
      <c r="NJ294" s="9"/>
      <c r="NK294" s="9"/>
      <c r="NL294" s="9"/>
      <c r="NM294" s="9"/>
      <c r="NN294" s="9"/>
      <c r="NO294" s="9"/>
      <c r="NP294" s="9"/>
      <c r="NQ294" s="9"/>
      <c r="NR294" s="9"/>
      <c r="NS294" s="9"/>
      <c r="NT294" s="9"/>
      <c r="NU294" s="9"/>
      <c r="NV294" s="9"/>
      <c r="NW294" s="9"/>
      <c r="NX294" s="9"/>
      <c r="NY294" s="9"/>
      <c r="NZ294" s="9"/>
      <c r="OA294" s="9"/>
      <c r="OB294" s="9"/>
      <c r="OC294" s="9"/>
      <c r="OD294" s="9"/>
      <c r="OE294" s="9"/>
      <c r="OF294" s="9"/>
      <c r="OG294" s="9"/>
      <c r="OH294" s="9"/>
      <c r="OI294" s="9"/>
      <c r="OJ294" s="9"/>
      <c r="OK294" s="9"/>
      <c r="OL294" s="9"/>
      <c r="OM294" s="9"/>
      <c r="ON294" s="9"/>
      <c r="OO294" s="9"/>
      <c r="OP294" s="9"/>
      <c r="OQ294" s="9"/>
      <c r="OR294" s="9"/>
      <c r="OS294" s="9"/>
      <c r="OT294" s="9"/>
      <c r="OU294" s="9"/>
      <c r="OV294" s="9"/>
      <c r="OW294" s="9"/>
      <c r="OX294" s="9"/>
      <c r="OY294" s="9"/>
      <c r="OZ294" s="9"/>
      <c r="PA294" s="9"/>
      <c r="PB294" s="9"/>
      <c r="PC294" s="9"/>
      <c r="PD294" s="9"/>
      <c r="PE294" s="9"/>
      <c r="PF294" s="9"/>
      <c r="PG294" s="9"/>
      <c r="PH294" s="9"/>
      <c r="PI294" s="9"/>
      <c r="PJ294" s="9"/>
      <c r="PK294" s="9"/>
      <c r="PL294" s="9"/>
      <c r="PM294" s="9"/>
      <c r="PN294" s="9"/>
      <c r="PO294" s="9"/>
      <c r="PP294" s="9"/>
      <c r="PQ294" s="9"/>
      <c r="PR294" s="9"/>
      <c r="PS294" s="9"/>
      <c r="PT294" s="9"/>
      <c r="PU294" s="9"/>
      <c r="PV294" s="9"/>
      <c r="PW294" s="9"/>
      <c r="PX294" s="9"/>
      <c r="PY294" s="9"/>
      <c r="PZ294" s="9"/>
      <c r="QA294" s="9"/>
      <c r="QB294" s="9"/>
      <c r="QC294" s="9"/>
      <c r="QD294" s="9"/>
      <c r="QE294" s="9"/>
      <c r="QF294" s="9"/>
      <c r="QG294" s="9"/>
      <c r="QH294" s="9"/>
      <c r="QI294" s="9"/>
      <c r="QJ294" s="9"/>
      <c r="QK294" s="9"/>
      <c r="QL294" s="9"/>
      <c r="QM294" s="9"/>
      <c r="QN294" s="9"/>
      <c r="QO294" s="9"/>
      <c r="QP294" s="9"/>
      <c r="QQ294" s="9"/>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c r="SB294" s="9"/>
      <c r="SC294" s="9"/>
      <c r="SD294" s="9"/>
      <c r="SE294" s="9"/>
      <c r="SF294" s="9"/>
      <c r="SG294" s="9"/>
      <c r="SH294" s="9"/>
      <c r="SI294" s="9"/>
      <c r="SJ294" s="9"/>
      <c r="SK294" s="9"/>
      <c r="SL294" s="9"/>
      <c r="SM294" s="9"/>
      <c r="SN294" s="9"/>
      <c r="SO294" s="9"/>
      <c r="SP294" s="9"/>
      <c r="SQ294" s="9"/>
      <c r="SR294" s="9"/>
      <c r="SS294" s="9"/>
      <c r="ST294" s="9"/>
      <c r="SU294" s="9"/>
      <c r="SV294" s="9"/>
      <c r="SW294" s="9"/>
      <c r="SX294" s="9"/>
      <c r="SY294" s="9"/>
      <c r="SZ294" s="9"/>
      <c r="TA294" s="9"/>
      <c r="TB294" s="9"/>
      <c r="TC294" s="9"/>
      <c r="TD294" s="9"/>
      <c r="TE294" s="9"/>
      <c r="TF294" s="9"/>
      <c r="TG294" s="9"/>
      <c r="TH294" s="9"/>
      <c r="TI294" s="9"/>
      <c r="TJ294" s="9"/>
      <c r="TK294" s="9"/>
      <c r="TL294" s="9"/>
      <c r="TM294" s="9"/>
      <c r="TN294" s="9"/>
      <c r="TO294" s="9"/>
      <c r="TP294" s="9"/>
      <c r="TQ294" s="9"/>
      <c r="TR294" s="9"/>
      <c r="TS294" s="9"/>
      <c r="TT294" s="9"/>
      <c r="TU294" s="9"/>
      <c r="TV294" s="9"/>
      <c r="TW294" s="9"/>
      <c r="TX294" s="9"/>
      <c r="TY294" s="9"/>
      <c r="TZ294" s="9"/>
      <c r="UA294" s="9"/>
      <c r="UB294" s="9"/>
      <c r="UC294" s="9"/>
      <c r="UD294" s="9"/>
      <c r="UE294" s="9"/>
      <c r="UF294" s="9"/>
      <c r="UG294" s="9"/>
      <c r="UH294" s="9"/>
      <c r="UI294" s="9"/>
      <c r="UJ294" s="9"/>
      <c r="UK294" s="9"/>
      <c r="UL294" s="9"/>
      <c r="UM294" s="9"/>
      <c r="UN294" s="9"/>
      <c r="UO294" s="9"/>
      <c r="UP294" s="9"/>
      <c r="UQ294" s="9"/>
      <c r="UR294" s="9"/>
      <c r="US294" s="9"/>
    </row>
    <row r="295" spans="1:565" s="105" customFormat="1" x14ac:dyDescent="0.2">
      <c r="A295" s="119" t="s">
        <v>1710</v>
      </c>
      <c r="B295" s="116" t="s">
        <v>1005</v>
      </c>
      <c r="C295" s="120">
        <v>13334.923108000001</v>
      </c>
      <c r="D295" s="113">
        <v>13289</v>
      </c>
      <c r="E295" s="193"/>
      <c r="F295" s="10"/>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c r="ML295" s="9"/>
      <c r="MM295" s="9"/>
      <c r="MN295" s="9"/>
      <c r="MO295" s="9"/>
      <c r="MP295" s="9"/>
      <c r="MQ295" s="9"/>
      <c r="MR295" s="9"/>
      <c r="MS295" s="9"/>
      <c r="MT295" s="9"/>
      <c r="MU295" s="9"/>
      <c r="MV295" s="9"/>
      <c r="MW295" s="9"/>
      <c r="MX295" s="9"/>
      <c r="MY295" s="9"/>
      <c r="MZ295" s="9"/>
      <c r="NA295" s="9"/>
      <c r="NB295" s="9"/>
      <c r="NC295" s="9"/>
      <c r="ND295" s="9"/>
      <c r="NE295" s="9"/>
      <c r="NF295" s="9"/>
      <c r="NG295" s="9"/>
      <c r="NH295" s="9"/>
      <c r="NI295" s="9"/>
      <c r="NJ295" s="9"/>
      <c r="NK295" s="9"/>
      <c r="NL295" s="9"/>
      <c r="NM295" s="9"/>
      <c r="NN295" s="9"/>
      <c r="NO295" s="9"/>
      <c r="NP295" s="9"/>
      <c r="NQ295" s="9"/>
      <c r="NR295" s="9"/>
      <c r="NS295" s="9"/>
      <c r="NT295" s="9"/>
      <c r="NU295" s="9"/>
      <c r="NV295" s="9"/>
      <c r="NW295" s="9"/>
      <c r="NX295" s="9"/>
      <c r="NY295" s="9"/>
      <c r="NZ295" s="9"/>
      <c r="OA295" s="9"/>
      <c r="OB295" s="9"/>
      <c r="OC295" s="9"/>
      <c r="OD295" s="9"/>
      <c r="OE295" s="9"/>
      <c r="OF295" s="9"/>
      <c r="OG295" s="9"/>
      <c r="OH295" s="9"/>
      <c r="OI295" s="9"/>
      <c r="OJ295" s="9"/>
      <c r="OK295" s="9"/>
      <c r="OL295" s="9"/>
      <c r="OM295" s="9"/>
      <c r="ON295" s="9"/>
      <c r="OO295" s="9"/>
      <c r="OP295" s="9"/>
      <c r="OQ295" s="9"/>
      <c r="OR295" s="9"/>
      <c r="OS295" s="9"/>
      <c r="OT295" s="9"/>
      <c r="OU295" s="9"/>
      <c r="OV295" s="9"/>
      <c r="OW295" s="9"/>
      <c r="OX295" s="9"/>
      <c r="OY295" s="9"/>
      <c r="OZ295" s="9"/>
      <c r="PA295" s="9"/>
      <c r="PB295" s="9"/>
      <c r="PC295" s="9"/>
      <c r="PD295" s="9"/>
      <c r="PE295" s="9"/>
      <c r="PF295" s="9"/>
      <c r="PG295" s="9"/>
      <c r="PH295" s="9"/>
      <c r="PI295" s="9"/>
      <c r="PJ295" s="9"/>
      <c r="PK295" s="9"/>
      <c r="PL295" s="9"/>
      <c r="PM295" s="9"/>
      <c r="PN295" s="9"/>
      <c r="PO295" s="9"/>
      <c r="PP295" s="9"/>
      <c r="PQ295" s="9"/>
      <c r="PR295" s="9"/>
      <c r="PS295" s="9"/>
      <c r="PT295" s="9"/>
      <c r="PU295" s="9"/>
      <c r="PV295" s="9"/>
      <c r="PW295" s="9"/>
      <c r="PX295" s="9"/>
      <c r="PY295" s="9"/>
      <c r="PZ295" s="9"/>
      <c r="QA295" s="9"/>
      <c r="QB295" s="9"/>
      <c r="QC295" s="9"/>
      <c r="QD295" s="9"/>
      <c r="QE295" s="9"/>
      <c r="QF295" s="9"/>
      <c r="QG295" s="9"/>
      <c r="QH295" s="9"/>
      <c r="QI295" s="9"/>
      <c r="QJ295" s="9"/>
      <c r="QK295" s="9"/>
      <c r="QL295" s="9"/>
      <c r="QM295" s="9"/>
      <c r="QN295" s="9"/>
      <c r="QO295" s="9"/>
      <c r="QP295" s="9"/>
      <c r="QQ295" s="9"/>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c r="SB295" s="9"/>
      <c r="SC295" s="9"/>
      <c r="SD295" s="9"/>
      <c r="SE295" s="9"/>
      <c r="SF295" s="9"/>
      <c r="SG295" s="9"/>
      <c r="SH295" s="9"/>
      <c r="SI295" s="9"/>
      <c r="SJ295" s="9"/>
      <c r="SK295" s="9"/>
      <c r="SL295" s="9"/>
      <c r="SM295" s="9"/>
      <c r="SN295" s="9"/>
      <c r="SO295" s="9"/>
      <c r="SP295" s="9"/>
      <c r="SQ295" s="9"/>
      <c r="SR295" s="9"/>
      <c r="SS295" s="9"/>
      <c r="ST295" s="9"/>
      <c r="SU295" s="9"/>
      <c r="SV295" s="9"/>
      <c r="SW295" s="9"/>
      <c r="SX295" s="9"/>
      <c r="SY295" s="9"/>
      <c r="SZ295" s="9"/>
      <c r="TA295" s="9"/>
      <c r="TB295" s="9"/>
      <c r="TC295" s="9"/>
      <c r="TD295" s="9"/>
      <c r="TE295" s="9"/>
      <c r="TF295" s="9"/>
      <c r="TG295" s="9"/>
      <c r="TH295" s="9"/>
      <c r="TI295" s="9"/>
      <c r="TJ295" s="9"/>
      <c r="TK295" s="9"/>
      <c r="TL295" s="9"/>
      <c r="TM295" s="9"/>
      <c r="TN295" s="9"/>
      <c r="TO295" s="9"/>
      <c r="TP295" s="9"/>
      <c r="TQ295" s="9"/>
      <c r="TR295" s="9"/>
      <c r="TS295" s="9"/>
      <c r="TT295" s="9"/>
      <c r="TU295" s="9"/>
      <c r="TV295" s="9"/>
      <c r="TW295" s="9"/>
      <c r="TX295" s="9"/>
      <c r="TY295" s="9"/>
      <c r="TZ295" s="9"/>
      <c r="UA295" s="9"/>
      <c r="UB295" s="9"/>
      <c r="UC295" s="9"/>
      <c r="UD295" s="9"/>
      <c r="UE295" s="9"/>
      <c r="UF295" s="9"/>
      <c r="UG295" s="9"/>
      <c r="UH295" s="9"/>
      <c r="UI295" s="9"/>
      <c r="UJ295" s="9"/>
      <c r="UK295" s="9"/>
      <c r="UL295" s="9"/>
      <c r="UM295" s="9"/>
      <c r="UN295" s="9"/>
      <c r="UO295" s="9"/>
      <c r="UP295" s="9"/>
      <c r="UQ295" s="9"/>
      <c r="UR295" s="9"/>
      <c r="US295" s="9"/>
    </row>
    <row r="296" spans="1:565" s="105" customFormat="1" x14ac:dyDescent="0.2">
      <c r="A296" s="119" t="s">
        <v>1066</v>
      </c>
      <c r="B296" s="116" t="s">
        <v>1005</v>
      </c>
      <c r="C296" s="120">
        <v>1044.7850000000001</v>
      </c>
      <c r="D296" s="113">
        <v>976.35</v>
      </c>
      <c r="E296" s="192">
        <v>20.884661186999999</v>
      </c>
      <c r="F296" s="10"/>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9"/>
      <c r="NH296" s="9"/>
      <c r="NI296" s="9"/>
      <c r="NJ296" s="9"/>
      <c r="NK296" s="9"/>
      <c r="NL296" s="9"/>
      <c r="NM296" s="9"/>
      <c r="NN296" s="9"/>
      <c r="NO296" s="9"/>
      <c r="NP296" s="9"/>
      <c r="NQ296" s="9"/>
      <c r="NR296" s="9"/>
      <c r="NS296" s="9"/>
      <c r="NT296" s="9"/>
      <c r="NU296" s="9"/>
      <c r="NV296" s="9"/>
      <c r="NW296" s="9"/>
      <c r="NX296" s="9"/>
      <c r="NY296" s="9"/>
      <c r="NZ296" s="9"/>
      <c r="OA296" s="9"/>
      <c r="OB296" s="9"/>
      <c r="OC296" s="9"/>
      <c r="OD296" s="9"/>
      <c r="OE296" s="9"/>
      <c r="OF296" s="9"/>
      <c r="OG296" s="9"/>
      <c r="OH296" s="9"/>
      <c r="OI296" s="9"/>
      <c r="OJ296" s="9"/>
      <c r="OK296" s="9"/>
      <c r="OL296" s="9"/>
      <c r="OM296" s="9"/>
      <c r="ON296" s="9"/>
      <c r="OO296" s="9"/>
      <c r="OP296" s="9"/>
      <c r="OQ296" s="9"/>
      <c r="OR296" s="9"/>
      <c r="OS296" s="9"/>
      <c r="OT296" s="9"/>
      <c r="OU296" s="9"/>
      <c r="OV296" s="9"/>
      <c r="OW296" s="9"/>
      <c r="OX296" s="9"/>
      <c r="OY296" s="9"/>
      <c r="OZ296" s="9"/>
      <c r="PA296" s="9"/>
      <c r="PB296" s="9"/>
      <c r="PC296" s="9"/>
      <c r="PD296" s="9"/>
      <c r="PE296" s="9"/>
      <c r="PF296" s="9"/>
      <c r="PG296" s="9"/>
      <c r="PH296" s="9"/>
      <c r="PI296" s="9"/>
      <c r="PJ296" s="9"/>
      <c r="PK296" s="9"/>
      <c r="PL296" s="9"/>
      <c r="PM296" s="9"/>
      <c r="PN296" s="9"/>
      <c r="PO296" s="9"/>
      <c r="PP296" s="9"/>
      <c r="PQ296" s="9"/>
      <c r="PR296" s="9"/>
      <c r="PS296" s="9"/>
      <c r="PT296" s="9"/>
      <c r="PU296" s="9"/>
      <c r="PV296" s="9"/>
      <c r="PW296" s="9"/>
      <c r="PX296" s="9"/>
      <c r="PY296" s="9"/>
      <c r="PZ296" s="9"/>
      <c r="QA296" s="9"/>
      <c r="QB296" s="9"/>
      <c r="QC296" s="9"/>
      <c r="QD296" s="9"/>
      <c r="QE296" s="9"/>
      <c r="QF296" s="9"/>
      <c r="QG296" s="9"/>
      <c r="QH296" s="9"/>
      <c r="QI296" s="9"/>
      <c r="QJ296" s="9"/>
      <c r="QK296" s="9"/>
      <c r="QL296" s="9"/>
      <c r="QM296" s="9"/>
      <c r="QN296" s="9"/>
      <c r="QO296" s="9"/>
      <c r="QP296" s="9"/>
      <c r="QQ296" s="9"/>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c r="SB296" s="9"/>
      <c r="SC296" s="9"/>
      <c r="SD296" s="9"/>
      <c r="SE296" s="9"/>
      <c r="SF296" s="9"/>
      <c r="SG296" s="9"/>
      <c r="SH296" s="9"/>
      <c r="SI296" s="9"/>
      <c r="SJ296" s="9"/>
      <c r="SK296" s="9"/>
      <c r="SL296" s="9"/>
      <c r="SM296" s="9"/>
      <c r="SN296" s="9"/>
      <c r="SO296" s="9"/>
      <c r="SP296" s="9"/>
      <c r="SQ296" s="9"/>
      <c r="SR296" s="9"/>
      <c r="SS296" s="9"/>
      <c r="ST296" s="9"/>
      <c r="SU296" s="9"/>
      <c r="SV296" s="9"/>
      <c r="SW296" s="9"/>
      <c r="SX296" s="9"/>
      <c r="SY296" s="9"/>
      <c r="SZ296" s="9"/>
      <c r="TA296" s="9"/>
      <c r="TB296" s="9"/>
      <c r="TC296" s="9"/>
      <c r="TD296" s="9"/>
      <c r="TE296" s="9"/>
      <c r="TF296" s="9"/>
      <c r="TG296" s="9"/>
      <c r="TH296" s="9"/>
      <c r="TI296" s="9"/>
      <c r="TJ296" s="9"/>
      <c r="TK296" s="9"/>
      <c r="TL296" s="9"/>
      <c r="TM296" s="9"/>
      <c r="TN296" s="9"/>
      <c r="TO296" s="9"/>
      <c r="TP296" s="9"/>
      <c r="TQ296" s="9"/>
      <c r="TR296" s="9"/>
      <c r="TS296" s="9"/>
      <c r="TT296" s="9"/>
      <c r="TU296" s="9"/>
      <c r="TV296" s="9"/>
      <c r="TW296" s="9"/>
      <c r="TX296" s="9"/>
      <c r="TY296" s="9"/>
      <c r="TZ296" s="9"/>
      <c r="UA296" s="9"/>
      <c r="UB296" s="9"/>
      <c r="UC296" s="9"/>
      <c r="UD296" s="9"/>
      <c r="UE296" s="9"/>
      <c r="UF296" s="9"/>
      <c r="UG296" s="9"/>
      <c r="UH296" s="9"/>
      <c r="UI296" s="9"/>
      <c r="UJ296" s="9"/>
      <c r="UK296" s="9"/>
      <c r="UL296" s="9"/>
      <c r="UM296" s="9"/>
      <c r="UN296" s="9"/>
      <c r="UO296" s="9"/>
      <c r="UP296" s="9"/>
      <c r="UQ296" s="9"/>
      <c r="UR296" s="9"/>
      <c r="US296" s="9"/>
    </row>
    <row r="297" spans="1:565" s="105" customFormat="1" x14ac:dyDescent="0.2">
      <c r="A297" s="119" t="s">
        <v>1711</v>
      </c>
      <c r="B297" s="116" t="s">
        <v>1005</v>
      </c>
      <c r="C297" s="120">
        <v>1025.5</v>
      </c>
      <c r="D297" s="113">
        <v>981.85</v>
      </c>
      <c r="E297" s="193"/>
      <c r="F297" s="10"/>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c r="JA297" s="9"/>
      <c r="JB297" s="9"/>
      <c r="JC297" s="9"/>
      <c r="JD297" s="9"/>
      <c r="JE297" s="9"/>
      <c r="JF297" s="9"/>
      <c r="JG297" s="9"/>
      <c r="JH297" s="9"/>
      <c r="JI297" s="9"/>
      <c r="JJ297" s="9"/>
      <c r="JK297" s="9"/>
      <c r="JL297" s="9"/>
      <c r="JM297" s="9"/>
      <c r="JN297" s="9"/>
      <c r="JO297" s="9"/>
      <c r="JP297" s="9"/>
      <c r="JQ297" s="9"/>
      <c r="JR297" s="9"/>
      <c r="JS297" s="9"/>
      <c r="JT297" s="9"/>
      <c r="JU297" s="9"/>
      <c r="JV297" s="9"/>
      <c r="JW297" s="9"/>
      <c r="JX297" s="9"/>
      <c r="JY297" s="9"/>
      <c r="JZ297" s="9"/>
      <c r="KA297" s="9"/>
      <c r="KB297" s="9"/>
      <c r="KC297" s="9"/>
      <c r="KD297" s="9"/>
      <c r="KE297" s="9"/>
      <c r="KF297" s="9"/>
      <c r="KG297" s="9"/>
      <c r="KH297" s="9"/>
      <c r="KI297" s="9"/>
      <c r="KJ297" s="9"/>
      <c r="KK297" s="9"/>
      <c r="KL297" s="9"/>
      <c r="KM297" s="9"/>
      <c r="KN297" s="9"/>
      <c r="KO297" s="9"/>
      <c r="KP297" s="9"/>
      <c r="KQ297" s="9"/>
      <c r="KR297" s="9"/>
      <c r="KS297" s="9"/>
      <c r="KT297" s="9"/>
      <c r="KU297" s="9"/>
      <c r="KV297" s="9"/>
      <c r="KW297" s="9"/>
      <c r="KX297" s="9"/>
      <c r="KY297" s="9"/>
      <c r="KZ297" s="9"/>
      <c r="LA297" s="9"/>
      <c r="LB297" s="9"/>
      <c r="LC297" s="9"/>
      <c r="LD297" s="9"/>
      <c r="LE297" s="9"/>
      <c r="LF297" s="9"/>
      <c r="LG297" s="9"/>
      <c r="LH297" s="9"/>
      <c r="LI297" s="9"/>
      <c r="LJ297" s="9"/>
      <c r="LK297" s="9"/>
      <c r="LL297" s="9"/>
      <c r="LM297" s="9"/>
      <c r="LN297" s="9"/>
      <c r="LO297" s="9"/>
      <c r="LP297" s="9"/>
      <c r="LQ297" s="9"/>
      <c r="LR297" s="9"/>
      <c r="LS297" s="9"/>
      <c r="LT297" s="9"/>
      <c r="LU297" s="9"/>
      <c r="LV297" s="9"/>
      <c r="LW297" s="9"/>
      <c r="LX297" s="9"/>
      <c r="LY297" s="9"/>
      <c r="LZ297" s="9"/>
      <c r="MA297" s="9"/>
      <c r="MB297" s="9"/>
      <c r="MC297" s="9"/>
      <c r="MD297" s="9"/>
      <c r="ME297" s="9"/>
      <c r="MF297" s="9"/>
      <c r="MG297" s="9"/>
      <c r="MH297" s="9"/>
      <c r="MI297" s="9"/>
      <c r="MJ297" s="9"/>
      <c r="MK297" s="9"/>
      <c r="ML297" s="9"/>
      <c r="MM297" s="9"/>
      <c r="MN297" s="9"/>
      <c r="MO297" s="9"/>
      <c r="MP297" s="9"/>
      <c r="MQ297" s="9"/>
      <c r="MR297" s="9"/>
      <c r="MS297" s="9"/>
      <c r="MT297" s="9"/>
      <c r="MU297" s="9"/>
      <c r="MV297" s="9"/>
      <c r="MW297" s="9"/>
      <c r="MX297" s="9"/>
      <c r="MY297" s="9"/>
      <c r="MZ297" s="9"/>
      <c r="NA297" s="9"/>
      <c r="NB297" s="9"/>
      <c r="NC297" s="9"/>
      <c r="ND297" s="9"/>
      <c r="NE297" s="9"/>
      <c r="NF297" s="9"/>
      <c r="NG297" s="9"/>
      <c r="NH297" s="9"/>
      <c r="NI297" s="9"/>
      <c r="NJ297" s="9"/>
      <c r="NK297" s="9"/>
      <c r="NL297" s="9"/>
      <c r="NM297" s="9"/>
      <c r="NN297" s="9"/>
      <c r="NO297" s="9"/>
      <c r="NP297" s="9"/>
      <c r="NQ297" s="9"/>
      <c r="NR297" s="9"/>
      <c r="NS297" s="9"/>
      <c r="NT297" s="9"/>
      <c r="NU297" s="9"/>
      <c r="NV297" s="9"/>
      <c r="NW297" s="9"/>
      <c r="NX297" s="9"/>
      <c r="NY297" s="9"/>
      <c r="NZ297" s="9"/>
      <c r="OA297" s="9"/>
      <c r="OB297" s="9"/>
      <c r="OC297" s="9"/>
      <c r="OD297" s="9"/>
      <c r="OE297" s="9"/>
      <c r="OF297" s="9"/>
      <c r="OG297" s="9"/>
      <c r="OH297" s="9"/>
      <c r="OI297" s="9"/>
      <c r="OJ297" s="9"/>
      <c r="OK297" s="9"/>
      <c r="OL297" s="9"/>
      <c r="OM297" s="9"/>
      <c r="ON297" s="9"/>
      <c r="OO297" s="9"/>
      <c r="OP297" s="9"/>
      <c r="OQ297" s="9"/>
      <c r="OR297" s="9"/>
      <c r="OS297" s="9"/>
      <c r="OT297" s="9"/>
      <c r="OU297" s="9"/>
      <c r="OV297" s="9"/>
      <c r="OW297" s="9"/>
      <c r="OX297" s="9"/>
      <c r="OY297" s="9"/>
      <c r="OZ297" s="9"/>
      <c r="PA297" s="9"/>
      <c r="PB297" s="9"/>
      <c r="PC297" s="9"/>
      <c r="PD297" s="9"/>
      <c r="PE297" s="9"/>
      <c r="PF297" s="9"/>
      <c r="PG297" s="9"/>
      <c r="PH297" s="9"/>
      <c r="PI297" s="9"/>
      <c r="PJ297" s="9"/>
      <c r="PK297" s="9"/>
      <c r="PL297" s="9"/>
      <c r="PM297" s="9"/>
      <c r="PN297" s="9"/>
      <c r="PO297" s="9"/>
      <c r="PP297" s="9"/>
      <c r="PQ297" s="9"/>
      <c r="PR297" s="9"/>
      <c r="PS297" s="9"/>
      <c r="PT297" s="9"/>
      <c r="PU297" s="9"/>
      <c r="PV297" s="9"/>
      <c r="PW297" s="9"/>
      <c r="PX297" s="9"/>
      <c r="PY297" s="9"/>
      <c r="PZ297" s="9"/>
      <c r="QA297" s="9"/>
      <c r="QB297" s="9"/>
      <c r="QC297" s="9"/>
      <c r="QD297" s="9"/>
      <c r="QE297" s="9"/>
      <c r="QF297" s="9"/>
      <c r="QG297" s="9"/>
      <c r="QH297" s="9"/>
      <c r="QI297" s="9"/>
      <c r="QJ297" s="9"/>
      <c r="QK297" s="9"/>
      <c r="QL297" s="9"/>
      <c r="QM297" s="9"/>
      <c r="QN297" s="9"/>
      <c r="QO297" s="9"/>
      <c r="QP297" s="9"/>
      <c r="QQ297" s="9"/>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9"/>
      <c r="RQ297" s="9"/>
      <c r="RR297" s="9"/>
      <c r="RS297" s="9"/>
      <c r="RT297" s="9"/>
      <c r="RU297" s="9"/>
      <c r="RV297" s="9"/>
      <c r="RW297" s="9"/>
      <c r="RX297" s="9"/>
      <c r="RY297" s="9"/>
      <c r="RZ297" s="9"/>
      <c r="SA297" s="9"/>
      <c r="SB297" s="9"/>
      <c r="SC297" s="9"/>
      <c r="SD297" s="9"/>
      <c r="SE297" s="9"/>
      <c r="SF297" s="9"/>
      <c r="SG297" s="9"/>
      <c r="SH297" s="9"/>
      <c r="SI297" s="9"/>
      <c r="SJ297" s="9"/>
      <c r="SK297" s="9"/>
      <c r="SL297" s="9"/>
      <c r="SM297" s="9"/>
      <c r="SN297" s="9"/>
      <c r="SO297" s="9"/>
      <c r="SP297" s="9"/>
      <c r="SQ297" s="9"/>
      <c r="SR297" s="9"/>
      <c r="SS297" s="9"/>
      <c r="ST297" s="9"/>
      <c r="SU297" s="9"/>
      <c r="SV297" s="9"/>
      <c r="SW297" s="9"/>
      <c r="SX297" s="9"/>
      <c r="SY297" s="9"/>
      <c r="SZ297" s="9"/>
      <c r="TA297" s="9"/>
      <c r="TB297" s="9"/>
      <c r="TC297" s="9"/>
      <c r="TD297" s="9"/>
      <c r="TE297" s="9"/>
      <c r="TF297" s="9"/>
      <c r="TG297" s="9"/>
      <c r="TH297" s="9"/>
      <c r="TI297" s="9"/>
      <c r="TJ297" s="9"/>
      <c r="TK297" s="9"/>
      <c r="TL297" s="9"/>
      <c r="TM297" s="9"/>
      <c r="TN297" s="9"/>
      <c r="TO297" s="9"/>
      <c r="TP297" s="9"/>
      <c r="TQ297" s="9"/>
      <c r="TR297" s="9"/>
      <c r="TS297" s="9"/>
      <c r="TT297" s="9"/>
      <c r="TU297" s="9"/>
      <c r="TV297" s="9"/>
      <c r="TW297" s="9"/>
      <c r="TX297" s="9"/>
      <c r="TY297" s="9"/>
      <c r="TZ297" s="9"/>
      <c r="UA297" s="9"/>
      <c r="UB297" s="9"/>
      <c r="UC297" s="9"/>
      <c r="UD297" s="9"/>
      <c r="UE297" s="9"/>
      <c r="UF297" s="9"/>
      <c r="UG297" s="9"/>
      <c r="UH297" s="9"/>
      <c r="UI297" s="9"/>
      <c r="UJ297" s="9"/>
      <c r="UK297" s="9"/>
      <c r="UL297" s="9"/>
      <c r="UM297" s="9"/>
      <c r="UN297" s="9"/>
      <c r="UO297" s="9"/>
      <c r="UP297" s="9"/>
      <c r="UQ297" s="9"/>
      <c r="UR297" s="9"/>
      <c r="US297" s="9"/>
    </row>
    <row r="298" spans="1:565" s="105" customFormat="1" x14ac:dyDescent="0.2">
      <c r="A298" s="119" t="s">
        <v>1712</v>
      </c>
      <c r="B298" s="116" t="s">
        <v>1005</v>
      </c>
      <c r="C298" s="120">
        <v>3297.9124999999999</v>
      </c>
      <c r="D298" s="113">
        <v>2984.4</v>
      </c>
      <c r="E298" s="192">
        <v>142.50912400000001</v>
      </c>
      <c r="F298" s="10"/>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c r="JA298" s="9"/>
      <c r="JB298" s="9"/>
      <c r="JC298" s="9"/>
      <c r="JD298" s="9"/>
      <c r="JE298" s="9"/>
      <c r="JF298" s="9"/>
      <c r="JG298" s="9"/>
      <c r="JH298" s="9"/>
      <c r="JI298" s="9"/>
      <c r="JJ298" s="9"/>
      <c r="JK298" s="9"/>
      <c r="JL298" s="9"/>
      <c r="JM298" s="9"/>
      <c r="JN298" s="9"/>
      <c r="JO298" s="9"/>
      <c r="JP298" s="9"/>
      <c r="JQ298" s="9"/>
      <c r="JR298" s="9"/>
      <c r="JS298" s="9"/>
      <c r="JT298" s="9"/>
      <c r="JU298" s="9"/>
      <c r="JV298" s="9"/>
      <c r="JW298" s="9"/>
      <c r="JX298" s="9"/>
      <c r="JY298" s="9"/>
      <c r="JZ298" s="9"/>
      <c r="KA298" s="9"/>
      <c r="KB298" s="9"/>
      <c r="KC298" s="9"/>
      <c r="KD298" s="9"/>
      <c r="KE298" s="9"/>
      <c r="KF298" s="9"/>
      <c r="KG298" s="9"/>
      <c r="KH298" s="9"/>
      <c r="KI298" s="9"/>
      <c r="KJ298" s="9"/>
      <c r="KK298" s="9"/>
      <c r="KL298" s="9"/>
      <c r="KM298" s="9"/>
      <c r="KN298" s="9"/>
      <c r="KO298" s="9"/>
      <c r="KP298" s="9"/>
      <c r="KQ298" s="9"/>
      <c r="KR298" s="9"/>
      <c r="KS298" s="9"/>
      <c r="KT298" s="9"/>
      <c r="KU298" s="9"/>
      <c r="KV298" s="9"/>
      <c r="KW298" s="9"/>
      <c r="KX298" s="9"/>
      <c r="KY298" s="9"/>
      <c r="KZ298" s="9"/>
      <c r="LA298" s="9"/>
      <c r="LB298" s="9"/>
      <c r="LC298" s="9"/>
      <c r="LD298" s="9"/>
      <c r="LE298" s="9"/>
      <c r="LF298" s="9"/>
      <c r="LG298" s="9"/>
      <c r="LH298" s="9"/>
      <c r="LI298" s="9"/>
      <c r="LJ298" s="9"/>
      <c r="LK298" s="9"/>
      <c r="LL298" s="9"/>
      <c r="LM298" s="9"/>
      <c r="LN298" s="9"/>
      <c r="LO298" s="9"/>
      <c r="LP298" s="9"/>
      <c r="LQ298" s="9"/>
      <c r="LR298" s="9"/>
      <c r="LS298" s="9"/>
      <c r="LT298" s="9"/>
      <c r="LU298" s="9"/>
      <c r="LV298" s="9"/>
      <c r="LW298" s="9"/>
      <c r="LX298" s="9"/>
      <c r="LY298" s="9"/>
      <c r="LZ298" s="9"/>
      <c r="MA298" s="9"/>
      <c r="MB298" s="9"/>
      <c r="MC298" s="9"/>
      <c r="MD298" s="9"/>
      <c r="ME298" s="9"/>
      <c r="MF298" s="9"/>
      <c r="MG298" s="9"/>
      <c r="MH298" s="9"/>
      <c r="MI298" s="9"/>
      <c r="MJ298" s="9"/>
      <c r="MK298" s="9"/>
      <c r="ML298" s="9"/>
      <c r="MM298" s="9"/>
      <c r="MN298" s="9"/>
      <c r="MO298" s="9"/>
      <c r="MP298" s="9"/>
      <c r="MQ298" s="9"/>
      <c r="MR298" s="9"/>
      <c r="MS298" s="9"/>
      <c r="MT298" s="9"/>
      <c r="MU298" s="9"/>
      <c r="MV298" s="9"/>
      <c r="MW298" s="9"/>
      <c r="MX298" s="9"/>
      <c r="MY298" s="9"/>
      <c r="MZ298" s="9"/>
      <c r="NA298" s="9"/>
      <c r="NB298" s="9"/>
      <c r="NC298" s="9"/>
      <c r="ND298" s="9"/>
      <c r="NE298" s="9"/>
      <c r="NF298" s="9"/>
      <c r="NG298" s="9"/>
      <c r="NH298" s="9"/>
      <c r="NI298" s="9"/>
      <c r="NJ298" s="9"/>
      <c r="NK298" s="9"/>
      <c r="NL298" s="9"/>
      <c r="NM298" s="9"/>
      <c r="NN298" s="9"/>
      <c r="NO298" s="9"/>
      <c r="NP298" s="9"/>
      <c r="NQ298" s="9"/>
      <c r="NR298" s="9"/>
      <c r="NS298" s="9"/>
      <c r="NT298" s="9"/>
      <c r="NU298" s="9"/>
      <c r="NV298" s="9"/>
      <c r="NW298" s="9"/>
      <c r="NX298" s="9"/>
      <c r="NY298" s="9"/>
      <c r="NZ298" s="9"/>
      <c r="OA298" s="9"/>
      <c r="OB298" s="9"/>
      <c r="OC298" s="9"/>
      <c r="OD298" s="9"/>
      <c r="OE298" s="9"/>
      <c r="OF298" s="9"/>
      <c r="OG298" s="9"/>
      <c r="OH298" s="9"/>
      <c r="OI298" s="9"/>
      <c r="OJ298" s="9"/>
      <c r="OK298" s="9"/>
      <c r="OL298" s="9"/>
      <c r="OM298" s="9"/>
      <c r="ON298" s="9"/>
      <c r="OO298" s="9"/>
      <c r="OP298" s="9"/>
      <c r="OQ298" s="9"/>
      <c r="OR298" s="9"/>
      <c r="OS298" s="9"/>
      <c r="OT298" s="9"/>
      <c r="OU298" s="9"/>
      <c r="OV298" s="9"/>
      <c r="OW298" s="9"/>
      <c r="OX298" s="9"/>
      <c r="OY298" s="9"/>
      <c r="OZ298" s="9"/>
      <c r="PA298" s="9"/>
      <c r="PB298" s="9"/>
      <c r="PC298" s="9"/>
      <c r="PD298" s="9"/>
      <c r="PE298" s="9"/>
      <c r="PF298" s="9"/>
      <c r="PG298" s="9"/>
      <c r="PH298" s="9"/>
      <c r="PI298" s="9"/>
      <c r="PJ298" s="9"/>
      <c r="PK298" s="9"/>
      <c r="PL298" s="9"/>
      <c r="PM298" s="9"/>
      <c r="PN298" s="9"/>
      <c r="PO298" s="9"/>
      <c r="PP298" s="9"/>
      <c r="PQ298" s="9"/>
      <c r="PR298" s="9"/>
      <c r="PS298" s="9"/>
      <c r="PT298" s="9"/>
      <c r="PU298" s="9"/>
      <c r="PV298" s="9"/>
      <c r="PW298" s="9"/>
      <c r="PX298" s="9"/>
      <c r="PY298" s="9"/>
      <c r="PZ298" s="9"/>
      <c r="QA298" s="9"/>
      <c r="QB298" s="9"/>
      <c r="QC298" s="9"/>
      <c r="QD298" s="9"/>
      <c r="QE298" s="9"/>
      <c r="QF298" s="9"/>
      <c r="QG298" s="9"/>
      <c r="QH298" s="9"/>
      <c r="QI298" s="9"/>
      <c r="QJ298" s="9"/>
      <c r="QK298" s="9"/>
      <c r="QL298" s="9"/>
      <c r="QM298" s="9"/>
      <c r="QN298" s="9"/>
      <c r="QO298" s="9"/>
      <c r="QP298" s="9"/>
      <c r="QQ298" s="9"/>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9"/>
      <c r="RQ298" s="9"/>
      <c r="RR298" s="9"/>
      <c r="RS298" s="9"/>
      <c r="RT298" s="9"/>
      <c r="RU298" s="9"/>
      <c r="RV298" s="9"/>
      <c r="RW298" s="9"/>
      <c r="RX298" s="9"/>
      <c r="RY298" s="9"/>
      <c r="RZ298" s="9"/>
      <c r="SA298" s="9"/>
      <c r="SB298" s="9"/>
      <c r="SC298" s="9"/>
      <c r="SD298" s="9"/>
      <c r="SE298" s="9"/>
      <c r="SF298" s="9"/>
      <c r="SG298" s="9"/>
      <c r="SH298" s="9"/>
      <c r="SI298" s="9"/>
      <c r="SJ298" s="9"/>
      <c r="SK298" s="9"/>
      <c r="SL298" s="9"/>
      <c r="SM298" s="9"/>
      <c r="SN298" s="9"/>
      <c r="SO298" s="9"/>
      <c r="SP298" s="9"/>
      <c r="SQ298" s="9"/>
      <c r="SR298" s="9"/>
      <c r="SS298" s="9"/>
      <c r="ST298" s="9"/>
      <c r="SU298" s="9"/>
      <c r="SV298" s="9"/>
      <c r="SW298" s="9"/>
      <c r="SX298" s="9"/>
      <c r="SY298" s="9"/>
      <c r="SZ298" s="9"/>
      <c r="TA298" s="9"/>
      <c r="TB298" s="9"/>
      <c r="TC298" s="9"/>
      <c r="TD298" s="9"/>
      <c r="TE298" s="9"/>
      <c r="TF298" s="9"/>
      <c r="TG298" s="9"/>
      <c r="TH298" s="9"/>
      <c r="TI298" s="9"/>
      <c r="TJ298" s="9"/>
      <c r="TK298" s="9"/>
      <c r="TL298" s="9"/>
      <c r="TM298" s="9"/>
      <c r="TN298" s="9"/>
      <c r="TO298" s="9"/>
      <c r="TP298" s="9"/>
      <c r="TQ298" s="9"/>
      <c r="TR298" s="9"/>
      <c r="TS298" s="9"/>
      <c r="TT298" s="9"/>
      <c r="TU298" s="9"/>
      <c r="TV298" s="9"/>
      <c r="TW298" s="9"/>
      <c r="TX298" s="9"/>
      <c r="TY298" s="9"/>
      <c r="TZ298" s="9"/>
      <c r="UA298" s="9"/>
      <c r="UB298" s="9"/>
      <c r="UC298" s="9"/>
      <c r="UD298" s="9"/>
      <c r="UE298" s="9"/>
      <c r="UF298" s="9"/>
      <c r="UG298" s="9"/>
      <c r="UH298" s="9"/>
      <c r="UI298" s="9"/>
      <c r="UJ298" s="9"/>
      <c r="UK298" s="9"/>
      <c r="UL298" s="9"/>
      <c r="UM298" s="9"/>
      <c r="UN298" s="9"/>
      <c r="UO298" s="9"/>
      <c r="UP298" s="9"/>
      <c r="UQ298" s="9"/>
      <c r="UR298" s="9"/>
      <c r="US298" s="9"/>
    </row>
    <row r="299" spans="1:565" s="105" customFormat="1" x14ac:dyDescent="0.2">
      <c r="A299" s="119" t="s">
        <v>1713</v>
      </c>
      <c r="B299" s="116" t="s">
        <v>1005</v>
      </c>
      <c r="C299" s="120">
        <v>2963.2529070000001</v>
      </c>
      <c r="D299" s="113">
        <v>3003.2</v>
      </c>
      <c r="E299" s="193"/>
      <c r="F299" s="10"/>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c r="JA299" s="9"/>
      <c r="JB299" s="9"/>
      <c r="JC299" s="9"/>
      <c r="JD299" s="9"/>
      <c r="JE299" s="9"/>
      <c r="JF299" s="9"/>
      <c r="JG299" s="9"/>
      <c r="JH299" s="9"/>
      <c r="JI299" s="9"/>
      <c r="JJ299" s="9"/>
      <c r="JK299" s="9"/>
      <c r="JL299" s="9"/>
      <c r="JM299" s="9"/>
      <c r="JN299" s="9"/>
      <c r="JO299" s="9"/>
      <c r="JP299" s="9"/>
      <c r="JQ299" s="9"/>
      <c r="JR299" s="9"/>
      <c r="JS299" s="9"/>
      <c r="JT299" s="9"/>
      <c r="JU299" s="9"/>
      <c r="JV299" s="9"/>
      <c r="JW299" s="9"/>
      <c r="JX299" s="9"/>
      <c r="JY299" s="9"/>
      <c r="JZ299" s="9"/>
      <c r="KA299" s="9"/>
      <c r="KB299" s="9"/>
      <c r="KC299" s="9"/>
      <c r="KD299" s="9"/>
      <c r="KE299" s="9"/>
      <c r="KF299" s="9"/>
      <c r="KG299" s="9"/>
      <c r="KH299" s="9"/>
      <c r="KI299" s="9"/>
      <c r="KJ299" s="9"/>
      <c r="KK299" s="9"/>
      <c r="KL299" s="9"/>
      <c r="KM299" s="9"/>
      <c r="KN299" s="9"/>
      <c r="KO299" s="9"/>
      <c r="KP299" s="9"/>
      <c r="KQ299" s="9"/>
      <c r="KR299" s="9"/>
      <c r="KS299" s="9"/>
      <c r="KT299" s="9"/>
      <c r="KU299" s="9"/>
      <c r="KV299" s="9"/>
      <c r="KW299" s="9"/>
      <c r="KX299" s="9"/>
      <c r="KY299" s="9"/>
      <c r="KZ299" s="9"/>
      <c r="LA299" s="9"/>
      <c r="LB299" s="9"/>
      <c r="LC299" s="9"/>
      <c r="LD299" s="9"/>
      <c r="LE299" s="9"/>
      <c r="LF299" s="9"/>
      <c r="LG299" s="9"/>
      <c r="LH299" s="9"/>
      <c r="LI299" s="9"/>
      <c r="LJ299" s="9"/>
      <c r="LK299" s="9"/>
      <c r="LL299" s="9"/>
      <c r="LM299" s="9"/>
      <c r="LN299" s="9"/>
      <c r="LO299" s="9"/>
      <c r="LP299" s="9"/>
      <c r="LQ299" s="9"/>
      <c r="LR299" s="9"/>
      <c r="LS299" s="9"/>
      <c r="LT299" s="9"/>
      <c r="LU299" s="9"/>
      <c r="LV299" s="9"/>
      <c r="LW299" s="9"/>
      <c r="LX299" s="9"/>
      <c r="LY299" s="9"/>
      <c r="LZ299" s="9"/>
      <c r="MA299" s="9"/>
      <c r="MB299" s="9"/>
      <c r="MC299" s="9"/>
      <c r="MD299" s="9"/>
      <c r="ME299" s="9"/>
      <c r="MF299" s="9"/>
      <c r="MG299" s="9"/>
      <c r="MH299" s="9"/>
      <c r="MI299" s="9"/>
      <c r="MJ299" s="9"/>
      <c r="MK299" s="9"/>
      <c r="ML299" s="9"/>
      <c r="MM299" s="9"/>
      <c r="MN299" s="9"/>
      <c r="MO299" s="9"/>
      <c r="MP299" s="9"/>
      <c r="MQ299" s="9"/>
      <c r="MR299" s="9"/>
      <c r="MS299" s="9"/>
      <c r="MT299" s="9"/>
      <c r="MU299" s="9"/>
      <c r="MV299" s="9"/>
      <c r="MW299" s="9"/>
      <c r="MX299" s="9"/>
      <c r="MY299" s="9"/>
      <c r="MZ299" s="9"/>
      <c r="NA299" s="9"/>
      <c r="NB299" s="9"/>
      <c r="NC299" s="9"/>
      <c r="ND299" s="9"/>
      <c r="NE299" s="9"/>
      <c r="NF299" s="9"/>
      <c r="NG299" s="9"/>
      <c r="NH299" s="9"/>
      <c r="NI299" s="9"/>
      <c r="NJ299" s="9"/>
      <c r="NK299" s="9"/>
      <c r="NL299" s="9"/>
      <c r="NM299" s="9"/>
      <c r="NN299" s="9"/>
      <c r="NO299" s="9"/>
      <c r="NP299" s="9"/>
      <c r="NQ299" s="9"/>
      <c r="NR299" s="9"/>
      <c r="NS299" s="9"/>
      <c r="NT299" s="9"/>
      <c r="NU299" s="9"/>
      <c r="NV299" s="9"/>
      <c r="NW299" s="9"/>
      <c r="NX299" s="9"/>
      <c r="NY299" s="9"/>
      <c r="NZ299" s="9"/>
      <c r="OA299" s="9"/>
      <c r="OB299" s="9"/>
      <c r="OC299" s="9"/>
      <c r="OD299" s="9"/>
      <c r="OE299" s="9"/>
      <c r="OF299" s="9"/>
      <c r="OG299" s="9"/>
      <c r="OH299" s="9"/>
      <c r="OI299" s="9"/>
      <c r="OJ299" s="9"/>
      <c r="OK299" s="9"/>
      <c r="OL299" s="9"/>
      <c r="OM299" s="9"/>
      <c r="ON299" s="9"/>
      <c r="OO299" s="9"/>
      <c r="OP299" s="9"/>
      <c r="OQ299" s="9"/>
      <c r="OR299" s="9"/>
      <c r="OS299" s="9"/>
      <c r="OT299" s="9"/>
      <c r="OU299" s="9"/>
      <c r="OV299" s="9"/>
      <c r="OW299" s="9"/>
      <c r="OX299" s="9"/>
      <c r="OY299" s="9"/>
      <c r="OZ299" s="9"/>
      <c r="PA299" s="9"/>
      <c r="PB299" s="9"/>
      <c r="PC299" s="9"/>
      <c r="PD299" s="9"/>
      <c r="PE299" s="9"/>
      <c r="PF299" s="9"/>
      <c r="PG299" s="9"/>
      <c r="PH299" s="9"/>
      <c r="PI299" s="9"/>
      <c r="PJ299" s="9"/>
      <c r="PK299" s="9"/>
      <c r="PL299" s="9"/>
      <c r="PM299" s="9"/>
      <c r="PN299" s="9"/>
      <c r="PO299" s="9"/>
      <c r="PP299" s="9"/>
      <c r="PQ299" s="9"/>
      <c r="PR299" s="9"/>
      <c r="PS299" s="9"/>
      <c r="PT299" s="9"/>
      <c r="PU299" s="9"/>
      <c r="PV299" s="9"/>
      <c r="PW299" s="9"/>
      <c r="PX299" s="9"/>
      <c r="PY299" s="9"/>
      <c r="PZ299" s="9"/>
      <c r="QA299" s="9"/>
      <c r="QB299" s="9"/>
      <c r="QC299" s="9"/>
      <c r="QD299" s="9"/>
      <c r="QE299" s="9"/>
      <c r="QF299" s="9"/>
      <c r="QG299" s="9"/>
      <c r="QH299" s="9"/>
      <c r="QI299" s="9"/>
      <c r="QJ299" s="9"/>
      <c r="QK299" s="9"/>
      <c r="QL299" s="9"/>
      <c r="QM299" s="9"/>
      <c r="QN299" s="9"/>
      <c r="QO299" s="9"/>
      <c r="QP299" s="9"/>
      <c r="QQ299" s="9"/>
      <c r="QR299" s="9"/>
      <c r="QS299" s="9"/>
      <c r="QT299" s="9"/>
      <c r="QU299" s="9"/>
      <c r="QV299" s="9"/>
      <c r="QW299" s="9"/>
      <c r="QX299" s="9"/>
      <c r="QY299" s="9"/>
      <c r="QZ299" s="9"/>
      <c r="RA299" s="9"/>
      <c r="RB299" s="9"/>
      <c r="RC299" s="9"/>
      <c r="RD299" s="9"/>
      <c r="RE299" s="9"/>
      <c r="RF299" s="9"/>
      <c r="RG299" s="9"/>
      <c r="RH299" s="9"/>
      <c r="RI299" s="9"/>
      <c r="RJ299" s="9"/>
      <c r="RK299" s="9"/>
      <c r="RL299" s="9"/>
      <c r="RM299" s="9"/>
      <c r="RN299" s="9"/>
      <c r="RO299" s="9"/>
      <c r="RP299" s="9"/>
      <c r="RQ299" s="9"/>
      <c r="RR299" s="9"/>
      <c r="RS299" s="9"/>
      <c r="RT299" s="9"/>
      <c r="RU299" s="9"/>
      <c r="RV299" s="9"/>
      <c r="RW299" s="9"/>
      <c r="RX299" s="9"/>
      <c r="RY299" s="9"/>
      <c r="RZ299" s="9"/>
      <c r="SA299" s="9"/>
      <c r="SB299" s="9"/>
      <c r="SC299" s="9"/>
      <c r="SD299" s="9"/>
      <c r="SE299" s="9"/>
      <c r="SF299" s="9"/>
      <c r="SG299" s="9"/>
      <c r="SH299" s="9"/>
      <c r="SI299" s="9"/>
      <c r="SJ299" s="9"/>
      <c r="SK299" s="9"/>
      <c r="SL299" s="9"/>
      <c r="SM299" s="9"/>
      <c r="SN299" s="9"/>
      <c r="SO299" s="9"/>
      <c r="SP299" s="9"/>
      <c r="SQ299" s="9"/>
      <c r="SR299" s="9"/>
      <c r="SS299" s="9"/>
      <c r="ST299" s="9"/>
      <c r="SU299" s="9"/>
      <c r="SV299" s="9"/>
      <c r="SW299" s="9"/>
      <c r="SX299" s="9"/>
      <c r="SY299" s="9"/>
      <c r="SZ299" s="9"/>
      <c r="TA299" s="9"/>
      <c r="TB299" s="9"/>
      <c r="TC299" s="9"/>
      <c r="TD299" s="9"/>
      <c r="TE299" s="9"/>
      <c r="TF299" s="9"/>
      <c r="TG299" s="9"/>
      <c r="TH299" s="9"/>
      <c r="TI299" s="9"/>
      <c r="TJ299" s="9"/>
      <c r="TK299" s="9"/>
      <c r="TL299" s="9"/>
      <c r="TM299" s="9"/>
      <c r="TN299" s="9"/>
      <c r="TO299" s="9"/>
      <c r="TP299" s="9"/>
      <c r="TQ299" s="9"/>
      <c r="TR299" s="9"/>
      <c r="TS299" s="9"/>
      <c r="TT299" s="9"/>
      <c r="TU299" s="9"/>
      <c r="TV299" s="9"/>
      <c r="TW299" s="9"/>
      <c r="TX299" s="9"/>
      <c r="TY299" s="9"/>
      <c r="TZ299" s="9"/>
      <c r="UA299" s="9"/>
      <c r="UB299" s="9"/>
      <c r="UC299" s="9"/>
      <c r="UD299" s="9"/>
      <c r="UE299" s="9"/>
      <c r="UF299" s="9"/>
      <c r="UG299" s="9"/>
      <c r="UH299" s="9"/>
      <c r="UI299" s="9"/>
      <c r="UJ299" s="9"/>
      <c r="UK299" s="9"/>
      <c r="UL299" s="9"/>
      <c r="UM299" s="9"/>
      <c r="UN299" s="9"/>
      <c r="UO299" s="9"/>
      <c r="UP299" s="9"/>
      <c r="UQ299" s="9"/>
      <c r="UR299" s="9"/>
      <c r="US299" s="9"/>
    </row>
    <row r="300" spans="1:565" s="105" customFormat="1" x14ac:dyDescent="0.2">
      <c r="A300" s="119" t="s">
        <v>1714</v>
      </c>
      <c r="B300" s="116" t="s">
        <v>1005</v>
      </c>
      <c r="C300" s="120">
        <v>137.70330000000001</v>
      </c>
      <c r="D300" s="113">
        <v>144.35</v>
      </c>
      <c r="E300" s="192">
        <v>22.828861499999999</v>
      </c>
      <c r="F300" s="10"/>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c r="ML300" s="9"/>
      <c r="MM300" s="9"/>
      <c r="MN300" s="9"/>
      <c r="MO300" s="9"/>
      <c r="MP300" s="9"/>
      <c r="MQ300" s="9"/>
      <c r="MR300" s="9"/>
      <c r="MS300" s="9"/>
      <c r="MT300" s="9"/>
      <c r="MU300" s="9"/>
      <c r="MV300" s="9"/>
      <c r="MW300" s="9"/>
      <c r="MX300" s="9"/>
      <c r="MY300" s="9"/>
      <c r="MZ300" s="9"/>
      <c r="NA300" s="9"/>
      <c r="NB300" s="9"/>
      <c r="NC300" s="9"/>
      <c r="ND300" s="9"/>
      <c r="NE300" s="9"/>
      <c r="NF300" s="9"/>
      <c r="NG300" s="9"/>
      <c r="NH300" s="9"/>
      <c r="NI300" s="9"/>
      <c r="NJ300" s="9"/>
      <c r="NK300" s="9"/>
      <c r="NL300" s="9"/>
      <c r="NM300" s="9"/>
      <c r="NN300" s="9"/>
      <c r="NO300" s="9"/>
      <c r="NP300" s="9"/>
      <c r="NQ300" s="9"/>
      <c r="NR300" s="9"/>
      <c r="NS300" s="9"/>
      <c r="NT300" s="9"/>
      <c r="NU300" s="9"/>
      <c r="NV300" s="9"/>
      <c r="NW300" s="9"/>
      <c r="NX300" s="9"/>
      <c r="NY300" s="9"/>
      <c r="NZ300" s="9"/>
      <c r="OA300" s="9"/>
      <c r="OB300" s="9"/>
      <c r="OC300" s="9"/>
      <c r="OD300" s="9"/>
      <c r="OE300" s="9"/>
      <c r="OF300" s="9"/>
      <c r="OG300" s="9"/>
      <c r="OH300" s="9"/>
      <c r="OI300" s="9"/>
      <c r="OJ300" s="9"/>
      <c r="OK300" s="9"/>
      <c r="OL300" s="9"/>
      <c r="OM300" s="9"/>
      <c r="ON300" s="9"/>
      <c r="OO300" s="9"/>
      <c r="OP300" s="9"/>
      <c r="OQ300" s="9"/>
      <c r="OR300" s="9"/>
      <c r="OS300" s="9"/>
      <c r="OT300" s="9"/>
      <c r="OU300" s="9"/>
      <c r="OV300" s="9"/>
      <c r="OW300" s="9"/>
      <c r="OX300" s="9"/>
      <c r="OY300" s="9"/>
      <c r="OZ300" s="9"/>
      <c r="PA300" s="9"/>
      <c r="PB300" s="9"/>
      <c r="PC300" s="9"/>
      <c r="PD300" s="9"/>
      <c r="PE300" s="9"/>
      <c r="PF300" s="9"/>
      <c r="PG300" s="9"/>
      <c r="PH300" s="9"/>
      <c r="PI300" s="9"/>
      <c r="PJ300" s="9"/>
      <c r="PK300" s="9"/>
      <c r="PL300" s="9"/>
      <c r="PM300" s="9"/>
      <c r="PN300" s="9"/>
      <c r="PO300" s="9"/>
      <c r="PP300" s="9"/>
      <c r="PQ300" s="9"/>
      <c r="PR300" s="9"/>
      <c r="PS300" s="9"/>
      <c r="PT300" s="9"/>
      <c r="PU300" s="9"/>
      <c r="PV300" s="9"/>
      <c r="PW300" s="9"/>
      <c r="PX300" s="9"/>
      <c r="PY300" s="9"/>
      <c r="PZ300" s="9"/>
      <c r="QA300" s="9"/>
      <c r="QB300" s="9"/>
      <c r="QC300" s="9"/>
      <c r="QD300" s="9"/>
      <c r="QE300" s="9"/>
      <c r="QF300" s="9"/>
      <c r="QG300" s="9"/>
      <c r="QH300" s="9"/>
      <c r="QI300" s="9"/>
      <c r="QJ300" s="9"/>
      <c r="QK300" s="9"/>
      <c r="QL300" s="9"/>
      <c r="QM300" s="9"/>
      <c r="QN300" s="9"/>
      <c r="QO300" s="9"/>
      <c r="QP300" s="9"/>
      <c r="QQ300" s="9"/>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c r="SB300" s="9"/>
      <c r="SC300" s="9"/>
      <c r="SD300" s="9"/>
      <c r="SE300" s="9"/>
      <c r="SF300" s="9"/>
      <c r="SG300" s="9"/>
      <c r="SH300" s="9"/>
      <c r="SI300" s="9"/>
      <c r="SJ300" s="9"/>
      <c r="SK300" s="9"/>
      <c r="SL300" s="9"/>
      <c r="SM300" s="9"/>
      <c r="SN300" s="9"/>
      <c r="SO300" s="9"/>
      <c r="SP300" s="9"/>
      <c r="SQ300" s="9"/>
      <c r="SR300" s="9"/>
      <c r="SS300" s="9"/>
      <c r="ST300" s="9"/>
      <c r="SU300" s="9"/>
      <c r="SV300" s="9"/>
      <c r="SW300" s="9"/>
      <c r="SX300" s="9"/>
      <c r="SY300" s="9"/>
      <c r="SZ300" s="9"/>
      <c r="TA300" s="9"/>
      <c r="TB300" s="9"/>
      <c r="TC300" s="9"/>
      <c r="TD300" s="9"/>
      <c r="TE300" s="9"/>
      <c r="TF300" s="9"/>
      <c r="TG300" s="9"/>
      <c r="TH300" s="9"/>
      <c r="TI300" s="9"/>
      <c r="TJ300" s="9"/>
      <c r="TK300" s="9"/>
      <c r="TL300" s="9"/>
      <c r="TM300" s="9"/>
      <c r="TN300" s="9"/>
      <c r="TO300" s="9"/>
      <c r="TP300" s="9"/>
      <c r="TQ300" s="9"/>
      <c r="TR300" s="9"/>
      <c r="TS300" s="9"/>
      <c r="TT300" s="9"/>
      <c r="TU300" s="9"/>
      <c r="TV300" s="9"/>
      <c r="TW300" s="9"/>
      <c r="TX300" s="9"/>
      <c r="TY300" s="9"/>
      <c r="TZ300" s="9"/>
      <c r="UA300" s="9"/>
      <c r="UB300" s="9"/>
      <c r="UC300" s="9"/>
      <c r="UD300" s="9"/>
      <c r="UE300" s="9"/>
      <c r="UF300" s="9"/>
      <c r="UG300" s="9"/>
      <c r="UH300" s="9"/>
      <c r="UI300" s="9"/>
      <c r="UJ300" s="9"/>
      <c r="UK300" s="9"/>
      <c r="UL300" s="9"/>
      <c r="UM300" s="9"/>
      <c r="UN300" s="9"/>
      <c r="UO300" s="9"/>
      <c r="UP300" s="9"/>
      <c r="UQ300" s="9"/>
      <c r="UR300" s="9"/>
      <c r="US300" s="9"/>
    </row>
    <row r="301" spans="1:565" s="105" customFormat="1" x14ac:dyDescent="0.2">
      <c r="A301" s="119" t="s">
        <v>1715</v>
      </c>
      <c r="B301" s="116" t="s">
        <v>1005</v>
      </c>
      <c r="C301" s="120">
        <v>125.83</v>
      </c>
      <c r="D301" s="113">
        <v>145.30000000000001</v>
      </c>
      <c r="E301" s="193"/>
      <c r="F301" s="10"/>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c r="ML301" s="9"/>
      <c r="MM301" s="9"/>
      <c r="MN301" s="9"/>
      <c r="MO301" s="9"/>
      <c r="MP301" s="9"/>
      <c r="MQ301" s="9"/>
      <c r="MR301" s="9"/>
      <c r="MS301" s="9"/>
      <c r="MT301" s="9"/>
      <c r="MU301" s="9"/>
      <c r="MV301" s="9"/>
      <c r="MW301" s="9"/>
      <c r="MX301" s="9"/>
      <c r="MY301" s="9"/>
      <c r="MZ301" s="9"/>
      <c r="NA301" s="9"/>
      <c r="NB301" s="9"/>
      <c r="NC301" s="9"/>
      <c r="ND301" s="9"/>
      <c r="NE301" s="9"/>
      <c r="NF301" s="9"/>
      <c r="NG301" s="9"/>
      <c r="NH301" s="9"/>
      <c r="NI301" s="9"/>
      <c r="NJ301" s="9"/>
      <c r="NK301" s="9"/>
      <c r="NL301" s="9"/>
      <c r="NM301" s="9"/>
      <c r="NN301" s="9"/>
      <c r="NO301" s="9"/>
      <c r="NP301" s="9"/>
      <c r="NQ301" s="9"/>
      <c r="NR301" s="9"/>
      <c r="NS301" s="9"/>
      <c r="NT301" s="9"/>
      <c r="NU301" s="9"/>
      <c r="NV301" s="9"/>
      <c r="NW301" s="9"/>
      <c r="NX301" s="9"/>
      <c r="NY301" s="9"/>
      <c r="NZ301" s="9"/>
      <c r="OA301" s="9"/>
      <c r="OB301" s="9"/>
      <c r="OC301" s="9"/>
      <c r="OD301" s="9"/>
      <c r="OE301" s="9"/>
      <c r="OF301" s="9"/>
      <c r="OG301" s="9"/>
      <c r="OH301" s="9"/>
      <c r="OI301" s="9"/>
      <c r="OJ301" s="9"/>
      <c r="OK301" s="9"/>
      <c r="OL301" s="9"/>
      <c r="OM301" s="9"/>
      <c r="ON301" s="9"/>
      <c r="OO301" s="9"/>
      <c r="OP301" s="9"/>
      <c r="OQ301" s="9"/>
      <c r="OR301" s="9"/>
      <c r="OS301" s="9"/>
      <c r="OT301" s="9"/>
      <c r="OU301" s="9"/>
      <c r="OV301" s="9"/>
      <c r="OW301" s="9"/>
      <c r="OX301" s="9"/>
      <c r="OY301" s="9"/>
      <c r="OZ301" s="9"/>
      <c r="PA301" s="9"/>
      <c r="PB301" s="9"/>
      <c r="PC301" s="9"/>
      <c r="PD301" s="9"/>
      <c r="PE301" s="9"/>
      <c r="PF301" s="9"/>
      <c r="PG301" s="9"/>
      <c r="PH301" s="9"/>
      <c r="PI301" s="9"/>
      <c r="PJ301" s="9"/>
      <c r="PK301" s="9"/>
      <c r="PL301" s="9"/>
      <c r="PM301" s="9"/>
      <c r="PN301" s="9"/>
      <c r="PO301" s="9"/>
      <c r="PP301" s="9"/>
      <c r="PQ301" s="9"/>
      <c r="PR301" s="9"/>
      <c r="PS301" s="9"/>
      <c r="PT301" s="9"/>
      <c r="PU301" s="9"/>
      <c r="PV301" s="9"/>
      <c r="PW301" s="9"/>
      <c r="PX301" s="9"/>
      <c r="PY301" s="9"/>
      <c r="PZ301" s="9"/>
      <c r="QA301" s="9"/>
      <c r="QB301" s="9"/>
      <c r="QC301" s="9"/>
      <c r="QD301" s="9"/>
      <c r="QE301" s="9"/>
      <c r="QF301" s="9"/>
      <c r="QG301" s="9"/>
      <c r="QH301" s="9"/>
      <c r="QI301" s="9"/>
      <c r="QJ301" s="9"/>
      <c r="QK301" s="9"/>
      <c r="QL301" s="9"/>
      <c r="QM301" s="9"/>
      <c r="QN301" s="9"/>
      <c r="QO301" s="9"/>
      <c r="QP301" s="9"/>
      <c r="QQ301" s="9"/>
      <c r="QR301" s="9"/>
      <c r="QS301" s="9"/>
      <c r="QT301" s="9"/>
      <c r="QU301" s="9"/>
      <c r="QV301" s="9"/>
      <c r="QW301" s="9"/>
      <c r="QX301" s="9"/>
      <c r="QY301" s="9"/>
      <c r="QZ301" s="9"/>
      <c r="RA301" s="9"/>
      <c r="RB301" s="9"/>
      <c r="RC301" s="9"/>
      <c r="RD301" s="9"/>
      <c r="RE301" s="9"/>
      <c r="RF301" s="9"/>
      <c r="RG301" s="9"/>
      <c r="RH301" s="9"/>
      <c r="RI301" s="9"/>
      <c r="RJ301" s="9"/>
      <c r="RK301" s="9"/>
      <c r="RL301" s="9"/>
      <c r="RM301" s="9"/>
      <c r="RN301" s="9"/>
      <c r="RO301" s="9"/>
      <c r="RP301" s="9"/>
      <c r="RQ301" s="9"/>
      <c r="RR301" s="9"/>
      <c r="RS301" s="9"/>
      <c r="RT301" s="9"/>
      <c r="RU301" s="9"/>
      <c r="RV301" s="9"/>
      <c r="RW301" s="9"/>
      <c r="RX301" s="9"/>
      <c r="RY301" s="9"/>
      <c r="RZ301" s="9"/>
      <c r="SA301" s="9"/>
      <c r="SB301" s="9"/>
      <c r="SC301" s="9"/>
      <c r="SD301" s="9"/>
      <c r="SE301" s="9"/>
      <c r="SF301" s="9"/>
      <c r="SG301" s="9"/>
      <c r="SH301" s="9"/>
      <c r="SI301" s="9"/>
      <c r="SJ301" s="9"/>
      <c r="SK301" s="9"/>
      <c r="SL301" s="9"/>
      <c r="SM301" s="9"/>
      <c r="SN301" s="9"/>
      <c r="SO301" s="9"/>
      <c r="SP301" s="9"/>
      <c r="SQ301" s="9"/>
      <c r="SR301" s="9"/>
      <c r="SS301" s="9"/>
      <c r="ST301" s="9"/>
      <c r="SU301" s="9"/>
      <c r="SV301" s="9"/>
      <c r="SW301" s="9"/>
      <c r="SX301" s="9"/>
      <c r="SY301" s="9"/>
      <c r="SZ301" s="9"/>
      <c r="TA301" s="9"/>
      <c r="TB301" s="9"/>
      <c r="TC301" s="9"/>
      <c r="TD301" s="9"/>
      <c r="TE301" s="9"/>
      <c r="TF301" s="9"/>
      <c r="TG301" s="9"/>
      <c r="TH301" s="9"/>
      <c r="TI301" s="9"/>
      <c r="TJ301" s="9"/>
      <c r="TK301" s="9"/>
      <c r="TL301" s="9"/>
      <c r="TM301" s="9"/>
      <c r="TN301" s="9"/>
      <c r="TO301" s="9"/>
      <c r="TP301" s="9"/>
      <c r="TQ301" s="9"/>
      <c r="TR301" s="9"/>
      <c r="TS301" s="9"/>
      <c r="TT301" s="9"/>
      <c r="TU301" s="9"/>
      <c r="TV301" s="9"/>
      <c r="TW301" s="9"/>
      <c r="TX301" s="9"/>
      <c r="TY301" s="9"/>
      <c r="TZ301" s="9"/>
      <c r="UA301" s="9"/>
      <c r="UB301" s="9"/>
      <c r="UC301" s="9"/>
      <c r="UD301" s="9"/>
      <c r="UE301" s="9"/>
      <c r="UF301" s="9"/>
      <c r="UG301" s="9"/>
      <c r="UH301" s="9"/>
      <c r="UI301" s="9"/>
      <c r="UJ301" s="9"/>
      <c r="UK301" s="9"/>
      <c r="UL301" s="9"/>
      <c r="UM301" s="9"/>
      <c r="UN301" s="9"/>
      <c r="UO301" s="9"/>
      <c r="UP301" s="9"/>
      <c r="UQ301" s="9"/>
      <c r="UR301" s="9"/>
      <c r="US301" s="9"/>
    </row>
    <row r="302" spans="1:565" s="105" customFormat="1" x14ac:dyDescent="0.2">
      <c r="A302" s="119" t="s">
        <v>1716</v>
      </c>
      <c r="B302" s="116" t="s">
        <v>1005</v>
      </c>
      <c r="C302" s="120">
        <v>962.48</v>
      </c>
      <c r="D302" s="113">
        <v>1005.9</v>
      </c>
      <c r="E302" s="114">
        <v>171.33260625</v>
      </c>
      <c r="F302" s="10"/>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c r="MK302" s="9"/>
      <c r="ML302" s="9"/>
      <c r="MM302" s="9"/>
      <c r="MN302" s="9"/>
      <c r="MO302" s="9"/>
      <c r="MP302" s="9"/>
      <c r="MQ302" s="9"/>
      <c r="MR302" s="9"/>
      <c r="MS302" s="9"/>
      <c r="MT302" s="9"/>
      <c r="MU302" s="9"/>
      <c r="MV302" s="9"/>
      <c r="MW302" s="9"/>
      <c r="MX302" s="9"/>
      <c r="MY302" s="9"/>
      <c r="MZ302" s="9"/>
      <c r="NA302" s="9"/>
      <c r="NB302" s="9"/>
      <c r="NC302" s="9"/>
      <c r="ND302" s="9"/>
      <c r="NE302" s="9"/>
      <c r="NF302" s="9"/>
      <c r="NG302" s="9"/>
      <c r="NH302" s="9"/>
      <c r="NI302" s="9"/>
      <c r="NJ302" s="9"/>
      <c r="NK302" s="9"/>
      <c r="NL302" s="9"/>
      <c r="NM302" s="9"/>
      <c r="NN302" s="9"/>
      <c r="NO302" s="9"/>
      <c r="NP302" s="9"/>
      <c r="NQ302" s="9"/>
      <c r="NR302" s="9"/>
      <c r="NS302" s="9"/>
      <c r="NT302" s="9"/>
      <c r="NU302" s="9"/>
      <c r="NV302" s="9"/>
      <c r="NW302" s="9"/>
      <c r="NX302" s="9"/>
      <c r="NY302" s="9"/>
      <c r="NZ302" s="9"/>
      <c r="OA302" s="9"/>
      <c r="OB302" s="9"/>
      <c r="OC302" s="9"/>
      <c r="OD302" s="9"/>
      <c r="OE302" s="9"/>
      <c r="OF302" s="9"/>
      <c r="OG302" s="9"/>
      <c r="OH302" s="9"/>
      <c r="OI302" s="9"/>
      <c r="OJ302" s="9"/>
      <c r="OK302" s="9"/>
      <c r="OL302" s="9"/>
      <c r="OM302" s="9"/>
      <c r="ON302" s="9"/>
      <c r="OO302" s="9"/>
      <c r="OP302" s="9"/>
      <c r="OQ302" s="9"/>
      <c r="OR302" s="9"/>
      <c r="OS302" s="9"/>
      <c r="OT302" s="9"/>
      <c r="OU302" s="9"/>
      <c r="OV302" s="9"/>
      <c r="OW302" s="9"/>
      <c r="OX302" s="9"/>
      <c r="OY302" s="9"/>
      <c r="OZ302" s="9"/>
      <c r="PA302" s="9"/>
      <c r="PB302" s="9"/>
      <c r="PC302" s="9"/>
      <c r="PD302" s="9"/>
      <c r="PE302" s="9"/>
      <c r="PF302" s="9"/>
      <c r="PG302" s="9"/>
      <c r="PH302" s="9"/>
      <c r="PI302" s="9"/>
      <c r="PJ302" s="9"/>
      <c r="PK302" s="9"/>
      <c r="PL302" s="9"/>
      <c r="PM302" s="9"/>
      <c r="PN302" s="9"/>
      <c r="PO302" s="9"/>
      <c r="PP302" s="9"/>
      <c r="PQ302" s="9"/>
      <c r="PR302" s="9"/>
      <c r="PS302" s="9"/>
      <c r="PT302" s="9"/>
      <c r="PU302" s="9"/>
      <c r="PV302" s="9"/>
      <c r="PW302" s="9"/>
      <c r="PX302" s="9"/>
      <c r="PY302" s="9"/>
      <c r="PZ302" s="9"/>
      <c r="QA302" s="9"/>
      <c r="QB302" s="9"/>
      <c r="QC302" s="9"/>
      <c r="QD302" s="9"/>
      <c r="QE302" s="9"/>
      <c r="QF302" s="9"/>
      <c r="QG302" s="9"/>
      <c r="QH302" s="9"/>
      <c r="QI302" s="9"/>
      <c r="QJ302" s="9"/>
      <c r="QK302" s="9"/>
      <c r="QL302" s="9"/>
      <c r="QM302" s="9"/>
      <c r="QN302" s="9"/>
      <c r="QO302" s="9"/>
      <c r="QP302" s="9"/>
      <c r="QQ302" s="9"/>
      <c r="QR302" s="9"/>
      <c r="QS302" s="9"/>
      <c r="QT302" s="9"/>
      <c r="QU302" s="9"/>
      <c r="QV302" s="9"/>
      <c r="QW302" s="9"/>
      <c r="QX302" s="9"/>
      <c r="QY302" s="9"/>
      <c r="QZ302" s="9"/>
      <c r="RA302" s="9"/>
      <c r="RB302" s="9"/>
      <c r="RC302" s="9"/>
      <c r="RD302" s="9"/>
      <c r="RE302" s="9"/>
      <c r="RF302" s="9"/>
      <c r="RG302" s="9"/>
      <c r="RH302" s="9"/>
      <c r="RI302" s="9"/>
      <c r="RJ302" s="9"/>
      <c r="RK302" s="9"/>
      <c r="RL302" s="9"/>
      <c r="RM302" s="9"/>
      <c r="RN302" s="9"/>
      <c r="RO302" s="9"/>
      <c r="RP302" s="9"/>
      <c r="RQ302" s="9"/>
      <c r="RR302" s="9"/>
      <c r="RS302" s="9"/>
      <c r="RT302" s="9"/>
      <c r="RU302" s="9"/>
      <c r="RV302" s="9"/>
      <c r="RW302" s="9"/>
      <c r="RX302" s="9"/>
      <c r="RY302" s="9"/>
      <c r="RZ302" s="9"/>
      <c r="SA302" s="9"/>
      <c r="SB302" s="9"/>
      <c r="SC302" s="9"/>
      <c r="SD302" s="9"/>
      <c r="SE302" s="9"/>
      <c r="SF302" s="9"/>
      <c r="SG302" s="9"/>
      <c r="SH302" s="9"/>
      <c r="SI302" s="9"/>
      <c r="SJ302" s="9"/>
      <c r="SK302" s="9"/>
      <c r="SL302" s="9"/>
      <c r="SM302" s="9"/>
      <c r="SN302" s="9"/>
      <c r="SO302" s="9"/>
      <c r="SP302" s="9"/>
      <c r="SQ302" s="9"/>
      <c r="SR302" s="9"/>
      <c r="SS302" s="9"/>
      <c r="ST302" s="9"/>
      <c r="SU302" s="9"/>
      <c r="SV302" s="9"/>
      <c r="SW302" s="9"/>
      <c r="SX302" s="9"/>
      <c r="SY302" s="9"/>
      <c r="SZ302" s="9"/>
      <c r="TA302" s="9"/>
      <c r="TB302" s="9"/>
      <c r="TC302" s="9"/>
      <c r="TD302" s="9"/>
      <c r="TE302" s="9"/>
      <c r="TF302" s="9"/>
      <c r="TG302" s="9"/>
      <c r="TH302" s="9"/>
      <c r="TI302" s="9"/>
      <c r="TJ302" s="9"/>
      <c r="TK302" s="9"/>
      <c r="TL302" s="9"/>
      <c r="TM302" s="9"/>
      <c r="TN302" s="9"/>
      <c r="TO302" s="9"/>
      <c r="TP302" s="9"/>
      <c r="TQ302" s="9"/>
      <c r="TR302" s="9"/>
      <c r="TS302" s="9"/>
      <c r="TT302" s="9"/>
      <c r="TU302" s="9"/>
      <c r="TV302" s="9"/>
      <c r="TW302" s="9"/>
      <c r="TX302" s="9"/>
      <c r="TY302" s="9"/>
      <c r="TZ302" s="9"/>
      <c r="UA302" s="9"/>
      <c r="UB302" s="9"/>
      <c r="UC302" s="9"/>
      <c r="UD302" s="9"/>
      <c r="UE302" s="9"/>
      <c r="UF302" s="9"/>
      <c r="UG302" s="9"/>
      <c r="UH302" s="9"/>
      <c r="UI302" s="9"/>
      <c r="UJ302" s="9"/>
      <c r="UK302" s="9"/>
      <c r="UL302" s="9"/>
      <c r="UM302" s="9"/>
      <c r="UN302" s="9"/>
      <c r="UO302" s="9"/>
      <c r="UP302" s="9"/>
      <c r="UQ302" s="9"/>
      <c r="UR302" s="9"/>
      <c r="US302" s="9"/>
    </row>
    <row r="303" spans="1:565" s="105" customFormat="1" x14ac:dyDescent="0.2">
      <c r="A303" s="119" t="s">
        <v>1717</v>
      </c>
      <c r="B303" s="116" t="s">
        <v>1005</v>
      </c>
      <c r="C303" s="120">
        <v>96.317999999999998</v>
      </c>
      <c r="D303" s="113">
        <v>101.72</v>
      </c>
      <c r="E303" s="114">
        <v>123.810518</v>
      </c>
      <c r="F303" s="10"/>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c r="MK303" s="9"/>
      <c r="ML303" s="9"/>
      <c r="MM303" s="9"/>
      <c r="MN303" s="9"/>
      <c r="MO303" s="9"/>
      <c r="MP303" s="9"/>
      <c r="MQ303" s="9"/>
      <c r="MR303" s="9"/>
      <c r="MS303" s="9"/>
      <c r="MT303" s="9"/>
      <c r="MU303" s="9"/>
      <c r="MV303" s="9"/>
      <c r="MW303" s="9"/>
      <c r="MX303" s="9"/>
      <c r="MY303" s="9"/>
      <c r="MZ303" s="9"/>
      <c r="NA303" s="9"/>
      <c r="NB303" s="9"/>
      <c r="NC303" s="9"/>
      <c r="ND303" s="9"/>
      <c r="NE303" s="9"/>
      <c r="NF303" s="9"/>
      <c r="NG303" s="9"/>
      <c r="NH303" s="9"/>
      <c r="NI303" s="9"/>
      <c r="NJ303" s="9"/>
      <c r="NK303" s="9"/>
      <c r="NL303" s="9"/>
      <c r="NM303" s="9"/>
      <c r="NN303" s="9"/>
      <c r="NO303" s="9"/>
      <c r="NP303" s="9"/>
      <c r="NQ303" s="9"/>
      <c r="NR303" s="9"/>
      <c r="NS303" s="9"/>
      <c r="NT303" s="9"/>
      <c r="NU303" s="9"/>
      <c r="NV303" s="9"/>
      <c r="NW303" s="9"/>
      <c r="NX303" s="9"/>
      <c r="NY303" s="9"/>
      <c r="NZ303" s="9"/>
      <c r="OA303" s="9"/>
      <c r="OB303" s="9"/>
      <c r="OC303" s="9"/>
      <c r="OD303" s="9"/>
      <c r="OE303" s="9"/>
      <c r="OF303" s="9"/>
      <c r="OG303" s="9"/>
      <c r="OH303" s="9"/>
      <c r="OI303" s="9"/>
      <c r="OJ303" s="9"/>
      <c r="OK303" s="9"/>
      <c r="OL303" s="9"/>
      <c r="OM303" s="9"/>
      <c r="ON303" s="9"/>
      <c r="OO303" s="9"/>
      <c r="OP303" s="9"/>
      <c r="OQ303" s="9"/>
      <c r="OR303" s="9"/>
      <c r="OS303" s="9"/>
      <c r="OT303" s="9"/>
      <c r="OU303" s="9"/>
      <c r="OV303" s="9"/>
      <c r="OW303" s="9"/>
      <c r="OX303" s="9"/>
      <c r="OY303" s="9"/>
      <c r="OZ303" s="9"/>
      <c r="PA303" s="9"/>
      <c r="PB303" s="9"/>
      <c r="PC303" s="9"/>
      <c r="PD303" s="9"/>
      <c r="PE303" s="9"/>
      <c r="PF303" s="9"/>
      <c r="PG303" s="9"/>
      <c r="PH303" s="9"/>
      <c r="PI303" s="9"/>
      <c r="PJ303" s="9"/>
      <c r="PK303" s="9"/>
      <c r="PL303" s="9"/>
      <c r="PM303" s="9"/>
      <c r="PN303" s="9"/>
      <c r="PO303" s="9"/>
      <c r="PP303" s="9"/>
      <c r="PQ303" s="9"/>
      <c r="PR303" s="9"/>
      <c r="PS303" s="9"/>
      <c r="PT303" s="9"/>
      <c r="PU303" s="9"/>
      <c r="PV303" s="9"/>
      <c r="PW303" s="9"/>
      <c r="PX303" s="9"/>
      <c r="PY303" s="9"/>
      <c r="PZ303" s="9"/>
      <c r="QA303" s="9"/>
      <c r="QB303" s="9"/>
      <c r="QC303" s="9"/>
      <c r="QD303" s="9"/>
      <c r="QE303" s="9"/>
      <c r="QF303" s="9"/>
      <c r="QG303" s="9"/>
      <c r="QH303" s="9"/>
      <c r="QI303" s="9"/>
      <c r="QJ303" s="9"/>
      <c r="QK303" s="9"/>
      <c r="QL303" s="9"/>
      <c r="QM303" s="9"/>
      <c r="QN303" s="9"/>
      <c r="QO303" s="9"/>
      <c r="QP303" s="9"/>
      <c r="QQ303" s="9"/>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c r="SB303" s="9"/>
      <c r="SC303" s="9"/>
      <c r="SD303" s="9"/>
      <c r="SE303" s="9"/>
      <c r="SF303" s="9"/>
      <c r="SG303" s="9"/>
      <c r="SH303" s="9"/>
      <c r="SI303" s="9"/>
      <c r="SJ303" s="9"/>
      <c r="SK303" s="9"/>
      <c r="SL303" s="9"/>
      <c r="SM303" s="9"/>
      <c r="SN303" s="9"/>
      <c r="SO303" s="9"/>
      <c r="SP303" s="9"/>
      <c r="SQ303" s="9"/>
      <c r="SR303" s="9"/>
      <c r="SS303" s="9"/>
      <c r="ST303" s="9"/>
      <c r="SU303" s="9"/>
      <c r="SV303" s="9"/>
      <c r="SW303" s="9"/>
      <c r="SX303" s="9"/>
      <c r="SY303" s="9"/>
      <c r="SZ303" s="9"/>
      <c r="TA303" s="9"/>
      <c r="TB303" s="9"/>
      <c r="TC303" s="9"/>
      <c r="TD303" s="9"/>
      <c r="TE303" s="9"/>
      <c r="TF303" s="9"/>
      <c r="TG303" s="9"/>
      <c r="TH303" s="9"/>
      <c r="TI303" s="9"/>
      <c r="TJ303" s="9"/>
      <c r="TK303" s="9"/>
      <c r="TL303" s="9"/>
      <c r="TM303" s="9"/>
      <c r="TN303" s="9"/>
      <c r="TO303" s="9"/>
      <c r="TP303" s="9"/>
      <c r="TQ303" s="9"/>
      <c r="TR303" s="9"/>
      <c r="TS303" s="9"/>
      <c r="TT303" s="9"/>
      <c r="TU303" s="9"/>
      <c r="TV303" s="9"/>
      <c r="TW303" s="9"/>
      <c r="TX303" s="9"/>
      <c r="TY303" s="9"/>
      <c r="TZ303" s="9"/>
      <c r="UA303" s="9"/>
      <c r="UB303" s="9"/>
      <c r="UC303" s="9"/>
      <c r="UD303" s="9"/>
      <c r="UE303" s="9"/>
      <c r="UF303" s="9"/>
      <c r="UG303" s="9"/>
      <c r="UH303" s="9"/>
      <c r="UI303" s="9"/>
      <c r="UJ303" s="9"/>
      <c r="UK303" s="9"/>
      <c r="UL303" s="9"/>
      <c r="UM303" s="9"/>
      <c r="UN303" s="9"/>
      <c r="UO303" s="9"/>
      <c r="UP303" s="9"/>
      <c r="UQ303" s="9"/>
      <c r="UR303" s="9"/>
      <c r="US303" s="9"/>
    </row>
    <row r="304" spans="1:565" s="105" customFormat="1" x14ac:dyDescent="0.2">
      <c r="A304" s="119" t="s">
        <v>1067</v>
      </c>
      <c r="B304" s="116" t="s">
        <v>1005</v>
      </c>
      <c r="C304" s="120">
        <v>1235.980004</v>
      </c>
      <c r="D304" s="113">
        <v>1438.3</v>
      </c>
      <c r="E304" s="194">
        <v>97.638162500000007</v>
      </c>
      <c r="F304" s="10"/>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c r="IW304" s="9"/>
      <c r="IX304" s="9"/>
      <c r="IY304" s="9"/>
      <c r="IZ304" s="9"/>
      <c r="JA304" s="9"/>
      <c r="JB304" s="9"/>
      <c r="JC304" s="9"/>
      <c r="JD304" s="9"/>
      <c r="JE304" s="9"/>
      <c r="JF304" s="9"/>
      <c r="JG304" s="9"/>
      <c r="JH304" s="9"/>
      <c r="JI304" s="9"/>
      <c r="JJ304" s="9"/>
      <c r="JK304" s="9"/>
      <c r="JL304" s="9"/>
      <c r="JM304" s="9"/>
      <c r="JN304" s="9"/>
      <c r="JO304" s="9"/>
      <c r="JP304" s="9"/>
      <c r="JQ304" s="9"/>
      <c r="JR304" s="9"/>
      <c r="JS304" s="9"/>
      <c r="JT304" s="9"/>
      <c r="JU304" s="9"/>
      <c r="JV304" s="9"/>
      <c r="JW304" s="9"/>
      <c r="JX304" s="9"/>
      <c r="JY304" s="9"/>
      <c r="JZ304" s="9"/>
      <c r="KA304" s="9"/>
      <c r="KB304" s="9"/>
      <c r="KC304" s="9"/>
      <c r="KD304" s="9"/>
      <c r="KE304" s="9"/>
      <c r="KF304" s="9"/>
      <c r="KG304" s="9"/>
      <c r="KH304" s="9"/>
      <c r="KI304" s="9"/>
      <c r="KJ304" s="9"/>
      <c r="KK304" s="9"/>
      <c r="KL304" s="9"/>
      <c r="KM304" s="9"/>
      <c r="KN304" s="9"/>
      <c r="KO304" s="9"/>
      <c r="KP304" s="9"/>
      <c r="KQ304" s="9"/>
      <c r="KR304" s="9"/>
      <c r="KS304" s="9"/>
      <c r="KT304" s="9"/>
      <c r="KU304" s="9"/>
      <c r="KV304" s="9"/>
      <c r="KW304" s="9"/>
      <c r="KX304" s="9"/>
      <c r="KY304" s="9"/>
      <c r="KZ304" s="9"/>
      <c r="LA304" s="9"/>
      <c r="LB304" s="9"/>
      <c r="LC304" s="9"/>
      <c r="LD304" s="9"/>
      <c r="LE304" s="9"/>
      <c r="LF304" s="9"/>
      <c r="LG304" s="9"/>
      <c r="LH304" s="9"/>
      <c r="LI304" s="9"/>
      <c r="LJ304" s="9"/>
      <c r="LK304" s="9"/>
      <c r="LL304" s="9"/>
      <c r="LM304" s="9"/>
      <c r="LN304" s="9"/>
      <c r="LO304" s="9"/>
      <c r="LP304" s="9"/>
      <c r="LQ304" s="9"/>
      <c r="LR304" s="9"/>
      <c r="LS304" s="9"/>
      <c r="LT304" s="9"/>
      <c r="LU304" s="9"/>
      <c r="LV304" s="9"/>
      <c r="LW304" s="9"/>
      <c r="LX304" s="9"/>
      <c r="LY304" s="9"/>
      <c r="LZ304" s="9"/>
      <c r="MA304" s="9"/>
      <c r="MB304" s="9"/>
      <c r="MC304" s="9"/>
      <c r="MD304" s="9"/>
      <c r="ME304" s="9"/>
      <c r="MF304" s="9"/>
      <c r="MG304" s="9"/>
      <c r="MH304" s="9"/>
      <c r="MI304" s="9"/>
      <c r="MJ304" s="9"/>
      <c r="MK304" s="9"/>
      <c r="ML304" s="9"/>
      <c r="MM304" s="9"/>
      <c r="MN304" s="9"/>
      <c r="MO304" s="9"/>
      <c r="MP304" s="9"/>
      <c r="MQ304" s="9"/>
      <c r="MR304" s="9"/>
      <c r="MS304" s="9"/>
      <c r="MT304" s="9"/>
      <c r="MU304" s="9"/>
      <c r="MV304" s="9"/>
      <c r="MW304" s="9"/>
      <c r="MX304" s="9"/>
      <c r="MY304" s="9"/>
      <c r="MZ304" s="9"/>
      <c r="NA304" s="9"/>
      <c r="NB304" s="9"/>
      <c r="NC304" s="9"/>
      <c r="ND304" s="9"/>
      <c r="NE304" s="9"/>
      <c r="NF304" s="9"/>
      <c r="NG304" s="9"/>
      <c r="NH304" s="9"/>
      <c r="NI304" s="9"/>
      <c r="NJ304" s="9"/>
      <c r="NK304" s="9"/>
      <c r="NL304" s="9"/>
      <c r="NM304" s="9"/>
      <c r="NN304" s="9"/>
      <c r="NO304" s="9"/>
      <c r="NP304" s="9"/>
      <c r="NQ304" s="9"/>
      <c r="NR304" s="9"/>
      <c r="NS304" s="9"/>
      <c r="NT304" s="9"/>
      <c r="NU304" s="9"/>
      <c r="NV304" s="9"/>
      <c r="NW304" s="9"/>
      <c r="NX304" s="9"/>
      <c r="NY304" s="9"/>
      <c r="NZ304" s="9"/>
      <c r="OA304" s="9"/>
      <c r="OB304" s="9"/>
      <c r="OC304" s="9"/>
      <c r="OD304" s="9"/>
      <c r="OE304" s="9"/>
      <c r="OF304" s="9"/>
      <c r="OG304" s="9"/>
      <c r="OH304" s="9"/>
      <c r="OI304" s="9"/>
      <c r="OJ304" s="9"/>
      <c r="OK304" s="9"/>
      <c r="OL304" s="9"/>
      <c r="OM304" s="9"/>
      <c r="ON304" s="9"/>
      <c r="OO304" s="9"/>
      <c r="OP304" s="9"/>
      <c r="OQ304" s="9"/>
      <c r="OR304" s="9"/>
      <c r="OS304" s="9"/>
      <c r="OT304" s="9"/>
      <c r="OU304" s="9"/>
      <c r="OV304" s="9"/>
      <c r="OW304" s="9"/>
      <c r="OX304" s="9"/>
      <c r="OY304" s="9"/>
      <c r="OZ304" s="9"/>
      <c r="PA304" s="9"/>
      <c r="PB304" s="9"/>
      <c r="PC304" s="9"/>
      <c r="PD304" s="9"/>
      <c r="PE304" s="9"/>
      <c r="PF304" s="9"/>
      <c r="PG304" s="9"/>
      <c r="PH304" s="9"/>
      <c r="PI304" s="9"/>
      <c r="PJ304" s="9"/>
      <c r="PK304" s="9"/>
      <c r="PL304" s="9"/>
      <c r="PM304" s="9"/>
      <c r="PN304" s="9"/>
      <c r="PO304" s="9"/>
      <c r="PP304" s="9"/>
      <c r="PQ304" s="9"/>
      <c r="PR304" s="9"/>
      <c r="PS304" s="9"/>
      <c r="PT304" s="9"/>
      <c r="PU304" s="9"/>
      <c r="PV304" s="9"/>
      <c r="PW304" s="9"/>
      <c r="PX304" s="9"/>
      <c r="PY304" s="9"/>
      <c r="PZ304" s="9"/>
      <c r="QA304" s="9"/>
      <c r="QB304" s="9"/>
      <c r="QC304" s="9"/>
      <c r="QD304" s="9"/>
      <c r="QE304" s="9"/>
      <c r="QF304" s="9"/>
      <c r="QG304" s="9"/>
      <c r="QH304" s="9"/>
      <c r="QI304" s="9"/>
      <c r="QJ304" s="9"/>
      <c r="QK304" s="9"/>
      <c r="QL304" s="9"/>
      <c r="QM304" s="9"/>
      <c r="QN304" s="9"/>
      <c r="QO304" s="9"/>
      <c r="QP304" s="9"/>
      <c r="QQ304" s="9"/>
      <c r="QR304" s="9"/>
      <c r="QS304" s="9"/>
      <c r="QT304" s="9"/>
      <c r="QU304" s="9"/>
      <c r="QV304" s="9"/>
      <c r="QW304" s="9"/>
      <c r="QX304" s="9"/>
      <c r="QY304" s="9"/>
      <c r="QZ304" s="9"/>
      <c r="RA304" s="9"/>
      <c r="RB304" s="9"/>
      <c r="RC304" s="9"/>
      <c r="RD304" s="9"/>
      <c r="RE304" s="9"/>
      <c r="RF304" s="9"/>
      <c r="RG304" s="9"/>
      <c r="RH304" s="9"/>
      <c r="RI304" s="9"/>
      <c r="RJ304" s="9"/>
      <c r="RK304" s="9"/>
      <c r="RL304" s="9"/>
      <c r="RM304" s="9"/>
      <c r="RN304" s="9"/>
      <c r="RO304" s="9"/>
      <c r="RP304" s="9"/>
      <c r="RQ304" s="9"/>
      <c r="RR304" s="9"/>
      <c r="RS304" s="9"/>
      <c r="RT304" s="9"/>
      <c r="RU304" s="9"/>
      <c r="RV304" s="9"/>
      <c r="RW304" s="9"/>
      <c r="RX304" s="9"/>
      <c r="RY304" s="9"/>
      <c r="RZ304" s="9"/>
      <c r="SA304" s="9"/>
      <c r="SB304" s="9"/>
      <c r="SC304" s="9"/>
      <c r="SD304" s="9"/>
      <c r="SE304" s="9"/>
      <c r="SF304" s="9"/>
      <c r="SG304" s="9"/>
      <c r="SH304" s="9"/>
      <c r="SI304" s="9"/>
      <c r="SJ304" s="9"/>
      <c r="SK304" s="9"/>
      <c r="SL304" s="9"/>
      <c r="SM304" s="9"/>
      <c r="SN304" s="9"/>
      <c r="SO304" s="9"/>
      <c r="SP304" s="9"/>
      <c r="SQ304" s="9"/>
      <c r="SR304" s="9"/>
      <c r="SS304" s="9"/>
      <c r="ST304" s="9"/>
      <c r="SU304" s="9"/>
      <c r="SV304" s="9"/>
      <c r="SW304" s="9"/>
      <c r="SX304" s="9"/>
      <c r="SY304" s="9"/>
      <c r="SZ304" s="9"/>
      <c r="TA304" s="9"/>
      <c r="TB304" s="9"/>
      <c r="TC304" s="9"/>
      <c r="TD304" s="9"/>
      <c r="TE304" s="9"/>
      <c r="TF304" s="9"/>
      <c r="TG304" s="9"/>
      <c r="TH304" s="9"/>
      <c r="TI304" s="9"/>
      <c r="TJ304" s="9"/>
      <c r="TK304" s="9"/>
      <c r="TL304" s="9"/>
      <c r="TM304" s="9"/>
      <c r="TN304" s="9"/>
      <c r="TO304" s="9"/>
      <c r="TP304" s="9"/>
      <c r="TQ304" s="9"/>
      <c r="TR304" s="9"/>
      <c r="TS304" s="9"/>
      <c r="TT304" s="9"/>
      <c r="TU304" s="9"/>
      <c r="TV304" s="9"/>
      <c r="TW304" s="9"/>
      <c r="TX304" s="9"/>
      <c r="TY304" s="9"/>
      <c r="TZ304" s="9"/>
      <c r="UA304" s="9"/>
      <c r="UB304" s="9"/>
      <c r="UC304" s="9"/>
      <c r="UD304" s="9"/>
      <c r="UE304" s="9"/>
      <c r="UF304" s="9"/>
      <c r="UG304" s="9"/>
      <c r="UH304" s="9"/>
      <c r="UI304" s="9"/>
      <c r="UJ304" s="9"/>
      <c r="UK304" s="9"/>
      <c r="UL304" s="9"/>
      <c r="UM304" s="9"/>
      <c r="UN304" s="9"/>
      <c r="UO304" s="9"/>
      <c r="UP304" s="9"/>
      <c r="UQ304" s="9"/>
      <c r="UR304" s="9"/>
      <c r="US304" s="9"/>
    </row>
    <row r="305" spans="1:565" s="105" customFormat="1" x14ac:dyDescent="0.2">
      <c r="A305" s="119" t="s">
        <v>1068</v>
      </c>
      <c r="B305" s="116" t="s">
        <v>1005</v>
      </c>
      <c r="C305" s="120">
        <v>1489.8134620000001</v>
      </c>
      <c r="D305" s="113">
        <v>1442.5</v>
      </c>
      <c r="E305" s="195"/>
      <c r="F305" s="10"/>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c r="ML305" s="9"/>
      <c r="MM305" s="9"/>
      <c r="MN305" s="9"/>
      <c r="MO305" s="9"/>
      <c r="MP305" s="9"/>
      <c r="MQ305" s="9"/>
      <c r="MR305" s="9"/>
      <c r="MS305" s="9"/>
      <c r="MT305" s="9"/>
      <c r="MU305" s="9"/>
      <c r="MV305" s="9"/>
      <c r="MW305" s="9"/>
      <c r="MX305" s="9"/>
      <c r="MY305" s="9"/>
      <c r="MZ305" s="9"/>
      <c r="NA305" s="9"/>
      <c r="NB305" s="9"/>
      <c r="NC305" s="9"/>
      <c r="ND305" s="9"/>
      <c r="NE305" s="9"/>
      <c r="NF305" s="9"/>
      <c r="NG305" s="9"/>
      <c r="NH305" s="9"/>
      <c r="NI305" s="9"/>
      <c r="NJ305" s="9"/>
      <c r="NK305" s="9"/>
      <c r="NL305" s="9"/>
      <c r="NM305" s="9"/>
      <c r="NN305" s="9"/>
      <c r="NO305" s="9"/>
      <c r="NP305" s="9"/>
      <c r="NQ305" s="9"/>
      <c r="NR305" s="9"/>
      <c r="NS305" s="9"/>
      <c r="NT305" s="9"/>
      <c r="NU305" s="9"/>
      <c r="NV305" s="9"/>
      <c r="NW305" s="9"/>
      <c r="NX305" s="9"/>
      <c r="NY305" s="9"/>
      <c r="NZ305" s="9"/>
      <c r="OA305" s="9"/>
      <c r="OB305" s="9"/>
      <c r="OC305" s="9"/>
      <c r="OD305" s="9"/>
      <c r="OE305" s="9"/>
      <c r="OF305" s="9"/>
      <c r="OG305" s="9"/>
      <c r="OH305" s="9"/>
      <c r="OI305" s="9"/>
      <c r="OJ305" s="9"/>
      <c r="OK305" s="9"/>
      <c r="OL305" s="9"/>
      <c r="OM305" s="9"/>
      <c r="ON305" s="9"/>
      <c r="OO305" s="9"/>
      <c r="OP305" s="9"/>
      <c r="OQ305" s="9"/>
      <c r="OR305" s="9"/>
      <c r="OS305" s="9"/>
      <c r="OT305" s="9"/>
      <c r="OU305" s="9"/>
      <c r="OV305" s="9"/>
      <c r="OW305" s="9"/>
      <c r="OX305" s="9"/>
      <c r="OY305" s="9"/>
      <c r="OZ305" s="9"/>
      <c r="PA305" s="9"/>
      <c r="PB305" s="9"/>
      <c r="PC305" s="9"/>
      <c r="PD305" s="9"/>
      <c r="PE305" s="9"/>
      <c r="PF305" s="9"/>
      <c r="PG305" s="9"/>
      <c r="PH305" s="9"/>
      <c r="PI305" s="9"/>
      <c r="PJ305" s="9"/>
      <c r="PK305" s="9"/>
      <c r="PL305" s="9"/>
      <c r="PM305" s="9"/>
      <c r="PN305" s="9"/>
      <c r="PO305" s="9"/>
      <c r="PP305" s="9"/>
      <c r="PQ305" s="9"/>
      <c r="PR305" s="9"/>
      <c r="PS305" s="9"/>
      <c r="PT305" s="9"/>
      <c r="PU305" s="9"/>
      <c r="PV305" s="9"/>
      <c r="PW305" s="9"/>
      <c r="PX305" s="9"/>
      <c r="PY305" s="9"/>
      <c r="PZ305" s="9"/>
      <c r="QA305" s="9"/>
      <c r="QB305" s="9"/>
      <c r="QC305" s="9"/>
      <c r="QD305" s="9"/>
      <c r="QE305" s="9"/>
      <c r="QF305" s="9"/>
      <c r="QG305" s="9"/>
      <c r="QH305" s="9"/>
      <c r="QI305" s="9"/>
      <c r="QJ305" s="9"/>
      <c r="QK305" s="9"/>
      <c r="QL305" s="9"/>
      <c r="QM305" s="9"/>
      <c r="QN305" s="9"/>
      <c r="QO305" s="9"/>
      <c r="QP305" s="9"/>
      <c r="QQ305" s="9"/>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c r="SB305" s="9"/>
      <c r="SC305" s="9"/>
      <c r="SD305" s="9"/>
      <c r="SE305" s="9"/>
      <c r="SF305" s="9"/>
      <c r="SG305" s="9"/>
      <c r="SH305" s="9"/>
      <c r="SI305" s="9"/>
      <c r="SJ305" s="9"/>
      <c r="SK305" s="9"/>
      <c r="SL305" s="9"/>
      <c r="SM305" s="9"/>
      <c r="SN305" s="9"/>
      <c r="SO305" s="9"/>
      <c r="SP305" s="9"/>
      <c r="SQ305" s="9"/>
      <c r="SR305" s="9"/>
      <c r="SS305" s="9"/>
      <c r="ST305" s="9"/>
      <c r="SU305" s="9"/>
      <c r="SV305" s="9"/>
      <c r="SW305" s="9"/>
      <c r="SX305" s="9"/>
      <c r="SY305" s="9"/>
      <c r="SZ305" s="9"/>
      <c r="TA305" s="9"/>
      <c r="TB305" s="9"/>
      <c r="TC305" s="9"/>
      <c r="TD305" s="9"/>
      <c r="TE305" s="9"/>
      <c r="TF305" s="9"/>
      <c r="TG305" s="9"/>
      <c r="TH305" s="9"/>
      <c r="TI305" s="9"/>
      <c r="TJ305" s="9"/>
      <c r="TK305" s="9"/>
      <c r="TL305" s="9"/>
      <c r="TM305" s="9"/>
      <c r="TN305" s="9"/>
      <c r="TO305" s="9"/>
      <c r="TP305" s="9"/>
      <c r="TQ305" s="9"/>
      <c r="TR305" s="9"/>
      <c r="TS305" s="9"/>
      <c r="TT305" s="9"/>
      <c r="TU305" s="9"/>
      <c r="TV305" s="9"/>
      <c r="TW305" s="9"/>
      <c r="TX305" s="9"/>
      <c r="TY305" s="9"/>
      <c r="TZ305" s="9"/>
      <c r="UA305" s="9"/>
      <c r="UB305" s="9"/>
      <c r="UC305" s="9"/>
      <c r="UD305" s="9"/>
      <c r="UE305" s="9"/>
      <c r="UF305" s="9"/>
      <c r="UG305" s="9"/>
      <c r="UH305" s="9"/>
      <c r="UI305" s="9"/>
      <c r="UJ305" s="9"/>
      <c r="UK305" s="9"/>
      <c r="UL305" s="9"/>
      <c r="UM305" s="9"/>
      <c r="UN305" s="9"/>
      <c r="UO305" s="9"/>
      <c r="UP305" s="9"/>
      <c r="UQ305" s="9"/>
      <c r="UR305" s="9"/>
      <c r="US305" s="9"/>
    </row>
    <row r="306" spans="1:565" s="105" customFormat="1" x14ac:dyDescent="0.2">
      <c r="A306" s="119" t="s">
        <v>1718</v>
      </c>
      <c r="B306" s="116" t="s">
        <v>1005</v>
      </c>
      <c r="C306" s="120">
        <v>88.924999999999997</v>
      </c>
      <c r="D306" s="113">
        <v>89.11</v>
      </c>
      <c r="E306" s="192">
        <v>141.40726874999999</v>
      </c>
      <c r="F306" s="10"/>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c r="IW306" s="9"/>
      <c r="IX306" s="9"/>
      <c r="IY306" s="9"/>
      <c r="IZ306" s="9"/>
      <c r="JA306" s="9"/>
      <c r="JB306" s="9"/>
      <c r="JC306" s="9"/>
      <c r="JD306" s="9"/>
      <c r="JE306" s="9"/>
      <c r="JF306" s="9"/>
      <c r="JG306" s="9"/>
      <c r="JH306" s="9"/>
      <c r="JI306" s="9"/>
      <c r="JJ306" s="9"/>
      <c r="JK306" s="9"/>
      <c r="JL306" s="9"/>
      <c r="JM306" s="9"/>
      <c r="JN306" s="9"/>
      <c r="JO306" s="9"/>
      <c r="JP306" s="9"/>
      <c r="JQ306" s="9"/>
      <c r="JR306" s="9"/>
      <c r="JS306" s="9"/>
      <c r="JT306" s="9"/>
      <c r="JU306" s="9"/>
      <c r="JV306" s="9"/>
      <c r="JW306" s="9"/>
      <c r="JX306" s="9"/>
      <c r="JY306" s="9"/>
      <c r="JZ306" s="9"/>
      <c r="KA306" s="9"/>
      <c r="KB306" s="9"/>
      <c r="KC306" s="9"/>
      <c r="KD306" s="9"/>
      <c r="KE306" s="9"/>
      <c r="KF306" s="9"/>
      <c r="KG306" s="9"/>
      <c r="KH306" s="9"/>
      <c r="KI306" s="9"/>
      <c r="KJ306" s="9"/>
      <c r="KK306" s="9"/>
      <c r="KL306" s="9"/>
      <c r="KM306" s="9"/>
      <c r="KN306" s="9"/>
      <c r="KO306" s="9"/>
      <c r="KP306" s="9"/>
      <c r="KQ306" s="9"/>
      <c r="KR306" s="9"/>
      <c r="KS306" s="9"/>
      <c r="KT306" s="9"/>
      <c r="KU306" s="9"/>
      <c r="KV306" s="9"/>
      <c r="KW306" s="9"/>
      <c r="KX306" s="9"/>
      <c r="KY306" s="9"/>
      <c r="KZ306" s="9"/>
      <c r="LA306" s="9"/>
      <c r="LB306" s="9"/>
      <c r="LC306" s="9"/>
      <c r="LD306" s="9"/>
      <c r="LE306" s="9"/>
      <c r="LF306" s="9"/>
      <c r="LG306" s="9"/>
      <c r="LH306" s="9"/>
      <c r="LI306" s="9"/>
      <c r="LJ306" s="9"/>
      <c r="LK306" s="9"/>
      <c r="LL306" s="9"/>
      <c r="LM306" s="9"/>
      <c r="LN306" s="9"/>
      <c r="LO306" s="9"/>
      <c r="LP306" s="9"/>
      <c r="LQ306" s="9"/>
      <c r="LR306" s="9"/>
      <c r="LS306" s="9"/>
      <c r="LT306" s="9"/>
      <c r="LU306" s="9"/>
      <c r="LV306" s="9"/>
      <c r="LW306" s="9"/>
      <c r="LX306" s="9"/>
      <c r="LY306" s="9"/>
      <c r="LZ306" s="9"/>
      <c r="MA306" s="9"/>
      <c r="MB306" s="9"/>
      <c r="MC306" s="9"/>
      <c r="MD306" s="9"/>
      <c r="ME306" s="9"/>
      <c r="MF306" s="9"/>
      <c r="MG306" s="9"/>
      <c r="MH306" s="9"/>
      <c r="MI306" s="9"/>
      <c r="MJ306" s="9"/>
      <c r="MK306" s="9"/>
      <c r="ML306" s="9"/>
      <c r="MM306" s="9"/>
      <c r="MN306" s="9"/>
      <c r="MO306" s="9"/>
      <c r="MP306" s="9"/>
      <c r="MQ306" s="9"/>
      <c r="MR306" s="9"/>
      <c r="MS306" s="9"/>
      <c r="MT306" s="9"/>
      <c r="MU306" s="9"/>
      <c r="MV306" s="9"/>
      <c r="MW306" s="9"/>
      <c r="MX306" s="9"/>
      <c r="MY306" s="9"/>
      <c r="MZ306" s="9"/>
      <c r="NA306" s="9"/>
      <c r="NB306" s="9"/>
      <c r="NC306" s="9"/>
      <c r="ND306" s="9"/>
      <c r="NE306" s="9"/>
      <c r="NF306" s="9"/>
      <c r="NG306" s="9"/>
      <c r="NH306" s="9"/>
      <c r="NI306" s="9"/>
      <c r="NJ306" s="9"/>
      <c r="NK306" s="9"/>
      <c r="NL306" s="9"/>
      <c r="NM306" s="9"/>
      <c r="NN306" s="9"/>
      <c r="NO306" s="9"/>
      <c r="NP306" s="9"/>
      <c r="NQ306" s="9"/>
      <c r="NR306" s="9"/>
      <c r="NS306" s="9"/>
      <c r="NT306" s="9"/>
      <c r="NU306" s="9"/>
      <c r="NV306" s="9"/>
      <c r="NW306" s="9"/>
      <c r="NX306" s="9"/>
      <c r="NY306" s="9"/>
      <c r="NZ306" s="9"/>
      <c r="OA306" s="9"/>
      <c r="OB306" s="9"/>
      <c r="OC306" s="9"/>
      <c r="OD306" s="9"/>
      <c r="OE306" s="9"/>
      <c r="OF306" s="9"/>
      <c r="OG306" s="9"/>
      <c r="OH306" s="9"/>
      <c r="OI306" s="9"/>
      <c r="OJ306" s="9"/>
      <c r="OK306" s="9"/>
      <c r="OL306" s="9"/>
      <c r="OM306" s="9"/>
      <c r="ON306" s="9"/>
      <c r="OO306" s="9"/>
      <c r="OP306" s="9"/>
      <c r="OQ306" s="9"/>
      <c r="OR306" s="9"/>
      <c r="OS306" s="9"/>
      <c r="OT306" s="9"/>
      <c r="OU306" s="9"/>
      <c r="OV306" s="9"/>
      <c r="OW306" s="9"/>
      <c r="OX306" s="9"/>
      <c r="OY306" s="9"/>
      <c r="OZ306" s="9"/>
      <c r="PA306" s="9"/>
      <c r="PB306" s="9"/>
      <c r="PC306" s="9"/>
      <c r="PD306" s="9"/>
      <c r="PE306" s="9"/>
      <c r="PF306" s="9"/>
      <c r="PG306" s="9"/>
      <c r="PH306" s="9"/>
      <c r="PI306" s="9"/>
      <c r="PJ306" s="9"/>
      <c r="PK306" s="9"/>
      <c r="PL306" s="9"/>
      <c r="PM306" s="9"/>
      <c r="PN306" s="9"/>
      <c r="PO306" s="9"/>
      <c r="PP306" s="9"/>
      <c r="PQ306" s="9"/>
      <c r="PR306" s="9"/>
      <c r="PS306" s="9"/>
      <c r="PT306" s="9"/>
      <c r="PU306" s="9"/>
      <c r="PV306" s="9"/>
      <c r="PW306" s="9"/>
      <c r="PX306" s="9"/>
      <c r="PY306" s="9"/>
      <c r="PZ306" s="9"/>
      <c r="QA306" s="9"/>
      <c r="QB306" s="9"/>
      <c r="QC306" s="9"/>
      <c r="QD306" s="9"/>
      <c r="QE306" s="9"/>
      <c r="QF306" s="9"/>
      <c r="QG306" s="9"/>
      <c r="QH306" s="9"/>
      <c r="QI306" s="9"/>
      <c r="QJ306" s="9"/>
      <c r="QK306" s="9"/>
      <c r="QL306" s="9"/>
      <c r="QM306" s="9"/>
      <c r="QN306" s="9"/>
      <c r="QO306" s="9"/>
      <c r="QP306" s="9"/>
      <c r="QQ306" s="9"/>
      <c r="QR306" s="9"/>
      <c r="QS306" s="9"/>
      <c r="QT306" s="9"/>
      <c r="QU306" s="9"/>
      <c r="QV306" s="9"/>
      <c r="QW306" s="9"/>
      <c r="QX306" s="9"/>
      <c r="QY306" s="9"/>
      <c r="QZ306" s="9"/>
      <c r="RA306" s="9"/>
      <c r="RB306" s="9"/>
      <c r="RC306" s="9"/>
      <c r="RD306" s="9"/>
      <c r="RE306" s="9"/>
      <c r="RF306" s="9"/>
      <c r="RG306" s="9"/>
      <c r="RH306" s="9"/>
      <c r="RI306" s="9"/>
      <c r="RJ306" s="9"/>
      <c r="RK306" s="9"/>
      <c r="RL306" s="9"/>
      <c r="RM306" s="9"/>
      <c r="RN306" s="9"/>
      <c r="RO306" s="9"/>
      <c r="RP306" s="9"/>
      <c r="RQ306" s="9"/>
      <c r="RR306" s="9"/>
      <c r="RS306" s="9"/>
      <c r="RT306" s="9"/>
      <c r="RU306" s="9"/>
      <c r="RV306" s="9"/>
      <c r="RW306" s="9"/>
      <c r="RX306" s="9"/>
      <c r="RY306" s="9"/>
      <c r="RZ306" s="9"/>
      <c r="SA306" s="9"/>
      <c r="SB306" s="9"/>
      <c r="SC306" s="9"/>
      <c r="SD306" s="9"/>
      <c r="SE306" s="9"/>
      <c r="SF306" s="9"/>
      <c r="SG306" s="9"/>
      <c r="SH306" s="9"/>
      <c r="SI306" s="9"/>
      <c r="SJ306" s="9"/>
      <c r="SK306" s="9"/>
      <c r="SL306" s="9"/>
      <c r="SM306" s="9"/>
      <c r="SN306" s="9"/>
      <c r="SO306" s="9"/>
      <c r="SP306" s="9"/>
      <c r="SQ306" s="9"/>
      <c r="SR306" s="9"/>
      <c r="SS306" s="9"/>
      <c r="ST306" s="9"/>
      <c r="SU306" s="9"/>
      <c r="SV306" s="9"/>
      <c r="SW306" s="9"/>
      <c r="SX306" s="9"/>
      <c r="SY306" s="9"/>
      <c r="SZ306" s="9"/>
      <c r="TA306" s="9"/>
      <c r="TB306" s="9"/>
      <c r="TC306" s="9"/>
      <c r="TD306" s="9"/>
      <c r="TE306" s="9"/>
      <c r="TF306" s="9"/>
      <c r="TG306" s="9"/>
      <c r="TH306" s="9"/>
      <c r="TI306" s="9"/>
      <c r="TJ306" s="9"/>
      <c r="TK306" s="9"/>
      <c r="TL306" s="9"/>
      <c r="TM306" s="9"/>
      <c r="TN306" s="9"/>
      <c r="TO306" s="9"/>
      <c r="TP306" s="9"/>
      <c r="TQ306" s="9"/>
      <c r="TR306" s="9"/>
      <c r="TS306" s="9"/>
      <c r="TT306" s="9"/>
      <c r="TU306" s="9"/>
      <c r="TV306" s="9"/>
      <c r="TW306" s="9"/>
      <c r="TX306" s="9"/>
      <c r="TY306" s="9"/>
      <c r="TZ306" s="9"/>
      <c r="UA306" s="9"/>
      <c r="UB306" s="9"/>
      <c r="UC306" s="9"/>
      <c r="UD306" s="9"/>
      <c r="UE306" s="9"/>
      <c r="UF306" s="9"/>
      <c r="UG306" s="9"/>
      <c r="UH306" s="9"/>
      <c r="UI306" s="9"/>
      <c r="UJ306" s="9"/>
      <c r="UK306" s="9"/>
      <c r="UL306" s="9"/>
      <c r="UM306" s="9"/>
      <c r="UN306" s="9"/>
      <c r="UO306" s="9"/>
      <c r="UP306" s="9"/>
      <c r="UQ306" s="9"/>
      <c r="UR306" s="9"/>
      <c r="US306" s="9"/>
    </row>
    <row r="307" spans="1:565" s="105" customFormat="1" x14ac:dyDescent="0.2">
      <c r="A307" s="119" t="s">
        <v>1719</v>
      </c>
      <c r="B307" s="116" t="s">
        <v>1005</v>
      </c>
      <c r="C307" s="120">
        <v>90.4</v>
      </c>
      <c r="D307" s="113">
        <v>89.73</v>
      </c>
      <c r="E307" s="193"/>
      <c r="F307" s="10"/>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c r="ML307" s="9"/>
      <c r="MM307" s="9"/>
      <c r="MN307" s="9"/>
      <c r="MO307" s="9"/>
      <c r="MP307" s="9"/>
      <c r="MQ307" s="9"/>
      <c r="MR307" s="9"/>
      <c r="MS307" s="9"/>
      <c r="MT307" s="9"/>
      <c r="MU307" s="9"/>
      <c r="MV307" s="9"/>
      <c r="MW307" s="9"/>
      <c r="MX307" s="9"/>
      <c r="MY307" s="9"/>
      <c r="MZ307" s="9"/>
      <c r="NA307" s="9"/>
      <c r="NB307" s="9"/>
      <c r="NC307" s="9"/>
      <c r="ND307" s="9"/>
      <c r="NE307" s="9"/>
      <c r="NF307" s="9"/>
      <c r="NG307" s="9"/>
      <c r="NH307" s="9"/>
      <c r="NI307" s="9"/>
      <c r="NJ307" s="9"/>
      <c r="NK307" s="9"/>
      <c r="NL307" s="9"/>
      <c r="NM307" s="9"/>
      <c r="NN307" s="9"/>
      <c r="NO307" s="9"/>
      <c r="NP307" s="9"/>
      <c r="NQ307" s="9"/>
      <c r="NR307" s="9"/>
      <c r="NS307" s="9"/>
      <c r="NT307" s="9"/>
      <c r="NU307" s="9"/>
      <c r="NV307" s="9"/>
      <c r="NW307" s="9"/>
      <c r="NX307" s="9"/>
      <c r="NY307" s="9"/>
      <c r="NZ307" s="9"/>
      <c r="OA307" s="9"/>
      <c r="OB307" s="9"/>
      <c r="OC307" s="9"/>
      <c r="OD307" s="9"/>
      <c r="OE307" s="9"/>
      <c r="OF307" s="9"/>
      <c r="OG307" s="9"/>
      <c r="OH307" s="9"/>
      <c r="OI307" s="9"/>
      <c r="OJ307" s="9"/>
      <c r="OK307" s="9"/>
      <c r="OL307" s="9"/>
      <c r="OM307" s="9"/>
      <c r="ON307" s="9"/>
      <c r="OO307" s="9"/>
      <c r="OP307" s="9"/>
      <c r="OQ307" s="9"/>
      <c r="OR307" s="9"/>
      <c r="OS307" s="9"/>
      <c r="OT307" s="9"/>
      <c r="OU307" s="9"/>
      <c r="OV307" s="9"/>
      <c r="OW307" s="9"/>
      <c r="OX307" s="9"/>
      <c r="OY307" s="9"/>
      <c r="OZ307" s="9"/>
      <c r="PA307" s="9"/>
      <c r="PB307" s="9"/>
      <c r="PC307" s="9"/>
      <c r="PD307" s="9"/>
      <c r="PE307" s="9"/>
      <c r="PF307" s="9"/>
      <c r="PG307" s="9"/>
      <c r="PH307" s="9"/>
      <c r="PI307" s="9"/>
      <c r="PJ307" s="9"/>
      <c r="PK307" s="9"/>
      <c r="PL307" s="9"/>
      <c r="PM307" s="9"/>
      <c r="PN307" s="9"/>
      <c r="PO307" s="9"/>
      <c r="PP307" s="9"/>
      <c r="PQ307" s="9"/>
      <c r="PR307" s="9"/>
      <c r="PS307" s="9"/>
      <c r="PT307" s="9"/>
      <c r="PU307" s="9"/>
      <c r="PV307" s="9"/>
      <c r="PW307" s="9"/>
      <c r="PX307" s="9"/>
      <c r="PY307" s="9"/>
      <c r="PZ307" s="9"/>
      <c r="QA307" s="9"/>
      <c r="QB307" s="9"/>
      <c r="QC307" s="9"/>
      <c r="QD307" s="9"/>
      <c r="QE307" s="9"/>
      <c r="QF307" s="9"/>
      <c r="QG307" s="9"/>
      <c r="QH307" s="9"/>
      <c r="QI307" s="9"/>
      <c r="QJ307" s="9"/>
      <c r="QK307" s="9"/>
      <c r="QL307" s="9"/>
      <c r="QM307" s="9"/>
      <c r="QN307" s="9"/>
      <c r="QO307" s="9"/>
      <c r="QP307" s="9"/>
      <c r="QQ307" s="9"/>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c r="SB307" s="9"/>
      <c r="SC307" s="9"/>
      <c r="SD307" s="9"/>
      <c r="SE307" s="9"/>
      <c r="SF307" s="9"/>
      <c r="SG307" s="9"/>
      <c r="SH307" s="9"/>
      <c r="SI307" s="9"/>
      <c r="SJ307" s="9"/>
      <c r="SK307" s="9"/>
      <c r="SL307" s="9"/>
      <c r="SM307" s="9"/>
      <c r="SN307" s="9"/>
      <c r="SO307" s="9"/>
      <c r="SP307" s="9"/>
      <c r="SQ307" s="9"/>
      <c r="SR307" s="9"/>
      <c r="SS307" s="9"/>
      <c r="ST307" s="9"/>
      <c r="SU307" s="9"/>
      <c r="SV307" s="9"/>
      <c r="SW307" s="9"/>
      <c r="SX307" s="9"/>
      <c r="SY307" s="9"/>
      <c r="SZ307" s="9"/>
      <c r="TA307" s="9"/>
      <c r="TB307" s="9"/>
      <c r="TC307" s="9"/>
      <c r="TD307" s="9"/>
      <c r="TE307" s="9"/>
      <c r="TF307" s="9"/>
      <c r="TG307" s="9"/>
      <c r="TH307" s="9"/>
      <c r="TI307" s="9"/>
      <c r="TJ307" s="9"/>
      <c r="TK307" s="9"/>
      <c r="TL307" s="9"/>
      <c r="TM307" s="9"/>
      <c r="TN307" s="9"/>
      <c r="TO307" s="9"/>
      <c r="TP307" s="9"/>
      <c r="TQ307" s="9"/>
      <c r="TR307" s="9"/>
      <c r="TS307" s="9"/>
      <c r="TT307" s="9"/>
      <c r="TU307" s="9"/>
      <c r="TV307" s="9"/>
      <c r="TW307" s="9"/>
      <c r="TX307" s="9"/>
      <c r="TY307" s="9"/>
      <c r="TZ307" s="9"/>
      <c r="UA307" s="9"/>
      <c r="UB307" s="9"/>
      <c r="UC307" s="9"/>
      <c r="UD307" s="9"/>
      <c r="UE307" s="9"/>
      <c r="UF307" s="9"/>
      <c r="UG307" s="9"/>
      <c r="UH307" s="9"/>
      <c r="UI307" s="9"/>
      <c r="UJ307" s="9"/>
      <c r="UK307" s="9"/>
      <c r="UL307" s="9"/>
      <c r="UM307" s="9"/>
      <c r="UN307" s="9"/>
      <c r="UO307" s="9"/>
      <c r="UP307" s="9"/>
      <c r="UQ307" s="9"/>
      <c r="UR307" s="9"/>
      <c r="US307" s="9"/>
    </row>
    <row r="308" spans="1:565" s="105" customFormat="1" x14ac:dyDescent="0.2">
      <c r="A308" s="119" t="s">
        <v>1069</v>
      </c>
      <c r="B308" s="116" t="s">
        <v>1005</v>
      </c>
      <c r="C308" s="120">
        <v>380.14302900000001</v>
      </c>
      <c r="D308" s="113">
        <v>391.3</v>
      </c>
      <c r="E308" s="192">
        <v>158.2911</v>
      </c>
      <c r="F308" s="10"/>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c r="MK308" s="9"/>
      <c r="ML308" s="9"/>
      <c r="MM308" s="9"/>
      <c r="MN308" s="9"/>
      <c r="MO308" s="9"/>
      <c r="MP308" s="9"/>
      <c r="MQ308" s="9"/>
      <c r="MR308" s="9"/>
      <c r="MS308" s="9"/>
      <c r="MT308" s="9"/>
      <c r="MU308" s="9"/>
      <c r="MV308" s="9"/>
      <c r="MW308" s="9"/>
      <c r="MX308" s="9"/>
      <c r="MY308" s="9"/>
      <c r="MZ308" s="9"/>
      <c r="NA308" s="9"/>
      <c r="NB308" s="9"/>
      <c r="NC308" s="9"/>
      <c r="ND308" s="9"/>
      <c r="NE308" s="9"/>
      <c r="NF308" s="9"/>
      <c r="NG308" s="9"/>
      <c r="NH308" s="9"/>
      <c r="NI308" s="9"/>
      <c r="NJ308" s="9"/>
      <c r="NK308" s="9"/>
      <c r="NL308" s="9"/>
      <c r="NM308" s="9"/>
      <c r="NN308" s="9"/>
      <c r="NO308" s="9"/>
      <c r="NP308" s="9"/>
      <c r="NQ308" s="9"/>
      <c r="NR308" s="9"/>
      <c r="NS308" s="9"/>
      <c r="NT308" s="9"/>
      <c r="NU308" s="9"/>
      <c r="NV308" s="9"/>
      <c r="NW308" s="9"/>
      <c r="NX308" s="9"/>
      <c r="NY308" s="9"/>
      <c r="NZ308" s="9"/>
      <c r="OA308" s="9"/>
      <c r="OB308" s="9"/>
      <c r="OC308" s="9"/>
      <c r="OD308" s="9"/>
      <c r="OE308" s="9"/>
      <c r="OF308" s="9"/>
      <c r="OG308" s="9"/>
      <c r="OH308" s="9"/>
      <c r="OI308" s="9"/>
      <c r="OJ308" s="9"/>
      <c r="OK308" s="9"/>
      <c r="OL308" s="9"/>
      <c r="OM308" s="9"/>
      <c r="ON308" s="9"/>
      <c r="OO308" s="9"/>
      <c r="OP308" s="9"/>
      <c r="OQ308" s="9"/>
      <c r="OR308" s="9"/>
      <c r="OS308" s="9"/>
      <c r="OT308" s="9"/>
      <c r="OU308" s="9"/>
      <c r="OV308" s="9"/>
      <c r="OW308" s="9"/>
      <c r="OX308" s="9"/>
      <c r="OY308" s="9"/>
      <c r="OZ308" s="9"/>
      <c r="PA308" s="9"/>
      <c r="PB308" s="9"/>
      <c r="PC308" s="9"/>
      <c r="PD308" s="9"/>
      <c r="PE308" s="9"/>
      <c r="PF308" s="9"/>
      <c r="PG308" s="9"/>
      <c r="PH308" s="9"/>
      <c r="PI308" s="9"/>
      <c r="PJ308" s="9"/>
      <c r="PK308" s="9"/>
      <c r="PL308" s="9"/>
      <c r="PM308" s="9"/>
      <c r="PN308" s="9"/>
      <c r="PO308" s="9"/>
      <c r="PP308" s="9"/>
      <c r="PQ308" s="9"/>
      <c r="PR308" s="9"/>
      <c r="PS308" s="9"/>
      <c r="PT308" s="9"/>
      <c r="PU308" s="9"/>
      <c r="PV308" s="9"/>
      <c r="PW308" s="9"/>
      <c r="PX308" s="9"/>
      <c r="PY308" s="9"/>
      <c r="PZ308" s="9"/>
      <c r="QA308" s="9"/>
      <c r="QB308" s="9"/>
      <c r="QC308" s="9"/>
      <c r="QD308" s="9"/>
      <c r="QE308" s="9"/>
      <c r="QF308" s="9"/>
      <c r="QG308" s="9"/>
      <c r="QH308" s="9"/>
      <c r="QI308" s="9"/>
      <c r="QJ308" s="9"/>
      <c r="QK308" s="9"/>
      <c r="QL308" s="9"/>
      <c r="QM308" s="9"/>
      <c r="QN308" s="9"/>
      <c r="QO308" s="9"/>
      <c r="QP308" s="9"/>
      <c r="QQ308" s="9"/>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c r="SB308" s="9"/>
      <c r="SC308" s="9"/>
      <c r="SD308" s="9"/>
      <c r="SE308" s="9"/>
      <c r="SF308" s="9"/>
      <c r="SG308" s="9"/>
      <c r="SH308" s="9"/>
      <c r="SI308" s="9"/>
      <c r="SJ308" s="9"/>
      <c r="SK308" s="9"/>
      <c r="SL308" s="9"/>
      <c r="SM308" s="9"/>
      <c r="SN308" s="9"/>
      <c r="SO308" s="9"/>
      <c r="SP308" s="9"/>
      <c r="SQ308" s="9"/>
      <c r="SR308" s="9"/>
      <c r="SS308" s="9"/>
      <c r="ST308" s="9"/>
      <c r="SU308" s="9"/>
      <c r="SV308" s="9"/>
      <c r="SW308" s="9"/>
      <c r="SX308" s="9"/>
      <c r="SY308" s="9"/>
      <c r="SZ308" s="9"/>
      <c r="TA308" s="9"/>
      <c r="TB308" s="9"/>
      <c r="TC308" s="9"/>
      <c r="TD308" s="9"/>
      <c r="TE308" s="9"/>
      <c r="TF308" s="9"/>
      <c r="TG308" s="9"/>
      <c r="TH308" s="9"/>
      <c r="TI308" s="9"/>
      <c r="TJ308" s="9"/>
      <c r="TK308" s="9"/>
      <c r="TL308" s="9"/>
      <c r="TM308" s="9"/>
      <c r="TN308" s="9"/>
      <c r="TO308" s="9"/>
      <c r="TP308" s="9"/>
      <c r="TQ308" s="9"/>
      <c r="TR308" s="9"/>
      <c r="TS308" s="9"/>
      <c r="TT308" s="9"/>
      <c r="TU308" s="9"/>
      <c r="TV308" s="9"/>
      <c r="TW308" s="9"/>
      <c r="TX308" s="9"/>
      <c r="TY308" s="9"/>
      <c r="TZ308" s="9"/>
      <c r="UA308" s="9"/>
      <c r="UB308" s="9"/>
      <c r="UC308" s="9"/>
      <c r="UD308" s="9"/>
      <c r="UE308" s="9"/>
      <c r="UF308" s="9"/>
      <c r="UG308" s="9"/>
      <c r="UH308" s="9"/>
      <c r="UI308" s="9"/>
      <c r="UJ308" s="9"/>
      <c r="UK308" s="9"/>
      <c r="UL308" s="9"/>
      <c r="UM308" s="9"/>
      <c r="UN308" s="9"/>
      <c r="UO308" s="9"/>
      <c r="UP308" s="9"/>
      <c r="UQ308" s="9"/>
      <c r="UR308" s="9"/>
      <c r="US308" s="9"/>
    </row>
    <row r="309" spans="1:565" s="105" customFormat="1" x14ac:dyDescent="0.2">
      <c r="A309" s="119" t="s">
        <v>1070</v>
      </c>
      <c r="B309" s="116" t="s">
        <v>1005</v>
      </c>
      <c r="C309" s="120">
        <v>398.06079699999998</v>
      </c>
      <c r="D309" s="113">
        <v>393.45</v>
      </c>
      <c r="E309" s="193"/>
      <c r="F309" s="10"/>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c r="ML309" s="9"/>
      <c r="MM309" s="9"/>
      <c r="MN309" s="9"/>
      <c r="MO309" s="9"/>
      <c r="MP309" s="9"/>
      <c r="MQ309" s="9"/>
      <c r="MR309" s="9"/>
      <c r="MS309" s="9"/>
      <c r="MT309" s="9"/>
      <c r="MU309" s="9"/>
      <c r="MV309" s="9"/>
      <c r="MW309" s="9"/>
      <c r="MX309" s="9"/>
      <c r="MY309" s="9"/>
      <c r="MZ309" s="9"/>
      <c r="NA309" s="9"/>
      <c r="NB309" s="9"/>
      <c r="NC309" s="9"/>
      <c r="ND309" s="9"/>
      <c r="NE309" s="9"/>
      <c r="NF309" s="9"/>
      <c r="NG309" s="9"/>
      <c r="NH309" s="9"/>
      <c r="NI309" s="9"/>
      <c r="NJ309" s="9"/>
      <c r="NK309" s="9"/>
      <c r="NL309" s="9"/>
      <c r="NM309" s="9"/>
      <c r="NN309" s="9"/>
      <c r="NO309" s="9"/>
      <c r="NP309" s="9"/>
      <c r="NQ309" s="9"/>
      <c r="NR309" s="9"/>
      <c r="NS309" s="9"/>
      <c r="NT309" s="9"/>
      <c r="NU309" s="9"/>
      <c r="NV309" s="9"/>
      <c r="NW309" s="9"/>
      <c r="NX309" s="9"/>
      <c r="NY309" s="9"/>
      <c r="NZ309" s="9"/>
      <c r="OA309" s="9"/>
      <c r="OB309" s="9"/>
      <c r="OC309" s="9"/>
      <c r="OD309" s="9"/>
      <c r="OE309" s="9"/>
      <c r="OF309" s="9"/>
      <c r="OG309" s="9"/>
      <c r="OH309" s="9"/>
      <c r="OI309" s="9"/>
      <c r="OJ309" s="9"/>
      <c r="OK309" s="9"/>
      <c r="OL309" s="9"/>
      <c r="OM309" s="9"/>
      <c r="ON309" s="9"/>
      <c r="OO309" s="9"/>
      <c r="OP309" s="9"/>
      <c r="OQ309" s="9"/>
      <c r="OR309" s="9"/>
      <c r="OS309" s="9"/>
      <c r="OT309" s="9"/>
      <c r="OU309" s="9"/>
      <c r="OV309" s="9"/>
      <c r="OW309" s="9"/>
      <c r="OX309" s="9"/>
      <c r="OY309" s="9"/>
      <c r="OZ309" s="9"/>
      <c r="PA309" s="9"/>
      <c r="PB309" s="9"/>
      <c r="PC309" s="9"/>
      <c r="PD309" s="9"/>
      <c r="PE309" s="9"/>
      <c r="PF309" s="9"/>
      <c r="PG309" s="9"/>
      <c r="PH309" s="9"/>
      <c r="PI309" s="9"/>
      <c r="PJ309" s="9"/>
      <c r="PK309" s="9"/>
      <c r="PL309" s="9"/>
      <c r="PM309" s="9"/>
      <c r="PN309" s="9"/>
      <c r="PO309" s="9"/>
      <c r="PP309" s="9"/>
      <c r="PQ309" s="9"/>
      <c r="PR309" s="9"/>
      <c r="PS309" s="9"/>
      <c r="PT309" s="9"/>
      <c r="PU309" s="9"/>
      <c r="PV309" s="9"/>
      <c r="PW309" s="9"/>
      <c r="PX309" s="9"/>
      <c r="PY309" s="9"/>
      <c r="PZ309" s="9"/>
      <c r="QA309" s="9"/>
      <c r="QB309" s="9"/>
      <c r="QC309" s="9"/>
      <c r="QD309" s="9"/>
      <c r="QE309" s="9"/>
      <c r="QF309" s="9"/>
      <c r="QG309" s="9"/>
      <c r="QH309" s="9"/>
      <c r="QI309" s="9"/>
      <c r="QJ309" s="9"/>
      <c r="QK309" s="9"/>
      <c r="QL309" s="9"/>
      <c r="QM309" s="9"/>
      <c r="QN309" s="9"/>
      <c r="QO309" s="9"/>
      <c r="QP309" s="9"/>
      <c r="QQ309" s="9"/>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c r="SB309" s="9"/>
      <c r="SC309" s="9"/>
      <c r="SD309" s="9"/>
      <c r="SE309" s="9"/>
      <c r="SF309" s="9"/>
      <c r="SG309" s="9"/>
      <c r="SH309" s="9"/>
      <c r="SI309" s="9"/>
      <c r="SJ309" s="9"/>
      <c r="SK309" s="9"/>
      <c r="SL309" s="9"/>
      <c r="SM309" s="9"/>
      <c r="SN309" s="9"/>
      <c r="SO309" s="9"/>
      <c r="SP309" s="9"/>
      <c r="SQ309" s="9"/>
      <c r="SR309" s="9"/>
      <c r="SS309" s="9"/>
      <c r="ST309" s="9"/>
      <c r="SU309" s="9"/>
      <c r="SV309" s="9"/>
      <c r="SW309" s="9"/>
      <c r="SX309" s="9"/>
      <c r="SY309" s="9"/>
      <c r="SZ309" s="9"/>
      <c r="TA309" s="9"/>
      <c r="TB309" s="9"/>
      <c r="TC309" s="9"/>
      <c r="TD309" s="9"/>
      <c r="TE309" s="9"/>
      <c r="TF309" s="9"/>
      <c r="TG309" s="9"/>
      <c r="TH309" s="9"/>
      <c r="TI309" s="9"/>
      <c r="TJ309" s="9"/>
      <c r="TK309" s="9"/>
      <c r="TL309" s="9"/>
      <c r="TM309" s="9"/>
      <c r="TN309" s="9"/>
      <c r="TO309" s="9"/>
      <c r="TP309" s="9"/>
      <c r="TQ309" s="9"/>
      <c r="TR309" s="9"/>
      <c r="TS309" s="9"/>
      <c r="TT309" s="9"/>
      <c r="TU309" s="9"/>
      <c r="TV309" s="9"/>
      <c r="TW309" s="9"/>
      <c r="TX309" s="9"/>
      <c r="TY309" s="9"/>
      <c r="TZ309" s="9"/>
      <c r="UA309" s="9"/>
      <c r="UB309" s="9"/>
      <c r="UC309" s="9"/>
      <c r="UD309" s="9"/>
      <c r="UE309" s="9"/>
      <c r="UF309" s="9"/>
      <c r="UG309" s="9"/>
      <c r="UH309" s="9"/>
      <c r="UI309" s="9"/>
      <c r="UJ309" s="9"/>
      <c r="UK309" s="9"/>
      <c r="UL309" s="9"/>
      <c r="UM309" s="9"/>
      <c r="UN309" s="9"/>
      <c r="UO309" s="9"/>
      <c r="UP309" s="9"/>
      <c r="UQ309" s="9"/>
      <c r="UR309" s="9"/>
      <c r="US309" s="9"/>
    </row>
    <row r="310" spans="1:565" s="105" customFormat="1" x14ac:dyDescent="0.2">
      <c r="A310" s="119" t="s">
        <v>1720</v>
      </c>
      <c r="B310" s="116" t="s">
        <v>1005</v>
      </c>
      <c r="C310" s="120">
        <v>270.45</v>
      </c>
      <c r="D310" s="113">
        <v>264.55</v>
      </c>
      <c r="E310" s="114">
        <v>380.31245812499998</v>
      </c>
      <c r="F310" s="10"/>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c r="ML310" s="9"/>
      <c r="MM310" s="9"/>
      <c r="MN310" s="9"/>
      <c r="MO310" s="9"/>
      <c r="MP310" s="9"/>
      <c r="MQ310" s="9"/>
      <c r="MR310" s="9"/>
      <c r="MS310" s="9"/>
      <c r="MT310" s="9"/>
      <c r="MU310" s="9"/>
      <c r="MV310" s="9"/>
      <c r="MW310" s="9"/>
      <c r="MX310" s="9"/>
      <c r="MY310" s="9"/>
      <c r="MZ310" s="9"/>
      <c r="NA310" s="9"/>
      <c r="NB310" s="9"/>
      <c r="NC310" s="9"/>
      <c r="ND310" s="9"/>
      <c r="NE310" s="9"/>
      <c r="NF310" s="9"/>
      <c r="NG310" s="9"/>
      <c r="NH310" s="9"/>
      <c r="NI310" s="9"/>
      <c r="NJ310" s="9"/>
      <c r="NK310" s="9"/>
      <c r="NL310" s="9"/>
      <c r="NM310" s="9"/>
      <c r="NN310" s="9"/>
      <c r="NO310" s="9"/>
      <c r="NP310" s="9"/>
      <c r="NQ310" s="9"/>
      <c r="NR310" s="9"/>
      <c r="NS310" s="9"/>
      <c r="NT310" s="9"/>
      <c r="NU310" s="9"/>
      <c r="NV310" s="9"/>
      <c r="NW310" s="9"/>
      <c r="NX310" s="9"/>
      <c r="NY310" s="9"/>
      <c r="NZ310" s="9"/>
      <c r="OA310" s="9"/>
      <c r="OB310" s="9"/>
      <c r="OC310" s="9"/>
      <c r="OD310" s="9"/>
      <c r="OE310" s="9"/>
      <c r="OF310" s="9"/>
      <c r="OG310" s="9"/>
      <c r="OH310" s="9"/>
      <c r="OI310" s="9"/>
      <c r="OJ310" s="9"/>
      <c r="OK310" s="9"/>
      <c r="OL310" s="9"/>
      <c r="OM310" s="9"/>
      <c r="ON310" s="9"/>
      <c r="OO310" s="9"/>
      <c r="OP310" s="9"/>
      <c r="OQ310" s="9"/>
      <c r="OR310" s="9"/>
      <c r="OS310" s="9"/>
      <c r="OT310" s="9"/>
      <c r="OU310" s="9"/>
      <c r="OV310" s="9"/>
      <c r="OW310" s="9"/>
      <c r="OX310" s="9"/>
      <c r="OY310" s="9"/>
      <c r="OZ310" s="9"/>
      <c r="PA310" s="9"/>
      <c r="PB310" s="9"/>
      <c r="PC310" s="9"/>
      <c r="PD310" s="9"/>
      <c r="PE310" s="9"/>
      <c r="PF310" s="9"/>
      <c r="PG310" s="9"/>
      <c r="PH310" s="9"/>
      <c r="PI310" s="9"/>
      <c r="PJ310" s="9"/>
      <c r="PK310" s="9"/>
      <c r="PL310" s="9"/>
      <c r="PM310" s="9"/>
      <c r="PN310" s="9"/>
      <c r="PO310" s="9"/>
      <c r="PP310" s="9"/>
      <c r="PQ310" s="9"/>
      <c r="PR310" s="9"/>
      <c r="PS310" s="9"/>
      <c r="PT310" s="9"/>
      <c r="PU310" s="9"/>
      <c r="PV310" s="9"/>
      <c r="PW310" s="9"/>
      <c r="PX310" s="9"/>
      <c r="PY310" s="9"/>
      <c r="PZ310" s="9"/>
      <c r="QA310" s="9"/>
      <c r="QB310" s="9"/>
      <c r="QC310" s="9"/>
      <c r="QD310" s="9"/>
      <c r="QE310" s="9"/>
      <c r="QF310" s="9"/>
      <c r="QG310" s="9"/>
      <c r="QH310" s="9"/>
      <c r="QI310" s="9"/>
      <c r="QJ310" s="9"/>
      <c r="QK310" s="9"/>
      <c r="QL310" s="9"/>
      <c r="QM310" s="9"/>
      <c r="QN310" s="9"/>
      <c r="QO310" s="9"/>
      <c r="QP310" s="9"/>
      <c r="QQ310" s="9"/>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c r="SB310" s="9"/>
      <c r="SC310" s="9"/>
      <c r="SD310" s="9"/>
      <c r="SE310" s="9"/>
      <c r="SF310" s="9"/>
      <c r="SG310" s="9"/>
      <c r="SH310" s="9"/>
      <c r="SI310" s="9"/>
      <c r="SJ310" s="9"/>
      <c r="SK310" s="9"/>
      <c r="SL310" s="9"/>
      <c r="SM310" s="9"/>
      <c r="SN310" s="9"/>
      <c r="SO310" s="9"/>
      <c r="SP310" s="9"/>
      <c r="SQ310" s="9"/>
      <c r="SR310" s="9"/>
      <c r="SS310" s="9"/>
      <c r="ST310" s="9"/>
      <c r="SU310" s="9"/>
      <c r="SV310" s="9"/>
      <c r="SW310" s="9"/>
      <c r="SX310" s="9"/>
      <c r="SY310" s="9"/>
      <c r="SZ310" s="9"/>
      <c r="TA310" s="9"/>
      <c r="TB310" s="9"/>
      <c r="TC310" s="9"/>
      <c r="TD310" s="9"/>
      <c r="TE310" s="9"/>
      <c r="TF310" s="9"/>
      <c r="TG310" s="9"/>
      <c r="TH310" s="9"/>
      <c r="TI310" s="9"/>
      <c r="TJ310" s="9"/>
      <c r="TK310" s="9"/>
      <c r="TL310" s="9"/>
      <c r="TM310" s="9"/>
      <c r="TN310" s="9"/>
      <c r="TO310" s="9"/>
      <c r="TP310" s="9"/>
      <c r="TQ310" s="9"/>
      <c r="TR310" s="9"/>
      <c r="TS310" s="9"/>
      <c r="TT310" s="9"/>
      <c r="TU310" s="9"/>
      <c r="TV310" s="9"/>
      <c r="TW310" s="9"/>
      <c r="TX310" s="9"/>
      <c r="TY310" s="9"/>
      <c r="TZ310" s="9"/>
      <c r="UA310" s="9"/>
      <c r="UB310" s="9"/>
      <c r="UC310" s="9"/>
      <c r="UD310" s="9"/>
      <c r="UE310" s="9"/>
      <c r="UF310" s="9"/>
      <c r="UG310" s="9"/>
      <c r="UH310" s="9"/>
      <c r="UI310" s="9"/>
      <c r="UJ310" s="9"/>
      <c r="UK310" s="9"/>
      <c r="UL310" s="9"/>
      <c r="UM310" s="9"/>
      <c r="UN310" s="9"/>
      <c r="UO310" s="9"/>
      <c r="UP310" s="9"/>
      <c r="UQ310" s="9"/>
      <c r="UR310" s="9"/>
      <c r="US310" s="9"/>
    </row>
    <row r="311" spans="1:565" s="105" customFormat="1" x14ac:dyDescent="0.2">
      <c r="A311" s="119" t="s">
        <v>1071</v>
      </c>
      <c r="B311" s="116" t="s">
        <v>1005</v>
      </c>
      <c r="C311" s="120">
        <v>295.75746700000002</v>
      </c>
      <c r="D311" s="113">
        <v>268.39999999999998</v>
      </c>
      <c r="E311" s="192">
        <v>303.22786500000001</v>
      </c>
      <c r="F311" s="10"/>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c r="ML311" s="9"/>
      <c r="MM311" s="9"/>
      <c r="MN311" s="9"/>
      <c r="MO311" s="9"/>
      <c r="MP311" s="9"/>
      <c r="MQ311" s="9"/>
      <c r="MR311" s="9"/>
      <c r="MS311" s="9"/>
      <c r="MT311" s="9"/>
      <c r="MU311" s="9"/>
      <c r="MV311" s="9"/>
      <c r="MW311" s="9"/>
      <c r="MX311" s="9"/>
      <c r="MY311" s="9"/>
      <c r="MZ311" s="9"/>
      <c r="NA311" s="9"/>
      <c r="NB311" s="9"/>
      <c r="NC311" s="9"/>
      <c r="ND311" s="9"/>
      <c r="NE311" s="9"/>
      <c r="NF311" s="9"/>
      <c r="NG311" s="9"/>
      <c r="NH311" s="9"/>
      <c r="NI311" s="9"/>
      <c r="NJ311" s="9"/>
      <c r="NK311" s="9"/>
      <c r="NL311" s="9"/>
      <c r="NM311" s="9"/>
      <c r="NN311" s="9"/>
      <c r="NO311" s="9"/>
      <c r="NP311" s="9"/>
      <c r="NQ311" s="9"/>
      <c r="NR311" s="9"/>
      <c r="NS311" s="9"/>
      <c r="NT311" s="9"/>
      <c r="NU311" s="9"/>
      <c r="NV311" s="9"/>
      <c r="NW311" s="9"/>
      <c r="NX311" s="9"/>
      <c r="NY311" s="9"/>
      <c r="NZ311" s="9"/>
      <c r="OA311" s="9"/>
      <c r="OB311" s="9"/>
      <c r="OC311" s="9"/>
      <c r="OD311" s="9"/>
      <c r="OE311" s="9"/>
      <c r="OF311" s="9"/>
      <c r="OG311" s="9"/>
      <c r="OH311" s="9"/>
      <c r="OI311" s="9"/>
      <c r="OJ311" s="9"/>
      <c r="OK311" s="9"/>
      <c r="OL311" s="9"/>
      <c r="OM311" s="9"/>
      <c r="ON311" s="9"/>
      <c r="OO311" s="9"/>
      <c r="OP311" s="9"/>
      <c r="OQ311" s="9"/>
      <c r="OR311" s="9"/>
      <c r="OS311" s="9"/>
      <c r="OT311" s="9"/>
      <c r="OU311" s="9"/>
      <c r="OV311" s="9"/>
      <c r="OW311" s="9"/>
      <c r="OX311" s="9"/>
      <c r="OY311" s="9"/>
      <c r="OZ311" s="9"/>
      <c r="PA311" s="9"/>
      <c r="PB311" s="9"/>
      <c r="PC311" s="9"/>
      <c r="PD311" s="9"/>
      <c r="PE311" s="9"/>
      <c r="PF311" s="9"/>
      <c r="PG311" s="9"/>
      <c r="PH311" s="9"/>
      <c r="PI311" s="9"/>
      <c r="PJ311" s="9"/>
      <c r="PK311" s="9"/>
      <c r="PL311" s="9"/>
      <c r="PM311" s="9"/>
      <c r="PN311" s="9"/>
      <c r="PO311" s="9"/>
      <c r="PP311" s="9"/>
      <c r="PQ311" s="9"/>
      <c r="PR311" s="9"/>
      <c r="PS311" s="9"/>
      <c r="PT311" s="9"/>
      <c r="PU311" s="9"/>
      <c r="PV311" s="9"/>
      <c r="PW311" s="9"/>
      <c r="PX311" s="9"/>
      <c r="PY311" s="9"/>
      <c r="PZ311" s="9"/>
      <c r="QA311" s="9"/>
      <c r="QB311" s="9"/>
      <c r="QC311" s="9"/>
      <c r="QD311" s="9"/>
      <c r="QE311" s="9"/>
      <c r="QF311" s="9"/>
      <c r="QG311" s="9"/>
      <c r="QH311" s="9"/>
      <c r="QI311" s="9"/>
      <c r="QJ311" s="9"/>
      <c r="QK311" s="9"/>
      <c r="QL311" s="9"/>
      <c r="QM311" s="9"/>
      <c r="QN311" s="9"/>
      <c r="QO311" s="9"/>
      <c r="QP311" s="9"/>
      <c r="QQ311" s="9"/>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c r="SB311" s="9"/>
      <c r="SC311" s="9"/>
      <c r="SD311" s="9"/>
      <c r="SE311" s="9"/>
      <c r="SF311" s="9"/>
      <c r="SG311" s="9"/>
      <c r="SH311" s="9"/>
      <c r="SI311" s="9"/>
      <c r="SJ311" s="9"/>
      <c r="SK311" s="9"/>
      <c r="SL311" s="9"/>
      <c r="SM311" s="9"/>
      <c r="SN311" s="9"/>
      <c r="SO311" s="9"/>
      <c r="SP311" s="9"/>
      <c r="SQ311" s="9"/>
      <c r="SR311" s="9"/>
      <c r="SS311" s="9"/>
      <c r="ST311" s="9"/>
      <c r="SU311" s="9"/>
      <c r="SV311" s="9"/>
      <c r="SW311" s="9"/>
      <c r="SX311" s="9"/>
      <c r="SY311" s="9"/>
      <c r="SZ311" s="9"/>
      <c r="TA311" s="9"/>
      <c r="TB311" s="9"/>
      <c r="TC311" s="9"/>
      <c r="TD311" s="9"/>
      <c r="TE311" s="9"/>
      <c r="TF311" s="9"/>
      <c r="TG311" s="9"/>
      <c r="TH311" s="9"/>
      <c r="TI311" s="9"/>
      <c r="TJ311" s="9"/>
      <c r="TK311" s="9"/>
      <c r="TL311" s="9"/>
      <c r="TM311" s="9"/>
      <c r="TN311" s="9"/>
      <c r="TO311" s="9"/>
      <c r="TP311" s="9"/>
      <c r="TQ311" s="9"/>
      <c r="TR311" s="9"/>
      <c r="TS311" s="9"/>
      <c r="TT311" s="9"/>
      <c r="TU311" s="9"/>
      <c r="TV311" s="9"/>
      <c r="TW311" s="9"/>
      <c r="TX311" s="9"/>
      <c r="TY311" s="9"/>
      <c r="TZ311" s="9"/>
      <c r="UA311" s="9"/>
      <c r="UB311" s="9"/>
      <c r="UC311" s="9"/>
      <c r="UD311" s="9"/>
      <c r="UE311" s="9"/>
      <c r="UF311" s="9"/>
      <c r="UG311" s="9"/>
      <c r="UH311" s="9"/>
      <c r="UI311" s="9"/>
      <c r="UJ311" s="9"/>
      <c r="UK311" s="9"/>
      <c r="UL311" s="9"/>
      <c r="UM311" s="9"/>
      <c r="UN311" s="9"/>
      <c r="UO311" s="9"/>
      <c r="UP311" s="9"/>
      <c r="UQ311" s="9"/>
      <c r="UR311" s="9"/>
      <c r="US311" s="9"/>
    </row>
    <row r="312" spans="1:565" s="105" customFormat="1" x14ac:dyDescent="0.2">
      <c r="A312" s="119" t="s">
        <v>1072</v>
      </c>
      <c r="B312" s="116" t="s">
        <v>1005</v>
      </c>
      <c r="C312" s="120">
        <v>299.347463</v>
      </c>
      <c r="D312" s="113">
        <v>270</v>
      </c>
      <c r="E312" s="193"/>
      <c r="F312" s="10"/>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c r="MK312" s="9"/>
      <c r="ML312" s="9"/>
      <c r="MM312" s="9"/>
      <c r="MN312" s="9"/>
      <c r="MO312" s="9"/>
      <c r="MP312" s="9"/>
      <c r="MQ312" s="9"/>
      <c r="MR312" s="9"/>
      <c r="MS312" s="9"/>
      <c r="MT312" s="9"/>
      <c r="MU312" s="9"/>
      <c r="MV312" s="9"/>
      <c r="MW312" s="9"/>
      <c r="MX312" s="9"/>
      <c r="MY312" s="9"/>
      <c r="MZ312" s="9"/>
      <c r="NA312" s="9"/>
      <c r="NB312" s="9"/>
      <c r="NC312" s="9"/>
      <c r="ND312" s="9"/>
      <c r="NE312" s="9"/>
      <c r="NF312" s="9"/>
      <c r="NG312" s="9"/>
      <c r="NH312" s="9"/>
      <c r="NI312" s="9"/>
      <c r="NJ312" s="9"/>
      <c r="NK312" s="9"/>
      <c r="NL312" s="9"/>
      <c r="NM312" s="9"/>
      <c r="NN312" s="9"/>
      <c r="NO312" s="9"/>
      <c r="NP312" s="9"/>
      <c r="NQ312" s="9"/>
      <c r="NR312" s="9"/>
      <c r="NS312" s="9"/>
      <c r="NT312" s="9"/>
      <c r="NU312" s="9"/>
      <c r="NV312" s="9"/>
      <c r="NW312" s="9"/>
      <c r="NX312" s="9"/>
      <c r="NY312" s="9"/>
      <c r="NZ312" s="9"/>
      <c r="OA312" s="9"/>
      <c r="OB312" s="9"/>
      <c r="OC312" s="9"/>
      <c r="OD312" s="9"/>
      <c r="OE312" s="9"/>
      <c r="OF312" s="9"/>
      <c r="OG312" s="9"/>
      <c r="OH312" s="9"/>
      <c r="OI312" s="9"/>
      <c r="OJ312" s="9"/>
      <c r="OK312" s="9"/>
      <c r="OL312" s="9"/>
      <c r="OM312" s="9"/>
      <c r="ON312" s="9"/>
      <c r="OO312" s="9"/>
      <c r="OP312" s="9"/>
      <c r="OQ312" s="9"/>
      <c r="OR312" s="9"/>
      <c r="OS312" s="9"/>
      <c r="OT312" s="9"/>
      <c r="OU312" s="9"/>
      <c r="OV312" s="9"/>
      <c r="OW312" s="9"/>
      <c r="OX312" s="9"/>
      <c r="OY312" s="9"/>
      <c r="OZ312" s="9"/>
      <c r="PA312" s="9"/>
      <c r="PB312" s="9"/>
      <c r="PC312" s="9"/>
      <c r="PD312" s="9"/>
      <c r="PE312" s="9"/>
      <c r="PF312" s="9"/>
      <c r="PG312" s="9"/>
      <c r="PH312" s="9"/>
      <c r="PI312" s="9"/>
      <c r="PJ312" s="9"/>
      <c r="PK312" s="9"/>
      <c r="PL312" s="9"/>
      <c r="PM312" s="9"/>
      <c r="PN312" s="9"/>
      <c r="PO312" s="9"/>
      <c r="PP312" s="9"/>
      <c r="PQ312" s="9"/>
      <c r="PR312" s="9"/>
      <c r="PS312" s="9"/>
      <c r="PT312" s="9"/>
      <c r="PU312" s="9"/>
      <c r="PV312" s="9"/>
      <c r="PW312" s="9"/>
      <c r="PX312" s="9"/>
      <c r="PY312" s="9"/>
      <c r="PZ312" s="9"/>
      <c r="QA312" s="9"/>
      <c r="QB312" s="9"/>
      <c r="QC312" s="9"/>
      <c r="QD312" s="9"/>
      <c r="QE312" s="9"/>
      <c r="QF312" s="9"/>
      <c r="QG312" s="9"/>
      <c r="QH312" s="9"/>
      <c r="QI312" s="9"/>
      <c r="QJ312" s="9"/>
      <c r="QK312" s="9"/>
      <c r="QL312" s="9"/>
      <c r="QM312" s="9"/>
      <c r="QN312" s="9"/>
      <c r="QO312" s="9"/>
      <c r="QP312" s="9"/>
      <c r="QQ312" s="9"/>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c r="SB312" s="9"/>
      <c r="SC312" s="9"/>
      <c r="SD312" s="9"/>
      <c r="SE312" s="9"/>
      <c r="SF312" s="9"/>
      <c r="SG312" s="9"/>
      <c r="SH312" s="9"/>
      <c r="SI312" s="9"/>
      <c r="SJ312" s="9"/>
      <c r="SK312" s="9"/>
      <c r="SL312" s="9"/>
      <c r="SM312" s="9"/>
      <c r="SN312" s="9"/>
      <c r="SO312" s="9"/>
      <c r="SP312" s="9"/>
      <c r="SQ312" s="9"/>
      <c r="SR312" s="9"/>
      <c r="SS312" s="9"/>
      <c r="ST312" s="9"/>
      <c r="SU312" s="9"/>
      <c r="SV312" s="9"/>
      <c r="SW312" s="9"/>
      <c r="SX312" s="9"/>
      <c r="SY312" s="9"/>
      <c r="SZ312" s="9"/>
      <c r="TA312" s="9"/>
      <c r="TB312" s="9"/>
      <c r="TC312" s="9"/>
      <c r="TD312" s="9"/>
      <c r="TE312" s="9"/>
      <c r="TF312" s="9"/>
      <c r="TG312" s="9"/>
      <c r="TH312" s="9"/>
      <c r="TI312" s="9"/>
      <c r="TJ312" s="9"/>
      <c r="TK312" s="9"/>
      <c r="TL312" s="9"/>
      <c r="TM312" s="9"/>
      <c r="TN312" s="9"/>
      <c r="TO312" s="9"/>
      <c r="TP312" s="9"/>
      <c r="TQ312" s="9"/>
      <c r="TR312" s="9"/>
      <c r="TS312" s="9"/>
      <c r="TT312" s="9"/>
      <c r="TU312" s="9"/>
      <c r="TV312" s="9"/>
      <c r="TW312" s="9"/>
      <c r="TX312" s="9"/>
      <c r="TY312" s="9"/>
      <c r="TZ312" s="9"/>
      <c r="UA312" s="9"/>
      <c r="UB312" s="9"/>
      <c r="UC312" s="9"/>
      <c r="UD312" s="9"/>
      <c r="UE312" s="9"/>
      <c r="UF312" s="9"/>
      <c r="UG312" s="9"/>
      <c r="UH312" s="9"/>
      <c r="UI312" s="9"/>
      <c r="UJ312" s="9"/>
      <c r="UK312" s="9"/>
      <c r="UL312" s="9"/>
      <c r="UM312" s="9"/>
      <c r="UN312" s="9"/>
      <c r="UO312" s="9"/>
      <c r="UP312" s="9"/>
      <c r="UQ312" s="9"/>
      <c r="UR312" s="9"/>
      <c r="US312" s="9"/>
    </row>
    <row r="313" spans="1:565" s="105" customFormat="1" x14ac:dyDescent="0.2">
      <c r="A313" s="119" t="s">
        <v>1721</v>
      </c>
      <c r="B313" s="116" t="s">
        <v>1005</v>
      </c>
      <c r="C313" s="120">
        <v>468.85</v>
      </c>
      <c r="D313" s="113">
        <v>457.95</v>
      </c>
      <c r="E313" s="192">
        <v>66.560769937000003</v>
      </c>
      <c r="F313" s="10"/>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c r="ML313" s="9"/>
      <c r="MM313" s="9"/>
      <c r="MN313" s="9"/>
      <c r="MO313" s="9"/>
      <c r="MP313" s="9"/>
      <c r="MQ313" s="9"/>
      <c r="MR313" s="9"/>
      <c r="MS313" s="9"/>
      <c r="MT313" s="9"/>
      <c r="MU313" s="9"/>
      <c r="MV313" s="9"/>
      <c r="MW313" s="9"/>
      <c r="MX313" s="9"/>
      <c r="MY313" s="9"/>
      <c r="MZ313" s="9"/>
      <c r="NA313" s="9"/>
      <c r="NB313" s="9"/>
      <c r="NC313" s="9"/>
      <c r="ND313" s="9"/>
      <c r="NE313" s="9"/>
      <c r="NF313" s="9"/>
      <c r="NG313" s="9"/>
      <c r="NH313" s="9"/>
      <c r="NI313" s="9"/>
      <c r="NJ313" s="9"/>
      <c r="NK313" s="9"/>
      <c r="NL313" s="9"/>
      <c r="NM313" s="9"/>
      <c r="NN313" s="9"/>
      <c r="NO313" s="9"/>
      <c r="NP313" s="9"/>
      <c r="NQ313" s="9"/>
      <c r="NR313" s="9"/>
      <c r="NS313" s="9"/>
      <c r="NT313" s="9"/>
      <c r="NU313" s="9"/>
      <c r="NV313" s="9"/>
      <c r="NW313" s="9"/>
      <c r="NX313" s="9"/>
      <c r="NY313" s="9"/>
      <c r="NZ313" s="9"/>
      <c r="OA313" s="9"/>
      <c r="OB313" s="9"/>
      <c r="OC313" s="9"/>
      <c r="OD313" s="9"/>
      <c r="OE313" s="9"/>
      <c r="OF313" s="9"/>
      <c r="OG313" s="9"/>
      <c r="OH313" s="9"/>
      <c r="OI313" s="9"/>
      <c r="OJ313" s="9"/>
      <c r="OK313" s="9"/>
      <c r="OL313" s="9"/>
      <c r="OM313" s="9"/>
      <c r="ON313" s="9"/>
      <c r="OO313" s="9"/>
      <c r="OP313" s="9"/>
      <c r="OQ313" s="9"/>
      <c r="OR313" s="9"/>
      <c r="OS313" s="9"/>
      <c r="OT313" s="9"/>
      <c r="OU313" s="9"/>
      <c r="OV313" s="9"/>
      <c r="OW313" s="9"/>
      <c r="OX313" s="9"/>
      <c r="OY313" s="9"/>
      <c r="OZ313" s="9"/>
      <c r="PA313" s="9"/>
      <c r="PB313" s="9"/>
      <c r="PC313" s="9"/>
      <c r="PD313" s="9"/>
      <c r="PE313" s="9"/>
      <c r="PF313" s="9"/>
      <c r="PG313" s="9"/>
      <c r="PH313" s="9"/>
      <c r="PI313" s="9"/>
      <c r="PJ313" s="9"/>
      <c r="PK313" s="9"/>
      <c r="PL313" s="9"/>
      <c r="PM313" s="9"/>
      <c r="PN313" s="9"/>
      <c r="PO313" s="9"/>
      <c r="PP313" s="9"/>
      <c r="PQ313" s="9"/>
      <c r="PR313" s="9"/>
      <c r="PS313" s="9"/>
      <c r="PT313" s="9"/>
      <c r="PU313" s="9"/>
      <c r="PV313" s="9"/>
      <c r="PW313" s="9"/>
      <c r="PX313" s="9"/>
      <c r="PY313" s="9"/>
      <c r="PZ313" s="9"/>
      <c r="QA313" s="9"/>
      <c r="QB313" s="9"/>
      <c r="QC313" s="9"/>
      <c r="QD313" s="9"/>
      <c r="QE313" s="9"/>
      <c r="QF313" s="9"/>
      <c r="QG313" s="9"/>
      <c r="QH313" s="9"/>
      <c r="QI313" s="9"/>
      <c r="QJ313" s="9"/>
      <c r="QK313" s="9"/>
      <c r="QL313" s="9"/>
      <c r="QM313" s="9"/>
      <c r="QN313" s="9"/>
      <c r="QO313" s="9"/>
      <c r="QP313" s="9"/>
      <c r="QQ313" s="9"/>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c r="SB313" s="9"/>
      <c r="SC313" s="9"/>
      <c r="SD313" s="9"/>
      <c r="SE313" s="9"/>
      <c r="SF313" s="9"/>
      <c r="SG313" s="9"/>
      <c r="SH313" s="9"/>
      <c r="SI313" s="9"/>
      <c r="SJ313" s="9"/>
      <c r="SK313" s="9"/>
      <c r="SL313" s="9"/>
      <c r="SM313" s="9"/>
      <c r="SN313" s="9"/>
      <c r="SO313" s="9"/>
      <c r="SP313" s="9"/>
      <c r="SQ313" s="9"/>
      <c r="SR313" s="9"/>
      <c r="SS313" s="9"/>
      <c r="ST313" s="9"/>
      <c r="SU313" s="9"/>
      <c r="SV313" s="9"/>
      <c r="SW313" s="9"/>
      <c r="SX313" s="9"/>
      <c r="SY313" s="9"/>
      <c r="SZ313" s="9"/>
      <c r="TA313" s="9"/>
      <c r="TB313" s="9"/>
      <c r="TC313" s="9"/>
      <c r="TD313" s="9"/>
      <c r="TE313" s="9"/>
      <c r="TF313" s="9"/>
      <c r="TG313" s="9"/>
      <c r="TH313" s="9"/>
      <c r="TI313" s="9"/>
      <c r="TJ313" s="9"/>
      <c r="TK313" s="9"/>
      <c r="TL313" s="9"/>
      <c r="TM313" s="9"/>
      <c r="TN313" s="9"/>
      <c r="TO313" s="9"/>
      <c r="TP313" s="9"/>
      <c r="TQ313" s="9"/>
      <c r="TR313" s="9"/>
      <c r="TS313" s="9"/>
      <c r="TT313" s="9"/>
      <c r="TU313" s="9"/>
      <c r="TV313" s="9"/>
      <c r="TW313" s="9"/>
      <c r="TX313" s="9"/>
      <c r="TY313" s="9"/>
      <c r="TZ313" s="9"/>
      <c r="UA313" s="9"/>
      <c r="UB313" s="9"/>
      <c r="UC313" s="9"/>
      <c r="UD313" s="9"/>
      <c r="UE313" s="9"/>
      <c r="UF313" s="9"/>
      <c r="UG313" s="9"/>
      <c r="UH313" s="9"/>
      <c r="UI313" s="9"/>
      <c r="UJ313" s="9"/>
      <c r="UK313" s="9"/>
      <c r="UL313" s="9"/>
      <c r="UM313" s="9"/>
      <c r="UN313" s="9"/>
      <c r="UO313" s="9"/>
      <c r="UP313" s="9"/>
      <c r="UQ313" s="9"/>
      <c r="UR313" s="9"/>
      <c r="US313" s="9"/>
    </row>
    <row r="314" spans="1:565" s="105" customFormat="1" x14ac:dyDescent="0.2">
      <c r="A314" s="119" t="s">
        <v>1722</v>
      </c>
      <c r="B314" s="116" t="s">
        <v>1005</v>
      </c>
      <c r="C314" s="120">
        <v>462.585714</v>
      </c>
      <c r="D314" s="113">
        <v>460.15</v>
      </c>
      <c r="E314" s="193"/>
      <c r="F314" s="10"/>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c r="ML314" s="9"/>
      <c r="MM314" s="9"/>
      <c r="MN314" s="9"/>
      <c r="MO314" s="9"/>
      <c r="MP314" s="9"/>
      <c r="MQ314" s="9"/>
      <c r="MR314" s="9"/>
      <c r="MS314" s="9"/>
      <c r="MT314" s="9"/>
      <c r="MU314" s="9"/>
      <c r="MV314" s="9"/>
      <c r="MW314" s="9"/>
      <c r="MX314" s="9"/>
      <c r="MY314" s="9"/>
      <c r="MZ314" s="9"/>
      <c r="NA314" s="9"/>
      <c r="NB314" s="9"/>
      <c r="NC314" s="9"/>
      <c r="ND314" s="9"/>
      <c r="NE314" s="9"/>
      <c r="NF314" s="9"/>
      <c r="NG314" s="9"/>
      <c r="NH314" s="9"/>
      <c r="NI314" s="9"/>
      <c r="NJ314" s="9"/>
      <c r="NK314" s="9"/>
      <c r="NL314" s="9"/>
      <c r="NM314" s="9"/>
      <c r="NN314" s="9"/>
      <c r="NO314" s="9"/>
      <c r="NP314" s="9"/>
      <c r="NQ314" s="9"/>
      <c r="NR314" s="9"/>
      <c r="NS314" s="9"/>
      <c r="NT314" s="9"/>
      <c r="NU314" s="9"/>
      <c r="NV314" s="9"/>
      <c r="NW314" s="9"/>
      <c r="NX314" s="9"/>
      <c r="NY314" s="9"/>
      <c r="NZ314" s="9"/>
      <c r="OA314" s="9"/>
      <c r="OB314" s="9"/>
      <c r="OC314" s="9"/>
      <c r="OD314" s="9"/>
      <c r="OE314" s="9"/>
      <c r="OF314" s="9"/>
      <c r="OG314" s="9"/>
      <c r="OH314" s="9"/>
      <c r="OI314" s="9"/>
      <c r="OJ314" s="9"/>
      <c r="OK314" s="9"/>
      <c r="OL314" s="9"/>
      <c r="OM314" s="9"/>
      <c r="ON314" s="9"/>
      <c r="OO314" s="9"/>
      <c r="OP314" s="9"/>
      <c r="OQ314" s="9"/>
      <c r="OR314" s="9"/>
      <c r="OS314" s="9"/>
      <c r="OT314" s="9"/>
      <c r="OU314" s="9"/>
      <c r="OV314" s="9"/>
      <c r="OW314" s="9"/>
      <c r="OX314" s="9"/>
      <c r="OY314" s="9"/>
      <c r="OZ314" s="9"/>
      <c r="PA314" s="9"/>
      <c r="PB314" s="9"/>
      <c r="PC314" s="9"/>
      <c r="PD314" s="9"/>
      <c r="PE314" s="9"/>
      <c r="PF314" s="9"/>
      <c r="PG314" s="9"/>
      <c r="PH314" s="9"/>
      <c r="PI314" s="9"/>
      <c r="PJ314" s="9"/>
      <c r="PK314" s="9"/>
      <c r="PL314" s="9"/>
      <c r="PM314" s="9"/>
      <c r="PN314" s="9"/>
      <c r="PO314" s="9"/>
      <c r="PP314" s="9"/>
      <c r="PQ314" s="9"/>
      <c r="PR314" s="9"/>
      <c r="PS314" s="9"/>
      <c r="PT314" s="9"/>
      <c r="PU314" s="9"/>
      <c r="PV314" s="9"/>
      <c r="PW314" s="9"/>
      <c r="PX314" s="9"/>
      <c r="PY314" s="9"/>
      <c r="PZ314" s="9"/>
      <c r="QA314" s="9"/>
      <c r="QB314" s="9"/>
      <c r="QC314" s="9"/>
      <c r="QD314" s="9"/>
      <c r="QE314" s="9"/>
      <c r="QF314" s="9"/>
      <c r="QG314" s="9"/>
      <c r="QH314" s="9"/>
      <c r="QI314" s="9"/>
      <c r="QJ314" s="9"/>
      <c r="QK314" s="9"/>
      <c r="QL314" s="9"/>
      <c r="QM314" s="9"/>
      <c r="QN314" s="9"/>
      <c r="QO314" s="9"/>
      <c r="QP314" s="9"/>
      <c r="QQ314" s="9"/>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c r="SB314" s="9"/>
      <c r="SC314" s="9"/>
      <c r="SD314" s="9"/>
      <c r="SE314" s="9"/>
      <c r="SF314" s="9"/>
      <c r="SG314" s="9"/>
      <c r="SH314" s="9"/>
      <c r="SI314" s="9"/>
      <c r="SJ314" s="9"/>
      <c r="SK314" s="9"/>
      <c r="SL314" s="9"/>
      <c r="SM314" s="9"/>
      <c r="SN314" s="9"/>
      <c r="SO314" s="9"/>
      <c r="SP314" s="9"/>
      <c r="SQ314" s="9"/>
      <c r="SR314" s="9"/>
      <c r="SS314" s="9"/>
      <c r="ST314" s="9"/>
      <c r="SU314" s="9"/>
      <c r="SV314" s="9"/>
      <c r="SW314" s="9"/>
      <c r="SX314" s="9"/>
      <c r="SY314" s="9"/>
      <c r="SZ314" s="9"/>
      <c r="TA314" s="9"/>
      <c r="TB314" s="9"/>
      <c r="TC314" s="9"/>
      <c r="TD314" s="9"/>
      <c r="TE314" s="9"/>
      <c r="TF314" s="9"/>
      <c r="TG314" s="9"/>
      <c r="TH314" s="9"/>
      <c r="TI314" s="9"/>
      <c r="TJ314" s="9"/>
      <c r="TK314" s="9"/>
      <c r="TL314" s="9"/>
      <c r="TM314" s="9"/>
      <c r="TN314" s="9"/>
      <c r="TO314" s="9"/>
      <c r="TP314" s="9"/>
      <c r="TQ314" s="9"/>
      <c r="TR314" s="9"/>
      <c r="TS314" s="9"/>
      <c r="TT314" s="9"/>
      <c r="TU314" s="9"/>
      <c r="TV314" s="9"/>
      <c r="TW314" s="9"/>
      <c r="TX314" s="9"/>
      <c r="TY314" s="9"/>
      <c r="TZ314" s="9"/>
      <c r="UA314" s="9"/>
      <c r="UB314" s="9"/>
      <c r="UC314" s="9"/>
      <c r="UD314" s="9"/>
      <c r="UE314" s="9"/>
      <c r="UF314" s="9"/>
      <c r="UG314" s="9"/>
      <c r="UH314" s="9"/>
      <c r="UI314" s="9"/>
      <c r="UJ314" s="9"/>
      <c r="UK314" s="9"/>
      <c r="UL314" s="9"/>
      <c r="UM314" s="9"/>
      <c r="UN314" s="9"/>
      <c r="UO314" s="9"/>
      <c r="UP314" s="9"/>
      <c r="UQ314" s="9"/>
      <c r="UR314" s="9"/>
      <c r="US314" s="9"/>
    </row>
    <row r="315" spans="1:565" s="105" customFormat="1" x14ac:dyDescent="0.2">
      <c r="A315" s="119" t="s">
        <v>1723</v>
      </c>
      <c r="B315" s="116" t="s">
        <v>1005</v>
      </c>
      <c r="C315" s="120">
        <v>1157.0659020000001</v>
      </c>
      <c r="D315" s="113">
        <v>1132.3</v>
      </c>
      <c r="E315" s="192">
        <v>394.65391062499998</v>
      </c>
      <c r="F315" s="10"/>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c r="ML315" s="9"/>
      <c r="MM315" s="9"/>
      <c r="MN315" s="9"/>
      <c r="MO315" s="9"/>
      <c r="MP315" s="9"/>
      <c r="MQ315" s="9"/>
      <c r="MR315" s="9"/>
      <c r="MS315" s="9"/>
      <c r="MT315" s="9"/>
      <c r="MU315" s="9"/>
      <c r="MV315" s="9"/>
      <c r="MW315" s="9"/>
      <c r="MX315" s="9"/>
      <c r="MY315" s="9"/>
      <c r="MZ315" s="9"/>
      <c r="NA315" s="9"/>
      <c r="NB315" s="9"/>
      <c r="NC315" s="9"/>
      <c r="ND315" s="9"/>
      <c r="NE315" s="9"/>
      <c r="NF315" s="9"/>
      <c r="NG315" s="9"/>
      <c r="NH315" s="9"/>
      <c r="NI315" s="9"/>
      <c r="NJ315" s="9"/>
      <c r="NK315" s="9"/>
      <c r="NL315" s="9"/>
      <c r="NM315" s="9"/>
      <c r="NN315" s="9"/>
      <c r="NO315" s="9"/>
      <c r="NP315" s="9"/>
      <c r="NQ315" s="9"/>
      <c r="NR315" s="9"/>
      <c r="NS315" s="9"/>
      <c r="NT315" s="9"/>
      <c r="NU315" s="9"/>
      <c r="NV315" s="9"/>
      <c r="NW315" s="9"/>
      <c r="NX315" s="9"/>
      <c r="NY315" s="9"/>
      <c r="NZ315" s="9"/>
      <c r="OA315" s="9"/>
      <c r="OB315" s="9"/>
      <c r="OC315" s="9"/>
      <c r="OD315" s="9"/>
      <c r="OE315" s="9"/>
      <c r="OF315" s="9"/>
      <c r="OG315" s="9"/>
      <c r="OH315" s="9"/>
      <c r="OI315" s="9"/>
      <c r="OJ315" s="9"/>
      <c r="OK315" s="9"/>
      <c r="OL315" s="9"/>
      <c r="OM315" s="9"/>
      <c r="ON315" s="9"/>
      <c r="OO315" s="9"/>
      <c r="OP315" s="9"/>
      <c r="OQ315" s="9"/>
      <c r="OR315" s="9"/>
      <c r="OS315" s="9"/>
      <c r="OT315" s="9"/>
      <c r="OU315" s="9"/>
      <c r="OV315" s="9"/>
      <c r="OW315" s="9"/>
      <c r="OX315" s="9"/>
      <c r="OY315" s="9"/>
      <c r="OZ315" s="9"/>
      <c r="PA315" s="9"/>
      <c r="PB315" s="9"/>
      <c r="PC315" s="9"/>
      <c r="PD315" s="9"/>
      <c r="PE315" s="9"/>
      <c r="PF315" s="9"/>
      <c r="PG315" s="9"/>
      <c r="PH315" s="9"/>
      <c r="PI315" s="9"/>
      <c r="PJ315" s="9"/>
      <c r="PK315" s="9"/>
      <c r="PL315" s="9"/>
      <c r="PM315" s="9"/>
      <c r="PN315" s="9"/>
      <c r="PO315" s="9"/>
      <c r="PP315" s="9"/>
      <c r="PQ315" s="9"/>
      <c r="PR315" s="9"/>
      <c r="PS315" s="9"/>
      <c r="PT315" s="9"/>
      <c r="PU315" s="9"/>
      <c r="PV315" s="9"/>
      <c r="PW315" s="9"/>
      <c r="PX315" s="9"/>
      <c r="PY315" s="9"/>
      <c r="PZ315" s="9"/>
      <c r="QA315" s="9"/>
      <c r="QB315" s="9"/>
      <c r="QC315" s="9"/>
      <c r="QD315" s="9"/>
      <c r="QE315" s="9"/>
      <c r="QF315" s="9"/>
      <c r="QG315" s="9"/>
      <c r="QH315" s="9"/>
      <c r="QI315" s="9"/>
      <c r="QJ315" s="9"/>
      <c r="QK315" s="9"/>
      <c r="QL315" s="9"/>
      <c r="QM315" s="9"/>
      <c r="QN315" s="9"/>
      <c r="QO315" s="9"/>
      <c r="QP315" s="9"/>
      <c r="QQ315" s="9"/>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c r="SB315" s="9"/>
      <c r="SC315" s="9"/>
      <c r="SD315" s="9"/>
      <c r="SE315" s="9"/>
      <c r="SF315" s="9"/>
      <c r="SG315" s="9"/>
      <c r="SH315" s="9"/>
      <c r="SI315" s="9"/>
      <c r="SJ315" s="9"/>
      <c r="SK315" s="9"/>
      <c r="SL315" s="9"/>
      <c r="SM315" s="9"/>
      <c r="SN315" s="9"/>
      <c r="SO315" s="9"/>
      <c r="SP315" s="9"/>
      <c r="SQ315" s="9"/>
      <c r="SR315" s="9"/>
      <c r="SS315" s="9"/>
      <c r="ST315" s="9"/>
      <c r="SU315" s="9"/>
      <c r="SV315" s="9"/>
      <c r="SW315" s="9"/>
      <c r="SX315" s="9"/>
      <c r="SY315" s="9"/>
      <c r="SZ315" s="9"/>
      <c r="TA315" s="9"/>
      <c r="TB315" s="9"/>
      <c r="TC315" s="9"/>
      <c r="TD315" s="9"/>
      <c r="TE315" s="9"/>
      <c r="TF315" s="9"/>
      <c r="TG315" s="9"/>
      <c r="TH315" s="9"/>
      <c r="TI315" s="9"/>
      <c r="TJ315" s="9"/>
      <c r="TK315" s="9"/>
      <c r="TL315" s="9"/>
      <c r="TM315" s="9"/>
      <c r="TN315" s="9"/>
      <c r="TO315" s="9"/>
      <c r="TP315" s="9"/>
      <c r="TQ315" s="9"/>
      <c r="TR315" s="9"/>
      <c r="TS315" s="9"/>
      <c r="TT315" s="9"/>
      <c r="TU315" s="9"/>
      <c r="TV315" s="9"/>
      <c r="TW315" s="9"/>
      <c r="TX315" s="9"/>
      <c r="TY315" s="9"/>
      <c r="TZ315" s="9"/>
      <c r="UA315" s="9"/>
      <c r="UB315" s="9"/>
      <c r="UC315" s="9"/>
      <c r="UD315" s="9"/>
      <c r="UE315" s="9"/>
      <c r="UF315" s="9"/>
      <c r="UG315" s="9"/>
      <c r="UH315" s="9"/>
      <c r="UI315" s="9"/>
      <c r="UJ315" s="9"/>
      <c r="UK315" s="9"/>
      <c r="UL315" s="9"/>
      <c r="UM315" s="9"/>
      <c r="UN315" s="9"/>
      <c r="UO315" s="9"/>
      <c r="UP315" s="9"/>
      <c r="UQ315" s="9"/>
      <c r="UR315" s="9"/>
      <c r="US315" s="9"/>
    </row>
    <row r="316" spans="1:565" s="105" customFormat="1" x14ac:dyDescent="0.2">
      <c r="A316" s="119" t="s">
        <v>1724</v>
      </c>
      <c r="B316" s="116" t="s">
        <v>1005</v>
      </c>
      <c r="C316" s="120">
        <v>1125</v>
      </c>
      <c r="D316" s="113">
        <v>1138.9000000000001</v>
      </c>
      <c r="E316" s="193"/>
      <c r="F316" s="10"/>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c r="MK316" s="9"/>
      <c r="ML316" s="9"/>
      <c r="MM316" s="9"/>
      <c r="MN316" s="9"/>
      <c r="MO316" s="9"/>
      <c r="MP316" s="9"/>
      <c r="MQ316" s="9"/>
      <c r="MR316" s="9"/>
      <c r="MS316" s="9"/>
      <c r="MT316" s="9"/>
      <c r="MU316" s="9"/>
      <c r="MV316" s="9"/>
      <c r="MW316" s="9"/>
      <c r="MX316" s="9"/>
      <c r="MY316" s="9"/>
      <c r="MZ316" s="9"/>
      <c r="NA316" s="9"/>
      <c r="NB316" s="9"/>
      <c r="NC316" s="9"/>
      <c r="ND316" s="9"/>
      <c r="NE316" s="9"/>
      <c r="NF316" s="9"/>
      <c r="NG316" s="9"/>
      <c r="NH316" s="9"/>
      <c r="NI316" s="9"/>
      <c r="NJ316" s="9"/>
      <c r="NK316" s="9"/>
      <c r="NL316" s="9"/>
      <c r="NM316" s="9"/>
      <c r="NN316" s="9"/>
      <c r="NO316" s="9"/>
      <c r="NP316" s="9"/>
      <c r="NQ316" s="9"/>
      <c r="NR316" s="9"/>
      <c r="NS316" s="9"/>
      <c r="NT316" s="9"/>
      <c r="NU316" s="9"/>
      <c r="NV316" s="9"/>
      <c r="NW316" s="9"/>
      <c r="NX316" s="9"/>
      <c r="NY316" s="9"/>
      <c r="NZ316" s="9"/>
      <c r="OA316" s="9"/>
      <c r="OB316" s="9"/>
      <c r="OC316" s="9"/>
      <c r="OD316" s="9"/>
      <c r="OE316" s="9"/>
      <c r="OF316" s="9"/>
      <c r="OG316" s="9"/>
      <c r="OH316" s="9"/>
      <c r="OI316" s="9"/>
      <c r="OJ316" s="9"/>
      <c r="OK316" s="9"/>
      <c r="OL316" s="9"/>
      <c r="OM316" s="9"/>
      <c r="ON316" s="9"/>
      <c r="OO316" s="9"/>
      <c r="OP316" s="9"/>
      <c r="OQ316" s="9"/>
      <c r="OR316" s="9"/>
      <c r="OS316" s="9"/>
      <c r="OT316" s="9"/>
      <c r="OU316" s="9"/>
      <c r="OV316" s="9"/>
      <c r="OW316" s="9"/>
      <c r="OX316" s="9"/>
      <c r="OY316" s="9"/>
      <c r="OZ316" s="9"/>
      <c r="PA316" s="9"/>
      <c r="PB316" s="9"/>
      <c r="PC316" s="9"/>
      <c r="PD316" s="9"/>
      <c r="PE316" s="9"/>
      <c r="PF316" s="9"/>
      <c r="PG316" s="9"/>
      <c r="PH316" s="9"/>
      <c r="PI316" s="9"/>
      <c r="PJ316" s="9"/>
      <c r="PK316" s="9"/>
      <c r="PL316" s="9"/>
      <c r="PM316" s="9"/>
      <c r="PN316" s="9"/>
      <c r="PO316" s="9"/>
      <c r="PP316" s="9"/>
      <c r="PQ316" s="9"/>
      <c r="PR316" s="9"/>
      <c r="PS316" s="9"/>
      <c r="PT316" s="9"/>
      <c r="PU316" s="9"/>
      <c r="PV316" s="9"/>
      <c r="PW316" s="9"/>
      <c r="PX316" s="9"/>
      <c r="PY316" s="9"/>
      <c r="PZ316" s="9"/>
      <c r="QA316" s="9"/>
      <c r="QB316" s="9"/>
      <c r="QC316" s="9"/>
      <c r="QD316" s="9"/>
      <c r="QE316" s="9"/>
      <c r="QF316" s="9"/>
      <c r="QG316" s="9"/>
      <c r="QH316" s="9"/>
      <c r="QI316" s="9"/>
      <c r="QJ316" s="9"/>
      <c r="QK316" s="9"/>
      <c r="QL316" s="9"/>
      <c r="QM316" s="9"/>
      <c r="QN316" s="9"/>
      <c r="QO316" s="9"/>
      <c r="QP316" s="9"/>
      <c r="QQ316" s="9"/>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c r="SB316" s="9"/>
      <c r="SC316" s="9"/>
      <c r="SD316" s="9"/>
      <c r="SE316" s="9"/>
      <c r="SF316" s="9"/>
      <c r="SG316" s="9"/>
      <c r="SH316" s="9"/>
      <c r="SI316" s="9"/>
      <c r="SJ316" s="9"/>
      <c r="SK316" s="9"/>
      <c r="SL316" s="9"/>
      <c r="SM316" s="9"/>
      <c r="SN316" s="9"/>
      <c r="SO316" s="9"/>
      <c r="SP316" s="9"/>
      <c r="SQ316" s="9"/>
      <c r="SR316" s="9"/>
      <c r="SS316" s="9"/>
      <c r="ST316" s="9"/>
      <c r="SU316" s="9"/>
      <c r="SV316" s="9"/>
      <c r="SW316" s="9"/>
      <c r="SX316" s="9"/>
      <c r="SY316" s="9"/>
      <c r="SZ316" s="9"/>
      <c r="TA316" s="9"/>
      <c r="TB316" s="9"/>
      <c r="TC316" s="9"/>
      <c r="TD316" s="9"/>
      <c r="TE316" s="9"/>
      <c r="TF316" s="9"/>
      <c r="TG316" s="9"/>
      <c r="TH316" s="9"/>
      <c r="TI316" s="9"/>
      <c r="TJ316" s="9"/>
      <c r="TK316" s="9"/>
      <c r="TL316" s="9"/>
      <c r="TM316" s="9"/>
      <c r="TN316" s="9"/>
      <c r="TO316" s="9"/>
      <c r="TP316" s="9"/>
      <c r="TQ316" s="9"/>
      <c r="TR316" s="9"/>
      <c r="TS316" s="9"/>
      <c r="TT316" s="9"/>
      <c r="TU316" s="9"/>
      <c r="TV316" s="9"/>
      <c r="TW316" s="9"/>
      <c r="TX316" s="9"/>
      <c r="TY316" s="9"/>
      <c r="TZ316" s="9"/>
      <c r="UA316" s="9"/>
      <c r="UB316" s="9"/>
      <c r="UC316" s="9"/>
      <c r="UD316" s="9"/>
      <c r="UE316" s="9"/>
      <c r="UF316" s="9"/>
      <c r="UG316" s="9"/>
      <c r="UH316" s="9"/>
      <c r="UI316" s="9"/>
      <c r="UJ316" s="9"/>
      <c r="UK316" s="9"/>
      <c r="UL316" s="9"/>
      <c r="UM316" s="9"/>
      <c r="UN316" s="9"/>
      <c r="UO316" s="9"/>
      <c r="UP316" s="9"/>
      <c r="UQ316" s="9"/>
      <c r="UR316" s="9"/>
      <c r="US316" s="9"/>
    </row>
    <row r="317" spans="1:565" s="105" customFormat="1" x14ac:dyDescent="0.2">
      <c r="A317" s="119" t="s">
        <v>1725</v>
      </c>
      <c r="B317" s="116" t="s">
        <v>1005</v>
      </c>
      <c r="C317" s="120">
        <v>279.31</v>
      </c>
      <c r="D317" s="113">
        <v>273.39999999999998</v>
      </c>
      <c r="E317" s="113">
        <v>5.2752549999999996</v>
      </c>
      <c r="F317" s="10"/>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c r="ML317" s="9"/>
      <c r="MM317" s="9"/>
      <c r="MN317" s="9"/>
      <c r="MO317" s="9"/>
      <c r="MP317" s="9"/>
      <c r="MQ317" s="9"/>
      <c r="MR317" s="9"/>
      <c r="MS317" s="9"/>
      <c r="MT317" s="9"/>
      <c r="MU317" s="9"/>
      <c r="MV317" s="9"/>
      <c r="MW317" s="9"/>
      <c r="MX317" s="9"/>
      <c r="MY317" s="9"/>
      <c r="MZ317" s="9"/>
      <c r="NA317" s="9"/>
      <c r="NB317" s="9"/>
      <c r="NC317" s="9"/>
      <c r="ND317" s="9"/>
      <c r="NE317" s="9"/>
      <c r="NF317" s="9"/>
      <c r="NG317" s="9"/>
      <c r="NH317" s="9"/>
      <c r="NI317" s="9"/>
      <c r="NJ317" s="9"/>
      <c r="NK317" s="9"/>
      <c r="NL317" s="9"/>
      <c r="NM317" s="9"/>
      <c r="NN317" s="9"/>
      <c r="NO317" s="9"/>
      <c r="NP317" s="9"/>
      <c r="NQ317" s="9"/>
      <c r="NR317" s="9"/>
      <c r="NS317" s="9"/>
      <c r="NT317" s="9"/>
      <c r="NU317" s="9"/>
      <c r="NV317" s="9"/>
      <c r="NW317" s="9"/>
      <c r="NX317" s="9"/>
      <c r="NY317" s="9"/>
      <c r="NZ317" s="9"/>
      <c r="OA317" s="9"/>
      <c r="OB317" s="9"/>
      <c r="OC317" s="9"/>
      <c r="OD317" s="9"/>
      <c r="OE317" s="9"/>
      <c r="OF317" s="9"/>
      <c r="OG317" s="9"/>
      <c r="OH317" s="9"/>
      <c r="OI317" s="9"/>
      <c r="OJ317" s="9"/>
      <c r="OK317" s="9"/>
      <c r="OL317" s="9"/>
      <c r="OM317" s="9"/>
      <c r="ON317" s="9"/>
      <c r="OO317" s="9"/>
      <c r="OP317" s="9"/>
      <c r="OQ317" s="9"/>
      <c r="OR317" s="9"/>
      <c r="OS317" s="9"/>
      <c r="OT317" s="9"/>
      <c r="OU317" s="9"/>
      <c r="OV317" s="9"/>
      <c r="OW317" s="9"/>
      <c r="OX317" s="9"/>
      <c r="OY317" s="9"/>
      <c r="OZ317" s="9"/>
      <c r="PA317" s="9"/>
      <c r="PB317" s="9"/>
      <c r="PC317" s="9"/>
      <c r="PD317" s="9"/>
      <c r="PE317" s="9"/>
      <c r="PF317" s="9"/>
      <c r="PG317" s="9"/>
      <c r="PH317" s="9"/>
      <c r="PI317" s="9"/>
      <c r="PJ317" s="9"/>
      <c r="PK317" s="9"/>
      <c r="PL317" s="9"/>
      <c r="PM317" s="9"/>
      <c r="PN317" s="9"/>
      <c r="PO317" s="9"/>
      <c r="PP317" s="9"/>
      <c r="PQ317" s="9"/>
      <c r="PR317" s="9"/>
      <c r="PS317" s="9"/>
      <c r="PT317" s="9"/>
      <c r="PU317" s="9"/>
      <c r="PV317" s="9"/>
      <c r="PW317" s="9"/>
      <c r="PX317" s="9"/>
      <c r="PY317" s="9"/>
      <c r="PZ317" s="9"/>
      <c r="QA317" s="9"/>
      <c r="QB317" s="9"/>
      <c r="QC317" s="9"/>
      <c r="QD317" s="9"/>
      <c r="QE317" s="9"/>
      <c r="QF317" s="9"/>
      <c r="QG317" s="9"/>
      <c r="QH317" s="9"/>
      <c r="QI317" s="9"/>
      <c r="QJ317" s="9"/>
      <c r="QK317" s="9"/>
      <c r="QL317" s="9"/>
      <c r="QM317" s="9"/>
      <c r="QN317" s="9"/>
      <c r="QO317" s="9"/>
      <c r="QP317" s="9"/>
      <c r="QQ317" s="9"/>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c r="SB317" s="9"/>
      <c r="SC317" s="9"/>
      <c r="SD317" s="9"/>
      <c r="SE317" s="9"/>
      <c r="SF317" s="9"/>
      <c r="SG317" s="9"/>
      <c r="SH317" s="9"/>
      <c r="SI317" s="9"/>
      <c r="SJ317" s="9"/>
      <c r="SK317" s="9"/>
      <c r="SL317" s="9"/>
      <c r="SM317" s="9"/>
      <c r="SN317" s="9"/>
      <c r="SO317" s="9"/>
      <c r="SP317" s="9"/>
      <c r="SQ317" s="9"/>
      <c r="SR317" s="9"/>
      <c r="SS317" s="9"/>
      <c r="ST317" s="9"/>
      <c r="SU317" s="9"/>
      <c r="SV317" s="9"/>
      <c r="SW317" s="9"/>
      <c r="SX317" s="9"/>
      <c r="SY317" s="9"/>
      <c r="SZ317" s="9"/>
      <c r="TA317" s="9"/>
      <c r="TB317" s="9"/>
      <c r="TC317" s="9"/>
      <c r="TD317" s="9"/>
      <c r="TE317" s="9"/>
      <c r="TF317" s="9"/>
      <c r="TG317" s="9"/>
      <c r="TH317" s="9"/>
      <c r="TI317" s="9"/>
      <c r="TJ317" s="9"/>
      <c r="TK317" s="9"/>
      <c r="TL317" s="9"/>
      <c r="TM317" s="9"/>
      <c r="TN317" s="9"/>
      <c r="TO317" s="9"/>
      <c r="TP317" s="9"/>
      <c r="TQ317" s="9"/>
      <c r="TR317" s="9"/>
      <c r="TS317" s="9"/>
      <c r="TT317" s="9"/>
      <c r="TU317" s="9"/>
      <c r="TV317" s="9"/>
      <c r="TW317" s="9"/>
      <c r="TX317" s="9"/>
      <c r="TY317" s="9"/>
      <c r="TZ317" s="9"/>
      <c r="UA317" s="9"/>
      <c r="UB317" s="9"/>
      <c r="UC317" s="9"/>
      <c r="UD317" s="9"/>
      <c r="UE317" s="9"/>
      <c r="UF317" s="9"/>
      <c r="UG317" s="9"/>
      <c r="UH317" s="9"/>
      <c r="UI317" s="9"/>
      <c r="UJ317" s="9"/>
      <c r="UK317" s="9"/>
      <c r="UL317" s="9"/>
      <c r="UM317" s="9"/>
      <c r="UN317" s="9"/>
      <c r="UO317" s="9"/>
      <c r="UP317" s="9"/>
      <c r="UQ317" s="9"/>
      <c r="UR317" s="9"/>
      <c r="US317" s="9"/>
    </row>
    <row r="318" spans="1:565" s="105" customFormat="1" x14ac:dyDescent="0.2">
      <c r="A318" s="119" t="s">
        <v>1726</v>
      </c>
      <c r="B318" s="116" t="s">
        <v>1005</v>
      </c>
      <c r="C318" s="120">
        <v>471.84</v>
      </c>
      <c r="D318" s="113">
        <v>487.25</v>
      </c>
      <c r="E318" s="114">
        <v>29.975112500000002</v>
      </c>
      <c r="F318" s="10"/>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c r="ML318" s="9"/>
      <c r="MM318" s="9"/>
      <c r="MN318" s="9"/>
      <c r="MO318" s="9"/>
      <c r="MP318" s="9"/>
      <c r="MQ318" s="9"/>
      <c r="MR318" s="9"/>
      <c r="MS318" s="9"/>
      <c r="MT318" s="9"/>
      <c r="MU318" s="9"/>
      <c r="MV318" s="9"/>
      <c r="MW318" s="9"/>
      <c r="MX318" s="9"/>
      <c r="MY318" s="9"/>
      <c r="MZ318" s="9"/>
      <c r="NA318" s="9"/>
      <c r="NB318" s="9"/>
      <c r="NC318" s="9"/>
      <c r="ND318" s="9"/>
      <c r="NE318" s="9"/>
      <c r="NF318" s="9"/>
      <c r="NG318" s="9"/>
      <c r="NH318" s="9"/>
      <c r="NI318" s="9"/>
      <c r="NJ318" s="9"/>
      <c r="NK318" s="9"/>
      <c r="NL318" s="9"/>
      <c r="NM318" s="9"/>
      <c r="NN318" s="9"/>
      <c r="NO318" s="9"/>
      <c r="NP318" s="9"/>
      <c r="NQ318" s="9"/>
      <c r="NR318" s="9"/>
      <c r="NS318" s="9"/>
      <c r="NT318" s="9"/>
      <c r="NU318" s="9"/>
      <c r="NV318" s="9"/>
      <c r="NW318" s="9"/>
      <c r="NX318" s="9"/>
      <c r="NY318" s="9"/>
      <c r="NZ318" s="9"/>
      <c r="OA318" s="9"/>
      <c r="OB318" s="9"/>
      <c r="OC318" s="9"/>
      <c r="OD318" s="9"/>
      <c r="OE318" s="9"/>
      <c r="OF318" s="9"/>
      <c r="OG318" s="9"/>
      <c r="OH318" s="9"/>
      <c r="OI318" s="9"/>
      <c r="OJ318" s="9"/>
      <c r="OK318" s="9"/>
      <c r="OL318" s="9"/>
      <c r="OM318" s="9"/>
      <c r="ON318" s="9"/>
      <c r="OO318" s="9"/>
      <c r="OP318" s="9"/>
      <c r="OQ318" s="9"/>
      <c r="OR318" s="9"/>
      <c r="OS318" s="9"/>
      <c r="OT318" s="9"/>
      <c r="OU318" s="9"/>
      <c r="OV318" s="9"/>
      <c r="OW318" s="9"/>
      <c r="OX318" s="9"/>
      <c r="OY318" s="9"/>
      <c r="OZ318" s="9"/>
      <c r="PA318" s="9"/>
      <c r="PB318" s="9"/>
      <c r="PC318" s="9"/>
      <c r="PD318" s="9"/>
      <c r="PE318" s="9"/>
      <c r="PF318" s="9"/>
      <c r="PG318" s="9"/>
      <c r="PH318" s="9"/>
      <c r="PI318" s="9"/>
      <c r="PJ318" s="9"/>
      <c r="PK318" s="9"/>
      <c r="PL318" s="9"/>
      <c r="PM318" s="9"/>
      <c r="PN318" s="9"/>
      <c r="PO318" s="9"/>
      <c r="PP318" s="9"/>
      <c r="PQ318" s="9"/>
      <c r="PR318" s="9"/>
      <c r="PS318" s="9"/>
      <c r="PT318" s="9"/>
      <c r="PU318" s="9"/>
      <c r="PV318" s="9"/>
      <c r="PW318" s="9"/>
      <c r="PX318" s="9"/>
      <c r="PY318" s="9"/>
      <c r="PZ318" s="9"/>
      <c r="QA318" s="9"/>
      <c r="QB318" s="9"/>
      <c r="QC318" s="9"/>
      <c r="QD318" s="9"/>
      <c r="QE318" s="9"/>
      <c r="QF318" s="9"/>
      <c r="QG318" s="9"/>
      <c r="QH318" s="9"/>
      <c r="QI318" s="9"/>
      <c r="QJ318" s="9"/>
      <c r="QK318" s="9"/>
      <c r="QL318" s="9"/>
      <c r="QM318" s="9"/>
      <c r="QN318" s="9"/>
      <c r="QO318" s="9"/>
      <c r="QP318" s="9"/>
      <c r="QQ318" s="9"/>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c r="SB318" s="9"/>
      <c r="SC318" s="9"/>
      <c r="SD318" s="9"/>
      <c r="SE318" s="9"/>
      <c r="SF318" s="9"/>
      <c r="SG318" s="9"/>
      <c r="SH318" s="9"/>
      <c r="SI318" s="9"/>
      <c r="SJ318" s="9"/>
      <c r="SK318" s="9"/>
      <c r="SL318" s="9"/>
      <c r="SM318" s="9"/>
      <c r="SN318" s="9"/>
      <c r="SO318" s="9"/>
      <c r="SP318" s="9"/>
      <c r="SQ318" s="9"/>
      <c r="SR318" s="9"/>
      <c r="SS318" s="9"/>
      <c r="ST318" s="9"/>
      <c r="SU318" s="9"/>
      <c r="SV318" s="9"/>
      <c r="SW318" s="9"/>
      <c r="SX318" s="9"/>
      <c r="SY318" s="9"/>
      <c r="SZ318" s="9"/>
      <c r="TA318" s="9"/>
      <c r="TB318" s="9"/>
      <c r="TC318" s="9"/>
      <c r="TD318" s="9"/>
      <c r="TE318" s="9"/>
      <c r="TF318" s="9"/>
      <c r="TG318" s="9"/>
      <c r="TH318" s="9"/>
      <c r="TI318" s="9"/>
      <c r="TJ318" s="9"/>
      <c r="TK318" s="9"/>
      <c r="TL318" s="9"/>
      <c r="TM318" s="9"/>
      <c r="TN318" s="9"/>
      <c r="TO318" s="9"/>
      <c r="TP318" s="9"/>
      <c r="TQ318" s="9"/>
      <c r="TR318" s="9"/>
      <c r="TS318" s="9"/>
      <c r="TT318" s="9"/>
      <c r="TU318" s="9"/>
      <c r="TV318" s="9"/>
      <c r="TW318" s="9"/>
      <c r="TX318" s="9"/>
      <c r="TY318" s="9"/>
      <c r="TZ318" s="9"/>
      <c r="UA318" s="9"/>
      <c r="UB318" s="9"/>
      <c r="UC318" s="9"/>
      <c r="UD318" s="9"/>
      <c r="UE318" s="9"/>
      <c r="UF318" s="9"/>
      <c r="UG318" s="9"/>
      <c r="UH318" s="9"/>
      <c r="UI318" s="9"/>
      <c r="UJ318" s="9"/>
      <c r="UK318" s="9"/>
      <c r="UL318" s="9"/>
      <c r="UM318" s="9"/>
      <c r="UN318" s="9"/>
      <c r="UO318" s="9"/>
      <c r="UP318" s="9"/>
      <c r="UQ318" s="9"/>
      <c r="UR318" s="9"/>
      <c r="US318" s="9"/>
    </row>
    <row r="319" spans="1:565" s="105" customFormat="1" x14ac:dyDescent="0.2">
      <c r="A319" s="119" t="s">
        <v>1727</v>
      </c>
      <c r="B319" s="116" t="s">
        <v>1005</v>
      </c>
      <c r="C319" s="120">
        <v>1483.260718</v>
      </c>
      <c r="D319" s="113">
        <v>1493.7</v>
      </c>
      <c r="E319" s="114">
        <v>36.884329999999999</v>
      </c>
      <c r="F319" s="10"/>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c r="ML319" s="9"/>
      <c r="MM319" s="9"/>
      <c r="MN319" s="9"/>
      <c r="MO319" s="9"/>
      <c r="MP319" s="9"/>
      <c r="MQ319" s="9"/>
      <c r="MR319" s="9"/>
      <c r="MS319" s="9"/>
      <c r="MT319" s="9"/>
      <c r="MU319" s="9"/>
      <c r="MV319" s="9"/>
      <c r="MW319" s="9"/>
      <c r="MX319" s="9"/>
      <c r="MY319" s="9"/>
      <c r="MZ319" s="9"/>
      <c r="NA319" s="9"/>
      <c r="NB319" s="9"/>
      <c r="NC319" s="9"/>
      <c r="ND319" s="9"/>
      <c r="NE319" s="9"/>
      <c r="NF319" s="9"/>
      <c r="NG319" s="9"/>
      <c r="NH319" s="9"/>
      <c r="NI319" s="9"/>
      <c r="NJ319" s="9"/>
      <c r="NK319" s="9"/>
      <c r="NL319" s="9"/>
      <c r="NM319" s="9"/>
      <c r="NN319" s="9"/>
      <c r="NO319" s="9"/>
      <c r="NP319" s="9"/>
      <c r="NQ319" s="9"/>
      <c r="NR319" s="9"/>
      <c r="NS319" s="9"/>
      <c r="NT319" s="9"/>
      <c r="NU319" s="9"/>
      <c r="NV319" s="9"/>
      <c r="NW319" s="9"/>
      <c r="NX319" s="9"/>
      <c r="NY319" s="9"/>
      <c r="NZ319" s="9"/>
      <c r="OA319" s="9"/>
      <c r="OB319" s="9"/>
      <c r="OC319" s="9"/>
      <c r="OD319" s="9"/>
      <c r="OE319" s="9"/>
      <c r="OF319" s="9"/>
      <c r="OG319" s="9"/>
      <c r="OH319" s="9"/>
      <c r="OI319" s="9"/>
      <c r="OJ319" s="9"/>
      <c r="OK319" s="9"/>
      <c r="OL319" s="9"/>
      <c r="OM319" s="9"/>
      <c r="ON319" s="9"/>
      <c r="OO319" s="9"/>
      <c r="OP319" s="9"/>
      <c r="OQ319" s="9"/>
      <c r="OR319" s="9"/>
      <c r="OS319" s="9"/>
      <c r="OT319" s="9"/>
      <c r="OU319" s="9"/>
      <c r="OV319" s="9"/>
      <c r="OW319" s="9"/>
      <c r="OX319" s="9"/>
      <c r="OY319" s="9"/>
      <c r="OZ319" s="9"/>
      <c r="PA319" s="9"/>
      <c r="PB319" s="9"/>
      <c r="PC319" s="9"/>
      <c r="PD319" s="9"/>
      <c r="PE319" s="9"/>
      <c r="PF319" s="9"/>
      <c r="PG319" s="9"/>
      <c r="PH319" s="9"/>
      <c r="PI319" s="9"/>
      <c r="PJ319" s="9"/>
      <c r="PK319" s="9"/>
      <c r="PL319" s="9"/>
      <c r="PM319" s="9"/>
      <c r="PN319" s="9"/>
      <c r="PO319" s="9"/>
      <c r="PP319" s="9"/>
      <c r="PQ319" s="9"/>
      <c r="PR319" s="9"/>
      <c r="PS319" s="9"/>
      <c r="PT319" s="9"/>
      <c r="PU319" s="9"/>
      <c r="PV319" s="9"/>
      <c r="PW319" s="9"/>
      <c r="PX319" s="9"/>
      <c r="PY319" s="9"/>
      <c r="PZ319" s="9"/>
      <c r="QA319" s="9"/>
      <c r="QB319" s="9"/>
      <c r="QC319" s="9"/>
      <c r="QD319" s="9"/>
      <c r="QE319" s="9"/>
      <c r="QF319" s="9"/>
      <c r="QG319" s="9"/>
      <c r="QH319" s="9"/>
      <c r="QI319" s="9"/>
      <c r="QJ319" s="9"/>
      <c r="QK319" s="9"/>
      <c r="QL319" s="9"/>
      <c r="QM319" s="9"/>
      <c r="QN319" s="9"/>
      <c r="QO319" s="9"/>
      <c r="QP319" s="9"/>
      <c r="QQ319" s="9"/>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c r="SB319" s="9"/>
      <c r="SC319" s="9"/>
      <c r="SD319" s="9"/>
      <c r="SE319" s="9"/>
      <c r="SF319" s="9"/>
      <c r="SG319" s="9"/>
      <c r="SH319" s="9"/>
      <c r="SI319" s="9"/>
      <c r="SJ319" s="9"/>
      <c r="SK319" s="9"/>
      <c r="SL319" s="9"/>
      <c r="SM319" s="9"/>
      <c r="SN319" s="9"/>
      <c r="SO319" s="9"/>
      <c r="SP319" s="9"/>
      <c r="SQ319" s="9"/>
      <c r="SR319" s="9"/>
      <c r="SS319" s="9"/>
      <c r="ST319" s="9"/>
      <c r="SU319" s="9"/>
      <c r="SV319" s="9"/>
      <c r="SW319" s="9"/>
      <c r="SX319" s="9"/>
      <c r="SY319" s="9"/>
      <c r="SZ319" s="9"/>
      <c r="TA319" s="9"/>
      <c r="TB319" s="9"/>
      <c r="TC319" s="9"/>
      <c r="TD319" s="9"/>
      <c r="TE319" s="9"/>
      <c r="TF319" s="9"/>
      <c r="TG319" s="9"/>
      <c r="TH319" s="9"/>
      <c r="TI319" s="9"/>
      <c r="TJ319" s="9"/>
      <c r="TK319" s="9"/>
      <c r="TL319" s="9"/>
      <c r="TM319" s="9"/>
      <c r="TN319" s="9"/>
      <c r="TO319" s="9"/>
      <c r="TP319" s="9"/>
      <c r="TQ319" s="9"/>
      <c r="TR319" s="9"/>
      <c r="TS319" s="9"/>
      <c r="TT319" s="9"/>
      <c r="TU319" s="9"/>
      <c r="TV319" s="9"/>
      <c r="TW319" s="9"/>
      <c r="TX319" s="9"/>
      <c r="TY319" s="9"/>
      <c r="TZ319" s="9"/>
      <c r="UA319" s="9"/>
      <c r="UB319" s="9"/>
      <c r="UC319" s="9"/>
      <c r="UD319" s="9"/>
      <c r="UE319" s="9"/>
      <c r="UF319" s="9"/>
      <c r="UG319" s="9"/>
      <c r="UH319" s="9"/>
      <c r="UI319" s="9"/>
      <c r="UJ319" s="9"/>
      <c r="UK319" s="9"/>
      <c r="UL319" s="9"/>
      <c r="UM319" s="9"/>
      <c r="UN319" s="9"/>
      <c r="UO319" s="9"/>
      <c r="UP319" s="9"/>
      <c r="UQ319" s="9"/>
      <c r="UR319" s="9"/>
      <c r="US319" s="9"/>
    </row>
    <row r="320" spans="1:565" s="105" customFormat="1" x14ac:dyDescent="0.2">
      <c r="A320" s="119" t="s">
        <v>1728</v>
      </c>
      <c r="B320" s="116" t="s">
        <v>1005</v>
      </c>
      <c r="C320" s="120">
        <v>105.16801100000001</v>
      </c>
      <c r="D320" s="113">
        <v>107</v>
      </c>
      <c r="E320" s="194">
        <v>312.54455999999999</v>
      </c>
      <c r="F320" s="10"/>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c r="ML320" s="9"/>
      <c r="MM320" s="9"/>
      <c r="MN320" s="9"/>
      <c r="MO320" s="9"/>
      <c r="MP320" s="9"/>
      <c r="MQ320" s="9"/>
      <c r="MR320" s="9"/>
      <c r="MS320" s="9"/>
      <c r="MT320" s="9"/>
      <c r="MU320" s="9"/>
      <c r="MV320" s="9"/>
      <c r="MW320" s="9"/>
      <c r="MX320" s="9"/>
      <c r="MY320" s="9"/>
      <c r="MZ320" s="9"/>
      <c r="NA320" s="9"/>
      <c r="NB320" s="9"/>
      <c r="NC320" s="9"/>
      <c r="ND320" s="9"/>
      <c r="NE320" s="9"/>
      <c r="NF320" s="9"/>
      <c r="NG320" s="9"/>
      <c r="NH320" s="9"/>
      <c r="NI320" s="9"/>
      <c r="NJ320" s="9"/>
      <c r="NK320" s="9"/>
      <c r="NL320" s="9"/>
      <c r="NM320" s="9"/>
      <c r="NN320" s="9"/>
      <c r="NO320" s="9"/>
      <c r="NP320" s="9"/>
      <c r="NQ320" s="9"/>
      <c r="NR320" s="9"/>
      <c r="NS320" s="9"/>
      <c r="NT320" s="9"/>
      <c r="NU320" s="9"/>
      <c r="NV320" s="9"/>
      <c r="NW320" s="9"/>
      <c r="NX320" s="9"/>
      <c r="NY320" s="9"/>
      <c r="NZ320" s="9"/>
      <c r="OA320" s="9"/>
      <c r="OB320" s="9"/>
      <c r="OC320" s="9"/>
      <c r="OD320" s="9"/>
      <c r="OE320" s="9"/>
      <c r="OF320" s="9"/>
      <c r="OG320" s="9"/>
      <c r="OH320" s="9"/>
      <c r="OI320" s="9"/>
      <c r="OJ320" s="9"/>
      <c r="OK320" s="9"/>
      <c r="OL320" s="9"/>
      <c r="OM320" s="9"/>
      <c r="ON320" s="9"/>
      <c r="OO320" s="9"/>
      <c r="OP320" s="9"/>
      <c r="OQ320" s="9"/>
      <c r="OR320" s="9"/>
      <c r="OS320" s="9"/>
      <c r="OT320" s="9"/>
      <c r="OU320" s="9"/>
      <c r="OV320" s="9"/>
      <c r="OW320" s="9"/>
      <c r="OX320" s="9"/>
      <c r="OY320" s="9"/>
      <c r="OZ320" s="9"/>
      <c r="PA320" s="9"/>
      <c r="PB320" s="9"/>
      <c r="PC320" s="9"/>
      <c r="PD320" s="9"/>
      <c r="PE320" s="9"/>
      <c r="PF320" s="9"/>
      <c r="PG320" s="9"/>
      <c r="PH320" s="9"/>
      <c r="PI320" s="9"/>
      <c r="PJ320" s="9"/>
      <c r="PK320" s="9"/>
      <c r="PL320" s="9"/>
      <c r="PM320" s="9"/>
      <c r="PN320" s="9"/>
      <c r="PO320" s="9"/>
      <c r="PP320" s="9"/>
      <c r="PQ320" s="9"/>
      <c r="PR320" s="9"/>
      <c r="PS320" s="9"/>
      <c r="PT320" s="9"/>
      <c r="PU320" s="9"/>
      <c r="PV320" s="9"/>
      <c r="PW320" s="9"/>
      <c r="PX320" s="9"/>
      <c r="PY320" s="9"/>
      <c r="PZ320" s="9"/>
      <c r="QA320" s="9"/>
      <c r="QB320" s="9"/>
      <c r="QC320" s="9"/>
      <c r="QD320" s="9"/>
      <c r="QE320" s="9"/>
      <c r="QF320" s="9"/>
      <c r="QG320" s="9"/>
      <c r="QH320" s="9"/>
      <c r="QI320" s="9"/>
      <c r="QJ320" s="9"/>
      <c r="QK320" s="9"/>
      <c r="QL320" s="9"/>
      <c r="QM320" s="9"/>
      <c r="QN320" s="9"/>
      <c r="QO320" s="9"/>
      <c r="QP320" s="9"/>
      <c r="QQ320" s="9"/>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c r="SB320" s="9"/>
      <c r="SC320" s="9"/>
      <c r="SD320" s="9"/>
      <c r="SE320" s="9"/>
      <c r="SF320" s="9"/>
      <c r="SG320" s="9"/>
      <c r="SH320" s="9"/>
      <c r="SI320" s="9"/>
      <c r="SJ320" s="9"/>
      <c r="SK320" s="9"/>
      <c r="SL320" s="9"/>
      <c r="SM320" s="9"/>
      <c r="SN320" s="9"/>
      <c r="SO320" s="9"/>
      <c r="SP320" s="9"/>
      <c r="SQ320" s="9"/>
      <c r="SR320" s="9"/>
      <c r="SS320" s="9"/>
      <c r="ST320" s="9"/>
      <c r="SU320" s="9"/>
      <c r="SV320" s="9"/>
      <c r="SW320" s="9"/>
      <c r="SX320" s="9"/>
      <c r="SY320" s="9"/>
      <c r="SZ320" s="9"/>
      <c r="TA320" s="9"/>
      <c r="TB320" s="9"/>
      <c r="TC320" s="9"/>
      <c r="TD320" s="9"/>
      <c r="TE320" s="9"/>
      <c r="TF320" s="9"/>
      <c r="TG320" s="9"/>
      <c r="TH320" s="9"/>
      <c r="TI320" s="9"/>
      <c r="TJ320" s="9"/>
      <c r="TK320" s="9"/>
      <c r="TL320" s="9"/>
      <c r="TM320" s="9"/>
      <c r="TN320" s="9"/>
      <c r="TO320" s="9"/>
      <c r="TP320" s="9"/>
      <c r="TQ320" s="9"/>
      <c r="TR320" s="9"/>
      <c r="TS320" s="9"/>
      <c r="TT320" s="9"/>
      <c r="TU320" s="9"/>
      <c r="TV320" s="9"/>
      <c r="TW320" s="9"/>
      <c r="TX320" s="9"/>
      <c r="TY320" s="9"/>
      <c r="TZ320" s="9"/>
      <c r="UA320" s="9"/>
      <c r="UB320" s="9"/>
      <c r="UC320" s="9"/>
      <c r="UD320" s="9"/>
      <c r="UE320" s="9"/>
      <c r="UF320" s="9"/>
      <c r="UG320" s="9"/>
      <c r="UH320" s="9"/>
      <c r="UI320" s="9"/>
      <c r="UJ320" s="9"/>
      <c r="UK320" s="9"/>
      <c r="UL320" s="9"/>
      <c r="UM320" s="9"/>
      <c r="UN320" s="9"/>
      <c r="UO320" s="9"/>
      <c r="UP320" s="9"/>
      <c r="UQ320" s="9"/>
      <c r="UR320" s="9"/>
      <c r="US320" s="9"/>
    </row>
    <row r="321" spans="1:565" s="105" customFormat="1" x14ac:dyDescent="0.2">
      <c r="A321" s="119" t="s">
        <v>1073</v>
      </c>
      <c r="B321" s="116" t="s">
        <v>1005</v>
      </c>
      <c r="C321" s="120">
        <v>109.699583</v>
      </c>
      <c r="D321" s="113">
        <v>107.6</v>
      </c>
      <c r="E321" s="195"/>
      <c r="F321" s="10"/>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c r="ML321" s="9"/>
      <c r="MM321" s="9"/>
      <c r="MN321" s="9"/>
      <c r="MO321" s="9"/>
      <c r="MP321" s="9"/>
      <c r="MQ321" s="9"/>
      <c r="MR321" s="9"/>
      <c r="MS321" s="9"/>
      <c r="MT321" s="9"/>
      <c r="MU321" s="9"/>
      <c r="MV321" s="9"/>
      <c r="MW321" s="9"/>
      <c r="MX321" s="9"/>
      <c r="MY321" s="9"/>
      <c r="MZ321" s="9"/>
      <c r="NA321" s="9"/>
      <c r="NB321" s="9"/>
      <c r="NC321" s="9"/>
      <c r="ND321" s="9"/>
      <c r="NE321" s="9"/>
      <c r="NF321" s="9"/>
      <c r="NG321" s="9"/>
      <c r="NH321" s="9"/>
      <c r="NI321" s="9"/>
      <c r="NJ321" s="9"/>
      <c r="NK321" s="9"/>
      <c r="NL321" s="9"/>
      <c r="NM321" s="9"/>
      <c r="NN321" s="9"/>
      <c r="NO321" s="9"/>
      <c r="NP321" s="9"/>
      <c r="NQ321" s="9"/>
      <c r="NR321" s="9"/>
      <c r="NS321" s="9"/>
      <c r="NT321" s="9"/>
      <c r="NU321" s="9"/>
      <c r="NV321" s="9"/>
      <c r="NW321" s="9"/>
      <c r="NX321" s="9"/>
      <c r="NY321" s="9"/>
      <c r="NZ321" s="9"/>
      <c r="OA321" s="9"/>
      <c r="OB321" s="9"/>
      <c r="OC321" s="9"/>
      <c r="OD321" s="9"/>
      <c r="OE321" s="9"/>
      <c r="OF321" s="9"/>
      <c r="OG321" s="9"/>
      <c r="OH321" s="9"/>
      <c r="OI321" s="9"/>
      <c r="OJ321" s="9"/>
      <c r="OK321" s="9"/>
      <c r="OL321" s="9"/>
      <c r="OM321" s="9"/>
      <c r="ON321" s="9"/>
      <c r="OO321" s="9"/>
      <c r="OP321" s="9"/>
      <c r="OQ321" s="9"/>
      <c r="OR321" s="9"/>
      <c r="OS321" s="9"/>
      <c r="OT321" s="9"/>
      <c r="OU321" s="9"/>
      <c r="OV321" s="9"/>
      <c r="OW321" s="9"/>
      <c r="OX321" s="9"/>
      <c r="OY321" s="9"/>
      <c r="OZ321" s="9"/>
      <c r="PA321" s="9"/>
      <c r="PB321" s="9"/>
      <c r="PC321" s="9"/>
      <c r="PD321" s="9"/>
      <c r="PE321" s="9"/>
      <c r="PF321" s="9"/>
      <c r="PG321" s="9"/>
      <c r="PH321" s="9"/>
      <c r="PI321" s="9"/>
      <c r="PJ321" s="9"/>
      <c r="PK321" s="9"/>
      <c r="PL321" s="9"/>
      <c r="PM321" s="9"/>
      <c r="PN321" s="9"/>
      <c r="PO321" s="9"/>
      <c r="PP321" s="9"/>
      <c r="PQ321" s="9"/>
      <c r="PR321" s="9"/>
      <c r="PS321" s="9"/>
      <c r="PT321" s="9"/>
      <c r="PU321" s="9"/>
      <c r="PV321" s="9"/>
      <c r="PW321" s="9"/>
      <c r="PX321" s="9"/>
      <c r="PY321" s="9"/>
      <c r="PZ321" s="9"/>
      <c r="QA321" s="9"/>
      <c r="QB321" s="9"/>
      <c r="QC321" s="9"/>
      <c r="QD321" s="9"/>
      <c r="QE321" s="9"/>
      <c r="QF321" s="9"/>
      <c r="QG321" s="9"/>
      <c r="QH321" s="9"/>
      <c r="QI321" s="9"/>
      <c r="QJ321" s="9"/>
      <c r="QK321" s="9"/>
      <c r="QL321" s="9"/>
      <c r="QM321" s="9"/>
      <c r="QN321" s="9"/>
      <c r="QO321" s="9"/>
      <c r="QP321" s="9"/>
      <c r="QQ321" s="9"/>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c r="SB321" s="9"/>
      <c r="SC321" s="9"/>
      <c r="SD321" s="9"/>
      <c r="SE321" s="9"/>
      <c r="SF321" s="9"/>
      <c r="SG321" s="9"/>
      <c r="SH321" s="9"/>
      <c r="SI321" s="9"/>
      <c r="SJ321" s="9"/>
      <c r="SK321" s="9"/>
      <c r="SL321" s="9"/>
      <c r="SM321" s="9"/>
      <c r="SN321" s="9"/>
      <c r="SO321" s="9"/>
      <c r="SP321" s="9"/>
      <c r="SQ321" s="9"/>
      <c r="SR321" s="9"/>
      <c r="SS321" s="9"/>
      <c r="ST321" s="9"/>
      <c r="SU321" s="9"/>
      <c r="SV321" s="9"/>
      <c r="SW321" s="9"/>
      <c r="SX321" s="9"/>
      <c r="SY321" s="9"/>
      <c r="SZ321" s="9"/>
      <c r="TA321" s="9"/>
      <c r="TB321" s="9"/>
      <c r="TC321" s="9"/>
      <c r="TD321" s="9"/>
      <c r="TE321" s="9"/>
      <c r="TF321" s="9"/>
      <c r="TG321" s="9"/>
      <c r="TH321" s="9"/>
      <c r="TI321" s="9"/>
      <c r="TJ321" s="9"/>
      <c r="TK321" s="9"/>
      <c r="TL321" s="9"/>
      <c r="TM321" s="9"/>
      <c r="TN321" s="9"/>
      <c r="TO321" s="9"/>
      <c r="TP321" s="9"/>
      <c r="TQ321" s="9"/>
      <c r="TR321" s="9"/>
      <c r="TS321" s="9"/>
      <c r="TT321" s="9"/>
      <c r="TU321" s="9"/>
      <c r="TV321" s="9"/>
      <c r="TW321" s="9"/>
      <c r="TX321" s="9"/>
      <c r="TY321" s="9"/>
      <c r="TZ321" s="9"/>
      <c r="UA321" s="9"/>
      <c r="UB321" s="9"/>
      <c r="UC321" s="9"/>
      <c r="UD321" s="9"/>
      <c r="UE321" s="9"/>
      <c r="UF321" s="9"/>
      <c r="UG321" s="9"/>
      <c r="UH321" s="9"/>
      <c r="UI321" s="9"/>
      <c r="UJ321" s="9"/>
      <c r="UK321" s="9"/>
      <c r="UL321" s="9"/>
      <c r="UM321" s="9"/>
      <c r="UN321" s="9"/>
      <c r="UO321" s="9"/>
      <c r="UP321" s="9"/>
      <c r="UQ321" s="9"/>
      <c r="UR321" s="9"/>
      <c r="US321" s="9"/>
    </row>
    <row r="322" spans="1:565" s="105" customFormat="1" x14ac:dyDescent="0.2">
      <c r="A322" s="119" t="s">
        <v>1729</v>
      </c>
      <c r="B322" s="116" t="s">
        <v>1005</v>
      </c>
      <c r="C322" s="120">
        <v>1095.2067999999999</v>
      </c>
      <c r="D322" s="113">
        <v>1044.5999999999999</v>
      </c>
      <c r="E322" s="113">
        <v>95.902233499999994</v>
      </c>
      <c r="F322" s="10"/>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c r="ML322" s="9"/>
      <c r="MM322" s="9"/>
      <c r="MN322" s="9"/>
      <c r="MO322" s="9"/>
      <c r="MP322" s="9"/>
      <c r="MQ322" s="9"/>
      <c r="MR322" s="9"/>
      <c r="MS322" s="9"/>
      <c r="MT322" s="9"/>
      <c r="MU322" s="9"/>
      <c r="MV322" s="9"/>
      <c r="MW322" s="9"/>
      <c r="MX322" s="9"/>
      <c r="MY322" s="9"/>
      <c r="MZ322" s="9"/>
      <c r="NA322" s="9"/>
      <c r="NB322" s="9"/>
      <c r="NC322" s="9"/>
      <c r="ND322" s="9"/>
      <c r="NE322" s="9"/>
      <c r="NF322" s="9"/>
      <c r="NG322" s="9"/>
      <c r="NH322" s="9"/>
      <c r="NI322" s="9"/>
      <c r="NJ322" s="9"/>
      <c r="NK322" s="9"/>
      <c r="NL322" s="9"/>
      <c r="NM322" s="9"/>
      <c r="NN322" s="9"/>
      <c r="NO322" s="9"/>
      <c r="NP322" s="9"/>
      <c r="NQ322" s="9"/>
      <c r="NR322" s="9"/>
      <c r="NS322" s="9"/>
      <c r="NT322" s="9"/>
      <c r="NU322" s="9"/>
      <c r="NV322" s="9"/>
      <c r="NW322" s="9"/>
      <c r="NX322" s="9"/>
      <c r="NY322" s="9"/>
      <c r="NZ322" s="9"/>
      <c r="OA322" s="9"/>
      <c r="OB322" s="9"/>
      <c r="OC322" s="9"/>
      <c r="OD322" s="9"/>
      <c r="OE322" s="9"/>
      <c r="OF322" s="9"/>
      <c r="OG322" s="9"/>
      <c r="OH322" s="9"/>
      <c r="OI322" s="9"/>
      <c r="OJ322" s="9"/>
      <c r="OK322" s="9"/>
      <c r="OL322" s="9"/>
      <c r="OM322" s="9"/>
      <c r="ON322" s="9"/>
      <c r="OO322" s="9"/>
      <c r="OP322" s="9"/>
      <c r="OQ322" s="9"/>
      <c r="OR322" s="9"/>
      <c r="OS322" s="9"/>
      <c r="OT322" s="9"/>
      <c r="OU322" s="9"/>
      <c r="OV322" s="9"/>
      <c r="OW322" s="9"/>
      <c r="OX322" s="9"/>
      <c r="OY322" s="9"/>
      <c r="OZ322" s="9"/>
      <c r="PA322" s="9"/>
      <c r="PB322" s="9"/>
      <c r="PC322" s="9"/>
      <c r="PD322" s="9"/>
      <c r="PE322" s="9"/>
      <c r="PF322" s="9"/>
      <c r="PG322" s="9"/>
      <c r="PH322" s="9"/>
      <c r="PI322" s="9"/>
      <c r="PJ322" s="9"/>
      <c r="PK322" s="9"/>
      <c r="PL322" s="9"/>
      <c r="PM322" s="9"/>
      <c r="PN322" s="9"/>
      <c r="PO322" s="9"/>
      <c r="PP322" s="9"/>
      <c r="PQ322" s="9"/>
      <c r="PR322" s="9"/>
      <c r="PS322" s="9"/>
      <c r="PT322" s="9"/>
      <c r="PU322" s="9"/>
      <c r="PV322" s="9"/>
      <c r="PW322" s="9"/>
      <c r="PX322" s="9"/>
      <c r="PY322" s="9"/>
      <c r="PZ322" s="9"/>
      <c r="QA322" s="9"/>
      <c r="QB322" s="9"/>
      <c r="QC322" s="9"/>
      <c r="QD322" s="9"/>
      <c r="QE322" s="9"/>
      <c r="QF322" s="9"/>
      <c r="QG322" s="9"/>
      <c r="QH322" s="9"/>
      <c r="QI322" s="9"/>
      <c r="QJ322" s="9"/>
      <c r="QK322" s="9"/>
      <c r="QL322" s="9"/>
      <c r="QM322" s="9"/>
      <c r="QN322" s="9"/>
      <c r="QO322" s="9"/>
      <c r="QP322" s="9"/>
      <c r="QQ322" s="9"/>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c r="SB322" s="9"/>
      <c r="SC322" s="9"/>
      <c r="SD322" s="9"/>
      <c r="SE322" s="9"/>
      <c r="SF322" s="9"/>
      <c r="SG322" s="9"/>
      <c r="SH322" s="9"/>
      <c r="SI322" s="9"/>
      <c r="SJ322" s="9"/>
      <c r="SK322" s="9"/>
      <c r="SL322" s="9"/>
      <c r="SM322" s="9"/>
      <c r="SN322" s="9"/>
      <c r="SO322" s="9"/>
      <c r="SP322" s="9"/>
      <c r="SQ322" s="9"/>
      <c r="SR322" s="9"/>
      <c r="SS322" s="9"/>
      <c r="ST322" s="9"/>
      <c r="SU322" s="9"/>
      <c r="SV322" s="9"/>
      <c r="SW322" s="9"/>
      <c r="SX322" s="9"/>
      <c r="SY322" s="9"/>
      <c r="SZ322" s="9"/>
      <c r="TA322" s="9"/>
      <c r="TB322" s="9"/>
      <c r="TC322" s="9"/>
      <c r="TD322" s="9"/>
      <c r="TE322" s="9"/>
      <c r="TF322" s="9"/>
      <c r="TG322" s="9"/>
      <c r="TH322" s="9"/>
      <c r="TI322" s="9"/>
      <c r="TJ322" s="9"/>
      <c r="TK322" s="9"/>
      <c r="TL322" s="9"/>
      <c r="TM322" s="9"/>
      <c r="TN322" s="9"/>
      <c r="TO322" s="9"/>
      <c r="TP322" s="9"/>
      <c r="TQ322" s="9"/>
      <c r="TR322" s="9"/>
      <c r="TS322" s="9"/>
      <c r="TT322" s="9"/>
      <c r="TU322" s="9"/>
      <c r="TV322" s="9"/>
      <c r="TW322" s="9"/>
      <c r="TX322" s="9"/>
      <c r="TY322" s="9"/>
      <c r="TZ322" s="9"/>
      <c r="UA322" s="9"/>
      <c r="UB322" s="9"/>
      <c r="UC322" s="9"/>
      <c r="UD322" s="9"/>
      <c r="UE322" s="9"/>
      <c r="UF322" s="9"/>
      <c r="UG322" s="9"/>
      <c r="UH322" s="9"/>
      <c r="UI322" s="9"/>
      <c r="UJ322" s="9"/>
      <c r="UK322" s="9"/>
      <c r="UL322" s="9"/>
      <c r="UM322" s="9"/>
      <c r="UN322" s="9"/>
      <c r="UO322" s="9"/>
      <c r="UP322" s="9"/>
      <c r="UQ322" s="9"/>
      <c r="UR322" s="9"/>
      <c r="US322" s="9"/>
    </row>
    <row r="323" spans="1:565" s="105" customFormat="1" x14ac:dyDescent="0.2">
      <c r="A323" s="119" t="s">
        <v>1074</v>
      </c>
      <c r="B323" s="116" t="s">
        <v>1005</v>
      </c>
      <c r="C323" s="120">
        <v>302.85739999999998</v>
      </c>
      <c r="D323" s="113">
        <v>293.89999999999998</v>
      </c>
      <c r="E323" s="192">
        <v>48.221268499999994</v>
      </c>
      <c r="F323" s="10"/>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c r="ML323" s="9"/>
      <c r="MM323" s="9"/>
      <c r="MN323" s="9"/>
      <c r="MO323" s="9"/>
      <c r="MP323" s="9"/>
      <c r="MQ323" s="9"/>
      <c r="MR323" s="9"/>
      <c r="MS323" s="9"/>
      <c r="MT323" s="9"/>
      <c r="MU323" s="9"/>
      <c r="MV323" s="9"/>
      <c r="MW323" s="9"/>
      <c r="MX323" s="9"/>
      <c r="MY323" s="9"/>
      <c r="MZ323" s="9"/>
      <c r="NA323" s="9"/>
      <c r="NB323" s="9"/>
      <c r="NC323" s="9"/>
      <c r="ND323" s="9"/>
      <c r="NE323" s="9"/>
      <c r="NF323" s="9"/>
      <c r="NG323" s="9"/>
      <c r="NH323" s="9"/>
      <c r="NI323" s="9"/>
      <c r="NJ323" s="9"/>
      <c r="NK323" s="9"/>
      <c r="NL323" s="9"/>
      <c r="NM323" s="9"/>
      <c r="NN323" s="9"/>
      <c r="NO323" s="9"/>
      <c r="NP323" s="9"/>
      <c r="NQ323" s="9"/>
      <c r="NR323" s="9"/>
      <c r="NS323" s="9"/>
      <c r="NT323" s="9"/>
      <c r="NU323" s="9"/>
      <c r="NV323" s="9"/>
      <c r="NW323" s="9"/>
      <c r="NX323" s="9"/>
      <c r="NY323" s="9"/>
      <c r="NZ323" s="9"/>
      <c r="OA323" s="9"/>
      <c r="OB323" s="9"/>
      <c r="OC323" s="9"/>
      <c r="OD323" s="9"/>
      <c r="OE323" s="9"/>
      <c r="OF323" s="9"/>
      <c r="OG323" s="9"/>
      <c r="OH323" s="9"/>
      <c r="OI323" s="9"/>
      <c r="OJ323" s="9"/>
      <c r="OK323" s="9"/>
      <c r="OL323" s="9"/>
      <c r="OM323" s="9"/>
      <c r="ON323" s="9"/>
      <c r="OO323" s="9"/>
      <c r="OP323" s="9"/>
      <c r="OQ323" s="9"/>
      <c r="OR323" s="9"/>
      <c r="OS323" s="9"/>
      <c r="OT323" s="9"/>
      <c r="OU323" s="9"/>
      <c r="OV323" s="9"/>
      <c r="OW323" s="9"/>
      <c r="OX323" s="9"/>
      <c r="OY323" s="9"/>
      <c r="OZ323" s="9"/>
      <c r="PA323" s="9"/>
      <c r="PB323" s="9"/>
      <c r="PC323" s="9"/>
      <c r="PD323" s="9"/>
      <c r="PE323" s="9"/>
      <c r="PF323" s="9"/>
      <c r="PG323" s="9"/>
      <c r="PH323" s="9"/>
      <c r="PI323" s="9"/>
      <c r="PJ323" s="9"/>
      <c r="PK323" s="9"/>
      <c r="PL323" s="9"/>
      <c r="PM323" s="9"/>
      <c r="PN323" s="9"/>
      <c r="PO323" s="9"/>
      <c r="PP323" s="9"/>
      <c r="PQ323" s="9"/>
      <c r="PR323" s="9"/>
      <c r="PS323" s="9"/>
      <c r="PT323" s="9"/>
      <c r="PU323" s="9"/>
      <c r="PV323" s="9"/>
      <c r="PW323" s="9"/>
      <c r="PX323" s="9"/>
      <c r="PY323" s="9"/>
      <c r="PZ323" s="9"/>
      <c r="QA323" s="9"/>
      <c r="QB323" s="9"/>
      <c r="QC323" s="9"/>
      <c r="QD323" s="9"/>
      <c r="QE323" s="9"/>
      <c r="QF323" s="9"/>
      <c r="QG323" s="9"/>
      <c r="QH323" s="9"/>
      <c r="QI323" s="9"/>
      <c r="QJ323" s="9"/>
      <c r="QK323" s="9"/>
      <c r="QL323" s="9"/>
      <c r="QM323" s="9"/>
      <c r="QN323" s="9"/>
      <c r="QO323" s="9"/>
      <c r="QP323" s="9"/>
      <c r="QQ323" s="9"/>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c r="SB323" s="9"/>
      <c r="SC323" s="9"/>
      <c r="SD323" s="9"/>
      <c r="SE323" s="9"/>
      <c r="SF323" s="9"/>
      <c r="SG323" s="9"/>
      <c r="SH323" s="9"/>
      <c r="SI323" s="9"/>
      <c r="SJ323" s="9"/>
      <c r="SK323" s="9"/>
      <c r="SL323" s="9"/>
      <c r="SM323" s="9"/>
      <c r="SN323" s="9"/>
      <c r="SO323" s="9"/>
      <c r="SP323" s="9"/>
      <c r="SQ323" s="9"/>
      <c r="SR323" s="9"/>
      <c r="SS323" s="9"/>
      <c r="ST323" s="9"/>
      <c r="SU323" s="9"/>
      <c r="SV323" s="9"/>
      <c r="SW323" s="9"/>
      <c r="SX323" s="9"/>
      <c r="SY323" s="9"/>
      <c r="SZ323" s="9"/>
      <c r="TA323" s="9"/>
      <c r="TB323" s="9"/>
      <c r="TC323" s="9"/>
      <c r="TD323" s="9"/>
      <c r="TE323" s="9"/>
      <c r="TF323" s="9"/>
      <c r="TG323" s="9"/>
      <c r="TH323" s="9"/>
      <c r="TI323" s="9"/>
      <c r="TJ323" s="9"/>
      <c r="TK323" s="9"/>
      <c r="TL323" s="9"/>
      <c r="TM323" s="9"/>
      <c r="TN323" s="9"/>
      <c r="TO323" s="9"/>
      <c r="TP323" s="9"/>
      <c r="TQ323" s="9"/>
      <c r="TR323" s="9"/>
      <c r="TS323" s="9"/>
      <c r="TT323" s="9"/>
      <c r="TU323" s="9"/>
      <c r="TV323" s="9"/>
      <c r="TW323" s="9"/>
      <c r="TX323" s="9"/>
      <c r="TY323" s="9"/>
      <c r="TZ323" s="9"/>
      <c r="UA323" s="9"/>
      <c r="UB323" s="9"/>
      <c r="UC323" s="9"/>
      <c r="UD323" s="9"/>
      <c r="UE323" s="9"/>
      <c r="UF323" s="9"/>
      <c r="UG323" s="9"/>
      <c r="UH323" s="9"/>
      <c r="UI323" s="9"/>
      <c r="UJ323" s="9"/>
      <c r="UK323" s="9"/>
      <c r="UL323" s="9"/>
      <c r="UM323" s="9"/>
      <c r="UN323" s="9"/>
      <c r="UO323" s="9"/>
      <c r="UP323" s="9"/>
      <c r="UQ323" s="9"/>
      <c r="UR323" s="9"/>
      <c r="US323" s="9"/>
    </row>
    <row r="324" spans="1:565" s="105" customFormat="1" x14ac:dyDescent="0.2">
      <c r="A324" s="119" t="s">
        <v>1075</v>
      </c>
      <c r="B324" s="116" t="s">
        <v>1005</v>
      </c>
      <c r="C324" s="120">
        <v>308.00454500000001</v>
      </c>
      <c r="D324" s="113">
        <v>295.8</v>
      </c>
      <c r="E324" s="193"/>
      <c r="F324" s="10"/>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c r="JA324" s="9"/>
      <c r="JB324" s="9"/>
      <c r="JC324" s="9"/>
      <c r="JD324" s="9"/>
      <c r="JE324" s="9"/>
      <c r="JF324" s="9"/>
      <c r="JG324" s="9"/>
      <c r="JH324" s="9"/>
      <c r="JI324" s="9"/>
      <c r="JJ324" s="9"/>
      <c r="JK324" s="9"/>
      <c r="JL324" s="9"/>
      <c r="JM324" s="9"/>
      <c r="JN324" s="9"/>
      <c r="JO324" s="9"/>
      <c r="JP324" s="9"/>
      <c r="JQ324" s="9"/>
      <c r="JR324" s="9"/>
      <c r="JS324" s="9"/>
      <c r="JT324" s="9"/>
      <c r="JU324" s="9"/>
      <c r="JV324" s="9"/>
      <c r="JW324" s="9"/>
      <c r="JX324" s="9"/>
      <c r="JY324" s="9"/>
      <c r="JZ324" s="9"/>
      <c r="KA324" s="9"/>
      <c r="KB324" s="9"/>
      <c r="KC324" s="9"/>
      <c r="KD324" s="9"/>
      <c r="KE324" s="9"/>
      <c r="KF324" s="9"/>
      <c r="KG324" s="9"/>
      <c r="KH324" s="9"/>
      <c r="KI324" s="9"/>
      <c r="KJ324" s="9"/>
      <c r="KK324" s="9"/>
      <c r="KL324" s="9"/>
      <c r="KM324" s="9"/>
      <c r="KN324" s="9"/>
      <c r="KO324" s="9"/>
      <c r="KP324" s="9"/>
      <c r="KQ324" s="9"/>
      <c r="KR324" s="9"/>
      <c r="KS324" s="9"/>
      <c r="KT324" s="9"/>
      <c r="KU324" s="9"/>
      <c r="KV324" s="9"/>
      <c r="KW324" s="9"/>
      <c r="KX324" s="9"/>
      <c r="KY324" s="9"/>
      <c r="KZ324" s="9"/>
      <c r="LA324" s="9"/>
      <c r="LB324" s="9"/>
      <c r="LC324" s="9"/>
      <c r="LD324" s="9"/>
      <c r="LE324" s="9"/>
      <c r="LF324" s="9"/>
      <c r="LG324" s="9"/>
      <c r="LH324" s="9"/>
      <c r="LI324" s="9"/>
      <c r="LJ324" s="9"/>
      <c r="LK324" s="9"/>
      <c r="LL324" s="9"/>
      <c r="LM324" s="9"/>
      <c r="LN324" s="9"/>
      <c r="LO324" s="9"/>
      <c r="LP324" s="9"/>
      <c r="LQ324" s="9"/>
      <c r="LR324" s="9"/>
      <c r="LS324" s="9"/>
      <c r="LT324" s="9"/>
      <c r="LU324" s="9"/>
      <c r="LV324" s="9"/>
      <c r="LW324" s="9"/>
      <c r="LX324" s="9"/>
      <c r="LY324" s="9"/>
      <c r="LZ324" s="9"/>
      <c r="MA324" s="9"/>
      <c r="MB324" s="9"/>
      <c r="MC324" s="9"/>
      <c r="MD324" s="9"/>
      <c r="ME324" s="9"/>
      <c r="MF324" s="9"/>
      <c r="MG324" s="9"/>
      <c r="MH324" s="9"/>
      <c r="MI324" s="9"/>
      <c r="MJ324" s="9"/>
      <c r="MK324" s="9"/>
      <c r="ML324" s="9"/>
      <c r="MM324" s="9"/>
      <c r="MN324" s="9"/>
      <c r="MO324" s="9"/>
      <c r="MP324" s="9"/>
      <c r="MQ324" s="9"/>
      <c r="MR324" s="9"/>
      <c r="MS324" s="9"/>
      <c r="MT324" s="9"/>
      <c r="MU324" s="9"/>
      <c r="MV324" s="9"/>
      <c r="MW324" s="9"/>
      <c r="MX324" s="9"/>
      <c r="MY324" s="9"/>
      <c r="MZ324" s="9"/>
      <c r="NA324" s="9"/>
      <c r="NB324" s="9"/>
      <c r="NC324" s="9"/>
      <c r="ND324" s="9"/>
      <c r="NE324" s="9"/>
      <c r="NF324" s="9"/>
      <c r="NG324" s="9"/>
      <c r="NH324" s="9"/>
      <c r="NI324" s="9"/>
      <c r="NJ324" s="9"/>
      <c r="NK324" s="9"/>
      <c r="NL324" s="9"/>
      <c r="NM324" s="9"/>
      <c r="NN324" s="9"/>
      <c r="NO324" s="9"/>
      <c r="NP324" s="9"/>
      <c r="NQ324" s="9"/>
      <c r="NR324" s="9"/>
      <c r="NS324" s="9"/>
      <c r="NT324" s="9"/>
      <c r="NU324" s="9"/>
      <c r="NV324" s="9"/>
      <c r="NW324" s="9"/>
      <c r="NX324" s="9"/>
      <c r="NY324" s="9"/>
      <c r="NZ324" s="9"/>
      <c r="OA324" s="9"/>
      <c r="OB324" s="9"/>
      <c r="OC324" s="9"/>
      <c r="OD324" s="9"/>
      <c r="OE324" s="9"/>
      <c r="OF324" s="9"/>
      <c r="OG324" s="9"/>
      <c r="OH324" s="9"/>
      <c r="OI324" s="9"/>
      <c r="OJ324" s="9"/>
      <c r="OK324" s="9"/>
      <c r="OL324" s="9"/>
      <c r="OM324" s="9"/>
      <c r="ON324" s="9"/>
      <c r="OO324" s="9"/>
      <c r="OP324" s="9"/>
      <c r="OQ324" s="9"/>
      <c r="OR324" s="9"/>
      <c r="OS324" s="9"/>
      <c r="OT324" s="9"/>
      <c r="OU324" s="9"/>
      <c r="OV324" s="9"/>
      <c r="OW324" s="9"/>
      <c r="OX324" s="9"/>
      <c r="OY324" s="9"/>
      <c r="OZ324" s="9"/>
      <c r="PA324" s="9"/>
      <c r="PB324" s="9"/>
      <c r="PC324" s="9"/>
      <c r="PD324" s="9"/>
      <c r="PE324" s="9"/>
      <c r="PF324" s="9"/>
      <c r="PG324" s="9"/>
      <c r="PH324" s="9"/>
      <c r="PI324" s="9"/>
      <c r="PJ324" s="9"/>
      <c r="PK324" s="9"/>
      <c r="PL324" s="9"/>
      <c r="PM324" s="9"/>
      <c r="PN324" s="9"/>
      <c r="PO324" s="9"/>
      <c r="PP324" s="9"/>
      <c r="PQ324" s="9"/>
      <c r="PR324" s="9"/>
      <c r="PS324" s="9"/>
      <c r="PT324" s="9"/>
      <c r="PU324" s="9"/>
      <c r="PV324" s="9"/>
      <c r="PW324" s="9"/>
      <c r="PX324" s="9"/>
      <c r="PY324" s="9"/>
      <c r="PZ324" s="9"/>
      <c r="QA324" s="9"/>
      <c r="QB324" s="9"/>
      <c r="QC324" s="9"/>
      <c r="QD324" s="9"/>
      <c r="QE324" s="9"/>
      <c r="QF324" s="9"/>
      <c r="QG324" s="9"/>
      <c r="QH324" s="9"/>
      <c r="QI324" s="9"/>
      <c r="QJ324" s="9"/>
      <c r="QK324" s="9"/>
      <c r="QL324" s="9"/>
      <c r="QM324" s="9"/>
      <c r="QN324" s="9"/>
      <c r="QO324" s="9"/>
      <c r="QP324" s="9"/>
      <c r="QQ324" s="9"/>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c r="SB324" s="9"/>
      <c r="SC324" s="9"/>
      <c r="SD324" s="9"/>
      <c r="SE324" s="9"/>
      <c r="SF324" s="9"/>
      <c r="SG324" s="9"/>
      <c r="SH324" s="9"/>
      <c r="SI324" s="9"/>
      <c r="SJ324" s="9"/>
      <c r="SK324" s="9"/>
      <c r="SL324" s="9"/>
      <c r="SM324" s="9"/>
      <c r="SN324" s="9"/>
      <c r="SO324" s="9"/>
      <c r="SP324" s="9"/>
      <c r="SQ324" s="9"/>
      <c r="SR324" s="9"/>
      <c r="SS324" s="9"/>
      <c r="ST324" s="9"/>
      <c r="SU324" s="9"/>
      <c r="SV324" s="9"/>
      <c r="SW324" s="9"/>
      <c r="SX324" s="9"/>
      <c r="SY324" s="9"/>
      <c r="SZ324" s="9"/>
      <c r="TA324" s="9"/>
      <c r="TB324" s="9"/>
      <c r="TC324" s="9"/>
      <c r="TD324" s="9"/>
      <c r="TE324" s="9"/>
      <c r="TF324" s="9"/>
      <c r="TG324" s="9"/>
      <c r="TH324" s="9"/>
      <c r="TI324" s="9"/>
      <c r="TJ324" s="9"/>
      <c r="TK324" s="9"/>
      <c r="TL324" s="9"/>
      <c r="TM324" s="9"/>
      <c r="TN324" s="9"/>
      <c r="TO324" s="9"/>
      <c r="TP324" s="9"/>
      <c r="TQ324" s="9"/>
      <c r="TR324" s="9"/>
      <c r="TS324" s="9"/>
      <c r="TT324" s="9"/>
      <c r="TU324" s="9"/>
      <c r="TV324" s="9"/>
      <c r="TW324" s="9"/>
      <c r="TX324" s="9"/>
      <c r="TY324" s="9"/>
      <c r="TZ324" s="9"/>
      <c r="UA324" s="9"/>
      <c r="UB324" s="9"/>
      <c r="UC324" s="9"/>
      <c r="UD324" s="9"/>
      <c r="UE324" s="9"/>
      <c r="UF324" s="9"/>
      <c r="UG324" s="9"/>
      <c r="UH324" s="9"/>
      <c r="UI324" s="9"/>
      <c r="UJ324" s="9"/>
      <c r="UK324" s="9"/>
      <c r="UL324" s="9"/>
      <c r="UM324" s="9"/>
      <c r="UN324" s="9"/>
      <c r="UO324" s="9"/>
      <c r="UP324" s="9"/>
      <c r="UQ324" s="9"/>
      <c r="UR324" s="9"/>
      <c r="US324" s="9"/>
    </row>
    <row r="325" spans="1:565" s="105" customFormat="1" x14ac:dyDescent="0.2">
      <c r="A325" s="119" t="s">
        <v>1650</v>
      </c>
      <c r="B325" s="116" t="s">
        <v>1005</v>
      </c>
      <c r="C325" s="120">
        <v>325.57069999999999</v>
      </c>
      <c r="D325" s="113">
        <v>347.9</v>
      </c>
      <c r="E325" s="113">
        <v>389.78017674999995</v>
      </c>
      <c r="F325" s="10"/>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c r="JA325" s="9"/>
      <c r="JB325" s="9"/>
      <c r="JC325" s="9"/>
      <c r="JD325" s="9"/>
      <c r="JE325" s="9"/>
      <c r="JF325" s="9"/>
      <c r="JG325" s="9"/>
      <c r="JH325" s="9"/>
      <c r="JI325" s="9"/>
      <c r="JJ325" s="9"/>
      <c r="JK325" s="9"/>
      <c r="JL325" s="9"/>
      <c r="JM325" s="9"/>
      <c r="JN325" s="9"/>
      <c r="JO325" s="9"/>
      <c r="JP325" s="9"/>
      <c r="JQ325" s="9"/>
      <c r="JR325" s="9"/>
      <c r="JS325" s="9"/>
      <c r="JT325" s="9"/>
      <c r="JU325" s="9"/>
      <c r="JV325" s="9"/>
      <c r="JW325" s="9"/>
      <c r="JX325" s="9"/>
      <c r="JY325" s="9"/>
      <c r="JZ325" s="9"/>
      <c r="KA325" s="9"/>
      <c r="KB325" s="9"/>
      <c r="KC325" s="9"/>
      <c r="KD325" s="9"/>
      <c r="KE325" s="9"/>
      <c r="KF325" s="9"/>
      <c r="KG325" s="9"/>
      <c r="KH325" s="9"/>
      <c r="KI325" s="9"/>
      <c r="KJ325" s="9"/>
      <c r="KK325" s="9"/>
      <c r="KL325" s="9"/>
      <c r="KM325" s="9"/>
      <c r="KN325" s="9"/>
      <c r="KO325" s="9"/>
      <c r="KP325" s="9"/>
      <c r="KQ325" s="9"/>
      <c r="KR325" s="9"/>
      <c r="KS325" s="9"/>
      <c r="KT325" s="9"/>
      <c r="KU325" s="9"/>
      <c r="KV325" s="9"/>
      <c r="KW325" s="9"/>
      <c r="KX325" s="9"/>
      <c r="KY325" s="9"/>
      <c r="KZ325" s="9"/>
      <c r="LA325" s="9"/>
      <c r="LB325" s="9"/>
      <c r="LC325" s="9"/>
      <c r="LD325" s="9"/>
      <c r="LE325" s="9"/>
      <c r="LF325" s="9"/>
      <c r="LG325" s="9"/>
      <c r="LH325" s="9"/>
      <c r="LI325" s="9"/>
      <c r="LJ325" s="9"/>
      <c r="LK325" s="9"/>
      <c r="LL325" s="9"/>
      <c r="LM325" s="9"/>
      <c r="LN325" s="9"/>
      <c r="LO325" s="9"/>
      <c r="LP325" s="9"/>
      <c r="LQ325" s="9"/>
      <c r="LR325" s="9"/>
      <c r="LS325" s="9"/>
      <c r="LT325" s="9"/>
      <c r="LU325" s="9"/>
      <c r="LV325" s="9"/>
      <c r="LW325" s="9"/>
      <c r="LX325" s="9"/>
      <c r="LY325" s="9"/>
      <c r="LZ325" s="9"/>
      <c r="MA325" s="9"/>
      <c r="MB325" s="9"/>
      <c r="MC325" s="9"/>
      <c r="MD325" s="9"/>
      <c r="ME325" s="9"/>
      <c r="MF325" s="9"/>
      <c r="MG325" s="9"/>
      <c r="MH325" s="9"/>
      <c r="MI325" s="9"/>
      <c r="MJ325" s="9"/>
      <c r="MK325" s="9"/>
      <c r="ML325" s="9"/>
      <c r="MM325" s="9"/>
      <c r="MN325" s="9"/>
      <c r="MO325" s="9"/>
      <c r="MP325" s="9"/>
      <c r="MQ325" s="9"/>
      <c r="MR325" s="9"/>
      <c r="MS325" s="9"/>
      <c r="MT325" s="9"/>
      <c r="MU325" s="9"/>
      <c r="MV325" s="9"/>
      <c r="MW325" s="9"/>
      <c r="MX325" s="9"/>
      <c r="MY325" s="9"/>
      <c r="MZ325" s="9"/>
      <c r="NA325" s="9"/>
      <c r="NB325" s="9"/>
      <c r="NC325" s="9"/>
      <c r="ND325" s="9"/>
      <c r="NE325" s="9"/>
      <c r="NF325" s="9"/>
      <c r="NG325" s="9"/>
      <c r="NH325" s="9"/>
      <c r="NI325" s="9"/>
      <c r="NJ325" s="9"/>
      <c r="NK325" s="9"/>
      <c r="NL325" s="9"/>
      <c r="NM325" s="9"/>
      <c r="NN325" s="9"/>
      <c r="NO325" s="9"/>
      <c r="NP325" s="9"/>
      <c r="NQ325" s="9"/>
      <c r="NR325" s="9"/>
      <c r="NS325" s="9"/>
      <c r="NT325" s="9"/>
      <c r="NU325" s="9"/>
      <c r="NV325" s="9"/>
      <c r="NW325" s="9"/>
      <c r="NX325" s="9"/>
      <c r="NY325" s="9"/>
      <c r="NZ325" s="9"/>
      <c r="OA325" s="9"/>
      <c r="OB325" s="9"/>
      <c r="OC325" s="9"/>
      <c r="OD325" s="9"/>
      <c r="OE325" s="9"/>
      <c r="OF325" s="9"/>
      <c r="OG325" s="9"/>
      <c r="OH325" s="9"/>
      <c r="OI325" s="9"/>
      <c r="OJ325" s="9"/>
      <c r="OK325" s="9"/>
      <c r="OL325" s="9"/>
      <c r="OM325" s="9"/>
      <c r="ON325" s="9"/>
      <c r="OO325" s="9"/>
      <c r="OP325" s="9"/>
      <c r="OQ325" s="9"/>
      <c r="OR325" s="9"/>
      <c r="OS325" s="9"/>
      <c r="OT325" s="9"/>
      <c r="OU325" s="9"/>
      <c r="OV325" s="9"/>
      <c r="OW325" s="9"/>
      <c r="OX325" s="9"/>
      <c r="OY325" s="9"/>
      <c r="OZ325" s="9"/>
      <c r="PA325" s="9"/>
      <c r="PB325" s="9"/>
      <c r="PC325" s="9"/>
      <c r="PD325" s="9"/>
      <c r="PE325" s="9"/>
      <c r="PF325" s="9"/>
      <c r="PG325" s="9"/>
      <c r="PH325" s="9"/>
      <c r="PI325" s="9"/>
      <c r="PJ325" s="9"/>
      <c r="PK325" s="9"/>
      <c r="PL325" s="9"/>
      <c r="PM325" s="9"/>
      <c r="PN325" s="9"/>
      <c r="PO325" s="9"/>
      <c r="PP325" s="9"/>
      <c r="PQ325" s="9"/>
      <c r="PR325" s="9"/>
      <c r="PS325" s="9"/>
      <c r="PT325" s="9"/>
      <c r="PU325" s="9"/>
      <c r="PV325" s="9"/>
      <c r="PW325" s="9"/>
      <c r="PX325" s="9"/>
      <c r="PY325" s="9"/>
      <c r="PZ325" s="9"/>
      <c r="QA325" s="9"/>
      <c r="QB325" s="9"/>
      <c r="QC325" s="9"/>
      <c r="QD325" s="9"/>
      <c r="QE325" s="9"/>
      <c r="QF325" s="9"/>
      <c r="QG325" s="9"/>
      <c r="QH325" s="9"/>
      <c r="QI325" s="9"/>
      <c r="QJ325" s="9"/>
      <c r="QK325" s="9"/>
      <c r="QL325" s="9"/>
      <c r="QM325" s="9"/>
      <c r="QN325" s="9"/>
      <c r="QO325" s="9"/>
      <c r="QP325" s="9"/>
      <c r="QQ325" s="9"/>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c r="SB325" s="9"/>
      <c r="SC325" s="9"/>
      <c r="SD325" s="9"/>
      <c r="SE325" s="9"/>
      <c r="SF325" s="9"/>
      <c r="SG325" s="9"/>
      <c r="SH325" s="9"/>
      <c r="SI325" s="9"/>
      <c r="SJ325" s="9"/>
      <c r="SK325" s="9"/>
      <c r="SL325" s="9"/>
      <c r="SM325" s="9"/>
      <c r="SN325" s="9"/>
      <c r="SO325" s="9"/>
      <c r="SP325" s="9"/>
      <c r="SQ325" s="9"/>
      <c r="SR325" s="9"/>
      <c r="SS325" s="9"/>
      <c r="ST325" s="9"/>
      <c r="SU325" s="9"/>
      <c r="SV325" s="9"/>
      <c r="SW325" s="9"/>
      <c r="SX325" s="9"/>
      <c r="SY325" s="9"/>
      <c r="SZ325" s="9"/>
      <c r="TA325" s="9"/>
      <c r="TB325" s="9"/>
      <c r="TC325" s="9"/>
      <c r="TD325" s="9"/>
      <c r="TE325" s="9"/>
      <c r="TF325" s="9"/>
      <c r="TG325" s="9"/>
      <c r="TH325" s="9"/>
      <c r="TI325" s="9"/>
      <c r="TJ325" s="9"/>
      <c r="TK325" s="9"/>
      <c r="TL325" s="9"/>
      <c r="TM325" s="9"/>
      <c r="TN325" s="9"/>
      <c r="TO325" s="9"/>
      <c r="TP325" s="9"/>
      <c r="TQ325" s="9"/>
      <c r="TR325" s="9"/>
      <c r="TS325" s="9"/>
      <c r="TT325" s="9"/>
      <c r="TU325" s="9"/>
      <c r="TV325" s="9"/>
      <c r="TW325" s="9"/>
      <c r="TX325" s="9"/>
      <c r="TY325" s="9"/>
      <c r="TZ325" s="9"/>
      <c r="UA325" s="9"/>
      <c r="UB325" s="9"/>
      <c r="UC325" s="9"/>
      <c r="UD325" s="9"/>
      <c r="UE325" s="9"/>
      <c r="UF325" s="9"/>
      <c r="UG325" s="9"/>
      <c r="UH325" s="9"/>
      <c r="UI325" s="9"/>
      <c r="UJ325" s="9"/>
      <c r="UK325" s="9"/>
      <c r="UL325" s="9"/>
      <c r="UM325" s="9"/>
      <c r="UN325" s="9"/>
      <c r="UO325" s="9"/>
      <c r="UP325" s="9"/>
      <c r="UQ325" s="9"/>
      <c r="UR325" s="9"/>
      <c r="US325" s="9"/>
    </row>
    <row r="326" spans="1:565" s="105" customFormat="1" x14ac:dyDescent="0.2">
      <c r="A326" s="119" t="s">
        <v>1076</v>
      </c>
      <c r="B326" s="116" t="s">
        <v>1005</v>
      </c>
      <c r="C326" s="120">
        <v>379.5</v>
      </c>
      <c r="D326" s="113">
        <v>339.65</v>
      </c>
      <c r="E326" s="192">
        <v>15.072258249999999</v>
      </c>
      <c r="F326" s="10"/>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c r="JA326" s="9"/>
      <c r="JB326" s="9"/>
      <c r="JC326" s="9"/>
      <c r="JD326" s="9"/>
      <c r="JE326" s="9"/>
      <c r="JF326" s="9"/>
      <c r="JG326" s="9"/>
      <c r="JH326" s="9"/>
      <c r="JI326" s="9"/>
      <c r="JJ326" s="9"/>
      <c r="JK326" s="9"/>
      <c r="JL326" s="9"/>
      <c r="JM326" s="9"/>
      <c r="JN326" s="9"/>
      <c r="JO326" s="9"/>
      <c r="JP326" s="9"/>
      <c r="JQ326" s="9"/>
      <c r="JR326" s="9"/>
      <c r="JS326" s="9"/>
      <c r="JT326" s="9"/>
      <c r="JU326" s="9"/>
      <c r="JV326" s="9"/>
      <c r="JW326" s="9"/>
      <c r="JX326" s="9"/>
      <c r="JY326" s="9"/>
      <c r="JZ326" s="9"/>
      <c r="KA326" s="9"/>
      <c r="KB326" s="9"/>
      <c r="KC326" s="9"/>
      <c r="KD326" s="9"/>
      <c r="KE326" s="9"/>
      <c r="KF326" s="9"/>
      <c r="KG326" s="9"/>
      <c r="KH326" s="9"/>
      <c r="KI326" s="9"/>
      <c r="KJ326" s="9"/>
      <c r="KK326" s="9"/>
      <c r="KL326" s="9"/>
      <c r="KM326" s="9"/>
      <c r="KN326" s="9"/>
      <c r="KO326" s="9"/>
      <c r="KP326" s="9"/>
      <c r="KQ326" s="9"/>
      <c r="KR326" s="9"/>
      <c r="KS326" s="9"/>
      <c r="KT326" s="9"/>
      <c r="KU326" s="9"/>
      <c r="KV326" s="9"/>
      <c r="KW326" s="9"/>
      <c r="KX326" s="9"/>
      <c r="KY326" s="9"/>
      <c r="KZ326" s="9"/>
      <c r="LA326" s="9"/>
      <c r="LB326" s="9"/>
      <c r="LC326" s="9"/>
      <c r="LD326" s="9"/>
      <c r="LE326" s="9"/>
      <c r="LF326" s="9"/>
      <c r="LG326" s="9"/>
      <c r="LH326" s="9"/>
      <c r="LI326" s="9"/>
      <c r="LJ326" s="9"/>
      <c r="LK326" s="9"/>
      <c r="LL326" s="9"/>
      <c r="LM326" s="9"/>
      <c r="LN326" s="9"/>
      <c r="LO326" s="9"/>
      <c r="LP326" s="9"/>
      <c r="LQ326" s="9"/>
      <c r="LR326" s="9"/>
      <c r="LS326" s="9"/>
      <c r="LT326" s="9"/>
      <c r="LU326" s="9"/>
      <c r="LV326" s="9"/>
      <c r="LW326" s="9"/>
      <c r="LX326" s="9"/>
      <c r="LY326" s="9"/>
      <c r="LZ326" s="9"/>
      <c r="MA326" s="9"/>
      <c r="MB326" s="9"/>
      <c r="MC326" s="9"/>
      <c r="MD326" s="9"/>
      <c r="ME326" s="9"/>
      <c r="MF326" s="9"/>
      <c r="MG326" s="9"/>
      <c r="MH326" s="9"/>
      <c r="MI326" s="9"/>
      <c r="MJ326" s="9"/>
      <c r="MK326" s="9"/>
      <c r="ML326" s="9"/>
      <c r="MM326" s="9"/>
      <c r="MN326" s="9"/>
      <c r="MO326" s="9"/>
      <c r="MP326" s="9"/>
      <c r="MQ326" s="9"/>
      <c r="MR326" s="9"/>
      <c r="MS326" s="9"/>
      <c r="MT326" s="9"/>
      <c r="MU326" s="9"/>
      <c r="MV326" s="9"/>
      <c r="MW326" s="9"/>
      <c r="MX326" s="9"/>
      <c r="MY326" s="9"/>
      <c r="MZ326" s="9"/>
      <c r="NA326" s="9"/>
      <c r="NB326" s="9"/>
      <c r="NC326" s="9"/>
      <c r="ND326" s="9"/>
      <c r="NE326" s="9"/>
      <c r="NF326" s="9"/>
      <c r="NG326" s="9"/>
      <c r="NH326" s="9"/>
      <c r="NI326" s="9"/>
      <c r="NJ326" s="9"/>
      <c r="NK326" s="9"/>
      <c r="NL326" s="9"/>
      <c r="NM326" s="9"/>
      <c r="NN326" s="9"/>
      <c r="NO326" s="9"/>
      <c r="NP326" s="9"/>
      <c r="NQ326" s="9"/>
      <c r="NR326" s="9"/>
      <c r="NS326" s="9"/>
      <c r="NT326" s="9"/>
      <c r="NU326" s="9"/>
      <c r="NV326" s="9"/>
      <c r="NW326" s="9"/>
      <c r="NX326" s="9"/>
      <c r="NY326" s="9"/>
      <c r="NZ326" s="9"/>
      <c r="OA326" s="9"/>
      <c r="OB326" s="9"/>
      <c r="OC326" s="9"/>
      <c r="OD326" s="9"/>
      <c r="OE326" s="9"/>
      <c r="OF326" s="9"/>
      <c r="OG326" s="9"/>
      <c r="OH326" s="9"/>
      <c r="OI326" s="9"/>
      <c r="OJ326" s="9"/>
      <c r="OK326" s="9"/>
      <c r="OL326" s="9"/>
      <c r="OM326" s="9"/>
      <c r="ON326" s="9"/>
      <c r="OO326" s="9"/>
      <c r="OP326" s="9"/>
      <c r="OQ326" s="9"/>
      <c r="OR326" s="9"/>
      <c r="OS326" s="9"/>
      <c r="OT326" s="9"/>
      <c r="OU326" s="9"/>
      <c r="OV326" s="9"/>
      <c r="OW326" s="9"/>
      <c r="OX326" s="9"/>
      <c r="OY326" s="9"/>
      <c r="OZ326" s="9"/>
      <c r="PA326" s="9"/>
      <c r="PB326" s="9"/>
      <c r="PC326" s="9"/>
      <c r="PD326" s="9"/>
      <c r="PE326" s="9"/>
      <c r="PF326" s="9"/>
      <c r="PG326" s="9"/>
      <c r="PH326" s="9"/>
      <c r="PI326" s="9"/>
      <c r="PJ326" s="9"/>
      <c r="PK326" s="9"/>
      <c r="PL326" s="9"/>
      <c r="PM326" s="9"/>
      <c r="PN326" s="9"/>
      <c r="PO326" s="9"/>
      <c r="PP326" s="9"/>
      <c r="PQ326" s="9"/>
      <c r="PR326" s="9"/>
      <c r="PS326" s="9"/>
      <c r="PT326" s="9"/>
      <c r="PU326" s="9"/>
      <c r="PV326" s="9"/>
      <c r="PW326" s="9"/>
      <c r="PX326" s="9"/>
      <c r="PY326" s="9"/>
      <c r="PZ326" s="9"/>
      <c r="QA326" s="9"/>
      <c r="QB326" s="9"/>
      <c r="QC326" s="9"/>
      <c r="QD326" s="9"/>
      <c r="QE326" s="9"/>
      <c r="QF326" s="9"/>
      <c r="QG326" s="9"/>
      <c r="QH326" s="9"/>
      <c r="QI326" s="9"/>
      <c r="QJ326" s="9"/>
      <c r="QK326" s="9"/>
      <c r="QL326" s="9"/>
      <c r="QM326" s="9"/>
      <c r="QN326" s="9"/>
      <c r="QO326" s="9"/>
      <c r="QP326" s="9"/>
      <c r="QQ326" s="9"/>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c r="SB326" s="9"/>
      <c r="SC326" s="9"/>
      <c r="SD326" s="9"/>
      <c r="SE326" s="9"/>
      <c r="SF326" s="9"/>
      <c r="SG326" s="9"/>
      <c r="SH326" s="9"/>
      <c r="SI326" s="9"/>
      <c r="SJ326" s="9"/>
      <c r="SK326" s="9"/>
      <c r="SL326" s="9"/>
      <c r="SM326" s="9"/>
      <c r="SN326" s="9"/>
      <c r="SO326" s="9"/>
      <c r="SP326" s="9"/>
      <c r="SQ326" s="9"/>
      <c r="SR326" s="9"/>
      <c r="SS326" s="9"/>
      <c r="ST326" s="9"/>
      <c r="SU326" s="9"/>
      <c r="SV326" s="9"/>
      <c r="SW326" s="9"/>
      <c r="SX326" s="9"/>
      <c r="SY326" s="9"/>
      <c r="SZ326" s="9"/>
      <c r="TA326" s="9"/>
      <c r="TB326" s="9"/>
      <c r="TC326" s="9"/>
      <c r="TD326" s="9"/>
      <c r="TE326" s="9"/>
      <c r="TF326" s="9"/>
      <c r="TG326" s="9"/>
      <c r="TH326" s="9"/>
      <c r="TI326" s="9"/>
      <c r="TJ326" s="9"/>
      <c r="TK326" s="9"/>
      <c r="TL326" s="9"/>
      <c r="TM326" s="9"/>
      <c r="TN326" s="9"/>
      <c r="TO326" s="9"/>
      <c r="TP326" s="9"/>
      <c r="TQ326" s="9"/>
      <c r="TR326" s="9"/>
      <c r="TS326" s="9"/>
      <c r="TT326" s="9"/>
      <c r="TU326" s="9"/>
      <c r="TV326" s="9"/>
      <c r="TW326" s="9"/>
      <c r="TX326" s="9"/>
      <c r="TY326" s="9"/>
      <c r="TZ326" s="9"/>
      <c r="UA326" s="9"/>
      <c r="UB326" s="9"/>
      <c r="UC326" s="9"/>
      <c r="UD326" s="9"/>
      <c r="UE326" s="9"/>
      <c r="UF326" s="9"/>
      <c r="UG326" s="9"/>
      <c r="UH326" s="9"/>
      <c r="UI326" s="9"/>
      <c r="UJ326" s="9"/>
      <c r="UK326" s="9"/>
      <c r="UL326" s="9"/>
      <c r="UM326" s="9"/>
      <c r="UN326" s="9"/>
      <c r="UO326" s="9"/>
      <c r="UP326" s="9"/>
      <c r="UQ326" s="9"/>
      <c r="UR326" s="9"/>
      <c r="US326" s="9"/>
    </row>
    <row r="327" spans="1:565" s="105" customFormat="1" x14ac:dyDescent="0.2">
      <c r="A327" s="119" t="s">
        <v>1077</v>
      </c>
      <c r="B327" s="116" t="s">
        <v>1005</v>
      </c>
      <c r="C327" s="120">
        <v>367.78750000000002</v>
      </c>
      <c r="D327" s="113">
        <v>340.65</v>
      </c>
      <c r="E327" s="193"/>
      <c r="F327" s="10"/>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c r="JA327" s="9"/>
      <c r="JB327" s="9"/>
      <c r="JC327" s="9"/>
      <c r="JD327" s="9"/>
      <c r="JE327" s="9"/>
      <c r="JF327" s="9"/>
      <c r="JG327" s="9"/>
      <c r="JH327" s="9"/>
      <c r="JI327" s="9"/>
      <c r="JJ327" s="9"/>
      <c r="JK327" s="9"/>
      <c r="JL327" s="9"/>
      <c r="JM327" s="9"/>
      <c r="JN327" s="9"/>
      <c r="JO327" s="9"/>
      <c r="JP327" s="9"/>
      <c r="JQ327" s="9"/>
      <c r="JR327" s="9"/>
      <c r="JS327" s="9"/>
      <c r="JT327" s="9"/>
      <c r="JU327" s="9"/>
      <c r="JV327" s="9"/>
      <c r="JW327" s="9"/>
      <c r="JX327" s="9"/>
      <c r="JY327" s="9"/>
      <c r="JZ327" s="9"/>
      <c r="KA327" s="9"/>
      <c r="KB327" s="9"/>
      <c r="KC327" s="9"/>
      <c r="KD327" s="9"/>
      <c r="KE327" s="9"/>
      <c r="KF327" s="9"/>
      <c r="KG327" s="9"/>
      <c r="KH327" s="9"/>
      <c r="KI327" s="9"/>
      <c r="KJ327" s="9"/>
      <c r="KK327" s="9"/>
      <c r="KL327" s="9"/>
      <c r="KM327" s="9"/>
      <c r="KN327" s="9"/>
      <c r="KO327" s="9"/>
      <c r="KP327" s="9"/>
      <c r="KQ327" s="9"/>
      <c r="KR327" s="9"/>
      <c r="KS327" s="9"/>
      <c r="KT327" s="9"/>
      <c r="KU327" s="9"/>
      <c r="KV327" s="9"/>
      <c r="KW327" s="9"/>
      <c r="KX327" s="9"/>
      <c r="KY327" s="9"/>
      <c r="KZ327" s="9"/>
      <c r="LA327" s="9"/>
      <c r="LB327" s="9"/>
      <c r="LC327" s="9"/>
      <c r="LD327" s="9"/>
      <c r="LE327" s="9"/>
      <c r="LF327" s="9"/>
      <c r="LG327" s="9"/>
      <c r="LH327" s="9"/>
      <c r="LI327" s="9"/>
      <c r="LJ327" s="9"/>
      <c r="LK327" s="9"/>
      <c r="LL327" s="9"/>
      <c r="LM327" s="9"/>
      <c r="LN327" s="9"/>
      <c r="LO327" s="9"/>
      <c r="LP327" s="9"/>
      <c r="LQ327" s="9"/>
      <c r="LR327" s="9"/>
      <c r="LS327" s="9"/>
      <c r="LT327" s="9"/>
      <c r="LU327" s="9"/>
      <c r="LV327" s="9"/>
      <c r="LW327" s="9"/>
      <c r="LX327" s="9"/>
      <c r="LY327" s="9"/>
      <c r="LZ327" s="9"/>
      <c r="MA327" s="9"/>
      <c r="MB327" s="9"/>
      <c r="MC327" s="9"/>
      <c r="MD327" s="9"/>
      <c r="ME327" s="9"/>
      <c r="MF327" s="9"/>
      <c r="MG327" s="9"/>
      <c r="MH327" s="9"/>
      <c r="MI327" s="9"/>
      <c r="MJ327" s="9"/>
      <c r="MK327" s="9"/>
      <c r="ML327" s="9"/>
      <c r="MM327" s="9"/>
      <c r="MN327" s="9"/>
      <c r="MO327" s="9"/>
      <c r="MP327" s="9"/>
      <c r="MQ327" s="9"/>
      <c r="MR327" s="9"/>
      <c r="MS327" s="9"/>
      <c r="MT327" s="9"/>
      <c r="MU327" s="9"/>
      <c r="MV327" s="9"/>
      <c r="MW327" s="9"/>
      <c r="MX327" s="9"/>
      <c r="MY327" s="9"/>
      <c r="MZ327" s="9"/>
      <c r="NA327" s="9"/>
      <c r="NB327" s="9"/>
      <c r="NC327" s="9"/>
      <c r="ND327" s="9"/>
      <c r="NE327" s="9"/>
      <c r="NF327" s="9"/>
      <c r="NG327" s="9"/>
      <c r="NH327" s="9"/>
      <c r="NI327" s="9"/>
      <c r="NJ327" s="9"/>
      <c r="NK327" s="9"/>
      <c r="NL327" s="9"/>
      <c r="NM327" s="9"/>
      <c r="NN327" s="9"/>
      <c r="NO327" s="9"/>
      <c r="NP327" s="9"/>
      <c r="NQ327" s="9"/>
      <c r="NR327" s="9"/>
      <c r="NS327" s="9"/>
      <c r="NT327" s="9"/>
      <c r="NU327" s="9"/>
      <c r="NV327" s="9"/>
      <c r="NW327" s="9"/>
      <c r="NX327" s="9"/>
      <c r="NY327" s="9"/>
      <c r="NZ327" s="9"/>
      <c r="OA327" s="9"/>
      <c r="OB327" s="9"/>
      <c r="OC327" s="9"/>
      <c r="OD327" s="9"/>
      <c r="OE327" s="9"/>
      <c r="OF327" s="9"/>
      <c r="OG327" s="9"/>
      <c r="OH327" s="9"/>
      <c r="OI327" s="9"/>
      <c r="OJ327" s="9"/>
      <c r="OK327" s="9"/>
      <c r="OL327" s="9"/>
      <c r="OM327" s="9"/>
      <c r="ON327" s="9"/>
      <c r="OO327" s="9"/>
      <c r="OP327" s="9"/>
      <c r="OQ327" s="9"/>
      <c r="OR327" s="9"/>
      <c r="OS327" s="9"/>
      <c r="OT327" s="9"/>
      <c r="OU327" s="9"/>
      <c r="OV327" s="9"/>
      <c r="OW327" s="9"/>
      <c r="OX327" s="9"/>
      <c r="OY327" s="9"/>
      <c r="OZ327" s="9"/>
      <c r="PA327" s="9"/>
      <c r="PB327" s="9"/>
      <c r="PC327" s="9"/>
      <c r="PD327" s="9"/>
      <c r="PE327" s="9"/>
      <c r="PF327" s="9"/>
      <c r="PG327" s="9"/>
      <c r="PH327" s="9"/>
      <c r="PI327" s="9"/>
      <c r="PJ327" s="9"/>
      <c r="PK327" s="9"/>
      <c r="PL327" s="9"/>
      <c r="PM327" s="9"/>
      <c r="PN327" s="9"/>
      <c r="PO327" s="9"/>
      <c r="PP327" s="9"/>
      <c r="PQ327" s="9"/>
      <c r="PR327" s="9"/>
      <c r="PS327" s="9"/>
      <c r="PT327" s="9"/>
      <c r="PU327" s="9"/>
      <c r="PV327" s="9"/>
      <c r="PW327" s="9"/>
      <c r="PX327" s="9"/>
      <c r="PY327" s="9"/>
      <c r="PZ327" s="9"/>
      <c r="QA327" s="9"/>
      <c r="QB327" s="9"/>
      <c r="QC327" s="9"/>
      <c r="QD327" s="9"/>
      <c r="QE327" s="9"/>
      <c r="QF327" s="9"/>
      <c r="QG327" s="9"/>
      <c r="QH327" s="9"/>
      <c r="QI327" s="9"/>
      <c r="QJ327" s="9"/>
      <c r="QK327" s="9"/>
      <c r="QL327" s="9"/>
      <c r="QM327" s="9"/>
      <c r="QN327" s="9"/>
      <c r="QO327" s="9"/>
      <c r="QP327" s="9"/>
      <c r="QQ327" s="9"/>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c r="SB327" s="9"/>
      <c r="SC327" s="9"/>
      <c r="SD327" s="9"/>
      <c r="SE327" s="9"/>
      <c r="SF327" s="9"/>
      <c r="SG327" s="9"/>
      <c r="SH327" s="9"/>
      <c r="SI327" s="9"/>
      <c r="SJ327" s="9"/>
      <c r="SK327" s="9"/>
      <c r="SL327" s="9"/>
      <c r="SM327" s="9"/>
      <c r="SN327" s="9"/>
      <c r="SO327" s="9"/>
      <c r="SP327" s="9"/>
      <c r="SQ327" s="9"/>
      <c r="SR327" s="9"/>
      <c r="SS327" s="9"/>
      <c r="ST327" s="9"/>
      <c r="SU327" s="9"/>
      <c r="SV327" s="9"/>
      <c r="SW327" s="9"/>
      <c r="SX327" s="9"/>
      <c r="SY327" s="9"/>
      <c r="SZ327" s="9"/>
      <c r="TA327" s="9"/>
      <c r="TB327" s="9"/>
      <c r="TC327" s="9"/>
      <c r="TD327" s="9"/>
      <c r="TE327" s="9"/>
      <c r="TF327" s="9"/>
      <c r="TG327" s="9"/>
      <c r="TH327" s="9"/>
      <c r="TI327" s="9"/>
      <c r="TJ327" s="9"/>
      <c r="TK327" s="9"/>
      <c r="TL327" s="9"/>
      <c r="TM327" s="9"/>
      <c r="TN327" s="9"/>
      <c r="TO327" s="9"/>
      <c r="TP327" s="9"/>
      <c r="TQ327" s="9"/>
      <c r="TR327" s="9"/>
      <c r="TS327" s="9"/>
      <c r="TT327" s="9"/>
      <c r="TU327" s="9"/>
      <c r="TV327" s="9"/>
      <c r="TW327" s="9"/>
      <c r="TX327" s="9"/>
      <c r="TY327" s="9"/>
      <c r="TZ327" s="9"/>
      <c r="UA327" s="9"/>
      <c r="UB327" s="9"/>
      <c r="UC327" s="9"/>
      <c r="UD327" s="9"/>
      <c r="UE327" s="9"/>
      <c r="UF327" s="9"/>
      <c r="UG327" s="9"/>
      <c r="UH327" s="9"/>
      <c r="UI327" s="9"/>
      <c r="UJ327" s="9"/>
      <c r="UK327" s="9"/>
      <c r="UL327" s="9"/>
      <c r="UM327" s="9"/>
      <c r="UN327" s="9"/>
      <c r="UO327" s="9"/>
      <c r="UP327" s="9"/>
      <c r="UQ327" s="9"/>
      <c r="UR327" s="9"/>
      <c r="US327" s="9"/>
    </row>
    <row r="328" spans="1:565" s="105" customFormat="1" x14ac:dyDescent="0.2">
      <c r="A328" s="119" t="s">
        <v>1078</v>
      </c>
      <c r="B328" s="116" t="s">
        <v>1005</v>
      </c>
      <c r="C328" s="120">
        <v>1356.5834600000001</v>
      </c>
      <c r="D328" s="113">
        <v>1329.9</v>
      </c>
      <c r="E328" s="194">
        <v>1198.8799074999999</v>
      </c>
      <c r="F328" s="10"/>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c r="MK328" s="9"/>
      <c r="ML328" s="9"/>
      <c r="MM328" s="9"/>
      <c r="MN328" s="9"/>
      <c r="MO328" s="9"/>
      <c r="MP328" s="9"/>
      <c r="MQ328" s="9"/>
      <c r="MR328" s="9"/>
      <c r="MS328" s="9"/>
      <c r="MT328" s="9"/>
      <c r="MU328" s="9"/>
      <c r="MV328" s="9"/>
      <c r="MW328" s="9"/>
      <c r="MX328" s="9"/>
      <c r="MY328" s="9"/>
      <c r="MZ328" s="9"/>
      <c r="NA328" s="9"/>
      <c r="NB328" s="9"/>
      <c r="NC328" s="9"/>
      <c r="ND328" s="9"/>
      <c r="NE328" s="9"/>
      <c r="NF328" s="9"/>
      <c r="NG328" s="9"/>
      <c r="NH328" s="9"/>
      <c r="NI328" s="9"/>
      <c r="NJ328" s="9"/>
      <c r="NK328" s="9"/>
      <c r="NL328" s="9"/>
      <c r="NM328" s="9"/>
      <c r="NN328" s="9"/>
      <c r="NO328" s="9"/>
      <c r="NP328" s="9"/>
      <c r="NQ328" s="9"/>
      <c r="NR328" s="9"/>
      <c r="NS328" s="9"/>
      <c r="NT328" s="9"/>
      <c r="NU328" s="9"/>
      <c r="NV328" s="9"/>
      <c r="NW328" s="9"/>
      <c r="NX328" s="9"/>
      <c r="NY328" s="9"/>
      <c r="NZ328" s="9"/>
      <c r="OA328" s="9"/>
      <c r="OB328" s="9"/>
      <c r="OC328" s="9"/>
      <c r="OD328" s="9"/>
      <c r="OE328" s="9"/>
      <c r="OF328" s="9"/>
      <c r="OG328" s="9"/>
      <c r="OH328" s="9"/>
      <c r="OI328" s="9"/>
      <c r="OJ328" s="9"/>
      <c r="OK328" s="9"/>
      <c r="OL328" s="9"/>
      <c r="OM328" s="9"/>
      <c r="ON328" s="9"/>
      <c r="OO328" s="9"/>
      <c r="OP328" s="9"/>
      <c r="OQ328" s="9"/>
      <c r="OR328" s="9"/>
      <c r="OS328" s="9"/>
      <c r="OT328" s="9"/>
      <c r="OU328" s="9"/>
      <c r="OV328" s="9"/>
      <c r="OW328" s="9"/>
      <c r="OX328" s="9"/>
      <c r="OY328" s="9"/>
      <c r="OZ328" s="9"/>
      <c r="PA328" s="9"/>
      <c r="PB328" s="9"/>
      <c r="PC328" s="9"/>
      <c r="PD328" s="9"/>
      <c r="PE328" s="9"/>
      <c r="PF328" s="9"/>
      <c r="PG328" s="9"/>
      <c r="PH328" s="9"/>
      <c r="PI328" s="9"/>
      <c r="PJ328" s="9"/>
      <c r="PK328" s="9"/>
      <c r="PL328" s="9"/>
      <c r="PM328" s="9"/>
      <c r="PN328" s="9"/>
      <c r="PO328" s="9"/>
      <c r="PP328" s="9"/>
      <c r="PQ328" s="9"/>
      <c r="PR328" s="9"/>
      <c r="PS328" s="9"/>
      <c r="PT328" s="9"/>
      <c r="PU328" s="9"/>
      <c r="PV328" s="9"/>
      <c r="PW328" s="9"/>
      <c r="PX328" s="9"/>
      <c r="PY328" s="9"/>
      <c r="PZ328" s="9"/>
      <c r="QA328" s="9"/>
      <c r="QB328" s="9"/>
      <c r="QC328" s="9"/>
      <c r="QD328" s="9"/>
      <c r="QE328" s="9"/>
      <c r="QF328" s="9"/>
      <c r="QG328" s="9"/>
      <c r="QH328" s="9"/>
      <c r="QI328" s="9"/>
      <c r="QJ328" s="9"/>
      <c r="QK328" s="9"/>
      <c r="QL328" s="9"/>
      <c r="QM328" s="9"/>
      <c r="QN328" s="9"/>
      <c r="QO328" s="9"/>
      <c r="QP328" s="9"/>
      <c r="QQ328" s="9"/>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c r="SB328" s="9"/>
      <c r="SC328" s="9"/>
      <c r="SD328" s="9"/>
      <c r="SE328" s="9"/>
      <c r="SF328" s="9"/>
      <c r="SG328" s="9"/>
      <c r="SH328" s="9"/>
      <c r="SI328" s="9"/>
      <c r="SJ328" s="9"/>
      <c r="SK328" s="9"/>
      <c r="SL328" s="9"/>
      <c r="SM328" s="9"/>
      <c r="SN328" s="9"/>
      <c r="SO328" s="9"/>
      <c r="SP328" s="9"/>
      <c r="SQ328" s="9"/>
      <c r="SR328" s="9"/>
      <c r="SS328" s="9"/>
      <c r="ST328" s="9"/>
      <c r="SU328" s="9"/>
      <c r="SV328" s="9"/>
      <c r="SW328" s="9"/>
      <c r="SX328" s="9"/>
      <c r="SY328" s="9"/>
      <c r="SZ328" s="9"/>
      <c r="TA328" s="9"/>
      <c r="TB328" s="9"/>
      <c r="TC328" s="9"/>
      <c r="TD328" s="9"/>
      <c r="TE328" s="9"/>
      <c r="TF328" s="9"/>
      <c r="TG328" s="9"/>
      <c r="TH328" s="9"/>
      <c r="TI328" s="9"/>
      <c r="TJ328" s="9"/>
      <c r="TK328" s="9"/>
      <c r="TL328" s="9"/>
      <c r="TM328" s="9"/>
      <c r="TN328" s="9"/>
      <c r="TO328" s="9"/>
      <c r="TP328" s="9"/>
      <c r="TQ328" s="9"/>
      <c r="TR328" s="9"/>
      <c r="TS328" s="9"/>
      <c r="TT328" s="9"/>
      <c r="TU328" s="9"/>
      <c r="TV328" s="9"/>
      <c r="TW328" s="9"/>
      <c r="TX328" s="9"/>
      <c r="TY328" s="9"/>
      <c r="TZ328" s="9"/>
      <c r="UA328" s="9"/>
      <c r="UB328" s="9"/>
      <c r="UC328" s="9"/>
      <c r="UD328" s="9"/>
      <c r="UE328" s="9"/>
      <c r="UF328" s="9"/>
      <c r="UG328" s="9"/>
      <c r="UH328" s="9"/>
      <c r="UI328" s="9"/>
      <c r="UJ328" s="9"/>
      <c r="UK328" s="9"/>
      <c r="UL328" s="9"/>
      <c r="UM328" s="9"/>
      <c r="UN328" s="9"/>
      <c r="UO328" s="9"/>
      <c r="UP328" s="9"/>
      <c r="UQ328" s="9"/>
      <c r="UR328" s="9"/>
      <c r="US328" s="9"/>
    </row>
    <row r="329" spans="1:565" s="105" customFormat="1" x14ac:dyDescent="0.2">
      <c r="A329" s="119" t="s">
        <v>1079</v>
      </c>
      <c r="B329" s="116" t="s">
        <v>1005</v>
      </c>
      <c r="C329" s="120">
        <v>1438.86886</v>
      </c>
      <c r="D329" s="113">
        <v>1338</v>
      </c>
      <c r="E329" s="195"/>
      <c r="F329" s="10"/>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c r="ML329" s="9"/>
      <c r="MM329" s="9"/>
      <c r="MN329" s="9"/>
      <c r="MO329" s="9"/>
      <c r="MP329" s="9"/>
      <c r="MQ329" s="9"/>
      <c r="MR329" s="9"/>
      <c r="MS329" s="9"/>
      <c r="MT329" s="9"/>
      <c r="MU329" s="9"/>
      <c r="MV329" s="9"/>
      <c r="MW329" s="9"/>
      <c r="MX329" s="9"/>
      <c r="MY329" s="9"/>
      <c r="MZ329" s="9"/>
      <c r="NA329" s="9"/>
      <c r="NB329" s="9"/>
      <c r="NC329" s="9"/>
      <c r="ND329" s="9"/>
      <c r="NE329" s="9"/>
      <c r="NF329" s="9"/>
      <c r="NG329" s="9"/>
      <c r="NH329" s="9"/>
      <c r="NI329" s="9"/>
      <c r="NJ329" s="9"/>
      <c r="NK329" s="9"/>
      <c r="NL329" s="9"/>
      <c r="NM329" s="9"/>
      <c r="NN329" s="9"/>
      <c r="NO329" s="9"/>
      <c r="NP329" s="9"/>
      <c r="NQ329" s="9"/>
      <c r="NR329" s="9"/>
      <c r="NS329" s="9"/>
      <c r="NT329" s="9"/>
      <c r="NU329" s="9"/>
      <c r="NV329" s="9"/>
      <c r="NW329" s="9"/>
      <c r="NX329" s="9"/>
      <c r="NY329" s="9"/>
      <c r="NZ329" s="9"/>
      <c r="OA329" s="9"/>
      <c r="OB329" s="9"/>
      <c r="OC329" s="9"/>
      <c r="OD329" s="9"/>
      <c r="OE329" s="9"/>
      <c r="OF329" s="9"/>
      <c r="OG329" s="9"/>
      <c r="OH329" s="9"/>
      <c r="OI329" s="9"/>
      <c r="OJ329" s="9"/>
      <c r="OK329" s="9"/>
      <c r="OL329" s="9"/>
      <c r="OM329" s="9"/>
      <c r="ON329" s="9"/>
      <c r="OO329" s="9"/>
      <c r="OP329" s="9"/>
      <c r="OQ329" s="9"/>
      <c r="OR329" s="9"/>
      <c r="OS329" s="9"/>
      <c r="OT329" s="9"/>
      <c r="OU329" s="9"/>
      <c r="OV329" s="9"/>
      <c r="OW329" s="9"/>
      <c r="OX329" s="9"/>
      <c r="OY329" s="9"/>
      <c r="OZ329" s="9"/>
      <c r="PA329" s="9"/>
      <c r="PB329" s="9"/>
      <c r="PC329" s="9"/>
      <c r="PD329" s="9"/>
      <c r="PE329" s="9"/>
      <c r="PF329" s="9"/>
      <c r="PG329" s="9"/>
      <c r="PH329" s="9"/>
      <c r="PI329" s="9"/>
      <c r="PJ329" s="9"/>
      <c r="PK329" s="9"/>
      <c r="PL329" s="9"/>
      <c r="PM329" s="9"/>
      <c r="PN329" s="9"/>
      <c r="PO329" s="9"/>
      <c r="PP329" s="9"/>
      <c r="PQ329" s="9"/>
      <c r="PR329" s="9"/>
      <c r="PS329" s="9"/>
      <c r="PT329" s="9"/>
      <c r="PU329" s="9"/>
      <c r="PV329" s="9"/>
      <c r="PW329" s="9"/>
      <c r="PX329" s="9"/>
      <c r="PY329" s="9"/>
      <c r="PZ329" s="9"/>
      <c r="QA329" s="9"/>
      <c r="QB329" s="9"/>
      <c r="QC329" s="9"/>
      <c r="QD329" s="9"/>
      <c r="QE329" s="9"/>
      <c r="QF329" s="9"/>
      <c r="QG329" s="9"/>
      <c r="QH329" s="9"/>
      <c r="QI329" s="9"/>
      <c r="QJ329" s="9"/>
      <c r="QK329" s="9"/>
      <c r="QL329" s="9"/>
      <c r="QM329" s="9"/>
      <c r="QN329" s="9"/>
      <c r="QO329" s="9"/>
      <c r="QP329" s="9"/>
      <c r="QQ329" s="9"/>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c r="SB329" s="9"/>
      <c r="SC329" s="9"/>
      <c r="SD329" s="9"/>
      <c r="SE329" s="9"/>
      <c r="SF329" s="9"/>
      <c r="SG329" s="9"/>
      <c r="SH329" s="9"/>
      <c r="SI329" s="9"/>
      <c r="SJ329" s="9"/>
      <c r="SK329" s="9"/>
      <c r="SL329" s="9"/>
      <c r="SM329" s="9"/>
      <c r="SN329" s="9"/>
      <c r="SO329" s="9"/>
      <c r="SP329" s="9"/>
      <c r="SQ329" s="9"/>
      <c r="SR329" s="9"/>
      <c r="SS329" s="9"/>
      <c r="ST329" s="9"/>
      <c r="SU329" s="9"/>
      <c r="SV329" s="9"/>
      <c r="SW329" s="9"/>
      <c r="SX329" s="9"/>
      <c r="SY329" s="9"/>
      <c r="SZ329" s="9"/>
      <c r="TA329" s="9"/>
      <c r="TB329" s="9"/>
      <c r="TC329" s="9"/>
      <c r="TD329" s="9"/>
      <c r="TE329" s="9"/>
      <c r="TF329" s="9"/>
      <c r="TG329" s="9"/>
      <c r="TH329" s="9"/>
      <c r="TI329" s="9"/>
      <c r="TJ329" s="9"/>
      <c r="TK329" s="9"/>
      <c r="TL329" s="9"/>
      <c r="TM329" s="9"/>
      <c r="TN329" s="9"/>
      <c r="TO329" s="9"/>
      <c r="TP329" s="9"/>
      <c r="TQ329" s="9"/>
      <c r="TR329" s="9"/>
      <c r="TS329" s="9"/>
      <c r="TT329" s="9"/>
      <c r="TU329" s="9"/>
      <c r="TV329" s="9"/>
      <c r="TW329" s="9"/>
      <c r="TX329" s="9"/>
      <c r="TY329" s="9"/>
      <c r="TZ329" s="9"/>
      <c r="UA329" s="9"/>
      <c r="UB329" s="9"/>
      <c r="UC329" s="9"/>
      <c r="UD329" s="9"/>
      <c r="UE329" s="9"/>
      <c r="UF329" s="9"/>
      <c r="UG329" s="9"/>
      <c r="UH329" s="9"/>
      <c r="UI329" s="9"/>
      <c r="UJ329" s="9"/>
      <c r="UK329" s="9"/>
      <c r="UL329" s="9"/>
      <c r="UM329" s="9"/>
      <c r="UN329" s="9"/>
      <c r="UO329" s="9"/>
      <c r="UP329" s="9"/>
      <c r="UQ329" s="9"/>
      <c r="UR329" s="9"/>
      <c r="US329" s="9"/>
    </row>
    <row r="330" spans="1:565" s="105" customFormat="1" x14ac:dyDescent="0.2">
      <c r="A330" s="119" t="s">
        <v>1080</v>
      </c>
      <c r="B330" s="116" t="s">
        <v>1005</v>
      </c>
      <c r="C330" s="120">
        <v>196.50424000000001</v>
      </c>
      <c r="D330" s="113">
        <v>206.58</v>
      </c>
      <c r="E330" s="192">
        <v>367.37242384999996</v>
      </c>
      <c r="F330" s="10"/>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c r="JA330" s="9"/>
      <c r="JB330" s="9"/>
      <c r="JC330" s="9"/>
      <c r="JD330" s="9"/>
      <c r="JE330" s="9"/>
      <c r="JF330" s="9"/>
      <c r="JG330" s="9"/>
      <c r="JH330" s="9"/>
      <c r="JI330" s="9"/>
      <c r="JJ330" s="9"/>
      <c r="JK330" s="9"/>
      <c r="JL330" s="9"/>
      <c r="JM330" s="9"/>
      <c r="JN330" s="9"/>
      <c r="JO330" s="9"/>
      <c r="JP330" s="9"/>
      <c r="JQ330" s="9"/>
      <c r="JR330" s="9"/>
      <c r="JS330" s="9"/>
      <c r="JT330" s="9"/>
      <c r="JU330" s="9"/>
      <c r="JV330" s="9"/>
      <c r="JW330" s="9"/>
      <c r="JX330" s="9"/>
      <c r="JY330" s="9"/>
      <c r="JZ330" s="9"/>
      <c r="KA330" s="9"/>
      <c r="KB330" s="9"/>
      <c r="KC330" s="9"/>
      <c r="KD330" s="9"/>
      <c r="KE330" s="9"/>
      <c r="KF330" s="9"/>
      <c r="KG330" s="9"/>
      <c r="KH330" s="9"/>
      <c r="KI330" s="9"/>
      <c r="KJ330" s="9"/>
      <c r="KK330" s="9"/>
      <c r="KL330" s="9"/>
      <c r="KM330" s="9"/>
      <c r="KN330" s="9"/>
      <c r="KO330" s="9"/>
      <c r="KP330" s="9"/>
      <c r="KQ330" s="9"/>
      <c r="KR330" s="9"/>
      <c r="KS330" s="9"/>
      <c r="KT330" s="9"/>
      <c r="KU330" s="9"/>
      <c r="KV330" s="9"/>
      <c r="KW330" s="9"/>
      <c r="KX330" s="9"/>
      <c r="KY330" s="9"/>
      <c r="KZ330" s="9"/>
      <c r="LA330" s="9"/>
      <c r="LB330" s="9"/>
      <c r="LC330" s="9"/>
      <c r="LD330" s="9"/>
      <c r="LE330" s="9"/>
      <c r="LF330" s="9"/>
      <c r="LG330" s="9"/>
      <c r="LH330" s="9"/>
      <c r="LI330" s="9"/>
      <c r="LJ330" s="9"/>
      <c r="LK330" s="9"/>
      <c r="LL330" s="9"/>
      <c r="LM330" s="9"/>
      <c r="LN330" s="9"/>
      <c r="LO330" s="9"/>
      <c r="LP330" s="9"/>
      <c r="LQ330" s="9"/>
      <c r="LR330" s="9"/>
      <c r="LS330" s="9"/>
      <c r="LT330" s="9"/>
      <c r="LU330" s="9"/>
      <c r="LV330" s="9"/>
      <c r="LW330" s="9"/>
      <c r="LX330" s="9"/>
      <c r="LY330" s="9"/>
      <c r="LZ330" s="9"/>
      <c r="MA330" s="9"/>
      <c r="MB330" s="9"/>
      <c r="MC330" s="9"/>
      <c r="MD330" s="9"/>
      <c r="ME330" s="9"/>
      <c r="MF330" s="9"/>
      <c r="MG330" s="9"/>
      <c r="MH330" s="9"/>
      <c r="MI330" s="9"/>
      <c r="MJ330" s="9"/>
      <c r="MK330" s="9"/>
      <c r="ML330" s="9"/>
      <c r="MM330" s="9"/>
      <c r="MN330" s="9"/>
      <c r="MO330" s="9"/>
      <c r="MP330" s="9"/>
      <c r="MQ330" s="9"/>
      <c r="MR330" s="9"/>
      <c r="MS330" s="9"/>
      <c r="MT330" s="9"/>
      <c r="MU330" s="9"/>
      <c r="MV330" s="9"/>
      <c r="MW330" s="9"/>
      <c r="MX330" s="9"/>
      <c r="MY330" s="9"/>
      <c r="MZ330" s="9"/>
      <c r="NA330" s="9"/>
      <c r="NB330" s="9"/>
      <c r="NC330" s="9"/>
      <c r="ND330" s="9"/>
      <c r="NE330" s="9"/>
      <c r="NF330" s="9"/>
      <c r="NG330" s="9"/>
      <c r="NH330" s="9"/>
      <c r="NI330" s="9"/>
      <c r="NJ330" s="9"/>
      <c r="NK330" s="9"/>
      <c r="NL330" s="9"/>
      <c r="NM330" s="9"/>
      <c r="NN330" s="9"/>
      <c r="NO330" s="9"/>
      <c r="NP330" s="9"/>
      <c r="NQ330" s="9"/>
      <c r="NR330" s="9"/>
      <c r="NS330" s="9"/>
      <c r="NT330" s="9"/>
      <c r="NU330" s="9"/>
      <c r="NV330" s="9"/>
      <c r="NW330" s="9"/>
      <c r="NX330" s="9"/>
      <c r="NY330" s="9"/>
      <c r="NZ330" s="9"/>
      <c r="OA330" s="9"/>
      <c r="OB330" s="9"/>
      <c r="OC330" s="9"/>
      <c r="OD330" s="9"/>
      <c r="OE330" s="9"/>
      <c r="OF330" s="9"/>
      <c r="OG330" s="9"/>
      <c r="OH330" s="9"/>
      <c r="OI330" s="9"/>
      <c r="OJ330" s="9"/>
      <c r="OK330" s="9"/>
      <c r="OL330" s="9"/>
      <c r="OM330" s="9"/>
      <c r="ON330" s="9"/>
      <c r="OO330" s="9"/>
      <c r="OP330" s="9"/>
      <c r="OQ330" s="9"/>
      <c r="OR330" s="9"/>
      <c r="OS330" s="9"/>
      <c r="OT330" s="9"/>
      <c r="OU330" s="9"/>
      <c r="OV330" s="9"/>
      <c r="OW330" s="9"/>
      <c r="OX330" s="9"/>
      <c r="OY330" s="9"/>
      <c r="OZ330" s="9"/>
      <c r="PA330" s="9"/>
      <c r="PB330" s="9"/>
      <c r="PC330" s="9"/>
      <c r="PD330" s="9"/>
      <c r="PE330" s="9"/>
      <c r="PF330" s="9"/>
      <c r="PG330" s="9"/>
      <c r="PH330" s="9"/>
      <c r="PI330" s="9"/>
      <c r="PJ330" s="9"/>
      <c r="PK330" s="9"/>
      <c r="PL330" s="9"/>
      <c r="PM330" s="9"/>
      <c r="PN330" s="9"/>
      <c r="PO330" s="9"/>
      <c r="PP330" s="9"/>
      <c r="PQ330" s="9"/>
      <c r="PR330" s="9"/>
      <c r="PS330" s="9"/>
      <c r="PT330" s="9"/>
      <c r="PU330" s="9"/>
      <c r="PV330" s="9"/>
      <c r="PW330" s="9"/>
      <c r="PX330" s="9"/>
      <c r="PY330" s="9"/>
      <c r="PZ330" s="9"/>
      <c r="QA330" s="9"/>
      <c r="QB330" s="9"/>
      <c r="QC330" s="9"/>
      <c r="QD330" s="9"/>
      <c r="QE330" s="9"/>
      <c r="QF330" s="9"/>
      <c r="QG330" s="9"/>
      <c r="QH330" s="9"/>
      <c r="QI330" s="9"/>
      <c r="QJ330" s="9"/>
      <c r="QK330" s="9"/>
      <c r="QL330" s="9"/>
      <c r="QM330" s="9"/>
      <c r="QN330" s="9"/>
      <c r="QO330" s="9"/>
      <c r="QP330" s="9"/>
      <c r="QQ330" s="9"/>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c r="SB330" s="9"/>
      <c r="SC330" s="9"/>
      <c r="SD330" s="9"/>
      <c r="SE330" s="9"/>
      <c r="SF330" s="9"/>
      <c r="SG330" s="9"/>
      <c r="SH330" s="9"/>
      <c r="SI330" s="9"/>
      <c r="SJ330" s="9"/>
      <c r="SK330" s="9"/>
      <c r="SL330" s="9"/>
      <c r="SM330" s="9"/>
      <c r="SN330" s="9"/>
      <c r="SO330" s="9"/>
      <c r="SP330" s="9"/>
      <c r="SQ330" s="9"/>
      <c r="SR330" s="9"/>
      <c r="SS330" s="9"/>
      <c r="ST330" s="9"/>
      <c r="SU330" s="9"/>
      <c r="SV330" s="9"/>
      <c r="SW330" s="9"/>
      <c r="SX330" s="9"/>
      <c r="SY330" s="9"/>
      <c r="SZ330" s="9"/>
      <c r="TA330" s="9"/>
      <c r="TB330" s="9"/>
      <c r="TC330" s="9"/>
      <c r="TD330" s="9"/>
      <c r="TE330" s="9"/>
      <c r="TF330" s="9"/>
      <c r="TG330" s="9"/>
      <c r="TH330" s="9"/>
      <c r="TI330" s="9"/>
      <c r="TJ330" s="9"/>
      <c r="TK330" s="9"/>
      <c r="TL330" s="9"/>
      <c r="TM330" s="9"/>
      <c r="TN330" s="9"/>
      <c r="TO330" s="9"/>
      <c r="TP330" s="9"/>
      <c r="TQ330" s="9"/>
      <c r="TR330" s="9"/>
      <c r="TS330" s="9"/>
      <c r="TT330" s="9"/>
      <c r="TU330" s="9"/>
      <c r="TV330" s="9"/>
      <c r="TW330" s="9"/>
      <c r="TX330" s="9"/>
      <c r="TY330" s="9"/>
      <c r="TZ330" s="9"/>
      <c r="UA330" s="9"/>
      <c r="UB330" s="9"/>
      <c r="UC330" s="9"/>
      <c r="UD330" s="9"/>
      <c r="UE330" s="9"/>
      <c r="UF330" s="9"/>
      <c r="UG330" s="9"/>
      <c r="UH330" s="9"/>
      <c r="UI330" s="9"/>
      <c r="UJ330" s="9"/>
      <c r="UK330" s="9"/>
      <c r="UL330" s="9"/>
      <c r="UM330" s="9"/>
      <c r="UN330" s="9"/>
      <c r="UO330" s="9"/>
      <c r="UP330" s="9"/>
      <c r="UQ330" s="9"/>
      <c r="UR330" s="9"/>
      <c r="US330" s="9"/>
    </row>
    <row r="331" spans="1:565" s="105" customFormat="1" x14ac:dyDescent="0.2">
      <c r="A331" s="119" t="s">
        <v>1730</v>
      </c>
      <c r="B331" s="116" t="s">
        <v>1005</v>
      </c>
      <c r="C331" s="120">
        <v>188.9</v>
      </c>
      <c r="D331" s="113">
        <v>207.75</v>
      </c>
      <c r="E331" s="193"/>
      <c r="F331" s="10"/>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c r="JA331" s="9"/>
      <c r="JB331" s="9"/>
      <c r="JC331" s="9"/>
      <c r="JD331" s="9"/>
      <c r="JE331" s="9"/>
      <c r="JF331" s="9"/>
      <c r="JG331" s="9"/>
      <c r="JH331" s="9"/>
      <c r="JI331" s="9"/>
      <c r="JJ331" s="9"/>
      <c r="JK331" s="9"/>
      <c r="JL331" s="9"/>
      <c r="JM331" s="9"/>
      <c r="JN331" s="9"/>
      <c r="JO331" s="9"/>
      <c r="JP331" s="9"/>
      <c r="JQ331" s="9"/>
      <c r="JR331" s="9"/>
      <c r="JS331" s="9"/>
      <c r="JT331" s="9"/>
      <c r="JU331" s="9"/>
      <c r="JV331" s="9"/>
      <c r="JW331" s="9"/>
      <c r="JX331" s="9"/>
      <c r="JY331" s="9"/>
      <c r="JZ331" s="9"/>
      <c r="KA331" s="9"/>
      <c r="KB331" s="9"/>
      <c r="KC331" s="9"/>
      <c r="KD331" s="9"/>
      <c r="KE331" s="9"/>
      <c r="KF331" s="9"/>
      <c r="KG331" s="9"/>
      <c r="KH331" s="9"/>
      <c r="KI331" s="9"/>
      <c r="KJ331" s="9"/>
      <c r="KK331" s="9"/>
      <c r="KL331" s="9"/>
      <c r="KM331" s="9"/>
      <c r="KN331" s="9"/>
      <c r="KO331" s="9"/>
      <c r="KP331" s="9"/>
      <c r="KQ331" s="9"/>
      <c r="KR331" s="9"/>
      <c r="KS331" s="9"/>
      <c r="KT331" s="9"/>
      <c r="KU331" s="9"/>
      <c r="KV331" s="9"/>
      <c r="KW331" s="9"/>
      <c r="KX331" s="9"/>
      <c r="KY331" s="9"/>
      <c r="KZ331" s="9"/>
      <c r="LA331" s="9"/>
      <c r="LB331" s="9"/>
      <c r="LC331" s="9"/>
      <c r="LD331" s="9"/>
      <c r="LE331" s="9"/>
      <c r="LF331" s="9"/>
      <c r="LG331" s="9"/>
      <c r="LH331" s="9"/>
      <c r="LI331" s="9"/>
      <c r="LJ331" s="9"/>
      <c r="LK331" s="9"/>
      <c r="LL331" s="9"/>
      <c r="LM331" s="9"/>
      <c r="LN331" s="9"/>
      <c r="LO331" s="9"/>
      <c r="LP331" s="9"/>
      <c r="LQ331" s="9"/>
      <c r="LR331" s="9"/>
      <c r="LS331" s="9"/>
      <c r="LT331" s="9"/>
      <c r="LU331" s="9"/>
      <c r="LV331" s="9"/>
      <c r="LW331" s="9"/>
      <c r="LX331" s="9"/>
      <c r="LY331" s="9"/>
      <c r="LZ331" s="9"/>
      <c r="MA331" s="9"/>
      <c r="MB331" s="9"/>
      <c r="MC331" s="9"/>
      <c r="MD331" s="9"/>
      <c r="ME331" s="9"/>
      <c r="MF331" s="9"/>
      <c r="MG331" s="9"/>
      <c r="MH331" s="9"/>
      <c r="MI331" s="9"/>
      <c r="MJ331" s="9"/>
      <c r="MK331" s="9"/>
      <c r="ML331" s="9"/>
      <c r="MM331" s="9"/>
      <c r="MN331" s="9"/>
      <c r="MO331" s="9"/>
      <c r="MP331" s="9"/>
      <c r="MQ331" s="9"/>
      <c r="MR331" s="9"/>
      <c r="MS331" s="9"/>
      <c r="MT331" s="9"/>
      <c r="MU331" s="9"/>
      <c r="MV331" s="9"/>
      <c r="MW331" s="9"/>
      <c r="MX331" s="9"/>
      <c r="MY331" s="9"/>
      <c r="MZ331" s="9"/>
      <c r="NA331" s="9"/>
      <c r="NB331" s="9"/>
      <c r="NC331" s="9"/>
      <c r="ND331" s="9"/>
      <c r="NE331" s="9"/>
      <c r="NF331" s="9"/>
      <c r="NG331" s="9"/>
      <c r="NH331" s="9"/>
      <c r="NI331" s="9"/>
      <c r="NJ331" s="9"/>
      <c r="NK331" s="9"/>
      <c r="NL331" s="9"/>
      <c r="NM331" s="9"/>
      <c r="NN331" s="9"/>
      <c r="NO331" s="9"/>
      <c r="NP331" s="9"/>
      <c r="NQ331" s="9"/>
      <c r="NR331" s="9"/>
      <c r="NS331" s="9"/>
      <c r="NT331" s="9"/>
      <c r="NU331" s="9"/>
      <c r="NV331" s="9"/>
      <c r="NW331" s="9"/>
      <c r="NX331" s="9"/>
      <c r="NY331" s="9"/>
      <c r="NZ331" s="9"/>
      <c r="OA331" s="9"/>
      <c r="OB331" s="9"/>
      <c r="OC331" s="9"/>
      <c r="OD331" s="9"/>
      <c r="OE331" s="9"/>
      <c r="OF331" s="9"/>
      <c r="OG331" s="9"/>
      <c r="OH331" s="9"/>
      <c r="OI331" s="9"/>
      <c r="OJ331" s="9"/>
      <c r="OK331" s="9"/>
      <c r="OL331" s="9"/>
      <c r="OM331" s="9"/>
      <c r="ON331" s="9"/>
      <c r="OO331" s="9"/>
      <c r="OP331" s="9"/>
      <c r="OQ331" s="9"/>
      <c r="OR331" s="9"/>
      <c r="OS331" s="9"/>
      <c r="OT331" s="9"/>
      <c r="OU331" s="9"/>
      <c r="OV331" s="9"/>
      <c r="OW331" s="9"/>
      <c r="OX331" s="9"/>
      <c r="OY331" s="9"/>
      <c r="OZ331" s="9"/>
      <c r="PA331" s="9"/>
      <c r="PB331" s="9"/>
      <c r="PC331" s="9"/>
      <c r="PD331" s="9"/>
      <c r="PE331" s="9"/>
      <c r="PF331" s="9"/>
      <c r="PG331" s="9"/>
      <c r="PH331" s="9"/>
      <c r="PI331" s="9"/>
      <c r="PJ331" s="9"/>
      <c r="PK331" s="9"/>
      <c r="PL331" s="9"/>
      <c r="PM331" s="9"/>
      <c r="PN331" s="9"/>
      <c r="PO331" s="9"/>
      <c r="PP331" s="9"/>
      <c r="PQ331" s="9"/>
      <c r="PR331" s="9"/>
      <c r="PS331" s="9"/>
      <c r="PT331" s="9"/>
      <c r="PU331" s="9"/>
      <c r="PV331" s="9"/>
      <c r="PW331" s="9"/>
      <c r="PX331" s="9"/>
      <c r="PY331" s="9"/>
      <c r="PZ331" s="9"/>
      <c r="QA331" s="9"/>
      <c r="QB331" s="9"/>
      <c r="QC331" s="9"/>
      <c r="QD331" s="9"/>
      <c r="QE331" s="9"/>
      <c r="QF331" s="9"/>
      <c r="QG331" s="9"/>
      <c r="QH331" s="9"/>
      <c r="QI331" s="9"/>
      <c r="QJ331" s="9"/>
      <c r="QK331" s="9"/>
      <c r="QL331" s="9"/>
      <c r="QM331" s="9"/>
      <c r="QN331" s="9"/>
      <c r="QO331" s="9"/>
      <c r="QP331" s="9"/>
      <c r="QQ331" s="9"/>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c r="SB331" s="9"/>
      <c r="SC331" s="9"/>
      <c r="SD331" s="9"/>
      <c r="SE331" s="9"/>
      <c r="SF331" s="9"/>
      <c r="SG331" s="9"/>
      <c r="SH331" s="9"/>
      <c r="SI331" s="9"/>
      <c r="SJ331" s="9"/>
      <c r="SK331" s="9"/>
      <c r="SL331" s="9"/>
      <c r="SM331" s="9"/>
      <c r="SN331" s="9"/>
      <c r="SO331" s="9"/>
      <c r="SP331" s="9"/>
      <c r="SQ331" s="9"/>
      <c r="SR331" s="9"/>
      <c r="SS331" s="9"/>
      <c r="ST331" s="9"/>
      <c r="SU331" s="9"/>
      <c r="SV331" s="9"/>
      <c r="SW331" s="9"/>
      <c r="SX331" s="9"/>
      <c r="SY331" s="9"/>
      <c r="SZ331" s="9"/>
      <c r="TA331" s="9"/>
      <c r="TB331" s="9"/>
      <c r="TC331" s="9"/>
      <c r="TD331" s="9"/>
      <c r="TE331" s="9"/>
      <c r="TF331" s="9"/>
      <c r="TG331" s="9"/>
      <c r="TH331" s="9"/>
      <c r="TI331" s="9"/>
      <c r="TJ331" s="9"/>
      <c r="TK331" s="9"/>
      <c r="TL331" s="9"/>
      <c r="TM331" s="9"/>
      <c r="TN331" s="9"/>
      <c r="TO331" s="9"/>
      <c r="TP331" s="9"/>
      <c r="TQ331" s="9"/>
      <c r="TR331" s="9"/>
      <c r="TS331" s="9"/>
      <c r="TT331" s="9"/>
      <c r="TU331" s="9"/>
      <c r="TV331" s="9"/>
      <c r="TW331" s="9"/>
      <c r="TX331" s="9"/>
      <c r="TY331" s="9"/>
      <c r="TZ331" s="9"/>
      <c r="UA331" s="9"/>
      <c r="UB331" s="9"/>
      <c r="UC331" s="9"/>
      <c r="UD331" s="9"/>
      <c r="UE331" s="9"/>
      <c r="UF331" s="9"/>
      <c r="UG331" s="9"/>
      <c r="UH331" s="9"/>
      <c r="UI331" s="9"/>
      <c r="UJ331" s="9"/>
      <c r="UK331" s="9"/>
      <c r="UL331" s="9"/>
      <c r="UM331" s="9"/>
      <c r="UN331" s="9"/>
      <c r="UO331" s="9"/>
      <c r="UP331" s="9"/>
      <c r="UQ331" s="9"/>
      <c r="UR331" s="9"/>
      <c r="US331" s="9"/>
    </row>
    <row r="332" spans="1:565" s="105" customFormat="1" x14ac:dyDescent="0.2">
      <c r="A332" s="119" t="s">
        <v>1081</v>
      </c>
      <c r="B332" s="116" t="s">
        <v>1005</v>
      </c>
      <c r="C332" s="120">
        <v>149.12949</v>
      </c>
      <c r="D332" s="113">
        <v>179.34</v>
      </c>
      <c r="E332" s="113">
        <v>129.770388</v>
      </c>
      <c r="F332" s="10"/>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c r="ML332" s="9"/>
      <c r="MM332" s="9"/>
      <c r="MN332" s="9"/>
      <c r="MO332" s="9"/>
      <c r="MP332" s="9"/>
      <c r="MQ332" s="9"/>
      <c r="MR332" s="9"/>
      <c r="MS332" s="9"/>
      <c r="MT332" s="9"/>
      <c r="MU332" s="9"/>
      <c r="MV332" s="9"/>
      <c r="MW332" s="9"/>
      <c r="MX332" s="9"/>
      <c r="MY332" s="9"/>
      <c r="MZ332" s="9"/>
      <c r="NA332" s="9"/>
      <c r="NB332" s="9"/>
      <c r="NC332" s="9"/>
      <c r="ND332" s="9"/>
      <c r="NE332" s="9"/>
      <c r="NF332" s="9"/>
      <c r="NG332" s="9"/>
      <c r="NH332" s="9"/>
      <c r="NI332" s="9"/>
      <c r="NJ332" s="9"/>
      <c r="NK332" s="9"/>
      <c r="NL332" s="9"/>
      <c r="NM332" s="9"/>
      <c r="NN332" s="9"/>
      <c r="NO332" s="9"/>
      <c r="NP332" s="9"/>
      <c r="NQ332" s="9"/>
      <c r="NR332" s="9"/>
      <c r="NS332" s="9"/>
      <c r="NT332" s="9"/>
      <c r="NU332" s="9"/>
      <c r="NV332" s="9"/>
      <c r="NW332" s="9"/>
      <c r="NX332" s="9"/>
      <c r="NY332" s="9"/>
      <c r="NZ332" s="9"/>
      <c r="OA332" s="9"/>
      <c r="OB332" s="9"/>
      <c r="OC332" s="9"/>
      <c r="OD332" s="9"/>
      <c r="OE332" s="9"/>
      <c r="OF332" s="9"/>
      <c r="OG332" s="9"/>
      <c r="OH332" s="9"/>
      <c r="OI332" s="9"/>
      <c r="OJ332" s="9"/>
      <c r="OK332" s="9"/>
      <c r="OL332" s="9"/>
      <c r="OM332" s="9"/>
      <c r="ON332" s="9"/>
      <c r="OO332" s="9"/>
      <c r="OP332" s="9"/>
      <c r="OQ332" s="9"/>
      <c r="OR332" s="9"/>
      <c r="OS332" s="9"/>
      <c r="OT332" s="9"/>
      <c r="OU332" s="9"/>
      <c r="OV332" s="9"/>
      <c r="OW332" s="9"/>
      <c r="OX332" s="9"/>
      <c r="OY332" s="9"/>
      <c r="OZ332" s="9"/>
      <c r="PA332" s="9"/>
      <c r="PB332" s="9"/>
      <c r="PC332" s="9"/>
      <c r="PD332" s="9"/>
      <c r="PE332" s="9"/>
      <c r="PF332" s="9"/>
      <c r="PG332" s="9"/>
      <c r="PH332" s="9"/>
      <c r="PI332" s="9"/>
      <c r="PJ332" s="9"/>
      <c r="PK332" s="9"/>
      <c r="PL332" s="9"/>
      <c r="PM332" s="9"/>
      <c r="PN332" s="9"/>
      <c r="PO332" s="9"/>
      <c r="PP332" s="9"/>
      <c r="PQ332" s="9"/>
      <c r="PR332" s="9"/>
      <c r="PS332" s="9"/>
      <c r="PT332" s="9"/>
      <c r="PU332" s="9"/>
      <c r="PV332" s="9"/>
      <c r="PW332" s="9"/>
      <c r="PX332" s="9"/>
      <c r="PY332" s="9"/>
      <c r="PZ332" s="9"/>
      <c r="QA332" s="9"/>
      <c r="QB332" s="9"/>
      <c r="QC332" s="9"/>
      <c r="QD332" s="9"/>
      <c r="QE332" s="9"/>
      <c r="QF332" s="9"/>
      <c r="QG332" s="9"/>
      <c r="QH332" s="9"/>
      <c r="QI332" s="9"/>
      <c r="QJ332" s="9"/>
      <c r="QK332" s="9"/>
      <c r="QL332" s="9"/>
      <c r="QM332" s="9"/>
      <c r="QN332" s="9"/>
      <c r="QO332" s="9"/>
      <c r="QP332" s="9"/>
      <c r="QQ332" s="9"/>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c r="SB332" s="9"/>
      <c r="SC332" s="9"/>
      <c r="SD332" s="9"/>
      <c r="SE332" s="9"/>
      <c r="SF332" s="9"/>
      <c r="SG332" s="9"/>
      <c r="SH332" s="9"/>
      <c r="SI332" s="9"/>
      <c r="SJ332" s="9"/>
      <c r="SK332" s="9"/>
      <c r="SL332" s="9"/>
      <c r="SM332" s="9"/>
      <c r="SN332" s="9"/>
      <c r="SO332" s="9"/>
      <c r="SP332" s="9"/>
      <c r="SQ332" s="9"/>
      <c r="SR332" s="9"/>
      <c r="SS332" s="9"/>
      <c r="ST332" s="9"/>
      <c r="SU332" s="9"/>
      <c r="SV332" s="9"/>
      <c r="SW332" s="9"/>
      <c r="SX332" s="9"/>
      <c r="SY332" s="9"/>
      <c r="SZ332" s="9"/>
      <c r="TA332" s="9"/>
      <c r="TB332" s="9"/>
      <c r="TC332" s="9"/>
      <c r="TD332" s="9"/>
      <c r="TE332" s="9"/>
      <c r="TF332" s="9"/>
      <c r="TG332" s="9"/>
      <c r="TH332" s="9"/>
      <c r="TI332" s="9"/>
      <c r="TJ332" s="9"/>
      <c r="TK332" s="9"/>
      <c r="TL332" s="9"/>
      <c r="TM332" s="9"/>
      <c r="TN332" s="9"/>
      <c r="TO332" s="9"/>
      <c r="TP332" s="9"/>
      <c r="TQ332" s="9"/>
      <c r="TR332" s="9"/>
      <c r="TS332" s="9"/>
      <c r="TT332" s="9"/>
      <c r="TU332" s="9"/>
      <c r="TV332" s="9"/>
      <c r="TW332" s="9"/>
      <c r="TX332" s="9"/>
      <c r="TY332" s="9"/>
      <c r="TZ332" s="9"/>
      <c r="UA332" s="9"/>
      <c r="UB332" s="9"/>
      <c r="UC332" s="9"/>
      <c r="UD332" s="9"/>
      <c r="UE332" s="9"/>
      <c r="UF332" s="9"/>
      <c r="UG332" s="9"/>
      <c r="UH332" s="9"/>
      <c r="UI332" s="9"/>
      <c r="UJ332" s="9"/>
      <c r="UK332" s="9"/>
      <c r="UL332" s="9"/>
      <c r="UM332" s="9"/>
      <c r="UN332" s="9"/>
      <c r="UO332" s="9"/>
      <c r="UP332" s="9"/>
      <c r="UQ332" s="9"/>
      <c r="UR332" s="9"/>
      <c r="US332" s="9"/>
    </row>
    <row r="333" spans="1:565" s="105" customFormat="1" x14ac:dyDescent="0.2">
      <c r="A333" s="119" t="s">
        <v>1082</v>
      </c>
      <c r="B333" s="116" t="s">
        <v>1005</v>
      </c>
      <c r="C333" s="120">
        <v>1887.6779389999999</v>
      </c>
      <c r="D333" s="113">
        <v>1847.2</v>
      </c>
      <c r="E333" s="192">
        <v>74.426001249999999</v>
      </c>
      <c r="F333" s="10"/>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c r="ML333" s="9"/>
      <c r="MM333" s="9"/>
      <c r="MN333" s="9"/>
      <c r="MO333" s="9"/>
      <c r="MP333" s="9"/>
      <c r="MQ333" s="9"/>
      <c r="MR333" s="9"/>
      <c r="MS333" s="9"/>
      <c r="MT333" s="9"/>
      <c r="MU333" s="9"/>
      <c r="MV333" s="9"/>
      <c r="MW333" s="9"/>
      <c r="MX333" s="9"/>
      <c r="MY333" s="9"/>
      <c r="MZ333" s="9"/>
      <c r="NA333" s="9"/>
      <c r="NB333" s="9"/>
      <c r="NC333" s="9"/>
      <c r="ND333" s="9"/>
      <c r="NE333" s="9"/>
      <c r="NF333" s="9"/>
      <c r="NG333" s="9"/>
      <c r="NH333" s="9"/>
      <c r="NI333" s="9"/>
      <c r="NJ333" s="9"/>
      <c r="NK333" s="9"/>
      <c r="NL333" s="9"/>
      <c r="NM333" s="9"/>
      <c r="NN333" s="9"/>
      <c r="NO333" s="9"/>
      <c r="NP333" s="9"/>
      <c r="NQ333" s="9"/>
      <c r="NR333" s="9"/>
      <c r="NS333" s="9"/>
      <c r="NT333" s="9"/>
      <c r="NU333" s="9"/>
      <c r="NV333" s="9"/>
      <c r="NW333" s="9"/>
      <c r="NX333" s="9"/>
      <c r="NY333" s="9"/>
      <c r="NZ333" s="9"/>
      <c r="OA333" s="9"/>
      <c r="OB333" s="9"/>
      <c r="OC333" s="9"/>
      <c r="OD333" s="9"/>
      <c r="OE333" s="9"/>
      <c r="OF333" s="9"/>
      <c r="OG333" s="9"/>
      <c r="OH333" s="9"/>
      <c r="OI333" s="9"/>
      <c r="OJ333" s="9"/>
      <c r="OK333" s="9"/>
      <c r="OL333" s="9"/>
      <c r="OM333" s="9"/>
      <c r="ON333" s="9"/>
      <c r="OO333" s="9"/>
      <c r="OP333" s="9"/>
      <c r="OQ333" s="9"/>
      <c r="OR333" s="9"/>
      <c r="OS333" s="9"/>
      <c r="OT333" s="9"/>
      <c r="OU333" s="9"/>
      <c r="OV333" s="9"/>
      <c r="OW333" s="9"/>
      <c r="OX333" s="9"/>
      <c r="OY333" s="9"/>
      <c r="OZ333" s="9"/>
      <c r="PA333" s="9"/>
      <c r="PB333" s="9"/>
      <c r="PC333" s="9"/>
      <c r="PD333" s="9"/>
      <c r="PE333" s="9"/>
      <c r="PF333" s="9"/>
      <c r="PG333" s="9"/>
      <c r="PH333" s="9"/>
      <c r="PI333" s="9"/>
      <c r="PJ333" s="9"/>
      <c r="PK333" s="9"/>
      <c r="PL333" s="9"/>
      <c r="PM333" s="9"/>
      <c r="PN333" s="9"/>
      <c r="PO333" s="9"/>
      <c r="PP333" s="9"/>
      <c r="PQ333" s="9"/>
      <c r="PR333" s="9"/>
      <c r="PS333" s="9"/>
      <c r="PT333" s="9"/>
      <c r="PU333" s="9"/>
      <c r="PV333" s="9"/>
      <c r="PW333" s="9"/>
      <c r="PX333" s="9"/>
      <c r="PY333" s="9"/>
      <c r="PZ333" s="9"/>
      <c r="QA333" s="9"/>
      <c r="QB333" s="9"/>
      <c r="QC333" s="9"/>
      <c r="QD333" s="9"/>
      <c r="QE333" s="9"/>
      <c r="QF333" s="9"/>
      <c r="QG333" s="9"/>
      <c r="QH333" s="9"/>
      <c r="QI333" s="9"/>
      <c r="QJ333" s="9"/>
      <c r="QK333" s="9"/>
      <c r="QL333" s="9"/>
      <c r="QM333" s="9"/>
      <c r="QN333" s="9"/>
      <c r="QO333" s="9"/>
      <c r="QP333" s="9"/>
      <c r="QQ333" s="9"/>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c r="SB333" s="9"/>
      <c r="SC333" s="9"/>
      <c r="SD333" s="9"/>
      <c r="SE333" s="9"/>
      <c r="SF333" s="9"/>
      <c r="SG333" s="9"/>
      <c r="SH333" s="9"/>
      <c r="SI333" s="9"/>
      <c r="SJ333" s="9"/>
      <c r="SK333" s="9"/>
      <c r="SL333" s="9"/>
      <c r="SM333" s="9"/>
      <c r="SN333" s="9"/>
      <c r="SO333" s="9"/>
      <c r="SP333" s="9"/>
      <c r="SQ333" s="9"/>
      <c r="SR333" s="9"/>
      <c r="SS333" s="9"/>
      <c r="ST333" s="9"/>
      <c r="SU333" s="9"/>
      <c r="SV333" s="9"/>
      <c r="SW333" s="9"/>
      <c r="SX333" s="9"/>
      <c r="SY333" s="9"/>
      <c r="SZ333" s="9"/>
      <c r="TA333" s="9"/>
      <c r="TB333" s="9"/>
      <c r="TC333" s="9"/>
      <c r="TD333" s="9"/>
      <c r="TE333" s="9"/>
      <c r="TF333" s="9"/>
      <c r="TG333" s="9"/>
      <c r="TH333" s="9"/>
      <c r="TI333" s="9"/>
      <c r="TJ333" s="9"/>
      <c r="TK333" s="9"/>
      <c r="TL333" s="9"/>
      <c r="TM333" s="9"/>
      <c r="TN333" s="9"/>
      <c r="TO333" s="9"/>
      <c r="TP333" s="9"/>
      <c r="TQ333" s="9"/>
      <c r="TR333" s="9"/>
      <c r="TS333" s="9"/>
      <c r="TT333" s="9"/>
      <c r="TU333" s="9"/>
      <c r="TV333" s="9"/>
      <c r="TW333" s="9"/>
      <c r="TX333" s="9"/>
      <c r="TY333" s="9"/>
      <c r="TZ333" s="9"/>
      <c r="UA333" s="9"/>
      <c r="UB333" s="9"/>
      <c r="UC333" s="9"/>
      <c r="UD333" s="9"/>
      <c r="UE333" s="9"/>
      <c r="UF333" s="9"/>
      <c r="UG333" s="9"/>
      <c r="UH333" s="9"/>
      <c r="UI333" s="9"/>
      <c r="UJ333" s="9"/>
      <c r="UK333" s="9"/>
      <c r="UL333" s="9"/>
      <c r="UM333" s="9"/>
      <c r="UN333" s="9"/>
      <c r="UO333" s="9"/>
      <c r="UP333" s="9"/>
      <c r="UQ333" s="9"/>
      <c r="UR333" s="9"/>
      <c r="US333" s="9"/>
    </row>
    <row r="334" spans="1:565" s="105" customFormat="1" x14ac:dyDescent="0.2">
      <c r="A334" s="119" t="s">
        <v>1731</v>
      </c>
      <c r="B334" s="116" t="s">
        <v>1005</v>
      </c>
      <c r="C334" s="120">
        <v>1890</v>
      </c>
      <c r="D334" s="113">
        <v>1858.5</v>
      </c>
      <c r="E334" s="193"/>
      <c r="F334" s="10"/>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c r="JA334" s="9"/>
      <c r="JB334" s="9"/>
      <c r="JC334" s="9"/>
      <c r="JD334" s="9"/>
      <c r="JE334" s="9"/>
      <c r="JF334" s="9"/>
      <c r="JG334" s="9"/>
      <c r="JH334" s="9"/>
      <c r="JI334" s="9"/>
      <c r="JJ334" s="9"/>
      <c r="JK334" s="9"/>
      <c r="JL334" s="9"/>
      <c r="JM334" s="9"/>
      <c r="JN334" s="9"/>
      <c r="JO334" s="9"/>
      <c r="JP334" s="9"/>
      <c r="JQ334" s="9"/>
      <c r="JR334" s="9"/>
      <c r="JS334" s="9"/>
      <c r="JT334" s="9"/>
      <c r="JU334" s="9"/>
      <c r="JV334" s="9"/>
      <c r="JW334" s="9"/>
      <c r="JX334" s="9"/>
      <c r="JY334" s="9"/>
      <c r="JZ334" s="9"/>
      <c r="KA334" s="9"/>
      <c r="KB334" s="9"/>
      <c r="KC334" s="9"/>
      <c r="KD334" s="9"/>
      <c r="KE334" s="9"/>
      <c r="KF334" s="9"/>
      <c r="KG334" s="9"/>
      <c r="KH334" s="9"/>
      <c r="KI334" s="9"/>
      <c r="KJ334" s="9"/>
      <c r="KK334" s="9"/>
      <c r="KL334" s="9"/>
      <c r="KM334" s="9"/>
      <c r="KN334" s="9"/>
      <c r="KO334" s="9"/>
      <c r="KP334" s="9"/>
      <c r="KQ334" s="9"/>
      <c r="KR334" s="9"/>
      <c r="KS334" s="9"/>
      <c r="KT334" s="9"/>
      <c r="KU334" s="9"/>
      <c r="KV334" s="9"/>
      <c r="KW334" s="9"/>
      <c r="KX334" s="9"/>
      <c r="KY334" s="9"/>
      <c r="KZ334" s="9"/>
      <c r="LA334" s="9"/>
      <c r="LB334" s="9"/>
      <c r="LC334" s="9"/>
      <c r="LD334" s="9"/>
      <c r="LE334" s="9"/>
      <c r="LF334" s="9"/>
      <c r="LG334" s="9"/>
      <c r="LH334" s="9"/>
      <c r="LI334" s="9"/>
      <c r="LJ334" s="9"/>
      <c r="LK334" s="9"/>
      <c r="LL334" s="9"/>
      <c r="LM334" s="9"/>
      <c r="LN334" s="9"/>
      <c r="LO334" s="9"/>
      <c r="LP334" s="9"/>
      <c r="LQ334" s="9"/>
      <c r="LR334" s="9"/>
      <c r="LS334" s="9"/>
      <c r="LT334" s="9"/>
      <c r="LU334" s="9"/>
      <c r="LV334" s="9"/>
      <c r="LW334" s="9"/>
      <c r="LX334" s="9"/>
      <c r="LY334" s="9"/>
      <c r="LZ334" s="9"/>
      <c r="MA334" s="9"/>
      <c r="MB334" s="9"/>
      <c r="MC334" s="9"/>
      <c r="MD334" s="9"/>
      <c r="ME334" s="9"/>
      <c r="MF334" s="9"/>
      <c r="MG334" s="9"/>
      <c r="MH334" s="9"/>
      <c r="MI334" s="9"/>
      <c r="MJ334" s="9"/>
      <c r="MK334" s="9"/>
      <c r="ML334" s="9"/>
      <c r="MM334" s="9"/>
      <c r="MN334" s="9"/>
      <c r="MO334" s="9"/>
      <c r="MP334" s="9"/>
      <c r="MQ334" s="9"/>
      <c r="MR334" s="9"/>
      <c r="MS334" s="9"/>
      <c r="MT334" s="9"/>
      <c r="MU334" s="9"/>
      <c r="MV334" s="9"/>
      <c r="MW334" s="9"/>
      <c r="MX334" s="9"/>
      <c r="MY334" s="9"/>
      <c r="MZ334" s="9"/>
      <c r="NA334" s="9"/>
      <c r="NB334" s="9"/>
      <c r="NC334" s="9"/>
      <c r="ND334" s="9"/>
      <c r="NE334" s="9"/>
      <c r="NF334" s="9"/>
      <c r="NG334" s="9"/>
      <c r="NH334" s="9"/>
      <c r="NI334" s="9"/>
      <c r="NJ334" s="9"/>
      <c r="NK334" s="9"/>
      <c r="NL334" s="9"/>
      <c r="NM334" s="9"/>
      <c r="NN334" s="9"/>
      <c r="NO334" s="9"/>
      <c r="NP334" s="9"/>
      <c r="NQ334" s="9"/>
      <c r="NR334" s="9"/>
      <c r="NS334" s="9"/>
      <c r="NT334" s="9"/>
      <c r="NU334" s="9"/>
      <c r="NV334" s="9"/>
      <c r="NW334" s="9"/>
      <c r="NX334" s="9"/>
      <c r="NY334" s="9"/>
      <c r="NZ334" s="9"/>
      <c r="OA334" s="9"/>
      <c r="OB334" s="9"/>
      <c r="OC334" s="9"/>
      <c r="OD334" s="9"/>
      <c r="OE334" s="9"/>
      <c r="OF334" s="9"/>
      <c r="OG334" s="9"/>
      <c r="OH334" s="9"/>
      <c r="OI334" s="9"/>
      <c r="OJ334" s="9"/>
      <c r="OK334" s="9"/>
      <c r="OL334" s="9"/>
      <c r="OM334" s="9"/>
      <c r="ON334" s="9"/>
      <c r="OO334" s="9"/>
      <c r="OP334" s="9"/>
      <c r="OQ334" s="9"/>
      <c r="OR334" s="9"/>
      <c r="OS334" s="9"/>
      <c r="OT334" s="9"/>
      <c r="OU334" s="9"/>
      <c r="OV334" s="9"/>
      <c r="OW334" s="9"/>
      <c r="OX334" s="9"/>
      <c r="OY334" s="9"/>
      <c r="OZ334" s="9"/>
      <c r="PA334" s="9"/>
      <c r="PB334" s="9"/>
      <c r="PC334" s="9"/>
      <c r="PD334" s="9"/>
      <c r="PE334" s="9"/>
      <c r="PF334" s="9"/>
      <c r="PG334" s="9"/>
      <c r="PH334" s="9"/>
      <c r="PI334" s="9"/>
      <c r="PJ334" s="9"/>
      <c r="PK334" s="9"/>
      <c r="PL334" s="9"/>
      <c r="PM334" s="9"/>
      <c r="PN334" s="9"/>
      <c r="PO334" s="9"/>
      <c r="PP334" s="9"/>
      <c r="PQ334" s="9"/>
      <c r="PR334" s="9"/>
      <c r="PS334" s="9"/>
      <c r="PT334" s="9"/>
      <c r="PU334" s="9"/>
      <c r="PV334" s="9"/>
      <c r="PW334" s="9"/>
      <c r="PX334" s="9"/>
      <c r="PY334" s="9"/>
      <c r="PZ334" s="9"/>
      <c r="QA334" s="9"/>
      <c r="QB334" s="9"/>
      <c r="QC334" s="9"/>
      <c r="QD334" s="9"/>
      <c r="QE334" s="9"/>
      <c r="QF334" s="9"/>
      <c r="QG334" s="9"/>
      <c r="QH334" s="9"/>
      <c r="QI334" s="9"/>
      <c r="QJ334" s="9"/>
      <c r="QK334" s="9"/>
      <c r="QL334" s="9"/>
      <c r="QM334" s="9"/>
      <c r="QN334" s="9"/>
      <c r="QO334" s="9"/>
      <c r="QP334" s="9"/>
      <c r="QQ334" s="9"/>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9"/>
      <c r="RQ334" s="9"/>
      <c r="RR334" s="9"/>
      <c r="RS334" s="9"/>
      <c r="RT334" s="9"/>
      <c r="RU334" s="9"/>
      <c r="RV334" s="9"/>
      <c r="RW334" s="9"/>
      <c r="RX334" s="9"/>
      <c r="RY334" s="9"/>
      <c r="RZ334" s="9"/>
      <c r="SA334" s="9"/>
      <c r="SB334" s="9"/>
      <c r="SC334" s="9"/>
      <c r="SD334" s="9"/>
      <c r="SE334" s="9"/>
      <c r="SF334" s="9"/>
      <c r="SG334" s="9"/>
      <c r="SH334" s="9"/>
      <c r="SI334" s="9"/>
      <c r="SJ334" s="9"/>
      <c r="SK334" s="9"/>
      <c r="SL334" s="9"/>
      <c r="SM334" s="9"/>
      <c r="SN334" s="9"/>
      <c r="SO334" s="9"/>
      <c r="SP334" s="9"/>
      <c r="SQ334" s="9"/>
      <c r="SR334" s="9"/>
      <c r="SS334" s="9"/>
      <c r="ST334" s="9"/>
      <c r="SU334" s="9"/>
      <c r="SV334" s="9"/>
      <c r="SW334" s="9"/>
      <c r="SX334" s="9"/>
      <c r="SY334" s="9"/>
      <c r="SZ334" s="9"/>
      <c r="TA334" s="9"/>
      <c r="TB334" s="9"/>
      <c r="TC334" s="9"/>
      <c r="TD334" s="9"/>
      <c r="TE334" s="9"/>
      <c r="TF334" s="9"/>
      <c r="TG334" s="9"/>
      <c r="TH334" s="9"/>
      <c r="TI334" s="9"/>
      <c r="TJ334" s="9"/>
      <c r="TK334" s="9"/>
      <c r="TL334" s="9"/>
      <c r="TM334" s="9"/>
      <c r="TN334" s="9"/>
      <c r="TO334" s="9"/>
      <c r="TP334" s="9"/>
      <c r="TQ334" s="9"/>
      <c r="TR334" s="9"/>
      <c r="TS334" s="9"/>
      <c r="TT334" s="9"/>
      <c r="TU334" s="9"/>
      <c r="TV334" s="9"/>
      <c r="TW334" s="9"/>
      <c r="TX334" s="9"/>
      <c r="TY334" s="9"/>
      <c r="TZ334" s="9"/>
      <c r="UA334" s="9"/>
      <c r="UB334" s="9"/>
      <c r="UC334" s="9"/>
      <c r="UD334" s="9"/>
      <c r="UE334" s="9"/>
      <c r="UF334" s="9"/>
      <c r="UG334" s="9"/>
      <c r="UH334" s="9"/>
      <c r="UI334" s="9"/>
      <c r="UJ334" s="9"/>
      <c r="UK334" s="9"/>
      <c r="UL334" s="9"/>
      <c r="UM334" s="9"/>
      <c r="UN334" s="9"/>
      <c r="UO334" s="9"/>
      <c r="UP334" s="9"/>
      <c r="UQ334" s="9"/>
      <c r="UR334" s="9"/>
      <c r="US334" s="9"/>
    </row>
    <row r="335" spans="1:565" s="105" customFormat="1" x14ac:dyDescent="0.2">
      <c r="A335" s="119" t="s">
        <v>1083</v>
      </c>
      <c r="B335" s="116" t="s">
        <v>1005</v>
      </c>
      <c r="C335" s="120">
        <v>1029.4926889999999</v>
      </c>
      <c r="D335" s="113">
        <v>973.3</v>
      </c>
      <c r="E335" s="192">
        <v>391.44972000000001</v>
      </c>
      <c r="F335" s="10"/>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c r="MK335" s="9"/>
      <c r="ML335" s="9"/>
      <c r="MM335" s="9"/>
      <c r="MN335" s="9"/>
      <c r="MO335" s="9"/>
      <c r="MP335" s="9"/>
      <c r="MQ335" s="9"/>
      <c r="MR335" s="9"/>
      <c r="MS335" s="9"/>
      <c r="MT335" s="9"/>
      <c r="MU335" s="9"/>
      <c r="MV335" s="9"/>
      <c r="MW335" s="9"/>
      <c r="MX335" s="9"/>
      <c r="MY335" s="9"/>
      <c r="MZ335" s="9"/>
      <c r="NA335" s="9"/>
      <c r="NB335" s="9"/>
      <c r="NC335" s="9"/>
      <c r="ND335" s="9"/>
      <c r="NE335" s="9"/>
      <c r="NF335" s="9"/>
      <c r="NG335" s="9"/>
      <c r="NH335" s="9"/>
      <c r="NI335" s="9"/>
      <c r="NJ335" s="9"/>
      <c r="NK335" s="9"/>
      <c r="NL335" s="9"/>
      <c r="NM335" s="9"/>
      <c r="NN335" s="9"/>
      <c r="NO335" s="9"/>
      <c r="NP335" s="9"/>
      <c r="NQ335" s="9"/>
      <c r="NR335" s="9"/>
      <c r="NS335" s="9"/>
      <c r="NT335" s="9"/>
      <c r="NU335" s="9"/>
      <c r="NV335" s="9"/>
      <c r="NW335" s="9"/>
      <c r="NX335" s="9"/>
      <c r="NY335" s="9"/>
      <c r="NZ335" s="9"/>
      <c r="OA335" s="9"/>
      <c r="OB335" s="9"/>
      <c r="OC335" s="9"/>
      <c r="OD335" s="9"/>
      <c r="OE335" s="9"/>
      <c r="OF335" s="9"/>
      <c r="OG335" s="9"/>
      <c r="OH335" s="9"/>
      <c r="OI335" s="9"/>
      <c r="OJ335" s="9"/>
      <c r="OK335" s="9"/>
      <c r="OL335" s="9"/>
      <c r="OM335" s="9"/>
      <c r="ON335" s="9"/>
      <c r="OO335" s="9"/>
      <c r="OP335" s="9"/>
      <c r="OQ335" s="9"/>
      <c r="OR335" s="9"/>
      <c r="OS335" s="9"/>
      <c r="OT335" s="9"/>
      <c r="OU335" s="9"/>
      <c r="OV335" s="9"/>
      <c r="OW335" s="9"/>
      <c r="OX335" s="9"/>
      <c r="OY335" s="9"/>
      <c r="OZ335" s="9"/>
      <c r="PA335" s="9"/>
      <c r="PB335" s="9"/>
      <c r="PC335" s="9"/>
      <c r="PD335" s="9"/>
      <c r="PE335" s="9"/>
      <c r="PF335" s="9"/>
      <c r="PG335" s="9"/>
      <c r="PH335" s="9"/>
      <c r="PI335" s="9"/>
      <c r="PJ335" s="9"/>
      <c r="PK335" s="9"/>
      <c r="PL335" s="9"/>
      <c r="PM335" s="9"/>
      <c r="PN335" s="9"/>
      <c r="PO335" s="9"/>
      <c r="PP335" s="9"/>
      <c r="PQ335" s="9"/>
      <c r="PR335" s="9"/>
      <c r="PS335" s="9"/>
      <c r="PT335" s="9"/>
      <c r="PU335" s="9"/>
      <c r="PV335" s="9"/>
      <c r="PW335" s="9"/>
      <c r="PX335" s="9"/>
      <c r="PY335" s="9"/>
      <c r="PZ335" s="9"/>
      <c r="QA335" s="9"/>
      <c r="QB335" s="9"/>
      <c r="QC335" s="9"/>
      <c r="QD335" s="9"/>
      <c r="QE335" s="9"/>
      <c r="QF335" s="9"/>
      <c r="QG335" s="9"/>
      <c r="QH335" s="9"/>
      <c r="QI335" s="9"/>
      <c r="QJ335" s="9"/>
      <c r="QK335" s="9"/>
      <c r="QL335" s="9"/>
      <c r="QM335" s="9"/>
      <c r="QN335" s="9"/>
      <c r="QO335" s="9"/>
      <c r="QP335" s="9"/>
      <c r="QQ335" s="9"/>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c r="SB335" s="9"/>
      <c r="SC335" s="9"/>
      <c r="SD335" s="9"/>
      <c r="SE335" s="9"/>
      <c r="SF335" s="9"/>
      <c r="SG335" s="9"/>
      <c r="SH335" s="9"/>
      <c r="SI335" s="9"/>
      <c r="SJ335" s="9"/>
      <c r="SK335" s="9"/>
      <c r="SL335" s="9"/>
      <c r="SM335" s="9"/>
      <c r="SN335" s="9"/>
      <c r="SO335" s="9"/>
      <c r="SP335" s="9"/>
      <c r="SQ335" s="9"/>
      <c r="SR335" s="9"/>
      <c r="SS335" s="9"/>
      <c r="ST335" s="9"/>
      <c r="SU335" s="9"/>
      <c r="SV335" s="9"/>
      <c r="SW335" s="9"/>
      <c r="SX335" s="9"/>
      <c r="SY335" s="9"/>
      <c r="SZ335" s="9"/>
      <c r="TA335" s="9"/>
      <c r="TB335" s="9"/>
      <c r="TC335" s="9"/>
      <c r="TD335" s="9"/>
      <c r="TE335" s="9"/>
      <c r="TF335" s="9"/>
      <c r="TG335" s="9"/>
      <c r="TH335" s="9"/>
      <c r="TI335" s="9"/>
      <c r="TJ335" s="9"/>
      <c r="TK335" s="9"/>
      <c r="TL335" s="9"/>
      <c r="TM335" s="9"/>
      <c r="TN335" s="9"/>
      <c r="TO335" s="9"/>
      <c r="TP335" s="9"/>
      <c r="TQ335" s="9"/>
      <c r="TR335" s="9"/>
      <c r="TS335" s="9"/>
      <c r="TT335" s="9"/>
      <c r="TU335" s="9"/>
      <c r="TV335" s="9"/>
      <c r="TW335" s="9"/>
      <c r="TX335" s="9"/>
      <c r="TY335" s="9"/>
      <c r="TZ335" s="9"/>
      <c r="UA335" s="9"/>
      <c r="UB335" s="9"/>
      <c r="UC335" s="9"/>
      <c r="UD335" s="9"/>
      <c r="UE335" s="9"/>
      <c r="UF335" s="9"/>
      <c r="UG335" s="9"/>
      <c r="UH335" s="9"/>
      <c r="UI335" s="9"/>
      <c r="UJ335" s="9"/>
      <c r="UK335" s="9"/>
      <c r="UL335" s="9"/>
      <c r="UM335" s="9"/>
      <c r="UN335" s="9"/>
      <c r="UO335" s="9"/>
      <c r="UP335" s="9"/>
      <c r="UQ335" s="9"/>
      <c r="UR335" s="9"/>
      <c r="US335" s="9"/>
    </row>
    <row r="336" spans="1:565" s="105" customFormat="1" x14ac:dyDescent="0.2">
      <c r="A336" s="119" t="s">
        <v>1732</v>
      </c>
      <c r="B336" s="116" t="s">
        <v>1005</v>
      </c>
      <c r="C336" s="120">
        <v>1036.742399</v>
      </c>
      <c r="D336" s="113">
        <v>978.5</v>
      </c>
      <c r="E336" s="193"/>
      <c r="F336" s="10"/>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c r="JA336" s="9"/>
      <c r="JB336" s="9"/>
      <c r="JC336" s="9"/>
      <c r="JD336" s="9"/>
      <c r="JE336" s="9"/>
      <c r="JF336" s="9"/>
      <c r="JG336" s="9"/>
      <c r="JH336" s="9"/>
      <c r="JI336" s="9"/>
      <c r="JJ336" s="9"/>
      <c r="JK336" s="9"/>
      <c r="JL336" s="9"/>
      <c r="JM336" s="9"/>
      <c r="JN336" s="9"/>
      <c r="JO336" s="9"/>
      <c r="JP336" s="9"/>
      <c r="JQ336" s="9"/>
      <c r="JR336" s="9"/>
      <c r="JS336" s="9"/>
      <c r="JT336" s="9"/>
      <c r="JU336" s="9"/>
      <c r="JV336" s="9"/>
      <c r="JW336" s="9"/>
      <c r="JX336" s="9"/>
      <c r="JY336" s="9"/>
      <c r="JZ336" s="9"/>
      <c r="KA336" s="9"/>
      <c r="KB336" s="9"/>
      <c r="KC336" s="9"/>
      <c r="KD336" s="9"/>
      <c r="KE336" s="9"/>
      <c r="KF336" s="9"/>
      <c r="KG336" s="9"/>
      <c r="KH336" s="9"/>
      <c r="KI336" s="9"/>
      <c r="KJ336" s="9"/>
      <c r="KK336" s="9"/>
      <c r="KL336" s="9"/>
      <c r="KM336" s="9"/>
      <c r="KN336" s="9"/>
      <c r="KO336" s="9"/>
      <c r="KP336" s="9"/>
      <c r="KQ336" s="9"/>
      <c r="KR336" s="9"/>
      <c r="KS336" s="9"/>
      <c r="KT336" s="9"/>
      <c r="KU336" s="9"/>
      <c r="KV336" s="9"/>
      <c r="KW336" s="9"/>
      <c r="KX336" s="9"/>
      <c r="KY336" s="9"/>
      <c r="KZ336" s="9"/>
      <c r="LA336" s="9"/>
      <c r="LB336" s="9"/>
      <c r="LC336" s="9"/>
      <c r="LD336" s="9"/>
      <c r="LE336" s="9"/>
      <c r="LF336" s="9"/>
      <c r="LG336" s="9"/>
      <c r="LH336" s="9"/>
      <c r="LI336" s="9"/>
      <c r="LJ336" s="9"/>
      <c r="LK336" s="9"/>
      <c r="LL336" s="9"/>
      <c r="LM336" s="9"/>
      <c r="LN336" s="9"/>
      <c r="LO336" s="9"/>
      <c r="LP336" s="9"/>
      <c r="LQ336" s="9"/>
      <c r="LR336" s="9"/>
      <c r="LS336" s="9"/>
      <c r="LT336" s="9"/>
      <c r="LU336" s="9"/>
      <c r="LV336" s="9"/>
      <c r="LW336" s="9"/>
      <c r="LX336" s="9"/>
      <c r="LY336" s="9"/>
      <c r="LZ336" s="9"/>
      <c r="MA336" s="9"/>
      <c r="MB336" s="9"/>
      <c r="MC336" s="9"/>
      <c r="MD336" s="9"/>
      <c r="ME336" s="9"/>
      <c r="MF336" s="9"/>
      <c r="MG336" s="9"/>
      <c r="MH336" s="9"/>
      <c r="MI336" s="9"/>
      <c r="MJ336" s="9"/>
      <c r="MK336" s="9"/>
      <c r="ML336" s="9"/>
      <c r="MM336" s="9"/>
      <c r="MN336" s="9"/>
      <c r="MO336" s="9"/>
      <c r="MP336" s="9"/>
      <c r="MQ336" s="9"/>
      <c r="MR336" s="9"/>
      <c r="MS336" s="9"/>
      <c r="MT336" s="9"/>
      <c r="MU336" s="9"/>
      <c r="MV336" s="9"/>
      <c r="MW336" s="9"/>
      <c r="MX336" s="9"/>
      <c r="MY336" s="9"/>
      <c r="MZ336" s="9"/>
      <c r="NA336" s="9"/>
      <c r="NB336" s="9"/>
      <c r="NC336" s="9"/>
      <c r="ND336" s="9"/>
      <c r="NE336" s="9"/>
      <c r="NF336" s="9"/>
      <c r="NG336" s="9"/>
      <c r="NH336" s="9"/>
      <c r="NI336" s="9"/>
      <c r="NJ336" s="9"/>
      <c r="NK336" s="9"/>
      <c r="NL336" s="9"/>
      <c r="NM336" s="9"/>
      <c r="NN336" s="9"/>
      <c r="NO336" s="9"/>
      <c r="NP336" s="9"/>
      <c r="NQ336" s="9"/>
      <c r="NR336" s="9"/>
      <c r="NS336" s="9"/>
      <c r="NT336" s="9"/>
      <c r="NU336" s="9"/>
      <c r="NV336" s="9"/>
      <c r="NW336" s="9"/>
      <c r="NX336" s="9"/>
      <c r="NY336" s="9"/>
      <c r="NZ336" s="9"/>
      <c r="OA336" s="9"/>
      <c r="OB336" s="9"/>
      <c r="OC336" s="9"/>
      <c r="OD336" s="9"/>
      <c r="OE336" s="9"/>
      <c r="OF336" s="9"/>
      <c r="OG336" s="9"/>
      <c r="OH336" s="9"/>
      <c r="OI336" s="9"/>
      <c r="OJ336" s="9"/>
      <c r="OK336" s="9"/>
      <c r="OL336" s="9"/>
      <c r="OM336" s="9"/>
      <c r="ON336" s="9"/>
      <c r="OO336" s="9"/>
      <c r="OP336" s="9"/>
      <c r="OQ336" s="9"/>
      <c r="OR336" s="9"/>
      <c r="OS336" s="9"/>
      <c r="OT336" s="9"/>
      <c r="OU336" s="9"/>
      <c r="OV336" s="9"/>
      <c r="OW336" s="9"/>
      <c r="OX336" s="9"/>
      <c r="OY336" s="9"/>
      <c r="OZ336" s="9"/>
      <c r="PA336" s="9"/>
      <c r="PB336" s="9"/>
      <c r="PC336" s="9"/>
      <c r="PD336" s="9"/>
      <c r="PE336" s="9"/>
      <c r="PF336" s="9"/>
      <c r="PG336" s="9"/>
      <c r="PH336" s="9"/>
      <c r="PI336" s="9"/>
      <c r="PJ336" s="9"/>
      <c r="PK336" s="9"/>
      <c r="PL336" s="9"/>
      <c r="PM336" s="9"/>
      <c r="PN336" s="9"/>
      <c r="PO336" s="9"/>
      <c r="PP336" s="9"/>
      <c r="PQ336" s="9"/>
      <c r="PR336" s="9"/>
      <c r="PS336" s="9"/>
      <c r="PT336" s="9"/>
      <c r="PU336" s="9"/>
      <c r="PV336" s="9"/>
      <c r="PW336" s="9"/>
      <c r="PX336" s="9"/>
      <c r="PY336" s="9"/>
      <c r="PZ336" s="9"/>
      <c r="QA336" s="9"/>
      <c r="QB336" s="9"/>
      <c r="QC336" s="9"/>
      <c r="QD336" s="9"/>
      <c r="QE336" s="9"/>
      <c r="QF336" s="9"/>
      <c r="QG336" s="9"/>
      <c r="QH336" s="9"/>
      <c r="QI336" s="9"/>
      <c r="QJ336" s="9"/>
      <c r="QK336" s="9"/>
      <c r="QL336" s="9"/>
      <c r="QM336" s="9"/>
      <c r="QN336" s="9"/>
      <c r="QO336" s="9"/>
      <c r="QP336" s="9"/>
      <c r="QQ336" s="9"/>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9"/>
      <c r="RQ336" s="9"/>
      <c r="RR336" s="9"/>
      <c r="RS336" s="9"/>
      <c r="RT336" s="9"/>
      <c r="RU336" s="9"/>
      <c r="RV336" s="9"/>
      <c r="RW336" s="9"/>
      <c r="RX336" s="9"/>
      <c r="RY336" s="9"/>
      <c r="RZ336" s="9"/>
      <c r="SA336" s="9"/>
      <c r="SB336" s="9"/>
      <c r="SC336" s="9"/>
      <c r="SD336" s="9"/>
      <c r="SE336" s="9"/>
      <c r="SF336" s="9"/>
      <c r="SG336" s="9"/>
      <c r="SH336" s="9"/>
      <c r="SI336" s="9"/>
      <c r="SJ336" s="9"/>
      <c r="SK336" s="9"/>
      <c r="SL336" s="9"/>
      <c r="SM336" s="9"/>
      <c r="SN336" s="9"/>
      <c r="SO336" s="9"/>
      <c r="SP336" s="9"/>
      <c r="SQ336" s="9"/>
      <c r="SR336" s="9"/>
      <c r="SS336" s="9"/>
      <c r="ST336" s="9"/>
      <c r="SU336" s="9"/>
      <c r="SV336" s="9"/>
      <c r="SW336" s="9"/>
      <c r="SX336" s="9"/>
      <c r="SY336" s="9"/>
      <c r="SZ336" s="9"/>
      <c r="TA336" s="9"/>
      <c r="TB336" s="9"/>
      <c r="TC336" s="9"/>
      <c r="TD336" s="9"/>
      <c r="TE336" s="9"/>
      <c r="TF336" s="9"/>
      <c r="TG336" s="9"/>
      <c r="TH336" s="9"/>
      <c r="TI336" s="9"/>
      <c r="TJ336" s="9"/>
      <c r="TK336" s="9"/>
      <c r="TL336" s="9"/>
      <c r="TM336" s="9"/>
      <c r="TN336" s="9"/>
      <c r="TO336" s="9"/>
      <c r="TP336" s="9"/>
      <c r="TQ336" s="9"/>
      <c r="TR336" s="9"/>
      <c r="TS336" s="9"/>
      <c r="TT336" s="9"/>
      <c r="TU336" s="9"/>
      <c r="TV336" s="9"/>
      <c r="TW336" s="9"/>
      <c r="TX336" s="9"/>
      <c r="TY336" s="9"/>
      <c r="TZ336" s="9"/>
      <c r="UA336" s="9"/>
      <c r="UB336" s="9"/>
      <c r="UC336" s="9"/>
      <c r="UD336" s="9"/>
      <c r="UE336" s="9"/>
      <c r="UF336" s="9"/>
      <c r="UG336" s="9"/>
      <c r="UH336" s="9"/>
      <c r="UI336" s="9"/>
      <c r="UJ336" s="9"/>
      <c r="UK336" s="9"/>
      <c r="UL336" s="9"/>
      <c r="UM336" s="9"/>
      <c r="UN336" s="9"/>
      <c r="UO336" s="9"/>
      <c r="UP336" s="9"/>
      <c r="UQ336" s="9"/>
      <c r="UR336" s="9"/>
      <c r="US336" s="9"/>
    </row>
    <row r="337" spans="1:565" s="105" customFormat="1" x14ac:dyDescent="0.2">
      <c r="A337" s="119" t="s">
        <v>1733</v>
      </c>
      <c r="B337" s="116" t="s">
        <v>1005</v>
      </c>
      <c r="C337" s="120">
        <v>969.39397199999996</v>
      </c>
      <c r="D337" s="113">
        <v>956.3</v>
      </c>
      <c r="E337" s="192">
        <v>153.24326324999998</v>
      </c>
      <c r="F337" s="10"/>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9"/>
      <c r="NH337" s="9"/>
      <c r="NI337" s="9"/>
      <c r="NJ337" s="9"/>
      <c r="NK337" s="9"/>
      <c r="NL337" s="9"/>
      <c r="NM337" s="9"/>
      <c r="NN337" s="9"/>
      <c r="NO337" s="9"/>
      <c r="NP337" s="9"/>
      <c r="NQ337" s="9"/>
      <c r="NR337" s="9"/>
      <c r="NS337" s="9"/>
      <c r="NT337" s="9"/>
      <c r="NU337" s="9"/>
      <c r="NV337" s="9"/>
      <c r="NW337" s="9"/>
      <c r="NX337" s="9"/>
      <c r="NY337" s="9"/>
      <c r="NZ337" s="9"/>
      <c r="OA337" s="9"/>
      <c r="OB337" s="9"/>
      <c r="OC337" s="9"/>
      <c r="OD337" s="9"/>
      <c r="OE337" s="9"/>
      <c r="OF337" s="9"/>
      <c r="OG337" s="9"/>
      <c r="OH337" s="9"/>
      <c r="OI337" s="9"/>
      <c r="OJ337" s="9"/>
      <c r="OK337" s="9"/>
      <c r="OL337" s="9"/>
      <c r="OM337" s="9"/>
      <c r="ON337" s="9"/>
      <c r="OO337" s="9"/>
      <c r="OP337" s="9"/>
      <c r="OQ337" s="9"/>
      <c r="OR337" s="9"/>
      <c r="OS337" s="9"/>
      <c r="OT337" s="9"/>
      <c r="OU337" s="9"/>
      <c r="OV337" s="9"/>
      <c r="OW337" s="9"/>
      <c r="OX337" s="9"/>
      <c r="OY337" s="9"/>
      <c r="OZ337" s="9"/>
      <c r="PA337" s="9"/>
      <c r="PB337" s="9"/>
      <c r="PC337" s="9"/>
      <c r="PD337" s="9"/>
      <c r="PE337" s="9"/>
      <c r="PF337" s="9"/>
      <c r="PG337" s="9"/>
      <c r="PH337" s="9"/>
      <c r="PI337" s="9"/>
      <c r="PJ337" s="9"/>
      <c r="PK337" s="9"/>
      <c r="PL337" s="9"/>
      <c r="PM337" s="9"/>
      <c r="PN337" s="9"/>
      <c r="PO337" s="9"/>
      <c r="PP337" s="9"/>
      <c r="PQ337" s="9"/>
      <c r="PR337" s="9"/>
      <c r="PS337" s="9"/>
      <c r="PT337" s="9"/>
      <c r="PU337" s="9"/>
      <c r="PV337" s="9"/>
      <c r="PW337" s="9"/>
      <c r="PX337" s="9"/>
      <c r="PY337" s="9"/>
      <c r="PZ337" s="9"/>
      <c r="QA337" s="9"/>
      <c r="QB337" s="9"/>
      <c r="QC337" s="9"/>
      <c r="QD337" s="9"/>
      <c r="QE337" s="9"/>
      <c r="QF337" s="9"/>
      <c r="QG337" s="9"/>
      <c r="QH337" s="9"/>
      <c r="QI337" s="9"/>
      <c r="QJ337" s="9"/>
      <c r="QK337" s="9"/>
      <c r="QL337" s="9"/>
      <c r="QM337" s="9"/>
      <c r="QN337" s="9"/>
      <c r="QO337" s="9"/>
      <c r="QP337" s="9"/>
      <c r="QQ337" s="9"/>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c r="SB337" s="9"/>
      <c r="SC337" s="9"/>
      <c r="SD337" s="9"/>
      <c r="SE337" s="9"/>
      <c r="SF337" s="9"/>
      <c r="SG337" s="9"/>
      <c r="SH337" s="9"/>
      <c r="SI337" s="9"/>
      <c r="SJ337" s="9"/>
      <c r="SK337" s="9"/>
      <c r="SL337" s="9"/>
      <c r="SM337" s="9"/>
      <c r="SN337" s="9"/>
      <c r="SO337" s="9"/>
      <c r="SP337" s="9"/>
      <c r="SQ337" s="9"/>
      <c r="SR337" s="9"/>
      <c r="SS337" s="9"/>
      <c r="ST337" s="9"/>
      <c r="SU337" s="9"/>
      <c r="SV337" s="9"/>
      <c r="SW337" s="9"/>
      <c r="SX337" s="9"/>
      <c r="SY337" s="9"/>
      <c r="SZ337" s="9"/>
      <c r="TA337" s="9"/>
      <c r="TB337" s="9"/>
      <c r="TC337" s="9"/>
      <c r="TD337" s="9"/>
      <c r="TE337" s="9"/>
      <c r="TF337" s="9"/>
      <c r="TG337" s="9"/>
      <c r="TH337" s="9"/>
      <c r="TI337" s="9"/>
      <c r="TJ337" s="9"/>
      <c r="TK337" s="9"/>
      <c r="TL337" s="9"/>
      <c r="TM337" s="9"/>
      <c r="TN337" s="9"/>
      <c r="TO337" s="9"/>
      <c r="TP337" s="9"/>
      <c r="TQ337" s="9"/>
      <c r="TR337" s="9"/>
      <c r="TS337" s="9"/>
      <c r="TT337" s="9"/>
      <c r="TU337" s="9"/>
      <c r="TV337" s="9"/>
      <c r="TW337" s="9"/>
      <c r="TX337" s="9"/>
      <c r="TY337" s="9"/>
      <c r="TZ337" s="9"/>
      <c r="UA337" s="9"/>
      <c r="UB337" s="9"/>
      <c r="UC337" s="9"/>
      <c r="UD337" s="9"/>
      <c r="UE337" s="9"/>
      <c r="UF337" s="9"/>
      <c r="UG337" s="9"/>
      <c r="UH337" s="9"/>
      <c r="UI337" s="9"/>
      <c r="UJ337" s="9"/>
      <c r="UK337" s="9"/>
      <c r="UL337" s="9"/>
      <c r="UM337" s="9"/>
      <c r="UN337" s="9"/>
      <c r="UO337" s="9"/>
      <c r="UP337" s="9"/>
      <c r="UQ337" s="9"/>
      <c r="UR337" s="9"/>
      <c r="US337" s="9"/>
    </row>
    <row r="338" spans="1:565" s="105" customFormat="1" x14ac:dyDescent="0.2">
      <c r="A338" s="119" t="s">
        <v>1084</v>
      </c>
      <c r="B338" s="116" t="s">
        <v>1005</v>
      </c>
      <c r="C338" s="120">
        <v>947.72646199999997</v>
      </c>
      <c r="D338" s="113">
        <v>954.4</v>
      </c>
      <c r="E338" s="193"/>
      <c r="F338" s="10"/>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c r="MK338" s="9"/>
      <c r="ML338" s="9"/>
      <c r="MM338" s="9"/>
      <c r="MN338" s="9"/>
      <c r="MO338" s="9"/>
      <c r="MP338" s="9"/>
      <c r="MQ338" s="9"/>
      <c r="MR338" s="9"/>
      <c r="MS338" s="9"/>
      <c r="MT338" s="9"/>
      <c r="MU338" s="9"/>
      <c r="MV338" s="9"/>
      <c r="MW338" s="9"/>
      <c r="MX338" s="9"/>
      <c r="MY338" s="9"/>
      <c r="MZ338" s="9"/>
      <c r="NA338" s="9"/>
      <c r="NB338" s="9"/>
      <c r="NC338" s="9"/>
      <c r="ND338" s="9"/>
      <c r="NE338" s="9"/>
      <c r="NF338" s="9"/>
      <c r="NG338" s="9"/>
      <c r="NH338" s="9"/>
      <c r="NI338" s="9"/>
      <c r="NJ338" s="9"/>
      <c r="NK338" s="9"/>
      <c r="NL338" s="9"/>
      <c r="NM338" s="9"/>
      <c r="NN338" s="9"/>
      <c r="NO338" s="9"/>
      <c r="NP338" s="9"/>
      <c r="NQ338" s="9"/>
      <c r="NR338" s="9"/>
      <c r="NS338" s="9"/>
      <c r="NT338" s="9"/>
      <c r="NU338" s="9"/>
      <c r="NV338" s="9"/>
      <c r="NW338" s="9"/>
      <c r="NX338" s="9"/>
      <c r="NY338" s="9"/>
      <c r="NZ338" s="9"/>
      <c r="OA338" s="9"/>
      <c r="OB338" s="9"/>
      <c r="OC338" s="9"/>
      <c r="OD338" s="9"/>
      <c r="OE338" s="9"/>
      <c r="OF338" s="9"/>
      <c r="OG338" s="9"/>
      <c r="OH338" s="9"/>
      <c r="OI338" s="9"/>
      <c r="OJ338" s="9"/>
      <c r="OK338" s="9"/>
      <c r="OL338" s="9"/>
      <c r="OM338" s="9"/>
      <c r="ON338" s="9"/>
      <c r="OO338" s="9"/>
      <c r="OP338" s="9"/>
      <c r="OQ338" s="9"/>
      <c r="OR338" s="9"/>
      <c r="OS338" s="9"/>
      <c r="OT338" s="9"/>
      <c r="OU338" s="9"/>
      <c r="OV338" s="9"/>
      <c r="OW338" s="9"/>
      <c r="OX338" s="9"/>
      <c r="OY338" s="9"/>
      <c r="OZ338" s="9"/>
      <c r="PA338" s="9"/>
      <c r="PB338" s="9"/>
      <c r="PC338" s="9"/>
      <c r="PD338" s="9"/>
      <c r="PE338" s="9"/>
      <c r="PF338" s="9"/>
      <c r="PG338" s="9"/>
      <c r="PH338" s="9"/>
      <c r="PI338" s="9"/>
      <c r="PJ338" s="9"/>
      <c r="PK338" s="9"/>
      <c r="PL338" s="9"/>
      <c r="PM338" s="9"/>
      <c r="PN338" s="9"/>
      <c r="PO338" s="9"/>
      <c r="PP338" s="9"/>
      <c r="PQ338" s="9"/>
      <c r="PR338" s="9"/>
      <c r="PS338" s="9"/>
      <c r="PT338" s="9"/>
      <c r="PU338" s="9"/>
      <c r="PV338" s="9"/>
      <c r="PW338" s="9"/>
      <c r="PX338" s="9"/>
      <c r="PY338" s="9"/>
      <c r="PZ338" s="9"/>
      <c r="QA338" s="9"/>
      <c r="QB338" s="9"/>
      <c r="QC338" s="9"/>
      <c r="QD338" s="9"/>
      <c r="QE338" s="9"/>
      <c r="QF338" s="9"/>
      <c r="QG338" s="9"/>
      <c r="QH338" s="9"/>
      <c r="QI338" s="9"/>
      <c r="QJ338" s="9"/>
      <c r="QK338" s="9"/>
      <c r="QL338" s="9"/>
      <c r="QM338" s="9"/>
      <c r="QN338" s="9"/>
      <c r="QO338" s="9"/>
      <c r="QP338" s="9"/>
      <c r="QQ338" s="9"/>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c r="SB338" s="9"/>
      <c r="SC338" s="9"/>
      <c r="SD338" s="9"/>
      <c r="SE338" s="9"/>
      <c r="SF338" s="9"/>
      <c r="SG338" s="9"/>
      <c r="SH338" s="9"/>
      <c r="SI338" s="9"/>
      <c r="SJ338" s="9"/>
      <c r="SK338" s="9"/>
      <c r="SL338" s="9"/>
      <c r="SM338" s="9"/>
      <c r="SN338" s="9"/>
      <c r="SO338" s="9"/>
      <c r="SP338" s="9"/>
      <c r="SQ338" s="9"/>
      <c r="SR338" s="9"/>
      <c r="SS338" s="9"/>
      <c r="ST338" s="9"/>
      <c r="SU338" s="9"/>
      <c r="SV338" s="9"/>
      <c r="SW338" s="9"/>
      <c r="SX338" s="9"/>
      <c r="SY338" s="9"/>
      <c r="SZ338" s="9"/>
      <c r="TA338" s="9"/>
      <c r="TB338" s="9"/>
      <c r="TC338" s="9"/>
      <c r="TD338" s="9"/>
      <c r="TE338" s="9"/>
      <c r="TF338" s="9"/>
      <c r="TG338" s="9"/>
      <c r="TH338" s="9"/>
      <c r="TI338" s="9"/>
      <c r="TJ338" s="9"/>
      <c r="TK338" s="9"/>
      <c r="TL338" s="9"/>
      <c r="TM338" s="9"/>
      <c r="TN338" s="9"/>
      <c r="TO338" s="9"/>
      <c r="TP338" s="9"/>
      <c r="TQ338" s="9"/>
      <c r="TR338" s="9"/>
      <c r="TS338" s="9"/>
      <c r="TT338" s="9"/>
      <c r="TU338" s="9"/>
      <c r="TV338" s="9"/>
      <c r="TW338" s="9"/>
      <c r="TX338" s="9"/>
      <c r="TY338" s="9"/>
      <c r="TZ338" s="9"/>
      <c r="UA338" s="9"/>
      <c r="UB338" s="9"/>
      <c r="UC338" s="9"/>
      <c r="UD338" s="9"/>
      <c r="UE338" s="9"/>
      <c r="UF338" s="9"/>
      <c r="UG338" s="9"/>
      <c r="UH338" s="9"/>
      <c r="UI338" s="9"/>
      <c r="UJ338" s="9"/>
      <c r="UK338" s="9"/>
      <c r="UL338" s="9"/>
      <c r="UM338" s="9"/>
      <c r="UN338" s="9"/>
      <c r="UO338" s="9"/>
      <c r="UP338" s="9"/>
      <c r="UQ338" s="9"/>
      <c r="UR338" s="9"/>
      <c r="US338" s="9"/>
    </row>
    <row r="339" spans="1:565" s="105" customFormat="1" x14ac:dyDescent="0.2">
      <c r="A339" s="119" t="s">
        <v>1734</v>
      </c>
      <c r="B339" s="116" t="s">
        <v>1005</v>
      </c>
      <c r="C339" s="120">
        <v>18275</v>
      </c>
      <c r="D339" s="113">
        <v>18456</v>
      </c>
      <c r="E339" s="113">
        <v>4.0255099999999997</v>
      </c>
      <c r="F339" s="10"/>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c r="JA339" s="9"/>
      <c r="JB339" s="9"/>
      <c r="JC339" s="9"/>
      <c r="JD339" s="9"/>
      <c r="JE339" s="9"/>
      <c r="JF339" s="9"/>
      <c r="JG339" s="9"/>
      <c r="JH339" s="9"/>
      <c r="JI339" s="9"/>
      <c r="JJ339" s="9"/>
      <c r="JK339" s="9"/>
      <c r="JL339" s="9"/>
      <c r="JM339" s="9"/>
      <c r="JN339" s="9"/>
      <c r="JO339" s="9"/>
      <c r="JP339" s="9"/>
      <c r="JQ339" s="9"/>
      <c r="JR339" s="9"/>
      <c r="JS339" s="9"/>
      <c r="JT339" s="9"/>
      <c r="JU339" s="9"/>
      <c r="JV339" s="9"/>
      <c r="JW339" s="9"/>
      <c r="JX339" s="9"/>
      <c r="JY339" s="9"/>
      <c r="JZ339" s="9"/>
      <c r="KA339" s="9"/>
      <c r="KB339" s="9"/>
      <c r="KC339" s="9"/>
      <c r="KD339" s="9"/>
      <c r="KE339" s="9"/>
      <c r="KF339" s="9"/>
      <c r="KG339" s="9"/>
      <c r="KH339" s="9"/>
      <c r="KI339" s="9"/>
      <c r="KJ339" s="9"/>
      <c r="KK339" s="9"/>
      <c r="KL339" s="9"/>
      <c r="KM339" s="9"/>
      <c r="KN339" s="9"/>
      <c r="KO339" s="9"/>
      <c r="KP339" s="9"/>
      <c r="KQ339" s="9"/>
      <c r="KR339" s="9"/>
      <c r="KS339" s="9"/>
      <c r="KT339" s="9"/>
      <c r="KU339" s="9"/>
      <c r="KV339" s="9"/>
      <c r="KW339" s="9"/>
      <c r="KX339" s="9"/>
      <c r="KY339" s="9"/>
      <c r="KZ339" s="9"/>
      <c r="LA339" s="9"/>
      <c r="LB339" s="9"/>
      <c r="LC339" s="9"/>
      <c r="LD339" s="9"/>
      <c r="LE339" s="9"/>
      <c r="LF339" s="9"/>
      <c r="LG339" s="9"/>
      <c r="LH339" s="9"/>
      <c r="LI339" s="9"/>
      <c r="LJ339" s="9"/>
      <c r="LK339" s="9"/>
      <c r="LL339" s="9"/>
      <c r="LM339" s="9"/>
      <c r="LN339" s="9"/>
      <c r="LO339" s="9"/>
      <c r="LP339" s="9"/>
      <c r="LQ339" s="9"/>
      <c r="LR339" s="9"/>
      <c r="LS339" s="9"/>
      <c r="LT339" s="9"/>
      <c r="LU339" s="9"/>
      <c r="LV339" s="9"/>
      <c r="LW339" s="9"/>
      <c r="LX339" s="9"/>
      <c r="LY339" s="9"/>
      <c r="LZ339" s="9"/>
      <c r="MA339" s="9"/>
      <c r="MB339" s="9"/>
      <c r="MC339" s="9"/>
      <c r="MD339" s="9"/>
      <c r="ME339" s="9"/>
      <c r="MF339" s="9"/>
      <c r="MG339" s="9"/>
      <c r="MH339" s="9"/>
      <c r="MI339" s="9"/>
      <c r="MJ339" s="9"/>
      <c r="MK339" s="9"/>
      <c r="ML339" s="9"/>
      <c r="MM339" s="9"/>
      <c r="MN339" s="9"/>
      <c r="MO339" s="9"/>
      <c r="MP339" s="9"/>
      <c r="MQ339" s="9"/>
      <c r="MR339" s="9"/>
      <c r="MS339" s="9"/>
      <c r="MT339" s="9"/>
      <c r="MU339" s="9"/>
      <c r="MV339" s="9"/>
      <c r="MW339" s="9"/>
      <c r="MX339" s="9"/>
      <c r="MY339" s="9"/>
      <c r="MZ339" s="9"/>
      <c r="NA339" s="9"/>
      <c r="NB339" s="9"/>
      <c r="NC339" s="9"/>
      <c r="ND339" s="9"/>
      <c r="NE339" s="9"/>
      <c r="NF339" s="9"/>
      <c r="NG339" s="9"/>
      <c r="NH339" s="9"/>
      <c r="NI339" s="9"/>
      <c r="NJ339" s="9"/>
      <c r="NK339" s="9"/>
      <c r="NL339" s="9"/>
      <c r="NM339" s="9"/>
      <c r="NN339" s="9"/>
      <c r="NO339" s="9"/>
      <c r="NP339" s="9"/>
      <c r="NQ339" s="9"/>
      <c r="NR339" s="9"/>
      <c r="NS339" s="9"/>
      <c r="NT339" s="9"/>
      <c r="NU339" s="9"/>
      <c r="NV339" s="9"/>
      <c r="NW339" s="9"/>
      <c r="NX339" s="9"/>
      <c r="NY339" s="9"/>
      <c r="NZ339" s="9"/>
      <c r="OA339" s="9"/>
      <c r="OB339" s="9"/>
      <c r="OC339" s="9"/>
      <c r="OD339" s="9"/>
      <c r="OE339" s="9"/>
      <c r="OF339" s="9"/>
      <c r="OG339" s="9"/>
      <c r="OH339" s="9"/>
      <c r="OI339" s="9"/>
      <c r="OJ339" s="9"/>
      <c r="OK339" s="9"/>
      <c r="OL339" s="9"/>
      <c r="OM339" s="9"/>
      <c r="ON339" s="9"/>
      <c r="OO339" s="9"/>
      <c r="OP339" s="9"/>
      <c r="OQ339" s="9"/>
      <c r="OR339" s="9"/>
      <c r="OS339" s="9"/>
      <c r="OT339" s="9"/>
      <c r="OU339" s="9"/>
      <c r="OV339" s="9"/>
      <c r="OW339" s="9"/>
      <c r="OX339" s="9"/>
      <c r="OY339" s="9"/>
      <c r="OZ339" s="9"/>
      <c r="PA339" s="9"/>
      <c r="PB339" s="9"/>
      <c r="PC339" s="9"/>
      <c r="PD339" s="9"/>
      <c r="PE339" s="9"/>
      <c r="PF339" s="9"/>
      <c r="PG339" s="9"/>
      <c r="PH339" s="9"/>
      <c r="PI339" s="9"/>
      <c r="PJ339" s="9"/>
      <c r="PK339" s="9"/>
      <c r="PL339" s="9"/>
      <c r="PM339" s="9"/>
      <c r="PN339" s="9"/>
      <c r="PO339" s="9"/>
      <c r="PP339" s="9"/>
      <c r="PQ339" s="9"/>
      <c r="PR339" s="9"/>
      <c r="PS339" s="9"/>
      <c r="PT339" s="9"/>
      <c r="PU339" s="9"/>
      <c r="PV339" s="9"/>
      <c r="PW339" s="9"/>
      <c r="PX339" s="9"/>
      <c r="PY339" s="9"/>
      <c r="PZ339" s="9"/>
      <c r="QA339" s="9"/>
      <c r="QB339" s="9"/>
      <c r="QC339" s="9"/>
      <c r="QD339" s="9"/>
      <c r="QE339" s="9"/>
      <c r="QF339" s="9"/>
      <c r="QG339" s="9"/>
      <c r="QH339" s="9"/>
      <c r="QI339" s="9"/>
      <c r="QJ339" s="9"/>
      <c r="QK339" s="9"/>
      <c r="QL339" s="9"/>
      <c r="QM339" s="9"/>
      <c r="QN339" s="9"/>
      <c r="QO339" s="9"/>
      <c r="QP339" s="9"/>
      <c r="QQ339" s="9"/>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c r="SB339" s="9"/>
      <c r="SC339" s="9"/>
      <c r="SD339" s="9"/>
      <c r="SE339" s="9"/>
      <c r="SF339" s="9"/>
      <c r="SG339" s="9"/>
      <c r="SH339" s="9"/>
      <c r="SI339" s="9"/>
      <c r="SJ339" s="9"/>
      <c r="SK339" s="9"/>
      <c r="SL339" s="9"/>
      <c r="SM339" s="9"/>
      <c r="SN339" s="9"/>
      <c r="SO339" s="9"/>
      <c r="SP339" s="9"/>
      <c r="SQ339" s="9"/>
      <c r="SR339" s="9"/>
      <c r="SS339" s="9"/>
      <c r="ST339" s="9"/>
      <c r="SU339" s="9"/>
      <c r="SV339" s="9"/>
      <c r="SW339" s="9"/>
      <c r="SX339" s="9"/>
      <c r="SY339" s="9"/>
      <c r="SZ339" s="9"/>
      <c r="TA339" s="9"/>
      <c r="TB339" s="9"/>
      <c r="TC339" s="9"/>
      <c r="TD339" s="9"/>
      <c r="TE339" s="9"/>
      <c r="TF339" s="9"/>
      <c r="TG339" s="9"/>
      <c r="TH339" s="9"/>
      <c r="TI339" s="9"/>
      <c r="TJ339" s="9"/>
      <c r="TK339" s="9"/>
      <c r="TL339" s="9"/>
      <c r="TM339" s="9"/>
      <c r="TN339" s="9"/>
      <c r="TO339" s="9"/>
      <c r="TP339" s="9"/>
      <c r="TQ339" s="9"/>
      <c r="TR339" s="9"/>
      <c r="TS339" s="9"/>
      <c r="TT339" s="9"/>
      <c r="TU339" s="9"/>
      <c r="TV339" s="9"/>
      <c r="TW339" s="9"/>
      <c r="TX339" s="9"/>
      <c r="TY339" s="9"/>
      <c r="TZ339" s="9"/>
      <c r="UA339" s="9"/>
      <c r="UB339" s="9"/>
      <c r="UC339" s="9"/>
      <c r="UD339" s="9"/>
      <c r="UE339" s="9"/>
      <c r="UF339" s="9"/>
      <c r="UG339" s="9"/>
      <c r="UH339" s="9"/>
      <c r="UI339" s="9"/>
      <c r="UJ339" s="9"/>
      <c r="UK339" s="9"/>
      <c r="UL339" s="9"/>
      <c r="UM339" s="9"/>
      <c r="UN339" s="9"/>
      <c r="UO339" s="9"/>
      <c r="UP339" s="9"/>
      <c r="UQ339" s="9"/>
      <c r="UR339" s="9"/>
      <c r="US339" s="9"/>
    </row>
    <row r="340" spans="1:565" s="105" customFormat="1" x14ac:dyDescent="0.2">
      <c r="A340" s="119" t="s">
        <v>1085</v>
      </c>
      <c r="B340" s="116" t="s">
        <v>1005</v>
      </c>
      <c r="C340" s="120">
        <v>1736.6341729999999</v>
      </c>
      <c r="D340" s="113">
        <v>1819.3</v>
      </c>
      <c r="E340" s="113">
        <v>396.38769450000001</v>
      </c>
      <c r="F340" s="10"/>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c r="JA340" s="9"/>
      <c r="JB340" s="9"/>
      <c r="JC340" s="9"/>
      <c r="JD340" s="9"/>
      <c r="JE340" s="9"/>
      <c r="JF340" s="9"/>
      <c r="JG340" s="9"/>
      <c r="JH340" s="9"/>
      <c r="JI340" s="9"/>
      <c r="JJ340" s="9"/>
      <c r="JK340" s="9"/>
      <c r="JL340" s="9"/>
      <c r="JM340" s="9"/>
      <c r="JN340" s="9"/>
      <c r="JO340" s="9"/>
      <c r="JP340" s="9"/>
      <c r="JQ340" s="9"/>
      <c r="JR340" s="9"/>
      <c r="JS340" s="9"/>
      <c r="JT340" s="9"/>
      <c r="JU340" s="9"/>
      <c r="JV340" s="9"/>
      <c r="JW340" s="9"/>
      <c r="JX340" s="9"/>
      <c r="JY340" s="9"/>
      <c r="JZ340" s="9"/>
      <c r="KA340" s="9"/>
      <c r="KB340" s="9"/>
      <c r="KC340" s="9"/>
      <c r="KD340" s="9"/>
      <c r="KE340" s="9"/>
      <c r="KF340" s="9"/>
      <c r="KG340" s="9"/>
      <c r="KH340" s="9"/>
      <c r="KI340" s="9"/>
      <c r="KJ340" s="9"/>
      <c r="KK340" s="9"/>
      <c r="KL340" s="9"/>
      <c r="KM340" s="9"/>
      <c r="KN340" s="9"/>
      <c r="KO340" s="9"/>
      <c r="KP340" s="9"/>
      <c r="KQ340" s="9"/>
      <c r="KR340" s="9"/>
      <c r="KS340" s="9"/>
      <c r="KT340" s="9"/>
      <c r="KU340" s="9"/>
      <c r="KV340" s="9"/>
      <c r="KW340" s="9"/>
      <c r="KX340" s="9"/>
      <c r="KY340" s="9"/>
      <c r="KZ340" s="9"/>
      <c r="LA340" s="9"/>
      <c r="LB340" s="9"/>
      <c r="LC340" s="9"/>
      <c r="LD340" s="9"/>
      <c r="LE340" s="9"/>
      <c r="LF340" s="9"/>
      <c r="LG340" s="9"/>
      <c r="LH340" s="9"/>
      <c r="LI340" s="9"/>
      <c r="LJ340" s="9"/>
      <c r="LK340" s="9"/>
      <c r="LL340" s="9"/>
      <c r="LM340" s="9"/>
      <c r="LN340" s="9"/>
      <c r="LO340" s="9"/>
      <c r="LP340" s="9"/>
      <c r="LQ340" s="9"/>
      <c r="LR340" s="9"/>
      <c r="LS340" s="9"/>
      <c r="LT340" s="9"/>
      <c r="LU340" s="9"/>
      <c r="LV340" s="9"/>
      <c r="LW340" s="9"/>
      <c r="LX340" s="9"/>
      <c r="LY340" s="9"/>
      <c r="LZ340" s="9"/>
      <c r="MA340" s="9"/>
      <c r="MB340" s="9"/>
      <c r="MC340" s="9"/>
      <c r="MD340" s="9"/>
      <c r="ME340" s="9"/>
      <c r="MF340" s="9"/>
      <c r="MG340" s="9"/>
      <c r="MH340" s="9"/>
      <c r="MI340" s="9"/>
      <c r="MJ340" s="9"/>
      <c r="MK340" s="9"/>
      <c r="ML340" s="9"/>
      <c r="MM340" s="9"/>
      <c r="MN340" s="9"/>
      <c r="MO340" s="9"/>
      <c r="MP340" s="9"/>
      <c r="MQ340" s="9"/>
      <c r="MR340" s="9"/>
      <c r="MS340" s="9"/>
      <c r="MT340" s="9"/>
      <c r="MU340" s="9"/>
      <c r="MV340" s="9"/>
      <c r="MW340" s="9"/>
      <c r="MX340" s="9"/>
      <c r="MY340" s="9"/>
      <c r="MZ340" s="9"/>
      <c r="NA340" s="9"/>
      <c r="NB340" s="9"/>
      <c r="NC340" s="9"/>
      <c r="ND340" s="9"/>
      <c r="NE340" s="9"/>
      <c r="NF340" s="9"/>
      <c r="NG340" s="9"/>
      <c r="NH340" s="9"/>
      <c r="NI340" s="9"/>
      <c r="NJ340" s="9"/>
      <c r="NK340" s="9"/>
      <c r="NL340" s="9"/>
      <c r="NM340" s="9"/>
      <c r="NN340" s="9"/>
      <c r="NO340" s="9"/>
      <c r="NP340" s="9"/>
      <c r="NQ340" s="9"/>
      <c r="NR340" s="9"/>
      <c r="NS340" s="9"/>
      <c r="NT340" s="9"/>
      <c r="NU340" s="9"/>
      <c r="NV340" s="9"/>
      <c r="NW340" s="9"/>
      <c r="NX340" s="9"/>
      <c r="NY340" s="9"/>
      <c r="NZ340" s="9"/>
      <c r="OA340" s="9"/>
      <c r="OB340" s="9"/>
      <c r="OC340" s="9"/>
      <c r="OD340" s="9"/>
      <c r="OE340" s="9"/>
      <c r="OF340" s="9"/>
      <c r="OG340" s="9"/>
      <c r="OH340" s="9"/>
      <c r="OI340" s="9"/>
      <c r="OJ340" s="9"/>
      <c r="OK340" s="9"/>
      <c r="OL340" s="9"/>
      <c r="OM340" s="9"/>
      <c r="ON340" s="9"/>
      <c r="OO340" s="9"/>
      <c r="OP340" s="9"/>
      <c r="OQ340" s="9"/>
      <c r="OR340" s="9"/>
      <c r="OS340" s="9"/>
      <c r="OT340" s="9"/>
      <c r="OU340" s="9"/>
      <c r="OV340" s="9"/>
      <c r="OW340" s="9"/>
      <c r="OX340" s="9"/>
      <c r="OY340" s="9"/>
      <c r="OZ340" s="9"/>
      <c r="PA340" s="9"/>
      <c r="PB340" s="9"/>
      <c r="PC340" s="9"/>
      <c r="PD340" s="9"/>
      <c r="PE340" s="9"/>
      <c r="PF340" s="9"/>
      <c r="PG340" s="9"/>
      <c r="PH340" s="9"/>
      <c r="PI340" s="9"/>
      <c r="PJ340" s="9"/>
      <c r="PK340" s="9"/>
      <c r="PL340" s="9"/>
      <c r="PM340" s="9"/>
      <c r="PN340" s="9"/>
      <c r="PO340" s="9"/>
      <c r="PP340" s="9"/>
      <c r="PQ340" s="9"/>
      <c r="PR340" s="9"/>
      <c r="PS340" s="9"/>
      <c r="PT340" s="9"/>
      <c r="PU340" s="9"/>
      <c r="PV340" s="9"/>
      <c r="PW340" s="9"/>
      <c r="PX340" s="9"/>
      <c r="PY340" s="9"/>
      <c r="PZ340" s="9"/>
      <c r="QA340" s="9"/>
      <c r="QB340" s="9"/>
      <c r="QC340" s="9"/>
      <c r="QD340" s="9"/>
      <c r="QE340" s="9"/>
      <c r="QF340" s="9"/>
      <c r="QG340" s="9"/>
      <c r="QH340" s="9"/>
      <c r="QI340" s="9"/>
      <c r="QJ340" s="9"/>
      <c r="QK340" s="9"/>
      <c r="QL340" s="9"/>
      <c r="QM340" s="9"/>
      <c r="QN340" s="9"/>
      <c r="QO340" s="9"/>
      <c r="QP340" s="9"/>
      <c r="QQ340" s="9"/>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c r="SB340" s="9"/>
      <c r="SC340" s="9"/>
      <c r="SD340" s="9"/>
      <c r="SE340" s="9"/>
      <c r="SF340" s="9"/>
      <c r="SG340" s="9"/>
      <c r="SH340" s="9"/>
      <c r="SI340" s="9"/>
      <c r="SJ340" s="9"/>
      <c r="SK340" s="9"/>
      <c r="SL340" s="9"/>
      <c r="SM340" s="9"/>
      <c r="SN340" s="9"/>
      <c r="SO340" s="9"/>
      <c r="SP340" s="9"/>
      <c r="SQ340" s="9"/>
      <c r="SR340" s="9"/>
      <c r="SS340" s="9"/>
      <c r="ST340" s="9"/>
      <c r="SU340" s="9"/>
      <c r="SV340" s="9"/>
      <c r="SW340" s="9"/>
      <c r="SX340" s="9"/>
      <c r="SY340" s="9"/>
      <c r="SZ340" s="9"/>
      <c r="TA340" s="9"/>
      <c r="TB340" s="9"/>
      <c r="TC340" s="9"/>
      <c r="TD340" s="9"/>
      <c r="TE340" s="9"/>
      <c r="TF340" s="9"/>
      <c r="TG340" s="9"/>
      <c r="TH340" s="9"/>
      <c r="TI340" s="9"/>
      <c r="TJ340" s="9"/>
      <c r="TK340" s="9"/>
      <c r="TL340" s="9"/>
      <c r="TM340" s="9"/>
      <c r="TN340" s="9"/>
      <c r="TO340" s="9"/>
      <c r="TP340" s="9"/>
      <c r="TQ340" s="9"/>
      <c r="TR340" s="9"/>
      <c r="TS340" s="9"/>
      <c r="TT340" s="9"/>
      <c r="TU340" s="9"/>
      <c r="TV340" s="9"/>
      <c r="TW340" s="9"/>
      <c r="TX340" s="9"/>
      <c r="TY340" s="9"/>
      <c r="TZ340" s="9"/>
      <c r="UA340" s="9"/>
      <c r="UB340" s="9"/>
      <c r="UC340" s="9"/>
      <c r="UD340" s="9"/>
      <c r="UE340" s="9"/>
      <c r="UF340" s="9"/>
      <c r="UG340" s="9"/>
      <c r="UH340" s="9"/>
      <c r="UI340" s="9"/>
      <c r="UJ340" s="9"/>
      <c r="UK340" s="9"/>
      <c r="UL340" s="9"/>
      <c r="UM340" s="9"/>
      <c r="UN340" s="9"/>
      <c r="UO340" s="9"/>
      <c r="UP340" s="9"/>
      <c r="UQ340" s="9"/>
      <c r="UR340" s="9"/>
      <c r="US340" s="9"/>
    </row>
    <row r="341" spans="1:565" s="105" customFormat="1" x14ac:dyDescent="0.2">
      <c r="A341" s="119" t="s">
        <v>1086</v>
      </c>
      <c r="B341" s="116" t="s">
        <v>1005</v>
      </c>
      <c r="C341" s="120">
        <v>45.024999999999999</v>
      </c>
      <c r="D341" s="113">
        <v>57.6</v>
      </c>
      <c r="E341" s="113">
        <v>2.5010079999999997</v>
      </c>
      <c r="F341" s="10"/>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c r="ML341" s="9"/>
      <c r="MM341" s="9"/>
      <c r="MN341" s="9"/>
      <c r="MO341" s="9"/>
      <c r="MP341" s="9"/>
      <c r="MQ341" s="9"/>
      <c r="MR341" s="9"/>
      <c r="MS341" s="9"/>
      <c r="MT341" s="9"/>
      <c r="MU341" s="9"/>
      <c r="MV341" s="9"/>
      <c r="MW341" s="9"/>
      <c r="MX341" s="9"/>
      <c r="MY341" s="9"/>
      <c r="MZ341" s="9"/>
      <c r="NA341" s="9"/>
      <c r="NB341" s="9"/>
      <c r="NC341" s="9"/>
      <c r="ND341" s="9"/>
      <c r="NE341" s="9"/>
      <c r="NF341" s="9"/>
      <c r="NG341" s="9"/>
      <c r="NH341" s="9"/>
      <c r="NI341" s="9"/>
      <c r="NJ341" s="9"/>
      <c r="NK341" s="9"/>
      <c r="NL341" s="9"/>
      <c r="NM341" s="9"/>
      <c r="NN341" s="9"/>
      <c r="NO341" s="9"/>
      <c r="NP341" s="9"/>
      <c r="NQ341" s="9"/>
      <c r="NR341" s="9"/>
      <c r="NS341" s="9"/>
      <c r="NT341" s="9"/>
      <c r="NU341" s="9"/>
      <c r="NV341" s="9"/>
      <c r="NW341" s="9"/>
      <c r="NX341" s="9"/>
      <c r="NY341" s="9"/>
      <c r="NZ341" s="9"/>
      <c r="OA341" s="9"/>
      <c r="OB341" s="9"/>
      <c r="OC341" s="9"/>
      <c r="OD341" s="9"/>
      <c r="OE341" s="9"/>
      <c r="OF341" s="9"/>
      <c r="OG341" s="9"/>
      <c r="OH341" s="9"/>
      <c r="OI341" s="9"/>
      <c r="OJ341" s="9"/>
      <c r="OK341" s="9"/>
      <c r="OL341" s="9"/>
      <c r="OM341" s="9"/>
      <c r="ON341" s="9"/>
      <c r="OO341" s="9"/>
      <c r="OP341" s="9"/>
      <c r="OQ341" s="9"/>
      <c r="OR341" s="9"/>
      <c r="OS341" s="9"/>
      <c r="OT341" s="9"/>
      <c r="OU341" s="9"/>
      <c r="OV341" s="9"/>
      <c r="OW341" s="9"/>
      <c r="OX341" s="9"/>
      <c r="OY341" s="9"/>
      <c r="OZ341" s="9"/>
      <c r="PA341" s="9"/>
      <c r="PB341" s="9"/>
      <c r="PC341" s="9"/>
      <c r="PD341" s="9"/>
      <c r="PE341" s="9"/>
      <c r="PF341" s="9"/>
      <c r="PG341" s="9"/>
      <c r="PH341" s="9"/>
      <c r="PI341" s="9"/>
      <c r="PJ341" s="9"/>
      <c r="PK341" s="9"/>
      <c r="PL341" s="9"/>
      <c r="PM341" s="9"/>
      <c r="PN341" s="9"/>
      <c r="PO341" s="9"/>
      <c r="PP341" s="9"/>
      <c r="PQ341" s="9"/>
      <c r="PR341" s="9"/>
      <c r="PS341" s="9"/>
      <c r="PT341" s="9"/>
      <c r="PU341" s="9"/>
      <c r="PV341" s="9"/>
      <c r="PW341" s="9"/>
      <c r="PX341" s="9"/>
      <c r="PY341" s="9"/>
      <c r="PZ341" s="9"/>
      <c r="QA341" s="9"/>
      <c r="QB341" s="9"/>
      <c r="QC341" s="9"/>
      <c r="QD341" s="9"/>
      <c r="QE341" s="9"/>
      <c r="QF341" s="9"/>
      <c r="QG341" s="9"/>
      <c r="QH341" s="9"/>
      <c r="QI341" s="9"/>
      <c r="QJ341" s="9"/>
      <c r="QK341" s="9"/>
      <c r="QL341" s="9"/>
      <c r="QM341" s="9"/>
      <c r="QN341" s="9"/>
      <c r="QO341" s="9"/>
      <c r="QP341" s="9"/>
      <c r="QQ341" s="9"/>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c r="SB341" s="9"/>
      <c r="SC341" s="9"/>
      <c r="SD341" s="9"/>
      <c r="SE341" s="9"/>
      <c r="SF341" s="9"/>
      <c r="SG341" s="9"/>
      <c r="SH341" s="9"/>
      <c r="SI341" s="9"/>
      <c r="SJ341" s="9"/>
      <c r="SK341" s="9"/>
      <c r="SL341" s="9"/>
      <c r="SM341" s="9"/>
      <c r="SN341" s="9"/>
      <c r="SO341" s="9"/>
      <c r="SP341" s="9"/>
      <c r="SQ341" s="9"/>
      <c r="SR341" s="9"/>
      <c r="SS341" s="9"/>
      <c r="ST341" s="9"/>
      <c r="SU341" s="9"/>
      <c r="SV341" s="9"/>
      <c r="SW341" s="9"/>
      <c r="SX341" s="9"/>
      <c r="SY341" s="9"/>
      <c r="SZ341" s="9"/>
      <c r="TA341" s="9"/>
      <c r="TB341" s="9"/>
      <c r="TC341" s="9"/>
      <c r="TD341" s="9"/>
      <c r="TE341" s="9"/>
      <c r="TF341" s="9"/>
      <c r="TG341" s="9"/>
      <c r="TH341" s="9"/>
      <c r="TI341" s="9"/>
      <c r="TJ341" s="9"/>
      <c r="TK341" s="9"/>
      <c r="TL341" s="9"/>
      <c r="TM341" s="9"/>
      <c r="TN341" s="9"/>
      <c r="TO341" s="9"/>
      <c r="TP341" s="9"/>
      <c r="TQ341" s="9"/>
      <c r="TR341" s="9"/>
      <c r="TS341" s="9"/>
      <c r="TT341" s="9"/>
      <c r="TU341" s="9"/>
      <c r="TV341" s="9"/>
      <c r="TW341" s="9"/>
      <c r="TX341" s="9"/>
      <c r="TY341" s="9"/>
      <c r="TZ341" s="9"/>
      <c r="UA341" s="9"/>
      <c r="UB341" s="9"/>
      <c r="UC341" s="9"/>
      <c r="UD341" s="9"/>
      <c r="UE341" s="9"/>
      <c r="UF341" s="9"/>
      <c r="UG341" s="9"/>
      <c r="UH341" s="9"/>
      <c r="UI341" s="9"/>
      <c r="UJ341" s="9"/>
      <c r="UK341" s="9"/>
      <c r="UL341" s="9"/>
      <c r="UM341" s="9"/>
      <c r="UN341" s="9"/>
      <c r="UO341" s="9"/>
      <c r="UP341" s="9"/>
      <c r="UQ341" s="9"/>
      <c r="UR341" s="9"/>
      <c r="US341" s="9"/>
    </row>
    <row r="342" spans="1:565" s="105" customFormat="1" x14ac:dyDescent="0.2">
      <c r="A342" s="119" t="s">
        <v>1651</v>
      </c>
      <c r="B342" s="116" t="s">
        <v>1005</v>
      </c>
      <c r="C342" s="120">
        <v>410.19310100000001</v>
      </c>
      <c r="D342" s="113">
        <v>422.25</v>
      </c>
      <c r="E342" s="192">
        <v>303.31237750000003</v>
      </c>
      <c r="F342" s="10"/>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c r="MK342" s="9"/>
      <c r="ML342" s="9"/>
      <c r="MM342" s="9"/>
      <c r="MN342" s="9"/>
      <c r="MO342" s="9"/>
      <c r="MP342" s="9"/>
      <c r="MQ342" s="9"/>
      <c r="MR342" s="9"/>
      <c r="MS342" s="9"/>
      <c r="MT342" s="9"/>
      <c r="MU342" s="9"/>
      <c r="MV342" s="9"/>
      <c r="MW342" s="9"/>
      <c r="MX342" s="9"/>
      <c r="MY342" s="9"/>
      <c r="MZ342" s="9"/>
      <c r="NA342" s="9"/>
      <c r="NB342" s="9"/>
      <c r="NC342" s="9"/>
      <c r="ND342" s="9"/>
      <c r="NE342" s="9"/>
      <c r="NF342" s="9"/>
      <c r="NG342" s="9"/>
      <c r="NH342" s="9"/>
      <c r="NI342" s="9"/>
      <c r="NJ342" s="9"/>
      <c r="NK342" s="9"/>
      <c r="NL342" s="9"/>
      <c r="NM342" s="9"/>
      <c r="NN342" s="9"/>
      <c r="NO342" s="9"/>
      <c r="NP342" s="9"/>
      <c r="NQ342" s="9"/>
      <c r="NR342" s="9"/>
      <c r="NS342" s="9"/>
      <c r="NT342" s="9"/>
      <c r="NU342" s="9"/>
      <c r="NV342" s="9"/>
      <c r="NW342" s="9"/>
      <c r="NX342" s="9"/>
      <c r="NY342" s="9"/>
      <c r="NZ342" s="9"/>
      <c r="OA342" s="9"/>
      <c r="OB342" s="9"/>
      <c r="OC342" s="9"/>
      <c r="OD342" s="9"/>
      <c r="OE342" s="9"/>
      <c r="OF342" s="9"/>
      <c r="OG342" s="9"/>
      <c r="OH342" s="9"/>
      <c r="OI342" s="9"/>
      <c r="OJ342" s="9"/>
      <c r="OK342" s="9"/>
      <c r="OL342" s="9"/>
      <c r="OM342" s="9"/>
      <c r="ON342" s="9"/>
      <c r="OO342" s="9"/>
      <c r="OP342" s="9"/>
      <c r="OQ342" s="9"/>
      <c r="OR342" s="9"/>
      <c r="OS342" s="9"/>
      <c r="OT342" s="9"/>
      <c r="OU342" s="9"/>
      <c r="OV342" s="9"/>
      <c r="OW342" s="9"/>
      <c r="OX342" s="9"/>
      <c r="OY342" s="9"/>
      <c r="OZ342" s="9"/>
      <c r="PA342" s="9"/>
      <c r="PB342" s="9"/>
      <c r="PC342" s="9"/>
      <c r="PD342" s="9"/>
      <c r="PE342" s="9"/>
      <c r="PF342" s="9"/>
      <c r="PG342" s="9"/>
      <c r="PH342" s="9"/>
      <c r="PI342" s="9"/>
      <c r="PJ342" s="9"/>
      <c r="PK342" s="9"/>
      <c r="PL342" s="9"/>
      <c r="PM342" s="9"/>
      <c r="PN342" s="9"/>
      <c r="PO342" s="9"/>
      <c r="PP342" s="9"/>
      <c r="PQ342" s="9"/>
      <c r="PR342" s="9"/>
      <c r="PS342" s="9"/>
      <c r="PT342" s="9"/>
      <c r="PU342" s="9"/>
      <c r="PV342" s="9"/>
      <c r="PW342" s="9"/>
      <c r="PX342" s="9"/>
      <c r="PY342" s="9"/>
      <c r="PZ342" s="9"/>
      <c r="QA342" s="9"/>
      <c r="QB342" s="9"/>
      <c r="QC342" s="9"/>
      <c r="QD342" s="9"/>
      <c r="QE342" s="9"/>
      <c r="QF342" s="9"/>
      <c r="QG342" s="9"/>
      <c r="QH342" s="9"/>
      <c r="QI342" s="9"/>
      <c r="QJ342" s="9"/>
      <c r="QK342" s="9"/>
      <c r="QL342" s="9"/>
      <c r="QM342" s="9"/>
      <c r="QN342" s="9"/>
      <c r="QO342" s="9"/>
      <c r="QP342" s="9"/>
      <c r="QQ342" s="9"/>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c r="SB342" s="9"/>
      <c r="SC342" s="9"/>
      <c r="SD342" s="9"/>
      <c r="SE342" s="9"/>
      <c r="SF342" s="9"/>
      <c r="SG342" s="9"/>
      <c r="SH342" s="9"/>
      <c r="SI342" s="9"/>
      <c r="SJ342" s="9"/>
      <c r="SK342" s="9"/>
      <c r="SL342" s="9"/>
      <c r="SM342" s="9"/>
      <c r="SN342" s="9"/>
      <c r="SO342" s="9"/>
      <c r="SP342" s="9"/>
      <c r="SQ342" s="9"/>
      <c r="SR342" s="9"/>
      <c r="SS342" s="9"/>
      <c r="ST342" s="9"/>
      <c r="SU342" s="9"/>
      <c r="SV342" s="9"/>
      <c r="SW342" s="9"/>
      <c r="SX342" s="9"/>
      <c r="SY342" s="9"/>
      <c r="SZ342" s="9"/>
      <c r="TA342" s="9"/>
      <c r="TB342" s="9"/>
      <c r="TC342" s="9"/>
      <c r="TD342" s="9"/>
      <c r="TE342" s="9"/>
      <c r="TF342" s="9"/>
      <c r="TG342" s="9"/>
      <c r="TH342" s="9"/>
      <c r="TI342" s="9"/>
      <c r="TJ342" s="9"/>
      <c r="TK342" s="9"/>
      <c r="TL342" s="9"/>
      <c r="TM342" s="9"/>
      <c r="TN342" s="9"/>
      <c r="TO342" s="9"/>
      <c r="TP342" s="9"/>
      <c r="TQ342" s="9"/>
      <c r="TR342" s="9"/>
      <c r="TS342" s="9"/>
      <c r="TT342" s="9"/>
      <c r="TU342" s="9"/>
      <c r="TV342" s="9"/>
      <c r="TW342" s="9"/>
      <c r="TX342" s="9"/>
      <c r="TY342" s="9"/>
      <c r="TZ342" s="9"/>
      <c r="UA342" s="9"/>
      <c r="UB342" s="9"/>
      <c r="UC342" s="9"/>
      <c r="UD342" s="9"/>
      <c r="UE342" s="9"/>
      <c r="UF342" s="9"/>
      <c r="UG342" s="9"/>
      <c r="UH342" s="9"/>
      <c r="UI342" s="9"/>
      <c r="UJ342" s="9"/>
      <c r="UK342" s="9"/>
      <c r="UL342" s="9"/>
      <c r="UM342" s="9"/>
      <c r="UN342" s="9"/>
      <c r="UO342" s="9"/>
      <c r="UP342" s="9"/>
      <c r="UQ342" s="9"/>
      <c r="UR342" s="9"/>
      <c r="US342" s="9"/>
    </row>
    <row r="343" spans="1:565" s="105" customFormat="1" x14ac:dyDescent="0.2">
      <c r="A343" s="119" t="s">
        <v>1735</v>
      </c>
      <c r="B343" s="116" t="s">
        <v>1005</v>
      </c>
      <c r="C343" s="120">
        <v>410.28333300000003</v>
      </c>
      <c r="D343" s="113">
        <v>424.75</v>
      </c>
      <c r="E343" s="193"/>
      <c r="F343" s="10"/>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c r="JA343" s="9"/>
      <c r="JB343" s="9"/>
      <c r="JC343" s="9"/>
      <c r="JD343" s="9"/>
      <c r="JE343" s="9"/>
      <c r="JF343" s="9"/>
      <c r="JG343" s="9"/>
      <c r="JH343" s="9"/>
      <c r="JI343" s="9"/>
      <c r="JJ343" s="9"/>
      <c r="JK343" s="9"/>
      <c r="JL343" s="9"/>
      <c r="JM343" s="9"/>
      <c r="JN343" s="9"/>
      <c r="JO343" s="9"/>
      <c r="JP343" s="9"/>
      <c r="JQ343" s="9"/>
      <c r="JR343" s="9"/>
      <c r="JS343" s="9"/>
      <c r="JT343" s="9"/>
      <c r="JU343" s="9"/>
      <c r="JV343" s="9"/>
      <c r="JW343" s="9"/>
      <c r="JX343" s="9"/>
      <c r="JY343" s="9"/>
      <c r="JZ343" s="9"/>
      <c r="KA343" s="9"/>
      <c r="KB343" s="9"/>
      <c r="KC343" s="9"/>
      <c r="KD343" s="9"/>
      <c r="KE343" s="9"/>
      <c r="KF343" s="9"/>
      <c r="KG343" s="9"/>
      <c r="KH343" s="9"/>
      <c r="KI343" s="9"/>
      <c r="KJ343" s="9"/>
      <c r="KK343" s="9"/>
      <c r="KL343" s="9"/>
      <c r="KM343" s="9"/>
      <c r="KN343" s="9"/>
      <c r="KO343" s="9"/>
      <c r="KP343" s="9"/>
      <c r="KQ343" s="9"/>
      <c r="KR343" s="9"/>
      <c r="KS343" s="9"/>
      <c r="KT343" s="9"/>
      <c r="KU343" s="9"/>
      <c r="KV343" s="9"/>
      <c r="KW343" s="9"/>
      <c r="KX343" s="9"/>
      <c r="KY343" s="9"/>
      <c r="KZ343" s="9"/>
      <c r="LA343" s="9"/>
      <c r="LB343" s="9"/>
      <c r="LC343" s="9"/>
      <c r="LD343" s="9"/>
      <c r="LE343" s="9"/>
      <c r="LF343" s="9"/>
      <c r="LG343" s="9"/>
      <c r="LH343" s="9"/>
      <c r="LI343" s="9"/>
      <c r="LJ343" s="9"/>
      <c r="LK343" s="9"/>
      <c r="LL343" s="9"/>
      <c r="LM343" s="9"/>
      <c r="LN343" s="9"/>
      <c r="LO343" s="9"/>
      <c r="LP343" s="9"/>
      <c r="LQ343" s="9"/>
      <c r="LR343" s="9"/>
      <c r="LS343" s="9"/>
      <c r="LT343" s="9"/>
      <c r="LU343" s="9"/>
      <c r="LV343" s="9"/>
      <c r="LW343" s="9"/>
      <c r="LX343" s="9"/>
      <c r="LY343" s="9"/>
      <c r="LZ343" s="9"/>
      <c r="MA343" s="9"/>
      <c r="MB343" s="9"/>
      <c r="MC343" s="9"/>
      <c r="MD343" s="9"/>
      <c r="ME343" s="9"/>
      <c r="MF343" s="9"/>
      <c r="MG343" s="9"/>
      <c r="MH343" s="9"/>
      <c r="MI343" s="9"/>
      <c r="MJ343" s="9"/>
      <c r="MK343" s="9"/>
      <c r="ML343" s="9"/>
      <c r="MM343" s="9"/>
      <c r="MN343" s="9"/>
      <c r="MO343" s="9"/>
      <c r="MP343" s="9"/>
      <c r="MQ343" s="9"/>
      <c r="MR343" s="9"/>
      <c r="MS343" s="9"/>
      <c r="MT343" s="9"/>
      <c r="MU343" s="9"/>
      <c r="MV343" s="9"/>
      <c r="MW343" s="9"/>
      <c r="MX343" s="9"/>
      <c r="MY343" s="9"/>
      <c r="MZ343" s="9"/>
      <c r="NA343" s="9"/>
      <c r="NB343" s="9"/>
      <c r="NC343" s="9"/>
      <c r="ND343" s="9"/>
      <c r="NE343" s="9"/>
      <c r="NF343" s="9"/>
      <c r="NG343" s="9"/>
      <c r="NH343" s="9"/>
      <c r="NI343" s="9"/>
      <c r="NJ343" s="9"/>
      <c r="NK343" s="9"/>
      <c r="NL343" s="9"/>
      <c r="NM343" s="9"/>
      <c r="NN343" s="9"/>
      <c r="NO343" s="9"/>
      <c r="NP343" s="9"/>
      <c r="NQ343" s="9"/>
      <c r="NR343" s="9"/>
      <c r="NS343" s="9"/>
      <c r="NT343" s="9"/>
      <c r="NU343" s="9"/>
      <c r="NV343" s="9"/>
      <c r="NW343" s="9"/>
      <c r="NX343" s="9"/>
      <c r="NY343" s="9"/>
      <c r="NZ343" s="9"/>
      <c r="OA343" s="9"/>
      <c r="OB343" s="9"/>
      <c r="OC343" s="9"/>
      <c r="OD343" s="9"/>
      <c r="OE343" s="9"/>
      <c r="OF343" s="9"/>
      <c r="OG343" s="9"/>
      <c r="OH343" s="9"/>
      <c r="OI343" s="9"/>
      <c r="OJ343" s="9"/>
      <c r="OK343" s="9"/>
      <c r="OL343" s="9"/>
      <c r="OM343" s="9"/>
      <c r="ON343" s="9"/>
      <c r="OO343" s="9"/>
      <c r="OP343" s="9"/>
      <c r="OQ343" s="9"/>
      <c r="OR343" s="9"/>
      <c r="OS343" s="9"/>
      <c r="OT343" s="9"/>
      <c r="OU343" s="9"/>
      <c r="OV343" s="9"/>
      <c r="OW343" s="9"/>
      <c r="OX343" s="9"/>
      <c r="OY343" s="9"/>
      <c r="OZ343" s="9"/>
      <c r="PA343" s="9"/>
      <c r="PB343" s="9"/>
      <c r="PC343" s="9"/>
      <c r="PD343" s="9"/>
      <c r="PE343" s="9"/>
      <c r="PF343" s="9"/>
      <c r="PG343" s="9"/>
      <c r="PH343" s="9"/>
      <c r="PI343" s="9"/>
      <c r="PJ343" s="9"/>
      <c r="PK343" s="9"/>
      <c r="PL343" s="9"/>
      <c r="PM343" s="9"/>
      <c r="PN343" s="9"/>
      <c r="PO343" s="9"/>
      <c r="PP343" s="9"/>
      <c r="PQ343" s="9"/>
      <c r="PR343" s="9"/>
      <c r="PS343" s="9"/>
      <c r="PT343" s="9"/>
      <c r="PU343" s="9"/>
      <c r="PV343" s="9"/>
      <c r="PW343" s="9"/>
      <c r="PX343" s="9"/>
      <c r="PY343" s="9"/>
      <c r="PZ343" s="9"/>
      <c r="QA343" s="9"/>
      <c r="QB343" s="9"/>
      <c r="QC343" s="9"/>
      <c r="QD343" s="9"/>
      <c r="QE343" s="9"/>
      <c r="QF343" s="9"/>
      <c r="QG343" s="9"/>
      <c r="QH343" s="9"/>
      <c r="QI343" s="9"/>
      <c r="QJ343" s="9"/>
      <c r="QK343" s="9"/>
      <c r="QL343" s="9"/>
      <c r="QM343" s="9"/>
      <c r="QN343" s="9"/>
      <c r="QO343" s="9"/>
      <c r="QP343" s="9"/>
      <c r="QQ343" s="9"/>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c r="SB343" s="9"/>
      <c r="SC343" s="9"/>
      <c r="SD343" s="9"/>
      <c r="SE343" s="9"/>
      <c r="SF343" s="9"/>
      <c r="SG343" s="9"/>
      <c r="SH343" s="9"/>
      <c r="SI343" s="9"/>
      <c r="SJ343" s="9"/>
      <c r="SK343" s="9"/>
      <c r="SL343" s="9"/>
      <c r="SM343" s="9"/>
      <c r="SN343" s="9"/>
      <c r="SO343" s="9"/>
      <c r="SP343" s="9"/>
      <c r="SQ343" s="9"/>
      <c r="SR343" s="9"/>
      <c r="SS343" s="9"/>
      <c r="ST343" s="9"/>
      <c r="SU343" s="9"/>
      <c r="SV343" s="9"/>
      <c r="SW343" s="9"/>
      <c r="SX343" s="9"/>
      <c r="SY343" s="9"/>
      <c r="SZ343" s="9"/>
      <c r="TA343" s="9"/>
      <c r="TB343" s="9"/>
      <c r="TC343" s="9"/>
      <c r="TD343" s="9"/>
      <c r="TE343" s="9"/>
      <c r="TF343" s="9"/>
      <c r="TG343" s="9"/>
      <c r="TH343" s="9"/>
      <c r="TI343" s="9"/>
      <c r="TJ343" s="9"/>
      <c r="TK343" s="9"/>
      <c r="TL343" s="9"/>
      <c r="TM343" s="9"/>
      <c r="TN343" s="9"/>
      <c r="TO343" s="9"/>
      <c r="TP343" s="9"/>
      <c r="TQ343" s="9"/>
      <c r="TR343" s="9"/>
      <c r="TS343" s="9"/>
      <c r="TT343" s="9"/>
      <c r="TU343" s="9"/>
      <c r="TV343" s="9"/>
      <c r="TW343" s="9"/>
      <c r="TX343" s="9"/>
      <c r="TY343" s="9"/>
      <c r="TZ343" s="9"/>
      <c r="UA343" s="9"/>
      <c r="UB343" s="9"/>
      <c r="UC343" s="9"/>
      <c r="UD343" s="9"/>
      <c r="UE343" s="9"/>
      <c r="UF343" s="9"/>
      <c r="UG343" s="9"/>
      <c r="UH343" s="9"/>
      <c r="UI343" s="9"/>
      <c r="UJ343" s="9"/>
      <c r="UK343" s="9"/>
      <c r="UL343" s="9"/>
      <c r="UM343" s="9"/>
      <c r="UN343" s="9"/>
      <c r="UO343" s="9"/>
      <c r="UP343" s="9"/>
      <c r="UQ343" s="9"/>
      <c r="UR343" s="9"/>
      <c r="US343" s="9"/>
    </row>
    <row r="344" spans="1:565" s="105" customFormat="1" x14ac:dyDescent="0.2">
      <c r="A344" s="119" t="s">
        <v>1653</v>
      </c>
      <c r="B344" s="116" t="s">
        <v>1005</v>
      </c>
      <c r="C344" s="120">
        <v>4120.3</v>
      </c>
      <c r="D344" s="113">
        <v>4109.6000000000004</v>
      </c>
      <c r="E344" s="114">
        <v>32.950468000000001</v>
      </c>
      <c r="F344" s="10"/>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c r="JA344" s="9"/>
      <c r="JB344" s="9"/>
      <c r="JC344" s="9"/>
      <c r="JD344" s="9"/>
      <c r="JE344" s="9"/>
      <c r="JF344" s="9"/>
      <c r="JG344" s="9"/>
      <c r="JH344" s="9"/>
      <c r="JI344" s="9"/>
      <c r="JJ344" s="9"/>
      <c r="JK344" s="9"/>
      <c r="JL344" s="9"/>
      <c r="JM344" s="9"/>
      <c r="JN344" s="9"/>
      <c r="JO344" s="9"/>
      <c r="JP344" s="9"/>
      <c r="JQ344" s="9"/>
      <c r="JR344" s="9"/>
      <c r="JS344" s="9"/>
      <c r="JT344" s="9"/>
      <c r="JU344" s="9"/>
      <c r="JV344" s="9"/>
      <c r="JW344" s="9"/>
      <c r="JX344" s="9"/>
      <c r="JY344" s="9"/>
      <c r="JZ344" s="9"/>
      <c r="KA344" s="9"/>
      <c r="KB344" s="9"/>
      <c r="KC344" s="9"/>
      <c r="KD344" s="9"/>
      <c r="KE344" s="9"/>
      <c r="KF344" s="9"/>
      <c r="KG344" s="9"/>
      <c r="KH344" s="9"/>
      <c r="KI344" s="9"/>
      <c r="KJ344" s="9"/>
      <c r="KK344" s="9"/>
      <c r="KL344" s="9"/>
      <c r="KM344" s="9"/>
      <c r="KN344" s="9"/>
      <c r="KO344" s="9"/>
      <c r="KP344" s="9"/>
      <c r="KQ344" s="9"/>
      <c r="KR344" s="9"/>
      <c r="KS344" s="9"/>
      <c r="KT344" s="9"/>
      <c r="KU344" s="9"/>
      <c r="KV344" s="9"/>
      <c r="KW344" s="9"/>
      <c r="KX344" s="9"/>
      <c r="KY344" s="9"/>
      <c r="KZ344" s="9"/>
      <c r="LA344" s="9"/>
      <c r="LB344" s="9"/>
      <c r="LC344" s="9"/>
      <c r="LD344" s="9"/>
      <c r="LE344" s="9"/>
      <c r="LF344" s="9"/>
      <c r="LG344" s="9"/>
      <c r="LH344" s="9"/>
      <c r="LI344" s="9"/>
      <c r="LJ344" s="9"/>
      <c r="LK344" s="9"/>
      <c r="LL344" s="9"/>
      <c r="LM344" s="9"/>
      <c r="LN344" s="9"/>
      <c r="LO344" s="9"/>
      <c r="LP344" s="9"/>
      <c r="LQ344" s="9"/>
      <c r="LR344" s="9"/>
      <c r="LS344" s="9"/>
      <c r="LT344" s="9"/>
      <c r="LU344" s="9"/>
      <c r="LV344" s="9"/>
      <c r="LW344" s="9"/>
      <c r="LX344" s="9"/>
      <c r="LY344" s="9"/>
      <c r="LZ344" s="9"/>
      <c r="MA344" s="9"/>
      <c r="MB344" s="9"/>
      <c r="MC344" s="9"/>
      <c r="MD344" s="9"/>
      <c r="ME344" s="9"/>
      <c r="MF344" s="9"/>
      <c r="MG344" s="9"/>
      <c r="MH344" s="9"/>
      <c r="MI344" s="9"/>
      <c r="MJ344" s="9"/>
      <c r="MK344" s="9"/>
      <c r="ML344" s="9"/>
      <c r="MM344" s="9"/>
      <c r="MN344" s="9"/>
      <c r="MO344" s="9"/>
      <c r="MP344" s="9"/>
      <c r="MQ344" s="9"/>
      <c r="MR344" s="9"/>
      <c r="MS344" s="9"/>
      <c r="MT344" s="9"/>
      <c r="MU344" s="9"/>
      <c r="MV344" s="9"/>
      <c r="MW344" s="9"/>
      <c r="MX344" s="9"/>
      <c r="MY344" s="9"/>
      <c r="MZ344" s="9"/>
      <c r="NA344" s="9"/>
      <c r="NB344" s="9"/>
      <c r="NC344" s="9"/>
      <c r="ND344" s="9"/>
      <c r="NE344" s="9"/>
      <c r="NF344" s="9"/>
      <c r="NG344" s="9"/>
      <c r="NH344" s="9"/>
      <c r="NI344" s="9"/>
      <c r="NJ344" s="9"/>
      <c r="NK344" s="9"/>
      <c r="NL344" s="9"/>
      <c r="NM344" s="9"/>
      <c r="NN344" s="9"/>
      <c r="NO344" s="9"/>
      <c r="NP344" s="9"/>
      <c r="NQ344" s="9"/>
      <c r="NR344" s="9"/>
      <c r="NS344" s="9"/>
      <c r="NT344" s="9"/>
      <c r="NU344" s="9"/>
      <c r="NV344" s="9"/>
      <c r="NW344" s="9"/>
      <c r="NX344" s="9"/>
      <c r="NY344" s="9"/>
      <c r="NZ344" s="9"/>
      <c r="OA344" s="9"/>
      <c r="OB344" s="9"/>
      <c r="OC344" s="9"/>
      <c r="OD344" s="9"/>
      <c r="OE344" s="9"/>
      <c r="OF344" s="9"/>
      <c r="OG344" s="9"/>
      <c r="OH344" s="9"/>
      <c r="OI344" s="9"/>
      <c r="OJ344" s="9"/>
      <c r="OK344" s="9"/>
      <c r="OL344" s="9"/>
      <c r="OM344" s="9"/>
      <c r="ON344" s="9"/>
      <c r="OO344" s="9"/>
      <c r="OP344" s="9"/>
      <c r="OQ344" s="9"/>
      <c r="OR344" s="9"/>
      <c r="OS344" s="9"/>
      <c r="OT344" s="9"/>
      <c r="OU344" s="9"/>
      <c r="OV344" s="9"/>
      <c r="OW344" s="9"/>
      <c r="OX344" s="9"/>
      <c r="OY344" s="9"/>
      <c r="OZ344" s="9"/>
      <c r="PA344" s="9"/>
      <c r="PB344" s="9"/>
      <c r="PC344" s="9"/>
      <c r="PD344" s="9"/>
      <c r="PE344" s="9"/>
      <c r="PF344" s="9"/>
      <c r="PG344" s="9"/>
      <c r="PH344" s="9"/>
      <c r="PI344" s="9"/>
      <c r="PJ344" s="9"/>
      <c r="PK344" s="9"/>
      <c r="PL344" s="9"/>
      <c r="PM344" s="9"/>
      <c r="PN344" s="9"/>
      <c r="PO344" s="9"/>
      <c r="PP344" s="9"/>
      <c r="PQ344" s="9"/>
      <c r="PR344" s="9"/>
      <c r="PS344" s="9"/>
      <c r="PT344" s="9"/>
      <c r="PU344" s="9"/>
      <c r="PV344" s="9"/>
      <c r="PW344" s="9"/>
      <c r="PX344" s="9"/>
      <c r="PY344" s="9"/>
      <c r="PZ344" s="9"/>
      <c r="QA344" s="9"/>
      <c r="QB344" s="9"/>
      <c r="QC344" s="9"/>
      <c r="QD344" s="9"/>
      <c r="QE344" s="9"/>
      <c r="QF344" s="9"/>
      <c r="QG344" s="9"/>
      <c r="QH344" s="9"/>
      <c r="QI344" s="9"/>
      <c r="QJ344" s="9"/>
      <c r="QK344" s="9"/>
      <c r="QL344" s="9"/>
      <c r="QM344" s="9"/>
      <c r="QN344" s="9"/>
      <c r="QO344" s="9"/>
      <c r="QP344" s="9"/>
      <c r="QQ344" s="9"/>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c r="SB344" s="9"/>
      <c r="SC344" s="9"/>
      <c r="SD344" s="9"/>
      <c r="SE344" s="9"/>
      <c r="SF344" s="9"/>
      <c r="SG344" s="9"/>
      <c r="SH344" s="9"/>
      <c r="SI344" s="9"/>
      <c r="SJ344" s="9"/>
      <c r="SK344" s="9"/>
      <c r="SL344" s="9"/>
      <c r="SM344" s="9"/>
      <c r="SN344" s="9"/>
      <c r="SO344" s="9"/>
      <c r="SP344" s="9"/>
      <c r="SQ344" s="9"/>
      <c r="SR344" s="9"/>
      <c r="SS344" s="9"/>
      <c r="ST344" s="9"/>
      <c r="SU344" s="9"/>
      <c r="SV344" s="9"/>
      <c r="SW344" s="9"/>
      <c r="SX344" s="9"/>
      <c r="SY344" s="9"/>
      <c r="SZ344" s="9"/>
      <c r="TA344" s="9"/>
      <c r="TB344" s="9"/>
      <c r="TC344" s="9"/>
      <c r="TD344" s="9"/>
      <c r="TE344" s="9"/>
      <c r="TF344" s="9"/>
      <c r="TG344" s="9"/>
      <c r="TH344" s="9"/>
      <c r="TI344" s="9"/>
      <c r="TJ344" s="9"/>
      <c r="TK344" s="9"/>
      <c r="TL344" s="9"/>
      <c r="TM344" s="9"/>
      <c r="TN344" s="9"/>
      <c r="TO344" s="9"/>
      <c r="TP344" s="9"/>
      <c r="TQ344" s="9"/>
      <c r="TR344" s="9"/>
      <c r="TS344" s="9"/>
      <c r="TT344" s="9"/>
      <c r="TU344" s="9"/>
      <c r="TV344" s="9"/>
      <c r="TW344" s="9"/>
      <c r="TX344" s="9"/>
      <c r="TY344" s="9"/>
      <c r="TZ344" s="9"/>
      <c r="UA344" s="9"/>
      <c r="UB344" s="9"/>
      <c r="UC344" s="9"/>
      <c r="UD344" s="9"/>
      <c r="UE344" s="9"/>
      <c r="UF344" s="9"/>
      <c r="UG344" s="9"/>
      <c r="UH344" s="9"/>
      <c r="UI344" s="9"/>
      <c r="UJ344" s="9"/>
      <c r="UK344" s="9"/>
      <c r="UL344" s="9"/>
      <c r="UM344" s="9"/>
      <c r="UN344" s="9"/>
      <c r="UO344" s="9"/>
      <c r="UP344" s="9"/>
      <c r="UQ344" s="9"/>
      <c r="UR344" s="9"/>
      <c r="US344" s="9"/>
    </row>
    <row r="345" spans="1:565" s="105" customFormat="1" x14ac:dyDescent="0.2">
      <c r="A345" s="119" t="s">
        <v>1736</v>
      </c>
      <c r="B345" s="116" t="s">
        <v>1005</v>
      </c>
      <c r="C345" s="120">
        <v>3498</v>
      </c>
      <c r="D345" s="113">
        <v>3423.8</v>
      </c>
      <c r="E345" s="113">
        <v>1.1040477499999999</v>
      </c>
      <c r="F345" s="10"/>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c r="MK345" s="9"/>
      <c r="ML345" s="9"/>
      <c r="MM345" s="9"/>
      <c r="MN345" s="9"/>
      <c r="MO345" s="9"/>
      <c r="MP345" s="9"/>
      <c r="MQ345" s="9"/>
      <c r="MR345" s="9"/>
      <c r="MS345" s="9"/>
      <c r="MT345" s="9"/>
      <c r="MU345" s="9"/>
      <c r="MV345" s="9"/>
      <c r="MW345" s="9"/>
      <c r="MX345" s="9"/>
      <c r="MY345" s="9"/>
      <c r="MZ345" s="9"/>
      <c r="NA345" s="9"/>
      <c r="NB345" s="9"/>
      <c r="NC345" s="9"/>
      <c r="ND345" s="9"/>
      <c r="NE345" s="9"/>
      <c r="NF345" s="9"/>
      <c r="NG345" s="9"/>
      <c r="NH345" s="9"/>
      <c r="NI345" s="9"/>
      <c r="NJ345" s="9"/>
      <c r="NK345" s="9"/>
      <c r="NL345" s="9"/>
      <c r="NM345" s="9"/>
      <c r="NN345" s="9"/>
      <c r="NO345" s="9"/>
      <c r="NP345" s="9"/>
      <c r="NQ345" s="9"/>
      <c r="NR345" s="9"/>
      <c r="NS345" s="9"/>
      <c r="NT345" s="9"/>
      <c r="NU345" s="9"/>
      <c r="NV345" s="9"/>
      <c r="NW345" s="9"/>
      <c r="NX345" s="9"/>
      <c r="NY345" s="9"/>
      <c r="NZ345" s="9"/>
      <c r="OA345" s="9"/>
      <c r="OB345" s="9"/>
      <c r="OC345" s="9"/>
      <c r="OD345" s="9"/>
      <c r="OE345" s="9"/>
      <c r="OF345" s="9"/>
      <c r="OG345" s="9"/>
      <c r="OH345" s="9"/>
      <c r="OI345" s="9"/>
      <c r="OJ345" s="9"/>
      <c r="OK345" s="9"/>
      <c r="OL345" s="9"/>
      <c r="OM345" s="9"/>
      <c r="ON345" s="9"/>
      <c r="OO345" s="9"/>
      <c r="OP345" s="9"/>
      <c r="OQ345" s="9"/>
      <c r="OR345" s="9"/>
      <c r="OS345" s="9"/>
      <c r="OT345" s="9"/>
      <c r="OU345" s="9"/>
      <c r="OV345" s="9"/>
      <c r="OW345" s="9"/>
      <c r="OX345" s="9"/>
      <c r="OY345" s="9"/>
      <c r="OZ345" s="9"/>
      <c r="PA345" s="9"/>
      <c r="PB345" s="9"/>
      <c r="PC345" s="9"/>
      <c r="PD345" s="9"/>
      <c r="PE345" s="9"/>
      <c r="PF345" s="9"/>
      <c r="PG345" s="9"/>
      <c r="PH345" s="9"/>
      <c r="PI345" s="9"/>
      <c r="PJ345" s="9"/>
      <c r="PK345" s="9"/>
      <c r="PL345" s="9"/>
      <c r="PM345" s="9"/>
      <c r="PN345" s="9"/>
      <c r="PO345" s="9"/>
      <c r="PP345" s="9"/>
      <c r="PQ345" s="9"/>
      <c r="PR345" s="9"/>
      <c r="PS345" s="9"/>
      <c r="PT345" s="9"/>
      <c r="PU345" s="9"/>
      <c r="PV345" s="9"/>
      <c r="PW345" s="9"/>
      <c r="PX345" s="9"/>
      <c r="PY345" s="9"/>
      <c r="PZ345" s="9"/>
      <c r="QA345" s="9"/>
      <c r="QB345" s="9"/>
      <c r="QC345" s="9"/>
      <c r="QD345" s="9"/>
      <c r="QE345" s="9"/>
      <c r="QF345" s="9"/>
      <c r="QG345" s="9"/>
      <c r="QH345" s="9"/>
      <c r="QI345" s="9"/>
      <c r="QJ345" s="9"/>
      <c r="QK345" s="9"/>
      <c r="QL345" s="9"/>
      <c r="QM345" s="9"/>
      <c r="QN345" s="9"/>
      <c r="QO345" s="9"/>
      <c r="QP345" s="9"/>
      <c r="QQ345" s="9"/>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c r="SB345" s="9"/>
      <c r="SC345" s="9"/>
      <c r="SD345" s="9"/>
      <c r="SE345" s="9"/>
      <c r="SF345" s="9"/>
      <c r="SG345" s="9"/>
      <c r="SH345" s="9"/>
      <c r="SI345" s="9"/>
      <c r="SJ345" s="9"/>
      <c r="SK345" s="9"/>
      <c r="SL345" s="9"/>
      <c r="SM345" s="9"/>
      <c r="SN345" s="9"/>
      <c r="SO345" s="9"/>
      <c r="SP345" s="9"/>
      <c r="SQ345" s="9"/>
      <c r="SR345" s="9"/>
      <c r="SS345" s="9"/>
      <c r="ST345" s="9"/>
      <c r="SU345" s="9"/>
      <c r="SV345" s="9"/>
      <c r="SW345" s="9"/>
      <c r="SX345" s="9"/>
      <c r="SY345" s="9"/>
      <c r="SZ345" s="9"/>
      <c r="TA345" s="9"/>
      <c r="TB345" s="9"/>
      <c r="TC345" s="9"/>
      <c r="TD345" s="9"/>
      <c r="TE345" s="9"/>
      <c r="TF345" s="9"/>
      <c r="TG345" s="9"/>
      <c r="TH345" s="9"/>
      <c r="TI345" s="9"/>
      <c r="TJ345" s="9"/>
      <c r="TK345" s="9"/>
      <c r="TL345" s="9"/>
      <c r="TM345" s="9"/>
      <c r="TN345" s="9"/>
      <c r="TO345" s="9"/>
      <c r="TP345" s="9"/>
      <c r="TQ345" s="9"/>
      <c r="TR345" s="9"/>
      <c r="TS345" s="9"/>
      <c r="TT345" s="9"/>
      <c r="TU345" s="9"/>
      <c r="TV345" s="9"/>
      <c r="TW345" s="9"/>
      <c r="TX345" s="9"/>
      <c r="TY345" s="9"/>
      <c r="TZ345" s="9"/>
      <c r="UA345" s="9"/>
      <c r="UB345" s="9"/>
      <c r="UC345" s="9"/>
      <c r="UD345" s="9"/>
      <c r="UE345" s="9"/>
      <c r="UF345" s="9"/>
      <c r="UG345" s="9"/>
      <c r="UH345" s="9"/>
      <c r="UI345" s="9"/>
      <c r="UJ345" s="9"/>
      <c r="UK345" s="9"/>
      <c r="UL345" s="9"/>
      <c r="UM345" s="9"/>
      <c r="UN345" s="9"/>
      <c r="UO345" s="9"/>
      <c r="UP345" s="9"/>
      <c r="UQ345" s="9"/>
      <c r="UR345" s="9"/>
      <c r="US345" s="9"/>
    </row>
    <row r="346" spans="1:565" s="105" customFormat="1" x14ac:dyDescent="0.2">
      <c r="A346" s="119" t="s">
        <v>1087</v>
      </c>
      <c r="B346" s="116" t="s">
        <v>1005</v>
      </c>
      <c r="C346" s="120">
        <v>12003.932414000001</v>
      </c>
      <c r="D346" s="113">
        <v>11615</v>
      </c>
      <c r="E346" s="113">
        <v>75.547155000000004</v>
      </c>
      <c r="F346" s="10"/>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c r="JA346" s="9"/>
      <c r="JB346" s="9"/>
      <c r="JC346" s="9"/>
      <c r="JD346" s="9"/>
      <c r="JE346" s="9"/>
      <c r="JF346" s="9"/>
      <c r="JG346" s="9"/>
      <c r="JH346" s="9"/>
      <c r="JI346" s="9"/>
      <c r="JJ346" s="9"/>
      <c r="JK346" s="9"/>
      <c r="JL346" s="9"/>
      <c r="JM346" s="9"/>
      <c r="JN346" s="9"/>
      <c r="JO346" s="9"/>
      <c r="JP346" s="9"/>
      <c r="JQ346" s="9"/>
      <c r="JR346" s="9"/>
      <c r="JS346" s="9"/>
      <c r="JT346" s="9"/>
      <c r="JU346" s="9"/>
      <c r="JV346" s="9"/>
      <c r="JW346" s="9"/>
      <c r="JX346" s="9"/>
      <c r="JY346" s="9"/>
      <c r="JZ346" s="9"/>
      <c r="KA346" s="9"/>
      <c r="KB346" s="9"/>
      <c r="KC346" s="9"/>
      <c r="KD346" s="9"/>
      <c r="KE346" s="9"/>
      <c r="KF346" s="9"/>
      <c r="KG346" s="9"/>
      <c r="KH346" s="9"/>
      <c r="KI346" s="9"/>
      <c r="KJ346" s="9"/>
      <c r="KK346" s="9"/>
      <c r="KL346" s="9"/>
      <c r="KM346" s="9"/>
      <c r="KN346" s="9"/>
      <c r="KO346" s="9"/>
      <c r="KP346" s="9"/>
      <c r="KQ346" s="9"/>
      <c r="KR346" s="9"/>
      <c r="KS346" s="9"/>
      <c r="KT346" s="9"/>
      <c r="KU346" s="9"/>
      <c r="KV346" s="9"/>
      <c r="KW346" s="9"/>
      <c r="KX346" s="9"/>
      <c r="KY346" s="9"/>
      <c r="KZ346" s="9"/>
      <c r="LA346" s="9"/>
      <c r="LB346" s="9"/>
      <c r="LC346" s="9"/>
      <c r="LD346" s="9"/>
      <c r="LE346" s="9"/>
      <c r="LF346" s="9"/>
      <c r="LG346" s="9"/>
      <c r="LH346" s="9"/>
      <c r="LI346" s="9"/>
      <c r="LJ346" s="9"/>
      <c r="LK346" s="9"/>
      <c r="LL346" s="9"/>
      <c r="LM346" s="9"/>
      <c r="LN346" s="9"/>
      <c r="LO346" s="9"/>
      <c r="LP346" s="9"/>
      <c r="LQ346" s="9"/>
      <c r="LR346" s="9"/>
      <c r="LS346" s="9"/>
      <c r="LT346" s="9"/>
      <c r="LU346" s="9"/>
      <c r="LV346" s="9"/>
      <c r="LW346" s="9"/>
      <c r="LX346" s="9"/>
      <c r="LY346" s="9"/>
      <c r="LZ346" s="9"/>
      <c r="MA346" s="9"/>
      <c r="MB346" s="9"/>
      <c r="MC346" s="9"/>
      <c r="MD346" s="9"/>
      <c r="ME346" s="9"/>
      <c r="MF346" s="9"/>
      <c r="MG346" s="9"/>
      <c r="MH346" s="9"/>
      <c r="MI346" s="9"/>
      <c r="MJ346" s="9"/>
      <c r="MK346" s="9"/>
      <c r="ML346" s="9"/>
      <c r="MM346" s="9"/>
      <c r="MN346" s="9"/>
      <c r="MO346" s="9"/>
      <c r="MP346" s="9"/>
      <c r="MQ346" s="9"/>
      <c r="MR346" s="9"/>
      <c r="MS346" s="9"/>
      <c r="MT346" s="9"/>
      <c r="MU346" s="9"/>
      <c r="MV346" s="9"/>
      <c r="MW346" s="9"/>
      <c r="MX346" s="9"/>
      <c r="MY346" s="9"/>
      <c r="MZ346" s="9"/>
      <c r="NA346" s="9"/>
      <c r="NB346" s="9"/>
      <c r="NC346" s="9"/>
      <c r="ND346" s="9"/>
      <c r="NE346" s="9"/>
      <c r="NF346" s="9"/>
      <c r="NG346" s="9"/>
      <c r="NH346" s="9"/>
      <c r="NI346" s="9"/>
      <c r="NJ346" s="9"/>
      <c r="NK346" s="9"/>
      <c r="NL346" s="9"/>
      <c r="NM346" s="9"/>
      <c r="NN346" s="9"/>
      <c r="NO346" s="9"/>
      <c r="NP346" s="9"/>
      <c r="NQ346" s="9"/>
      <c r="NR346" s="9"/>
      <c r="NS346" s="9"/>
      <c r="NT346" s="9"/>
      <c r="NU346" s="9"/>
      <c r="NV346" s="9"/>
      <c r="NW346" s="9"/>
      <c r="NX346" s="9"/>
      <c r="NY346" s="9"/>
      <c r="NZ346" s="9"/>
      <c r="OA346" s="9"/>
      <c r="OB346" s="9"/>
      <c r="OC346" s="9"/>
      <c r="OD346" s="9"/>
      <c r="OE346" s="9"/>
      <c r="OF346" s="9"/>
      <c r="OG346" s="9"/>
      <c r="OH346" s="9"/>
      <c r="OI346" s="9"/>
      <c r="OJ346" s="9"/>
      <c r="OK346" s="9"/>
      <c r="OL346" s="9"/>
      <c r="OM346" s="9"/>
      <c r="ON346" s="9"/>
      <c r="OO346" s="9"/>
      <c r="OP346" s="9"/>
      <c r="OQ346" s="9"/>
      <c r="OR346" s="9"/>
      <c r="OS346" s="9"/>
      <c r="OT346" s="9"/>
      <c r="OU346" s="9"/>
      <c r="OV346" s="9"/>
      <c r="OW346" s="9"/>
      <c r="OX346" s="9"/>
      <c r="OY346" s="9"/>
      <c r="OZ346" s="9"/>
      <c r="PA346" s="9"/>
      <c r="PB346" s="9"/>
      <c r="PC346" s="9"/>
      <c r="PD346" s="9"/>
      <c r="PE346" s="9"/>
      <c r="PF346" s="9"/>
      <c r="PG346" s="9"/>
      <c r="PH346" s="9"/>
      <c r="PI346" s="9"/>
      <c r="PJ346" s="9"/>
      <c r="PK346" s="9"/>
      <c r="PL346" s="9"/>
      <c r="PM346" s="9"/>
      <c r="PN346" s="9"/>
      <c r="PO346" s="9"/>
      <c r="PP346" s="9"/>
      <c r="PQ346" s="9"/>
      <c r="PR346" s="9"/>
      <c r="PS346" s="9"/>
      <c r="PT346" s="9"/>
      <c r="PU346" s="9"/>
      <c r="PV346" s="9"/>
      <c r="PW346" s="9"/>
      <c r="PX346" s="9"/>
      <c r="PY346" s="9"/>
      <c r="PZ346" s="9"/>
      <c r="QA346" s="9"/>
      <c r="QB346" s="9"/>
      <c r="QC346" s="9"/>
      <c r="QD346" s="9"/>
      <c r="QE346" s="9"/>
      <c r="QF346" s="9"/>
      <c r="QG346" s="9"/>
      <c r="QH346" s="9"/>
      <c r="QI346" s="9"/>
      <c r="QJ346" s="9"/>
      <c r="QK346" s="9"/>
      <c r="QL346" s="9"/>
      <c r="QM346" s="9"/>
      <c r="QN346" s="9"/>
      <c r="QO346" s="9"/>
      <c r="QP346" s="9"/>
      <c r="QQ346" s="9"/>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c r="SB346" s="9"/>
      <c r="SC346" s="9"/>
      <c r="SD346" s="9"/>
      <c r="SE346" s="9"/>
      <c r="SF346" s="9"/>
      <c r="SG346" s="9"/>
      <c r="SH346" s="9"/>
      <c r="SI346" s="9"/>
      <c r="SJ346" s="9"/>
      <c r="SK346" s="9"/>
      <c r="SL346" s="9"/>
      <c r="SM346" s="9"/>
      <c r="SN346" s="9"/>
      <c r="SO346" s="9"/>
      <c r="SP346" s="9"/>
      <c r="SQ346" s="9"/>
      <c r="SR346" s="9"/>
      <c r="SS346" s="9"/>
      <c r="ST346" s="9"/>
      <c r="SU346" s="9"/>
      <c r="SV346" s="9"/>
      <c r="SW346" s="9"/>
      <c r="SX346" s="9"/>
      <c r="SY346" s="9"/>
      <c r="SZ346" s="9"/>
      <c r="TA346" s="9"/>
      <c r="TB346" s="9"/>
      <c r="TC346" s="9"/>
      <c r="TD346" s="9"/>
      <c r="TE346" s="9"/>
      <c r="TF346" s="9"/>
      <c r="TG346" s="9"/>
      <c r="TH346" s="9"/>
      <c r="TI346" s="9"/>
      <c r="TJ346" s="9"/>
      <c r="TK346" s="9"/>
      <c r="TL346" s="9"/>
      <c r="TM346" s="9"/>
      <c r="TN346" s="9"/>
      <c r="TO346" s="9"/>
      <c r="TP346" s="9"/>
      <c r="TQ346" s="9"/>
      <c r="TR346" s="9"/>
      <c r="TS346" s="9"/>
      <c r="TT346" s="9"/>
      <c r="TU346" s="9"/>
      <c r="TV346" s="9"/>
      <c r="TW346" s="9"/>
      <c r="TX346" s="9"/>
      <c r="TY346" s="9"/>
      <c r="TZ346" s="9"/>
      <c r="UA346" s="9"/>
      <c r="UB346" s="9"/>
      <c r="UC346" s="9"/>
      <c r="UD346" s="9"/>
      <c r="UE346" s="9"/>
      <c r="UF346" s="9"/>
      <c r="UG346" s="9"/>
      <c r="UH346" s="9"/>
      <c r="UI346" s="9"/>
      <c r="UJ346" s="9"/>
      <c r="UK346" s="9"/>
      <c r="UL346" s="9"/>
      <c r="UM346" s="9"/>
      <c r="UN346" s="9"/>
      <c r="UO346" s="9"/>
      <c r="UP346" s="9"/>
      <c r="UQ346" s="9"/>
      <c r="UR346" s="9"/>
      <c r="US346" s="9"/>
    </row>
    <row r="347" spans="1:565" s="105" customFormat="1" x14ac:dyDescent="0.2">
      <c r="A347" s="119" t="s">
        <v>1737</v>
      </c>
      <c r="B347" s="116" t="s">
        <v>1005</v>
      </c>
      <c r="C347" s="120">
        <v>1283.624</v>
      </c>
      <c r="D347" s="113">
        <v>1282.8</v>
      </c>
      <c r="E347" s="194">
        <v>27.110340000000001</v>
      </c>
      <c r="F347" s="10"/>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c r="JA347" s="9"/>
      <c r="JB347" s="9"/>
      <c r="JC347" s="9"/>
      <c r="JD347" s="9"/>
      <c r="JE347" s="9"/>
      <c r="JF347" s="9"/>
      <c r="JG347" s="9"/>
      <c r="JH347" s="9"/>
      <c r="JI347" s="9"/>
      <c r="JJ347" s="9"/>
      <c r="JK347" s="9"/>
      <c r="JL347" s="9"/>
      <c r="JM347" s="9"/>
      <c r="JN347" s="9"/>
      <c r="JO347" s="9"/>
      <c r="JP347" s="9"/>
      <c r="JQ347" s="9"/>
      <c r="JR347" s="9"/>
      <c r="JS347" s="9"/>
      <c r="JT347" s="9"/>
      <c r="JU347" s="9"/>
      <c r="JV347" s="9"/>
      <c r="JW347" s="9"/>
      <c r="JX347" s="9"/>
      <c r="JY347" s="9"/>
      <c r="JZ347" s="9"/>
      <c r="KA347" s="9"/>
      <c r="KB347" s="9"/>
      <c r="KC347" s="9"/>
      <c r="KD347" s="9"/>
      <c r="KE347" s="9"/>
      <c r="KF347" s="9"/>
      <c r="KG347" s="9"/>
      <c r="KH347" s="9"/>
      <c r="KI347" s="9"/>
      <c r="KJ347" s="9"/>
      <c r="KK347" s="9"/>
      <c r="KL347" s="9"/>
      <c r="KM347" s="9"/>
      <c r="KN347" s="9"/>
      <c r="KO347" s="9"/>
      <c r="KP347" s="9"/>
      <c r="KQ347" s="9"/>
      <c r="KR347" s="9"/>
      <c r="KS347" s="9"/>
      <c r="KT347" s="9"/>
      <c r="KU347" s="9"/>
      <c r="KV347" s="9"/>
      <c r="KW347" s="9"/>
      <c r="KX347" s="9"/>
      <c r="KY347" s="9"/>
      <c r="KZ347" s="9"/>
      <c r="LA347" s="9"/>
      <c r="LB347" s="9"/>
      <c r="LC347" s="9"/>
      <c r="LD347" s="9"/>
      <c r="LE347" s="9"/>
      <c r="LF347" s="9"/>
      <c r="LG347" s="9"/>
      <c r="LH347" s="9"/>
      <c r="LI347" s="9"/>
      <c r="LJ347" s="9"/>
      <c r="LK347" s="9"/>
      <c r="LL347" s="9"/>
      <c r="LM347" s="9"/>
      <c r="LN347" s="9"/>
      <c r="LO347" s="9"/>
      <c r="LP347" s="9"/>
      <c r="LQ347" s="9"/>
      <c r="LR347" s="9"/>
      <c r="LS347" s="9"/>
      <c r="LT347" s="9"/>
      <c r="LU347" s="9"/>
      <c r="LV347" s="9"/>
      <c r="LW347" s="9"/>
      <c r="LX347" s="9"/>
      <c r="LY347" s="9"/>
      <c r="LZ347" s="9"/>
      <c r="MA347" s="9"/>
      <c r="MB347" s="9"/>
      <c r="MC347" s="9"/>
      <c r="MD347" s="9"/>
      <c r="ME347" s="9"/>
      <c r="MF347" s="9"/>
      <c r="MG347" s="9"/>
      <c r="MH347" s="9"/>
      <c r="MI347" s="9"/>
      <c r="MJ347" s="9"/>
      <c r="MK347" s="9"/>
      <c r="ML347" s="9"/>
      <c r="MM347" s="9"/>
      <c r="MN347" s="9"/>
      <c r="MO347" s="9"/>
      <c r="MP347" s="9"/>
      <c r="MQ347" s="9"/>
      <c r="MR347" s="9"/>
      <c r="MS347" s="9"/>
      <c r="MT347" s="9"/>
      <c r="MU347" s="9"/>
      <c r="MV347" s="9"/>
      <c r="MW347" s="9"/>
      <c r="MX347" s="9"/>
      <c r="MY347" s="9"/>
      <c r="MZ347" s="9"/>
      <c r="NA347" s="9"/>
      <c r="NB347" s="9"/>
      <c r="NC347" s="9"/>
      <c r="ND347" s="9"/>
      <c r="NE347" s="9"/>
      <c r="NF347" s="9"/>
      <c r="NG347" s="9"/>
      <c r="NH347" s="9"/>
      <c r="NI347" s="9"/>
      <c r="NJ347" s="9"/>
      <c r="NK347" s="9"/>
      <c r="NL347" s="9"/>
      <c r="NM347" s="9"/>
      <c r="NN347" s="9"/>
      <c r="NO347" s="9"/>
      <c r="NP347" s="9"/>
      <c r="NQ347" s="9"/>
      <c r="NR347" s="9"/>
      <c r="NS347" s="9"/>
      <c r="NT347" s="9"/>
      <c r="NU347" s="9"/>
      <c r="NV347" s="9"/>
      <c r="NW347" s="9"/>
      <c r="NX347" s="9"/>
      <c r="NY347" s="9"/>
      <c r="NZ347" s="9"/>
      <c r="OA347" s="9"/>
      <c r="OB347" s="9"/>
      <c r="OC347" s="9"/>
      <c r="OD347" s="9"/>
      <c r="OE347" s="9"/>
      <c r="OF347" s="9"/>
      <c r="OG347" s="9"/>
      <c r="OH347" s="9"/>
      <c r="OI347" s="9"/>
      <c r="OJ347" s="9"/>
      <c r="OK347" s="9"/>
      <c r="OL347" s="9"/>
      <c r="OM347" s="9"/>
      <c r="ON347" s="9"/>
      <c r="OO347" s="9"/>
      <c r="OP347" s="9"/>
      <c r="OQ347" s="9"/>
      <c r="OR347" s="9"/>
      <c r="OS347" s="9"/>
      <c r="OT347" s="9"/>
      <c r="OU347" s="9"/>
      <c r="OV347" s="9"/>
      <c r="OW347" s="9"/>
      <c r="OX347" s="9"/>
      <c r="OY347" s="9"/>
      <c r="OZ347" s="9"/>
      <c r="PA347" s="9"/>
      <c r="PB347" s="9"/>
      <c r="PC347" s="9"/>
      <c r="PD347" s="9"/>
      <c r="PE347" s="9"/>
      <c r="PF347" s="9"/>
      <c r="PG347" s="9"/>
      <c r="PH347" s="9"/>
      <c r="PI347" s="9"/>
      <c r="PJ347" s="9"/>
      <c r="PK347" s="9"/>
      <c r="PL347" s="9"/>
      <c r="PM347" s="9"/>
      <c r="PN347" s="9"/>
      <c r="PO347" s="9"/>
      <c r="PP347" s="9"/>
      <c r="PQ347" s="9"/>
      <c r="PR347" s="9"/>
      <c r="PS347" s="9"/>
      <c r="PT347" s="9"/>
      <c r="PU347" s="9"/>
      <c r="PV347" s="9"/>
      <c r="PW347" s="9"/>
      <c r="PX347" s="9"/>
      <c r="PY347" s="9"/>
      <c r="PZ347" s="9"/>
      <c r="QA347" s="9"/>
      <c r="QB347" s="9"/>
      <c r="QC347" s="9"/>
      <c r="QD347" s="9"/>
      <c r="QE347" s="9"/>
      <c r="QF347" s="9"/>
      <c r="QG347" s="9"/>
      <c r="QH347" s="9"/>
      <c r="QI347" s="9"/>
      <c r="QJ347" s="9"/>
      <c r="QK347" s="9"/>
      <c r="QL347" s="9"/>
      <c r="QM347" s="9"/>
      <c r="QN347" s="9"/>
      <c r="QO347" s="9"/>
      <c r="QP347" s="9"/>
      <c r="QQ347" s="9"/>
      <c r="QR347" s="9"/>
      <c r="QS347" s="9"/>
      <c r="QT347" s="9"/>
      <c r="QU347" s="9"/>
      <c r="QV347" s="9"/>
      <c r="QW347" s="9"/>
      <c r="QX347" s="9"/>
      <c r="QY347" s="9"/>
      <c r="QZ347" s="9"/>
      <c r="RA347" s="9"/>
      <c r="RB347" s="9"/>
      <c r="RC347" s="9"/>
      <c r="RD347" s="9"/>
      <c r="RE347" s="9"/>
      <c r="RF347" s="9"/>
      <c r="RG347" s="9"/>
      <c r="RH347" s="9"/>
      <c r="RI347" s="9"/>
      <c r="RJ347" s="9"/>
      <c r="RK347" s="9"/>
      <c r="RL347" s="9"/>
      <c r="RM347" s="9"/>
      <c r="RN347" s="9"/>
      <c r="RO347" s="9"/>
      <c r="RP347" s="9"/>
      <c r="RQ347" s="9"/>
      <c r="RR347" s="9"/>
      <c r="RS347" s="9"/>
      <c r="RT347" s="9"/>
      <c r="RU347" s="9"/>
      <c r="RV347" s="9"/>
      <c r="RW347" s="9"/>
      <c r="RX347" s="9"/>
      <c r="RY347" s="9"/>
      <c r="RZ347" s="9"/>
      <c r="SA347" s="9"/>
      <c r="SB347" s="9"/>
      <c r="SC347" s="9"/>
      <c r="SD347" s="9"/>
      <c r="SE347" s="9"/>
      <c r="SF347" s="9"/>
      <c r="SG347" s="9"/>
      <c r="SH347" s="9"/>
      <c r="SI347" s="9"/>
      <c r="SJ347" s="9"/>
      <c r="SK347" s="9"/>
      <c r="SL347" s="9"/>
      <c r="SM347" s="9"/>
      <c r="SN347" s="9"/>
      <c r="SO347" s="9"/>
      <c r="SP347" s="9"/>
      <c r="SQ347" s="9"/>
      <c r="SR347" s="9"/>
      <c r="SS347" s="9"/>
      <c r="ST347" s="9"/>
      <c r="SU347" s="9"/>
      <c r="SV347" s="9"/>
      <c r="SW347" s="9"/>
      <c r="SX347" s="9"/>
      <c r="SY347" s="9"/>
      <c r="SZ347" s="9"/>
      <c r="TA347" s="9"/>
      <c r="TB347" s="9"/>
      <c r="TC347" s="9"/>
      <c r="TD347" s="9"/>
      <c r="TE347" s="9"/>
      <c r="TF347" s="9"/>
      <c r="TG347" s="9"/>
      <c r="TH347" s="9"/>
      <c r="TI347" s="9"/>
      <c r="TJ347" s="9"/>
      <c r="TK347" s="9"/>
      <c r="TL347" s="9"/>
      <c r="TM347" s="9"/>
      <c r="TN347" s="9"/>
      <c r="TO347" s="9"/>
      <c r="TP347" s="9"/>
      <c r="TQ347" s="9"/>
      <c r="TR347" s="9"/>
      <c r="TS347" s="9"/>
      <c r="TT347" s="9"/>
      <c r="TU347" s="9"/>
      <c r="TV347" s="9"/>
      <c r="TW347" s="9"/>
      <c r="TX347" s="9"/>
      <c r="TY347" s="9"/>
      <c r="TZ347" s="9"/>
      <c r="UA347" s="9"/>
      <c r="UB347" s="9"/>
      <c r="UC347" s="9"/>
      <c r="UD347" s="9"/>
      <c r="UE347" s="9"/>
      <c r="UF347" s="9"/>
      <c r="UG347" s="9"/>
      <c r="UH347" s="9"/>
      <c r="UI347" s="9"/>
      <c r="UJ347" s="9"/>
      <c r="UK347" s="9"/>
      <c r="UL347" s="9"/>
      <c r="UM347" s="9"/>
      <c r="UN347" s="9"/>
      <c r="UO347" s="9"/>
      <c r="UP347" s="9"/>
      <c r="UQ347" s="9"/>
      <c r="UR347" s="9"/>
      <c r="US347" s="9"/>
    </row>
    <row r="348" spans="1:565" s="105" customFormat="1" x14ac:dyDescent="0.2">
      <c r="A348" s="119" t="s">
        <v>1738</v>
      </c>
      <c r="B348" s="116" t="s">
        <v>1005</v>
      </c>
      <c r="C348" s="120">
        <v>1263.5999999999999</v>
      </c>
      <c r="D348" s="113">
        <v>1280.2</v>
      </c>
      <c r="E348" s="195"/>
      <c r="F348" s="10"/>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c r="IW348" s="9"/>
      <c r="IX348" s="9"/>
      <c r="IY348" s="9"/>
      <c r="IZ348" s="9"/>
      <c r="JA348" s="9"/>
      <c r="JB348" s="9"/>
      <c r="JC348" s="9"/>
      <c r="JD348" s="9"/>
      <c r="JE348" s="9"/>
      <c r="JF348" s="9"/>
      <c r="JG348" s="9"/>
      <c r="JH348" s="9"/>
      <c r="JI348" s="9"/>
      <c r="JJ348" s="9"/>
      <c r="JK348" s="9"/>
      <c r="JL348" s="9"/>
      <c r="JM348" s="9"/>
      <c r="JN348" s="9"/>
      <c r="JO348" s="9"/>
      <c r="JP348" s="9"/>
      <c r="JQ348" s="9"/>
      <c r="JR348" s="9"/>
      <c r="JS348" s="9"/>
      <c r="JT348" s="9"/>
      <c r="JU348" s="9"/>
      <c r="JV348" s="9"/>
      <c r="JW348" s="9"/>
      <c r="JX348" s="9"/>
      <c r="JY348" s="9"/>
      <c r="JZ348" s="9"/>
      <c r="KA348" s="9"/>
      <c r="KB348" s="9"/>
      <c r="KC348" s="9"/>
      <c r="KD348" s="9"/>
      <c r="KE348" s="9"/>
      <c r="KF348" s="9"/>
      <c r="KG348" s="9"/>
      <c r="KH348" s="9"/>
      <c r="KI348" s="9"/>
      <c r="KJ348" s="9"/>
      <c r="KK348" s="9"/>
      <c r="KL348" s="9"/>
      <c r="KM348" s="9"/>
      <c r="KN348" s="9"/>
      <c r="KO348" s="9"/>
      <c r="KP348" s="9"/>
      <c r="KQ348" s="9"/>
      <c r="KR348" s="9"/>
      <c r="KS348" s="9"/>
      <c r="KT348" s="9"/>
      <c r="KU348" s="9"/>
      <c r="KV348" s="9"/>
      <c r="KW348" s="9"/>
      <c r="KX348" s="9"/>
      <c r="KY348" s="9"/>
      <c r="KZ348" s="9"/>
      <c r="LA348" s="9"/>
      <c r="LB348" s="9"/>
      <c r="LC348" s="9"/>
      <c r="LD348" s="9"/>
      <c r="LE348" s="9"/>
      <c r="LF348" s="9"/>
      <c r="LG348" s="9"/>
      <c r="LH348" s="9"/>
      <c r="LI348" s="9"/>
      <c r="LJ348" s="9"/>
      <c r="LK348" s="9"/>
      <c r="LL348" s="9"/>
      <c r="LM348" s="9"/>
      <c r="LN348" s="9"/>
      <c r="LO348" s="9"/>
      <c r="LP348" s="9"/>
      <c r="LQ348" s="9"/>
      <c r="LR348" s="9"/>
      <c r="LS348" s="9"/>
      <c r="LT348" s="9"/>
      <c r="LU348" s="9"/>
      <c r="LV348" s="9"/>
      <c r="LW348" s="9"/>
      <c r="LX348" s="9"/>
      <c r="LY348" s="9"/>
      <c r="LZ348" s="9"/>
      <c r="MA348" s="9"/>
      <c r="MB348" s="9"/>
      <c r="MC348" s="9"/>
      <c r="MD348" s="9"/>
      <c r="ME348" s="9"/>
      <c r="MF348" s="9"/>
      <c r="MG348" s="9"/>
      <c r="MH348" s="9"/>
      <c r="MI348" s="9"/>
      <c r="MJ348" s="9"/>
      <c r="MK348" s="9"/>
      <c r="ML348" s="9"/>
      <c r="MM348" s="9"/>
      <c r="MN348" s="9"/>
      <c r="MO348" s="9"/>
      <c r="MP348" s="9"/>
      <c r="MQ348" s="9"/>
      <c r="MR348" s="9"/>
      <c r="MS348" s="9"/>
      <c r="MT348" s="9"/>
      <c r="MU348" s="9"/>
      <c r="MV348" s="9"/>
      <c r="MW348" s="9"/>
      <c r="MX348" s="9"/>
      <c r="MY348" s="9"/>
      <c r="MZ348" s="9"/>
      <c r="NA348" s="9"/>
      <c r="NB348" s="9"/>
      <c r="NC348" s="9"/>
      <c r="ND348" s="9"/>
      <c r="NE348" s="9"/>
      <c r="NF348" s="9"/>
      <c r="NG348" s="9"/>
      <c r="NH348" s="9"/>
      <c r="NI348" s="9"/>
      <c r="NJ348" s="9"/>
      <c r="NK348" s="9"/>
      <c r="NL348" s="9"/>
      <c r="NM348" s="9"/>
      <c r="NN348" s="9"/>
      <c r="NO348" s="9"/>
      <c r="NP348" s="9"/>
      <c r="NQ348" s="9"/>
      <c r="NR348" s="9"/>
      <c r="NS348" s="9"/>
      <c r="NT348" s="9"/>
      <c r="NU348" s="9"/>
      <c r="NV348" s="9"/>
      <c r="NW348" s="9"/>
      <c r="NX348" s="9"/>
      <c r="NY348" s="9"/>
      <c r="NZ348" s="9"/>
      <c r="OA348" s="9"/>
      <c r="OB348" s="9"/>
      <c r="OC348" s="9"/>
      <c r="OD348" s="9"/>
      <c r="OE348" s="9"/>
      <c r="OF348" s="9"/>
      <c r="OG348" s="9"/>
      <c r="OH348" s="9"/>
      <c r="OI348" s="9"/>
      <c r="OJ348" s="9"/>
      <c r="OK348" s="9"/>
      <c r="OL348" s="9"/>
      <c r="OM348" s="9"/>
      <c r="ON348" s="9"/>
      <c r="OO348" s="9"/>
      <c r="OP348" s="9"/>
      <c r="OQ348" s="9"/>
      <c r="OR348" s="9"/>
      <c r="OS348" s="9"/>
      <c r="OT348" s="9"/>
      <c r="OU348" s="9"/>
      <c r="OV348" s="9"/>
      <c r="OW348" s="9"/>
      <c r="OX348" s="9"/>
      <c r="OY348" s="9"/>
      <c r="OZ348" s="9"/>
      <c r="PA348" s="9"/>
      <c r="PB348" s="9"/>
      <c r="PC348" s="9"/>
      <c r="PD348" s="9"/>
      <c r="PE348" s="9"/>
      <c r="PF348" s="9"/>
      <c r="PG348" s="9"/>
      <c r="PH348" s="9"/>
      <c r="PI348" s="9"/>
      <c r="PJ348" s="9"/>
      <c r="PK348" s="9"/>
      <c r="PL348" s="9"/>
      <c r="PM348" s="9"/>
      <c r="PN348" s="9"/>
      <c r="PO348" s="9"/>
      <c r="PP348" s="9"/>
      <c r="PQ348" s="9"/>
      <c r="PR348" s="9"/>
      <c r="PS348" s="9"/>
      <c r="PT348" s="9"/>
      <c r="PU348" s="9"/>
      <c r="PV348" s="9"/>
      <c r="PW348" s="9"/>
      <c r="PX348" s="9"/>
      <c r="PY348" s="9"/>
      <c r="PZ348" s="9"/>
      <c r="QA348" s="9"/>
      <c r="QB348" s="9"/>
      <c r="QC348" s="9"/>
      <c r="QD348" s="9"/>
      <c r="QE348" s="9"/>
      <c r="QF348" s="9"/>
      <c r="QG348" s="9"/>
      <c r="QH348" s="9"/>
      <c r="QI348" s="9"/>
      <c r="QJ348" s="9"/>
      <c r="QK348" s="9"/>
      <c r="QL348" s="9"/>
      <c r="QM348" s="9"/>
      <c r="QN348" s="9"/>
      <c r="QO348" s="9"/>
      <c r="QP348" s="9"/>
      <c r="QQ348" s="9"/>
      <c r="QR348" s="9"/>
      <c r="QS348" s="9"/>
      <c r="QT348" s="9"/>
      <c r="QU348" s="9"/>
      <c r="QV348" s="9"/>
      <c r="QW348" s="9"/>
      <c r="QX348" s="9"/>
      <c r="QY348" s="9"/>
      <c r="QZ348" s="9"/>
      <c r="RA348" s="9"/>
      <c r="RB348" s="9"/>
      <c r="RC348" s="9"/>
      <c r="RD348" s="9"/>
      <c r="RE348" s="9"/>
      <c r="RF348" s="9"/>
      <c r="RG348" s="9"/>
      <c r="RH348" s="9"/>
      <c r="RI348" s="9"/>
      <c r="RJ348" s="9"/>
      <c r="RK348" s="9"/>
      <c r="RL348" s="9"/>
      <c r="RM348" s="9"/>
      <c r="RN348" s="9"/>
      <c r="RO348" s="9"/>
      <c r="RP348" s="9"/>
      <c r="RQ348" s="9"/>
      <c r="RR348" s="9"/>
      <c r="RS348" s="9"/>
      <c r="RT348" s="9"/>
      <c r="RU348" s="9"/>
      <c r="RV348" s="9"/>
      <c r="RW348" s="9"/>
      <c r="RX348" s="9"/>
      <c r="RY348" s="9"/>
      <c r="RZ348" s="9"/>
      <c r="SA348" s="9"/>
      <c r="SB348" s="9"/>
      <c r="SC348" s="9"/>
      <c r="SD348" s="9"/>
      <c r="SE348" s="9"/>
      <c r="SF348" s="9"/>
      <c r="SG348" s="9"/>
      <c r="SH348" s="9"/>
      <c r="SI348" s="9"/>
      <c r="SJ348" s="9"/>
      <c r="SK348" s="9"/>
      <c r="SL348" s="9"/>
      <c r="SM348" s="9"/>
      <c r="SN348" s="9"/>
      <c r="SO348" s="9"/>
      <c r="SP348" s="9"/>
      <c r="SQ348" s="9"/>
      <c r="SR348" s="9"/>
      <c r="SS348" s="9"/>
      <c r="ST348" s="9"/>
      <c r="SU348" s="9"/>
      <c r="SV348" s="9"/>
      <c r="SW348" s="9"/>
      <c r="SX348" s="9"/>
      <c r="SY348" s="9"/>
      <c r="SZ348" s="9"/>
      <c r="TA348" s="9"/>
      <c r="TB348" s="9"/>
      <c r="TC348" s="9"/>
      <c r="TD348" s="9"/>
      <c r="TE348" s="9"/>
      <c r="TF348" s="9"/>
      <c r="TG348" s="9"/>
      <c r="TH348" s="9"/>
      <c r="TI348" s="9"/>
      <c r="TJ348" s="9"/>
      <c r="TK348" s="9"/>
      <c r="TL348" s="9"/>
      <c r="TM348" s="9"/>
      <c r="TN348" s="9"/>
      <c r="TO348" s="9"/>
      <c r="TP348" s="9"/>
      <c r="TQ348" s="9"/>
      <c r="TR348" s="9"/>
      <c r="TS348" s="9"/>
      <c r="TT348" s="9"/>
      <c r="TU348" s="9"/>
      <c r="TV348" s="9"/>
      <c r="TW348" s="9"/>
      <c r="TX348" s="9"/>
      <c r="TY348" s="9"/>
      <c r="TZ348" s="9"/>
      <c r="UA348" s="9"/>
      <c r="UB348" s="9"/>
      <c r="UC348" s="9"/>
      <c r="UD348" s="9"/>
      <c r="UE348" s="9"/>
      <c r="UF348" s="9"/>
      <c r="UG348" s="9"/>
      <c r="UH348" s="9"/>
      <c r="UI348" s="9"/>
      <c r="UJ348" s="9"/>
      <c r="UK348" s="9"/>
      <c r="UL348" s="9"/>
      <c r="UM348" s="9"/>
      <c r="UN348" s="9"/>
      <c r="UO348" s="9"/>
      <c r="UP348" s="9"/>
      <c r="UQ348" s="9"/>
      <c r="UR348" s="9"/>
      <c r="US348" s="9"/>
    </row>
    <row r="349" spans="1:565" s="105" customFormat="1" x14ac:dyDescent="0.2">
      <c r="A349" s="119" t="s">
        <v>1739</v>
      </c>
      <c r="B349" s="116" t="s">
        <v>1005</v>
      </c>
      <c r="C349" s="120">
        <v>516.75</v>
      </c>
      <c r="D349" s="113">
        <v>534.1</v>
      </c>
      <c r="E349" s="194">
        <v>92.453364000000008</v>
      </c>
      <c r="F349" s="10"/>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c r="MK349" s="9"/>
      <c r="ML349" s="9"/>
      <c r="MM349" s="9"/>
      <c r="MN349" s="9"/>
      <c r="MO349" s="9"/>
      <c r="MP349" s="9"/>
      <c r="MQ349" s="9"/>
      <c r="MR349" s="9"/>
      <c r="MS349" s="9"/>
      <c r="MT349" s="9"/>
      <c r="MU349" s="9"/>
      <c r="MV349" s="9"/>
      <c r="MW349" s="9"/>
      <c r="MX349" s="9"/>
      <c r="MY349" s="9"/>
      <c r="MZ349" s="9"/>
      <c r="NA349" s="9"/>
      <c r="NB349" s="9"/>
      <c r="NC349" s="9"/>
      <c r="ND349" s="9"/>
      <c r="NE349" s="9"/>
      <c r="NF349" s="9"/>
      <c r="NG349" s="9"/>
      <c r="NH349" s="9"/>
      <c r="NI349" s="9"/>
      <c r="NJ349" s="9"/>
      <c r="NK349" s="9"/>
      <c r="NL349" s="9"/>
      <c r="NM349" s="9"/>
      <c r="NN349" s="9"/>
      <c r="NO349" s="9"/>
      <c r="NP349" s="9"/>
      <c r="NQ349" s="9"/>
      <c r="NR349" s="9"/>
      <c r="NS349" s="9"/>
      <c r="NT349" s="9"/>
      <c r="NU349" s="9"/>
      <c r="NV349" s="9"/>
      <c r="NW349" s="9"/>
      <c r="NX349" s="9"/>
      <c r="NY349" s="9"/>
      <c r="NZ349" s="9"/>
      <c r="OA349" s="9"/>
      <c r="OB349" s="9"/>
      <c r="OC349" s="9"/>
      <c r="OD349" s="9"/>
      <c r="OE349" s="9"/>
      <c r="OF349" s="9"/>
      <c r="OG349" s="9"/>
      <c r="OH349" s="9"/>
      <c r="OI349" s="9"/>
      <c r="OJ349" s="9"/>
      <c r="OK349" s="9"/>
      <c r="OL349" s="9"/>
      <c r="OM349" s="9"/>
      <c r="ON349" s="9"/>
      <c r="OO349" s="9"/>
      <c r="OP349" s="9"/>
      <c r="OQ349" s="9"/>
      <c r="OR349" s="9"/>
      <c r="OS349" s="9"/>
      <c r="OT349" s="9"/>
      <c r="OU349" s="9"/>
      <c r="OV349" s="9"/>
      <c r="OW349" s="9"/>
      <c r="OX349" s="9"/>
      <c r="OY349" s="9"/>
      <c r="OZ349" s="9"/>
      <c r="PA349" s="9"/>
      <c r="PB349" s="9"/>
      <c r="PC349" s="9"/>
      <c r="PD349" s="9"/>
      <c r="PE349" s="9"/>
      <c r="PF349" s="9"/>
      <c r="PG349" s="9"/>
      <c r="PH349" s="9"/>
      <c r="PI349" s="9"/>
      <c r="PJ349" s="9"/>
      <c r="PK349" s="9"/>
      <c r="PL349" s="9"/>
      <c r="PM349" s="9"/>
      <c r="PN349" s="9"/>
      <c r="PO349" s="9"/>
      <c r="PP349" s="9"/>
      <c r="PQ349" s="9"/>
      <c r="PR349" s="9"/>
      <c r="PS349" s="9"/>
      <c r="PT349" s="9"/>
      <c r="PU349" s="9"/>
      <c r="PV349" s="9"/>
      <c r="PW349" s="9"/>
      <c r="PX349" s="9"/>
      <c r="PY349" s="9"/>
      <c r="PZ349" s="9"/>
      <c r="QA349" s="9"/>
      <c r="QB349" s="9"/>
      <c r="QC349" s="9"/>
      <c r="QD349" s="9"/>
      <c r="QE349" s="9"/>
      <c r="QF349" s="9"/>
      <c r="QG349" s="9"/>
      <c r="QH349" s="9"/>
      <c r="QI349" s="9"/>
      <c r="QJ349" s="9"/>
      <c r="QK349" s="9"/>
      <c r="QL349" s="9"/>
      <c r="QM349" s="9"/>
      <c r="QN349" s="9"/>
      <c r="QO349" s="9"/>
      <c r="QP349" s="9"/>
      <c r="QQ349" s="9"/>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c r="SB349" s="9"/>
      <c r="SC349" s="9"/>
      <c r="SD349" s="9"/>
      <c r="SE349" s="9"/>
      <c r="SF349" s="9"/>
      <c r="SG349" s="9"/>
      <c r="SH349" s="9"/>
      <c r="SI349" s="9"/>
      <c r="SJ349" s="9"/>
      <c r="SK349" s="9"/>
      <c r="SL349" s="9"/>
      <c r="SM349" s="9"/>
      <c r="SN349" s="9"/>
      <c r="SO349" s="9"/>
      <c r="SP349" s="9"/>
      <c r="SQ349" s="9"/>
      <c r="SR349" s="9"/>
      <c r="SS349" s="9"/>
      <c r="ST349" s="9"/>
      <c r="SU349" s="9"/>
      <c r="SV349" s="9"/>
      <c r="SW349" s="9"/>
      <c r="SX349" s="9"/>
      <c r="SY349" s="9"/>
      <c r="SZ349" s="9"/>
      <c r="TA349" s="9"/>
      <c r="TB349" s="9"/>
      <c r="TC349" s="9"/>
      <c r="TD349" s="9"/>
      <c r="TE349" s="9"/>
      <c r="TF349" s="9"/>
      <c r="TG349" s="9"/>
      <c r="TH349" s="9"/>
      <c r="TI349" s="9"/>
      <c r="TJ349" s="9"/>
      <c r="TK349" s="9"/>
      <c r="TL349" s="9"/>
      <c r="TM349" s="9"/>
      <c r="TN349" s="9"/>
      <c r="TO349" s="9"/>
      <c r="TP349" s="9"/>
      <c r="TQ349" s="9"/>
      <c r="TR349" s="9"/>
      <c r="TS349" s="9"/>
      <c r="TT349" s="9"/>
      <c r="TU349" s="9"/>
      <c r="TV349" s="9"/>
      <c r="TW349" s="9"/>
      <c r="TX349" s="9"/>
      <c r="TY349" s="9"/>
      <c r="TZ349" s="9"/>
      <c r="UA349" s="9"/>
      <c r="UB349" s="9"/>
      <c r="UC349" s="9"/>
      <c r="UD349" s="9"/>
      <c r="UE349" s="9"/>
      <c r="UF349" s="9"/>
      <c r="UG349" s="9"/>
      <c r="UH349" s="9"/>
      <c r="UI349" s="9"/>
      <c r="UJ349" s="9"/>
      <c r="UK349" s="9"/>
      <c r="UL349" s="9"/>
      <c r="UM349" s="9"/>
      <c r="UN349" s="9"/>
      <c r="UO349" s="9"/>
      <c r="UP349" s="9"/>
      <c r="UQ349" s="9"/>
      <c r="UR349" s="9"/>
      <c r="US349" s="9"/>
    </row>
    <row r="350" spans="1:565" s="105" customFormat="1" x14ac:dyDescent="0.2">
      <c r="A350" s="119" t="s">
        <v>1740</v>
      </c>
      <c r="B350" s="116" t="s">
        <v>1005</v>
      </c>
      <c r="C350" s="120">
        <v>512.77081699999997</v>
      </c>
      <c r="D350" s="113">
        <v>538.04999999999995</v>
      </c>
      <c r="E350" s="195"/>
      <c r="F350" s="10"/>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c r="JA350" s="9"/>
      <c r="JB350" s="9"/>
      <c r="JC350" s="9"/>
      <c r="JD350" s="9"/>
      <c r="JE350" s="9"/>
      <c r="JF350" s="9"/>
      <c r="JG350" s="9"/>
      <c r="JH350" s="9"/>
      <c r="JI350" s="9"/>
      <c r="JJ350" s="9"/>
      <c r="JK350" s="9"/>
      <c r="JL350" s="9"/>
      <c r="JM350" s="9"/>
      <c r="JN350" s="9"/>
      <c r="JO350" s="9"/>
      <c r="JP350" s="9"/>
      <c r="JQ350" s="9"/>
      <c r="JR350" s="9"/>
      <c r="JS350" s="9"/>
      <c r="JT350" s="9"/>
      <c r="JU350" s="9"/>
      <c r="JV350" s="9"/>
      <c r="JW350" s="9"/>
      <c r="JX350" s="9"/>
      <c r="JY350" s="9"/>
      <c r="JZ350" s="9"/>
      <c r="KA350" s="9"/>
      <c r="KB350" s="9"/>
      <c r="KC350" s="9"/>
      <c r="KD350" s="9"/>
      <c r="KE350" s="9"/>
      <c r="KF350" s="9"/>
      <c r="KG350" s="9"/>
      <c r="KH350" s="9"/>
      <c r="KI350" s="9"/>
      <c r="KJ350" s="9"/>
      <c r="KK350" s="9"/>
      <c r="KL350" s="9"/>
      <c r="KM350" s="9"/>
      <c r="KN350" s="9"/>
      <c r="KO350" s="9"/>
      <c r="KP350" s="9"/>
      <c r="KQ350" s="9"/>
      <c r="KR350" s="9"/>
      <c r="KS350" s="9"/>
      <c r="KT350" s="9"/>
      <c r="KU350" s="9"/>
      <c r="KV350" s="9"/>
      <c r="KW350" s="9"/>
      <c r="KX350" s="9"/>
      <c r="KY350" s="9"/>
      <c r="KZ350" s="9"/>
      <c r="LA350" s="9"/>
      <c r="LB350" s="9"/>
      <c r="LC350" s="9"/>
      <c r="LD350" s="9"/>
      <c r="LE350" s="9"/>
      <c r="LF350" s="9"/>
      <c r="LG350" s="9"/>
      <c r="LH350" s="9"/>
      <c r="LI350" s="9"/>
      <c r="LJ350" s="9"/>
      <c r="LK350" s="9"/>
      <c r="LL350" s="9"/>
      <c r="LM350" s="9"/>
      <c r="LN350" s="9"/>
      <c r="LO350" s="9"/>
      <c r="LP350" s="9"/>
      <c r="LQ350" s="9"/>
      <c r="LR350" s="9"/>
      <c r="LS350" s="9"/>
      <c r="LT350" s="9"/>
      <c r="LU350" s="9"/>
      <c r="LV350" s="9"/>
      <c r="LW350" s="9"/>
      <c r="LX350" s="9"/>
      <c r="LY350" s="9"/>
      <c r="LZ350" s="9"/>
      <c r="MA350" s="9"/>
      <c r="MB350" s="9"/>
      <c r="MC350" s="9"/>
      <c r="MD350" s="9"/>
      <c r="ME350" s="9"/>
      <c r="MF350" s="9"/>
      <c r="MG350" s="9"/>
      <c r="MH350" s="9"/>
      <c r="MI350" s="9"/>
      <c r="MJ350" s="9"/>
      <c r="MK350" s="9"/>
      <c r="ML350" s="9"/>
      <c r="MM350" s="9"/>
      <c r="MN350" s="9"/>
      <c r="MO350" s="9"/>
      <c r="MP350" s="9"/>
      <c r="MQ350" s="9"/>
      <c r="MR350" s="9"/>
      <c r="MS350" s="9"/>
      <c r="MT350" s="9"/>
      <c r="MU350" s="9"/>
      <c r="MV350" s="9"/>
      <c r="MW350" s="9"/>
      <c r="MX350" s="9"/>
      <c r="MY350" s="9"/>
      <c r="MZ350" s="9"/>
      <c r="NA350" s="9"/>
      <c r="NB350" s="9"/>
      <c r="NC350" s="9"/>
      <c r="ND350" s="9"/>
      <c r="NE350" s="9"/>
      <c r="NF350" s="9"/>
      <c r="NG350" s="9"/>
      <c r="NH350" s="9"/>
      <c r="NI350" s="9"/>
      <c r="NJ350" s="9"/>
      <c r="NK350" s="9"/>
      <c r="NL350" s="9"/>
      <c r="NM350" s="9"/>
      <c r="NN350" s="9"/>
      <c r="NO350" s="9"/>
      <c r="NP350" s="9"/>
      <c r="NQ350" s="9"/>
      <c r="NR350" s="9"/>
      <c r="NS350" s="9"/>
      <c r="NT350" s="9"/>
      <c r="NU350" s="9"/>
      <c r="NV350" s="9"/>
      <c r="NW350" s="9"/>
      <c r="NX350" s="9"/>
      <c r="NY350" s="9"/>
      <c r="NZ350" s="9"/>
      <c r="OA350" s="9"/>
      <c r="OB350" s="9"/>
      <c r="OC350" s="9"/>
      <c r="OD350" s="9"/>
      <c r="OE350" s="9"/>
      <c r="OF350" s="9"/>
      <c r="OG350" s="9"/>
      <c r="OH350" s="9"/>
      <c r="OI350" s="9"/>
      <c r="OJ350" s="9"/>
      <c r="OK350" s="9"/>
      <c r="OL350" s="9"/>
      <c r="OM350" s="9"/>
      <c r="ON350" s="9"/>
      <c r="OO350" s="9"/>
      <c r="OP350" s="9"/>
      <c r="OQ350" s="9"/>
      <c r="OR350" s="9"/>
      <c r="OS350" s="9"/>
      <c r="OT350" s="9"/>
      <c r="OU350" s="9"/>
      <c r="OV350" s="9"/>
      <c r="OW350" s="9"/>
      <c r="OX350" s="9"/>
      <c r="OY350" s="9"/>
      <c r="OZ350" s="9"/>
      <c r="PA350" s="9"/>
      <c r="PB350" s="9"/>
      <c r="PC350" s="9"/>
      <c r="PD350" s="9"/>
      <c r="PE350" s="9"/>
      <c r="PF350" s="9"/>
      <c r="PG350" s="9"/>
      <c r="PH350" s="9"/>
      <c r="PI350" s="9"/>
      <c r="PJ350" s="9"/>
      <c r="PK350" s="9"/>
      <c r="PL350" s="9"/>
      <c r="PM350" s="9"/>
      <c r="PN350" s="9"/>
      <c r="PO350" s="9"/>
      <c r="PP350" s="9"/>
      <c r="PQ350" s="9"/>
      <c r="PR350" s="9"/>
      <c r="PS350" s="9"/>
      <c r="PT350" s="9"/>
      <c r="PU350" s="9"/>
      <c r="PV350" s="9"/>
      <c r="PW350" s="9"/>
      <c r="PX350" s="9"/>
      <c r="PY350" s="9"/>
      <c r="PZ350" s="9"/>
      <c r="QA350" s="9"/>
      <c r="QB350" s="9"/>
      <c r="QC350" s="9"/>
      <c r="QD350" s="9"/>
      <c r="QE350" s="9"/>
      <c r="QF350" s="9"/>
      <c r="QG350" s="9"/>
      <c r="QH350" s="9"/>
      <c r="QI350" s="9"/>
      <c r="QJ350" s="9"/>
      <c r="QK350" s="9"/>
      <c r="QL350" s="9"/>
      <c r="QM350" s="9"/>
      <c r="QN350" s="9"/>
      <c r="QO350" s="9"/>
      <c r="QP350" s="9"/>
      <c r="QQ350" s="9"/>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9"/>
      <c r="RQ350" s="9"/>
      <c r="RR350" s="9"/>
      <c r="RS350" s="9"/>
      <c r="RT350" s="9"/>
      <c r="RU350" s="9"/>
      <c r="RV350" s="9"/>
      <c r="RW350" s="9"/>
      <c r="RX350" s="9"/>
      <c r="RY350" s="9"/>
      <c r="RZ350" s="9"/>
      <c r="SA350" s="9"/>
      <c r="SB350" s="9"/>
      <c r="SC350" s="9"/>
      <c r="SD350" s="9"/>
      <c r="SE350" s="9"/>
      <c r="SF350" s="9"/>
      <c r="SG350" s="9"/>
      <c r="SH350" s="9"/>
      <c r="SI350" s="9"/>
      <c r="SJ350" s="9"/>
      <c r="SK350" s="9"/>
      <c r="SL350" s="9"/>
      <c r="SM350" s="9"/>
      <c r="SN350" s="9"/>
      <c r="SO350" s="9"/>
      <c r="SP350" s="9"/>
      <c r="SQ350" s="9"/>
      <c r="SR350" s="9"/>
      <c r="SS350" s="9"/>
      <c r="ST350" s="9"/>
      <c r="SU350" s="9"/>
      <c r="SV350" s="9"/>
      <c r="SW350" s="9"/>
      <c r="SX350" s="9"/>
      <c r="SY350" s="9"/>
      <c r="SZ350" s="9"/>
      <c r="TA350" s="9"/>
      <c r="TB350" s="9"/>
      <c r="TC350" s="9"/>
      <c r="TD350" s="9"/>
      <c r="TE350" s="9"/>
      <c r="TF350" s="9"/>
      <c r="TG350" s="9"/>
      <c r="TH350" s="9"/>
      <c r="TI350" s="9"/>
      <c r="TJ350" s="9"/>
      <c r="TK350" s="9"/>
      <c r="TL350" s="9"/>
      <c r="TM350" s="9"/>
      <c r="TN350" s="9"/>
      <c r="TO350" s="9"/>
      <c r="TP350" s="9"/>
      <c r="TQ350" s="9"/>
      <c r="TR350" s="9"/>
      <c r="TS350" s="9"/>
      <c r="TT350" s="9"/>
      <c r="TU350" s="9"/>
      <c r="TV350" s="9"/>
      <c r="TW350" s="9"/>
      <c r="TX350" s="9"/>
      <c r="TY350" s="9"/>
      <c r="TZ350" s="9"/>
      <c r="UA350" s="9"/>
      <c r="UB350" s="9"/>
      <c r="UC350" s="9"/>
      <c r="UD350" s="9"/>
      <c r="UE350" s="9"/>
      <c r="UF350" s="9"/>
      <c r="UG350" s="9"/>
      <c r="UH350" s="9"/>
      <c r="UI350" s="9"/>
      <c r="UJ350" s="9"/>
      <c r="UK350" s="9"/>
      <c r="UL350" s="9"/>
      <c r="UM350" s="9"/>
      <c r="UN350" s="9"/>
      <c r="UO350" s="9"/>
      <c r="UP350" s="9"/>
      <c r="UQ350" s="9"/>
      <c r="UR350" s="9"/>
      <c r="US350" s="9"/>
    </row>
    <row r="351" spans="1:565" s="105" customFormat="1" x14ac:dyDescent="0.2">
      <c r="A351" s="119" t="s">
        <v>1741</v>
      </c>
      <c r="B351" s="116" t="s">
        <v>1005</v>
      </c>
      <c r="C351" s="120">
        <v>291.64519999999999</v>
      </c>
      <c r="D351" s="113">
        <v>350.4</v>
      </c>
      <c r="E351" s="114">
        <v>19.847436000000002</v>
      </c>
      <c r="F351" s="10"/>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c r="MK351" s="9"/>
      <c r="ML351" s="9"/>
      <c r="MM351" s="9"/>
      <c r="MN351" s="9"/>
      <c r="MO351" s="9"/>
      <c r="MP351" s="9"/>
      <c r="MQ351" s="9"/>
      <c r="MR351" s="9"/>
      <c r="MS351" s="9"/>
      <c r="MT351" s="9"/>
      <c r="MU351" s="9"/>
      <c r="MV351" s="9"/>
      <c r="MW351" s="9"/>
      <c r="MX351" s="9"/>
      <c r="MY351" s="9"/>
      <c r="MZ351" s="9"/>
      <c r="NA351" s="9"/>
      <c r="NB351" s="9"/>
      <c r="NC351" s="9"/>
      <c r="ND351" s="9"/>
      <c r="NE351" s="9"/>
      <c r="NF351" s="9"/>
      <c r="NG351" s="9"/>
      <c r="NH351" s="9"/>
      <c r="NI351" s="9"/>
      <c r="NJ351" s="9"/>
      <c r="NK351" s="9"/>
      <c r="NL351" s="9"/>
      <c r="NM351" s="9"/>
      <c r="NN351" s="9"/>
      <c r="NO351" s="9"/>
      <c r="NP351" s="9"/>
      <c r="NQ351" s="9"/>
      <c r="NR351" s="9"/>
      <c r="NS351" s="9"/>
      <c r="NT351" s="9"/>
      <c r="NU351" s="9"/>
      <c r="NV351" s="9"/>
      <c r="NW351" s="9"/>
      <c r="NX351" s="9"/>
      <c r="NY351" s="9"/>
      <c r="NZ351" s="9"/>
      <c r="OA351" s="9"/>
      <c r="OB351" s="9"/>
      <c r="OC351" s="9"/>
      <c r="OD351" s="9"/>
      <c r="OE351" s="9"/>
      <c r="OF351" s="9"/>
      <c r="OG351" s="9"/>
      <c r="OH351" s="9"/>
      <c r="OI351" s="9"/>
      <c r="OJ351" s="9"/>
      <c r="OK351" s="9"/>
      <c r="OL351" s="9"/>
      <c r="OM351" s="9"/>
      <c r="ON351" s="9"/>
      <c r="OO351" s="9"/>
      <c r="OP351" s="9"/>
      <c r="OQ351" s="9"/>
      <c r="OR351" s="9"/>
      <c r="OS351" s="9"/>
      <c r="OT351" s="9"/>
      <c r="OU351" s="9"/>
      <c r="OV351" s="9"/>
      <c r="OW351" s="9"/>
      <c r="OX351" s="9"/>
      <c r="OY351" s="9"/>
      <c r="OZ351" s="9"/>
      <c r="PA351" s="9"/>
      <c r="PB351" s="9"/>
      <c r="PC351" s="9"/>
      <c r="PD351" s="9"/>
      <c r="PE351" s="9"/>
      <c r="PF351" s="9"/>
      <c r="PG351" s="9"/>
      <c r="PH351" s="9"/>
      <c r="PI351" s="9"/>
      <c r="PJ351" s="9"/>
      <c r="PK351" s="9"/>
      <c r="PL351" s="9"/>
      <c r="PM351" s="9"/>
      <c r="PN351" s="9"/>
      <c r="PO351" s="9"/>
      <c r="PP351" s="9"/>
      <c r="PQ351" s="9"/>
      <c r="PR351" s="9"/>
      <c r="PS351" s="9"/>
      <c r="PT351" s="9"/>
      <c r="PU351" s="9"/>
      <c r="PV351" s="9"/>
      <c r="PW351" s="9"/>
      <c r="PX351" s="9"/>
      <c r="PY351" s="9"/>
      <c r="PZ351" s="9"/>
      <c r="QA351" s="9"/>
      <c r="QB351" s="9"/>
      <c r="QC351" s="9"/>
      <c r="QD351" s="9"/>
      <c r="QE351" s="9"/>
      <c r="QF351" s="9"/>
      <c r="QG351" s="9"/>
      <c r="QH351" s="9"/>
      <c r="QI351" s="9"/>
      <c r="QJ351" s="9"/>
      <c r="QK351" s="9"/>
      <c r="QL351" s="9"/>
      <c r="QM351" s="9"/>
      <c r="QN351" s="9"/>
      <c r="QO351" s="9"/>
      <c r="QP351" s="9"/>
      <c r="QQ351" s="9"/>
      <c r="QR351" s="9"/>
      <c r="QS351" s="9"/>
      <c r="QT351" s="9"/>
      <c r="QU351" s="9"/>
      <c r="QV351" s="9"/>
      <c r="QW351" s="9"/>
      <c r="QX351" s="9"/>
      <c r="QY351" s="9"/>
      <c r="QZ351" s="9"/>
      <c r="RA351" s="9"/>
      <c r="RB351" s="9"/>
      <c r="RC351" s="9"/>
      <c r="RD351" s="9"/>
      <c r="RE351" s="9"/>
      <c r="RF351" s="9"/>
      <c r="RG351" s="9"/>
      <c r="RH351" s="9"/>
      <c r="RI351" s="9"/>
      <c r="RJ351" s="9"/>
      <c r="RK351" s="9"/>
      <c r="RL351" s="9"/>
      <c r="RM351" s="9"/>
      <c r="RN351" s="9"/>
      <c r="RO351" s="9"/>
      <c r="RP351" s="9"/>
      <c r="RQ351" s="9"/>
      <c r="RR351" s="9"/>
      <c r="RS351" s="9"/>
      <c r="RT351" s="9"/>
      <c r="RU351" s="9"/>
      <c r="RV351" s="9"/>
      <c r="RW351" s="9"/>
      <c r="RX351" s="9"/>
      <c r="RY351" s="9"/>
      <c r="RZ351" s="9"/>
      <c r="SA351" s="9"/>
      <c r="SB351" s="9"/>
      <c r="SC351" s="9"/>
      <c r="SD351" s="9"/>
      <c r="SE351" s="9"/>
      <c r="SF351" s="9"/>
      <c r="SG351" s="9"/>
      <c r="SH351" s="9"/>
      <c r="SI351" s="9"/>
      <c r="SJ351" s="9"/>
      <c r="SK351" s="9"/>
      <c r="SL351" s="9"/>
      <c r="SM351" s="9"/>
      <c r="SN351" s="9"/>
      <c r="SO351" s="9"/>
      <c r="SP351" s="9"/>
      <c r="SQ351" s="9"/>
      <c r="SR351" s="9"/>
      <c r="SS351" s="9"/>
      <c r="ST351" s="9"/>
      <c r="SU351" s="9"/>
      <c r="SV351" s="9"/>
      <c r="SW351" s="9"/>
      <c r="SX351" s="9"/>
      <c r="SY351" s="9"/>
      <c r="SZ351" s="9"/>
      <c r="TA351" s="9"/>
      <c r="TB351" s="9"/>
      <c r="TC351" s="9"/>
      <c r="TD351" s="9"/>
      <c r="TE351" s="9"/>
      <c r="TF351" s="9"/>
      <c r="TG351" s="9"/>
      <c r="TH351" s="9"/>
      <c r="TI351" s="9"/>
      <c r="TJ351" s="9"/>
      <c r="TK351" s="9"/>
      <c r="TL351" s="9"/>
      <c r="TM351" s="9"/>
      <c r="TN351" s="9"/>
      <c r="TO351" s="9"/>
      <c r="TP351" s="9"/>
      <c r="TQ351" s="9"/>
      <c r="TR351" s="9"/>
      <c r="TS351" s="9"/>
      <c r="TT351" s="9"/>
      <c r="TU351" s="9"/>
      <c r="TV351" s="9"/>
      <c r="TW351" s="9"/>
      <c r="TX351" s="9"/>
      <c r="TY351" s="9"/>
      <c r="TZ351" s="9"/>
      <c r="UA351" s="9"/>
      <c r="UB351" s="9"/>
      <c r="UC351" s="9"/>
      <c r="UD351" s="9"/>
      <c r="UE351" s="9"/>
      <c r="UF351" s="9"/>
      <c r="UG351" s="9"/>
      <c r="UH351" s="9"/>
      <c r="UI351" s="9"/>
      <c r="UJ351" s="9"/>
      <c r="UK351" s="9"/>
      <c r="UL351" s="9"/>
      <c r="UM351" s="9"/>
      <c r="UN351" s="9"/>
      <c r="UO351" s="9"/>
      <c r="UP351" s="9"/>
      <c r="UQ351" s="9"/>
      <c r="UR351" s="9"/>
      <c r="US351" s="9"/>
    </row>
    <row r="352" spans="1:565" s="105" customFormat="1" x14ac:dyDescent="0.2">
      <c r="A352" s="119" t="s">
        <v>1742</v>
      </c>
      <c r="B352" s="116" t="s">
        <v>1005</v>
      </c>
      <c r="C352" s="120">
        <v>121.956087</v>
      </c>
      <c r="D352" s="113">
        <v>122.63</v>
      </c>
      <c r="E352" s="114">
        <v>54.351733550000006</v>
      </c>
      <c r="F352" s="10"/>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c r="IW352" s="9"/>
      <c r="IX352" s="9"/>
      <c r="IY352" s="9"/>
      <c r="IZ352" s="9"/>
      <c r="JA352" s="9"/>
      <c r="JB352" s="9"/>
      <c r="JC352" s="9"/>
      <c r="JD352" s="9"/>
      <c r="JE352" s="9"/>
      <c r="JF352" s="9"/>
      <c r="JG352" s="9"/>
      <c r="JH352" s="9"/>
      <c r="JI352" s="9"/>
      <c r="JJ352" s="9"/>
      <c r="JK352" s="9"/>
      <c r="JL352" s="9"/>
      <c r="JM352" s="9"/>
      <c r="JN352" s="9"/>
      <c r="JO352" s="9"/>
      <c r="JP352" s="9"/>
      <c r="JQ352" s="9"/>
      <c r="JR352" s="9"/>
      <c r="JS352" s="9"/>
      <c r="JT352" s="9"/>
      <c r="JU352" s="9"/>
      <c r="JV352" s="9"/>
      <c r="JW352" s="9"/>
      <c r="JX352" s="9"/>
      <c r="JY352" s="9"/>
      <c r="JZ352" s="9"/>
      <c r="KA352" s="9"/>
      <c r="KB352" s="9"/>
      <c r="KC352" s="9"/>
      <c r="KD352" s="9"/>
      <c r="KE352" s="9"/>
      <c r="KF352" s="9"/>
      <c r="KG352" s="9"/>
      <c r="KH352" s="9"/>
      <c r="KI352" s="9"/>
      <c r="KJ352" s="9"/>
      <c r="KK352" s="9"/>
      <c r="KL352" s="9"/>
      <c r="KM352" s="9"/>
      <c r="KN352" s="9"/>
      <c r="KO352" s="9"/>
      <c r="KP352" s="9"/>
      <c r="KQ352" s="9"/>
      <c r="KR352" s="9"/>
      <c r="KS352" s="9"/>
      <c r="KT352" s="9"/>
      <c r="KU352" s="9"/>
      <c r="KV352" s="9"/>
      <c r="KW352" s="9"/>
      <c r="KX352" s="9"/>
      <c r="KY352" s="9"/>
      <c r="KZ352" s="9"/>
      <c r="LA352" s="9"/>
      <c r="LB352" s="9"/>
      <c r="LC352" s="9"/>
      <c r="LD352" s="9"/>
      <c r="LE352" s="9"/>
      <c r="LF352" s="9"/>
      <c r="LG352" s="9"/>
      <c r="LH352" s="9"/>
      <c r="LI352" s="9"/>
      <c r="LJ352" s="9"/>
      <c r="LK352" s="9"/>
      <c r="LL352" s="9"/>
      <c r="LM352" s="9"/>
      <c r="LN352" s="9"/>
      <c r="LO352" s="9"/>
      <c r="LP352" s="9"/>
      <c r="LQ352" s="9"/>
      <c r="LR352" s="9"/>
      <c r="LS352" s="9"/>
      <c r="LT352" s="9"/>
      <c r="LU352" s="9"/>
      <c r="LV352" s="9"/>
      <c r="LW352" s="9"/>
      <c r="LX352" s="9"/>
      <c r="LY352" s="9"/>
      <c r="LZ352" s="9"/>
      <c r="MA352" s="9"/>
      <c r="MB352" s="9"/>
      <c r="MC352" s="9"/>
      <c r="MD352" s="9"/>
      <c r="ME352" s="9"/>
      <c r="MF352" s="9"/>
      <c r="MG352" s="9"/>
      <c r="MH352" s="9"/>
      <c r="MI352" s="9"/>
      <c r="MJ352" s="9"/>
      <c r="MK352" s="9"/>
      <c r="ML352" s="9"/>
      <c r="MM352" s="9"/>
      <c r="MN352" s="9"/>
      <c r="MO352" s="9"/>
      <c r="MP352" s="9"/>
      <c r="MQ352" s="9"/>
      <c r="MR352" s="9"/>
      <c r="MS352" s="9"/>
      <c r="MT352" s="9"/>
      <c r="MU352" s="9"/>
      <c r="MV352" s="9"/>
      <c r="MW352" s="9"/>
      <c r="MX352" s="9"/>
      <c r="MY352" s="9"/>
      <c r="MZ352" s="9"/>
      <c r="NA352" s="9"/>
      <c r="NB352" s="9"/>
      <c r="NC352" s="9"/>
      <c r="ND352" s="9"/>
      <c r="NE352" s="9"/>
      <c r="NF352" s="9"/>
      <c r="NG352" s="9"/>
      <c r="NH352" s="9"/>
      <c r="NI352" s="9"/>
      <c r="NJ352" s="9"/>
      <c r="NK352" s="9"/>
      <c r="NL352" s="9"/>
      <c r="NM352" s="9"/>
      <c r="NN352" s="9"/>
      <c r="NO352" s="9"/>
      <c r="NP352" s="9"/>
      <c r="NQ352" s="9"/>
      <c r="NR352" s="9"/>
      <c r="NS352" s="9"/>
      <c r="NT352" s="9"/>
      <c r="NU352" s="9"/>
      <c r="NV352" s="9"/>
      <c r="NW352" s="9"/>
      <c r="NX352" s="9"/>
      <c r="NY352" s="9"/>
      <c r="NZ352" s="9"/>
      <c r="OA352" s="9"/>
      <c r="OB352" s="9"/>
      <c r="OC352" s="9"/>
      <c r="OD352" s="9"/>
      <c r="OE352" s="9"/>
      <c r="OF352" s="9"/>
      <c r="OG352" s="9"/>
      <c r="OH352" s="9"/>
      <c r="OI352" s="9"/>
      <c r="OJ352" s="9"/>
      <c r="OK352" s="9"/>
      <c r="OL352" s="9"/>
      <c r="OM352" s="9"/>
      <c r="ON352" s="9"/>
      <c r="OO352" s="9"/>
      <c r="OP352" s="9"/>
      <c r="OQ352" s="9"/>
      <c r="OR352" s="9"/>
      <c r="OS352" s="9"/>
      <c r="OT352" s="9"/>
      <c r="OU352" s="9"/>
      <c r="OV352" s="9"/>
      <c r="OW352" s="9"/>
      <c r="OX352" s="9"/>
      <c r="OY352" s="9"/>
      <c r="OZ352" s="9"/>
      <c r="PA352" s="9"/>
      <c r="PB352" s="9"/>
      <c r="PC352" s="9"/>
      <c r="PD352" s="9"/>
      <c r="PE352" s="9"/>
      <c r="PF352" s="9"/>
      <c r="PG352" s="9"/>
      <c r="PH352" s="9"/>
      <c r="PI352" s="9"/>
      <c r="PJ352" s="9"/>
      <c r="PK352" s="9"/>
      <c r="PL352" s="9"/>
      <c r="PM352" s="9"/>
      <c r="PN352" s="9"/>
      <c r="PO352" s="9"/>
      <c r="PP352" s="9"/>
      <c r="PQ352" s="9"/>
      <c r="PR352" s="9"/>
      <c r="PS352" s="9"/>
      <c r="PT352" s="9"/>
      <c r="PU352" s="9"/>
      <c r="PV352" s="9"/>
      <c r="PW352" s="9"/>
      <c r="PX352" s="9"/>
      <c r="PY352" s="9"/>
      <c r="PZ352" s="9"/>
      <c r="QA352" s="9"/>
      <c r="QB352" s="9"/>
      <c r="QC352" s="9"/>
      <c r="QD352" s="9"/>
      <c r="QE352" s="9"/>
      <c r="QF352" s="9"/>
      <c r="QG352" s="9"/>
      <c r="QH352" s="9"/>
      <c r="QI352" s="9"/>
      <c r="QJ352" s="9"/>
      <c r="QK352" s="9"/>
      <c r="QL352" s="9"/>
      <c r="QM352" s="9"/>
      <c r="QN352" s="9"/>
      <c r="QO352" s="9"/>
      <c r="QP352" s="9"/>
      <c r="QQ352" s="9"/>
      <c r="QR352" s="9"/>
      <c r="QS352" s="9"/>
      <c r="QT352" s="9"/>
      <c r="QU352" s="9"/>
      <c r="QV352" s="9"/>
      <c r="QW352" s="9"/>
      <c r="QX352" s="9"/>
      <c r="QY352" s="9"/>
      <c r="QZ352" s="9"/>
      <c r="RA352" s="9"/>
      <c r="RB352" s="9"/>
      <c r="RC352" s="9"/>
      <c r="RD352" s="9"/>
      <c r="RE352" s="9"/>
      <c r="RF352" s="9"/>
      <c r="RG352" s="9"/>
      <c r="RH352" s="9"/>
      <c r="RI352" s="9"/>
      <c r="RJ352" s="9"/>
      <c r="RK352" s="9"/>
      <c r="RL352" s="9"/>
      <c r="RM352" s="9"/>
      <c r="RN352" s="9"/>
      <c r="RO352" s="9"/>
      <c r="RP352" s="9"/>
      <c r="RQ352" s="9"/>
      <c r="RR352" s="9"/>
      <c r="RS352" s="9"/>
      <c r="RT352" s="9"/>
      <c r="RU352" s="9"/>
      <c r="RV352" s="9"/>
      <c r="RW352" s="9"/>
      <c r="RX352" s="9"/>
      <c r="RY352" s="9"/>
      <c r="RZ352" s="9"/>
      <c r="SA352" s="9"/>
      <c r="SB352" s="9"/>
      <c r="SC352" s="9"/>
      <c r="SD352" s="9"/>
      <c r="SE352" s="9"/>
      <c r="SF352" s="9"/>
      <c r="SG352" s="9"/>
      <c r="SH352" s="9"/>
      <c r="SI352" s="9"/>
      <c r="SJ352" s="9"/>
      <c r="SK352" s="9"/>
      <c r="SL352" s="9"/>
      <c r="SM352" s="9"/>
      <c r="SN352" s="9"/>
      <c r="SO352" s="9"/>
      <c r="SP352" s="9"/>
      <c r="SQ352" s="9"/>
      <c r="SR352" s="9"/>
      <c r="SS352" s="9"/>
      <c r="ST352" s="9"/>
      <c r="SU352" s="9"/>
      <c r="SV352" s="9"/>
      <c r="SW352" s="9"/>
      <c r="SX352" s="9"/>
      <c r="SY352" s="9"/>
      <c r="SZ352" s="9"/>
      <c r="TA352" s="9"/>
      <c r="TB352" s="9"/>
      <c r="TC352" s="9"/>
      <c r="TD352" s="9"/>
      <c r="TE352" s="9"/>
      <c r="TF352" s="9"/>
      <c r="TG352" s="9"/>
      <c r="TH352" s="9"/>
      <c r="TI352" s="9"/>
      <c r="TJ352" s="9"/>
      <c r="TK352" s="9"/>
      <c r="TL352" s="9"/>
      <c r="TM352" s="9"/>
      <c r="TN352" s="9"/>
      <c r="TO352" s="9"/>
      <c r="TP352" s="9"/>
      <c r="TQ352" s="9"/>
      <c r="TR352" s="9"/>
      <c r="TS352" s="9"/>
      <c r="TT352" s="9"/>
      <c r="TU352" s="9"/>
      <c r="TV352" s="9"/>
      <c r="TW352" s="9"/>
      <c r="TX352" s="9"/>
      <c r="TY352" s="9"/>
      <c r="TZ352" s="9"/>
      <c r="UA352" s="9"/>
      <c r="UB352" s="9"/>
      <c r="UC352" s="9"/>
      <c r="UD352" s="9"/>
      <c r="UE352" s="9"/>
      <c r="UF352" s="9"/>
      <c r="UG352" s="9"/>
      <c r="UH352" s="9"/>
      <c r="UI352" s="9"/>
      <c r="UJ352" s="9"/>
      <c r="UK352" s="9"/>
      <c r="UL352" s="9"/>
      <c r="UM352" s="9"/>
      <c r="UN352" s="9"/>
      <c r="UO352" s="9"/>
      <c r="UP352" s="9"/>
      <c r="UQ352" s="9"/>
      <c r="UR352" s="9"/>
      <c r="US352" s="9"/>
    </row>
    <row r="353" spans="1:565" s="105" customFormat="1" x14ac:dyDescent="0.2">
      <c r="A353" s="119" t="s">
        <v>1088</v>
      </c>
      <c r="B353" s="116" t="s">
        <v>1005</v>
      </c>
      <c r="C353" s="120">
        <v>18.633582000000001</v>
      </c>
      <c r="D353" s="113">
        <v>23.46</v>
      </c>
      <c r="E353" s="192">
        <v>238.34069679999999</v>
      </c>
      <c r="F353" s="10"/>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c r="IW353" s="9"/>
      <c r="IX353" s="9"/>
      <c r="IY353" s="9"/>
      <c r="IZ353" s="9"/>
      <c r="JA353" s="9"/>
      <c r="JB353" s="9"/>
      <c r="JC353" s="9"/>
      <c r="JD353" s="9"/>
      <c r="JE353" s="9"/>
      <c r="JF353" s="9"/>
      <c r="JG353" s="9"/>
      <c r="JH353" s="9"/>
      <c r="JI353" s="9"/>
      <c r="JJ353" s="9"/>
      <c r="JK353" s="9"/>
      <c r="JL353" s="9"/>
      <c r="JM353" s="9"/>
      <c r="JN353" s="9"/>
      <c r="JO353" s="9"/>
      <c r="JP353" s="9"/>
      <c r="JQ353" s="9"/>
      <c r="JR353" s="9"/>
      <c r="JS353" s="9"/>
      <c r="JT353" s="9"/>
      <c r="JU353" s="9"/>
      <c r="JV353" s="9"/>
      <c r="JW353" s="9"/>
      <c r="JX353" s="9"/>
      <c r="JY353" s="9"/>
      <c r="JZ353" s="9"/>
      <c r="KA353" s="9"/>
      <c r="KB353" s="9"/>
      <c r="KC353" s="9"/>
      <c r="KD353" s="9"/>
      <c r="KE353" s="9"/>
      <c r="KF353" s="9"/>
      <c r="KG353" s="9"/>
      <c r="KH353" s="9"/>
      <c r="KI353" s="9"/>
      <c r="KJ353" s="9"/>
      <c r="KK353" s="9"/>
      <c r="KL353" s="9"/>
      <c r="KM353" s="9"/>
      <c r="KN353" s="9"/>
      <c r="KO353" s="9"/>
      <c r="KP353" s="9"/>
      <c r="KQ353" s="9"/>
      <c r="KR353" s="9"/>
      <c r="KS353" s="9"/>
      <c r="KT353" s="9"/>
      <c r="KU353" s="9"/>
      <c r="KV353" s="9"/>
      <c r="KW353" s="9"/>
      <c r="KX353" s="9"/>
      <c r="KY353" s="9"/>
      <c r="KZ353" s="9"/>
      <c r="LA353" s="9"/>
      <c r="LB353" s="9"/>
      <c r="LC353" s="9"/>
      <c r="LD353" s="9"/>
      <c r="LE353" s="9"/>
      <c r="LF353" s="9"/>
      <c r="LG353" s="9"/>
      <c r="LH353" s="9"/>
      <c r="LI353" s="9"/>
      <c r="LJ353" s="9"/>
      <c r="LK353" s="9"/>
      <c r="LL353" s="9"/>
      <c r="LM353" s="9"/>
      <c r="LN353" s="9"/>
      <c r="LO353" s="9"/>
      <c r="LP353" s="9"/>
      <c r="LQ353" s="9"/>
      <c r="LR353" s="9"/>
      <c r="LS353" s="9"/>
      <c r="LT353" s="9"/>
      <c r="LU353" s="9"/>
      <c r="LV353" s="9"/>
      <c r="LW353" s="9"/>
      <c r="LX353" s="9"/>
      <c r="LY353" s="9"/>
      <c r="LZ353" s="9"/>
      <c r="MA353" s="9"/>
      <c r="MB353" s="9"/>
      <c r="MC353" s="9"/>
      <c r="MD353" s="9"/>
      <c r="ME353" s="9"/>
      <c r="MF353" s="9"/>
      <c r="MG353" s="9"/>
      <c r="MH353" s="9"/>
      <c r="MI353" s="9"/>
      <c r="MJ353" s="9"/>
      <c r="MK353" s="9"/>
      <c r="ML353" s="9"/>
      <c r="MM353" s="9"/>
      <c r="MN353" s="9"/>
      <c r="MO353" s="9"/>
      <c r="MP353" s="9"/>
      <c r="MQ353" s="9"/>
      <c r="MR353" s="9"/>
      <c r="MS353" s="9"/>
      <c r="MT353" s="9"/>
      <c r="MU353" s="9"/>
      <c r="MV353" s="9"/>
      <c r="MW353" s="9"/>
      <c r="MX353" s="9"/>
      <c r="MY353" s="9"/>
      <c r="MZ353" s="9"/>
      <c r="NA353" s="9"/>
      <c r="NB353" s="9"/>
      <c r="NC353" s="9"/>
      <c r="ND353" s="9"/>
      <c r="NE353" s="9"/>
      <c r="NF353" s="9"/>
      <c r="NG353" s="9"/>
      <c r="NH353" s="9"/>
      <c r="NI353" s="9"/>
      <c r="NJ353" s="9"/>
      <c r="NK353" s="9"/>
      <c r="NL353" s="9"/>
      <c r="NM353" s="9"/>
      <c r="NN353" s="9"/>
      <c r="NO353" s="9"/>
      <c r="NP353" s="9"/>
      <c r="NQ353" s="9"/>
      <c r="NR353" s="9"/>
      <c r="NS353" s="9"/>
      <c r="NT353" s="9"/>
      <c r="NU353" s="9"/>
      <c r="NV353" s="9"/>
      <c r="NW353" s="9"/>
      <c r="NX353" s="9"/>
      <c r="NY353" s="9"/>
      <c r="NZ353" s="9"/>
      <c r="OA353" s="9"/>
      <c r="OB353" s="9"/>
      <c r="OC353" s="9"/>
      <c r="OD353" s="9"/>
      <c r="OE353" s="9"/>
      <c r="OF353" s="9"/>
      <c r="OG353" s="9"/>
      <c r="OH353" s="9"/>
      <c r="OI353" s="9"/>
      <c r="OJ353" s="9"/>
      <c r="OK353" s="9"/>
      <c r="OL353" s="9"/>
      <c r="OM353" s="9"/>
      <c r="ON353" s="9"/>
      <c r="OO353" s="9"/>
      <c r="OP353" s="9"/>
      <c r="OQ353" s="9"/>
      <c r="OR353" s="9"/>
      <c r="OS353" s="9"/>
      <c r="OT353" s="9"/>
      <c r="OU353" s="9"/>
      <c r="OV353" s="9"/>
      <c r="OW353" s="9"/>
      <c r="OX353" s="9"/>
      <c r="OY353" s="9"/>
      <c r="OZ353" s="9"/>
      <c r="PA353" s="9"/>
      <c r="PB353" s="9"/>
      <c r="PC353" s="9"/>
      <c r="PD353" s="9"/>
      <c r="PE353" s="9"/>
      <c r="PF353" s="9"/>
      <c r="PG353" s="9"/>
      <c r="PH353" s="9"/>
      <c r="PI353" s="9"/>
      <c r="PJ353" s="9"/>
      <c r="PK353" s="9"/>
      <c r="PL353" s="9"/>
      <c r="PM353" s="9"/>
      <c r="PN353" s="9"/>
      <c r="PO353" s="9"/>
      <c r="PP353" s="9"/>
      <c r="PQ353" s="9"/>
      <c r="PR353" s="9"/>
      <c r="PS353" s="9"/>
      <c r="PT353" s="9"/>
      <c r="PU353" s="9"/>
      <c r="PV353" s="9"/>
      <c r="PW353" s="9"/>
      <c r="PX353" s="9"/>
      <c r="PY353" s="9"/>
      <c r="PZ353" s="9"/>
      <c r="QA353" s="9"/>
      <c r="QB353" s="9"/>
      <c r="QC353" s="9"/>
      <c r="QD353" s="9"/>
      <c r="QE353" s="9"/>
      <c r="QF353" s="9"/>
      <c r="QG353" s="9"/>
      <c r="QH353" s="9"/>
      <c r="QI353" s="9"/>
      <c r="QJ353" s="9"/>
      <c r="QK353" s="9"/>
      <c r="QL353" s="9"/>
      <c r="QM353" s="9"/>
      <c r="QN353" s="9"/>
      <c r="QO353" s="9"/>
      <c r="QP353" s="9"/>
      <c r="QQ353" s="9"/>
      <c r="QR353" s="9"/>
      <c r="QS353" s="9"/>
      <c r="QT353" s="9"/>
      <c r="QU353" s="9"/>
      <c r="QV353" s="9"/>
      <c r="QW353" s="9"/>
      <c r="QX353" s="9"/>
      <c r="QY353" s="9"/>
      <c r="QZ353" s="9"/>
      <c r="RA353" s="9"/>
      <c r="RB353" s="9"/>
      <c r="RC353" s="9"/>
      <c r="RD353" s="9"/>
      <c r="RE353" s="9"/>
      <c r="RF353" s="9"/>
      <c r="RG353" s="9"/>
      <c r="RH353" s="9"/>
      <c r="RI353" s="9"/>
      <c r="RJ353" s="9"/>
      <c r="RK353" s="9"/>
      <c r="RL353" s="9"/>
      <c r="RM353" s="9"/>
      <c r="RN353" s="9"/>
      <c r="RO353" s="9"/>
      <c r="RP353" s="9"/>
      <c r="RQ353" s="9"/>
      <c r="RR353" s="9"/>
      <c r="RS353" s="9"/>
      <c r="RT353" s="9"/>
      <c r="RU353" s="9"/>
      <c r="RV353" s="9"/>
      <c r="RW353" s="9"/>
      <c r="RX353" s="9"/>
      <c r="RY353" s="9"/>
      <c r="RZ353" s="9"/>
      <c r="SA353" s="9"/>
      <c r="SB353" s="9"/>
      <c r="SC353" s="9"/>
      <c r="SD353" s="9"/>
      <c r="SE353" s="9"/>
      <c r="SF353" s="9"/>
      <c r="SG353" s="9"/>
      <c r="SH353" s="9"/>
      <c r="SI353" s="9"/>
      <c r="SJ353" s="9"/>
      <c r="SK353" s="9"/>
      <c r="SL353" s="9"/>
      <c r="SM353" s="9"/>
      <c r="SN353" s="9"/>
      <c r="SO353" s="9"/>
      <c r="SP353" s="9"/>
      <c r="SQ353" s="9"/>
      <c r="SR353" s="9"/>
      <c r="SS353" s="9"/>
      <c r="ST353" s="9"/>
      <c r="SU353" s="9"/>
      <c r="SV353" s="9"/>
      <c r="SW353" s="9"/>
      <c r="SX353" s="9"/>
      <c r="SY353" s="9"/>
      <c r="SZ353" s="9"/>
      <c r="TA353" s="9"/>
      <c r="TB353" s="9"/>
      <c r="TC353" s="9"/>
      <c r="TD353" s="9"/>
      <c r="TE353" s="9"/>
      <c r="TF353" s="9"/>
      <c r="TG353" s="9"/>
      <c r="TH353" s="9"/>
      <c r="TI353" s="9"/>
      <c r="TJ353" s="9"/>
      <c r="TK353" s="9"/>
      <c r="TL353" s="9"/>
      <c r="TM353" s="9"/>
      <c r="TN353" s="9"/>
      <c r="TO353" s="9"/>
      <c r="TP353" s="9"/>
      <c r="TQ353" s="9"/>
      <c r="TR353" s="9"/>
      <c r="TS353" s="9"/>
      <c r="TT353" s="9"/>
      <c r="TU353" s="9"/>
      <c r="TV353" s="9"/>
      <c r="TW353" s="9"/>
      <c r="TX353" s="9"/>
      <c r="TY353" s="9"/>
      <c r="TZ353" s="9"/>
      <c r="UA353" s="9"/>
      <c r="UB353" s="9"/>
      <c r="UC353" s="9"/>
      <c r="UD353" s="9"/>
      <c r="UE353" s="9"/>
      <c r="UF353" s="9"/>
      <c r="UG353" s="9"/>
      <c r="UH353" s="9"/>
      <c r="UI353" s="9"/>
      <c r="UJ353" s="9"/>
      <c r="UK353" s="9"/>
      <c r="UL353" s="9"/>
      <c r="UM353" s="9"/>
      <c r="UN353" s="9"/>
      <c r="UO353" s="9"/>
      <c r="UP353" s="9"/>
      <c r="UQ353" s="9"/>
      <c r="UR353" s="9"/>
      <c r="US353" s="9"/>
    </row>
    <row r="354" spans="1:565" s="105" customFormat="1" x14ac:dyDescent="0.2">
      <c r="A354" s="119" t="s">
        <v>1089</v>
      </c>
      <c r="B354" s="116" t="s">
        <v>1005</v>
      </c>
      <c r="C354" s="120">
        <v>21.065369</v>
      </c>
      <c r="D354" s="113">
        <v>23.56</v>
      </c>
      <c r="E354" s="193"/>
      <c r="F354" s="10"/>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c r="IW354" s="9"/>
      <c r="IX354" s="9"/>
      <c r="IY354" s="9"/>
      <c r="IZ354" s="9"/>
      <c r="JA354" s="9"/>
      <c r="JB354" s="9"/>
      <c r="JC354" s="9"/>
      <c r="JD354" s="9"/>
      <c r="JE354" s="9"/>
      <c r="JF354" s="9"/>
      <c r="JG354" s="9"/>
      <c r="JH354" s="9"/>
      <c r="JI354" s="9"/>
      <c r="JJ354" s="9"/>
      <c r="JK354" s="9"/>
      <c r="JL354" s="9"/>
      <c r="JM354" s="9"/>
      <c r="JN354" s="9"/>
      <c r="JO354" s="9"/>
      <c r="JP354" s="9"/>
      <c r="JQ354" s="9"/>
      <c r="JR354" s="9"/>
      <c r="JS354" s="9"/>
      <c r="JT354" s="9"/>
      <c r="JU354" s="9"/>
      <c r="JV354" s="9"/>
      <c r="JW354" s="9"/>
      <c r="JX354" s="9"/>
      <c r="JY354" s="9"/>
      <c r="JZ354" s="9"/>
      <c r="KA354" s="9"/>
      <c r="KB354" s="9"/>
      <c r="KC354" s="9"/>
      <c r="KD354" s="9"/>
      <c r="KE354" s="9"/>
      <c r="KF354" s="9"/>
      <c r="KG354" s="9"/>
      <c r="KH354" s="9"/>
      <c r="KI354" s="9"/>
      <c r="KJ354" s="9"/>
      <c r="KK354" s="9"/>
      <c r="KL354" s="9"/>
      <c r="KM354" s="9"/>
      <c r="KN354" s="9"/>
      <c r="KO354" s="9"/>
      <c r="KP354" s="9"/>
      <c r="KQ354" s="9"/>
      <c r="KR354" s="9"/>
      <c r="KS354" s="9"/>
      <c r="KT354" s="9"/>
      <c r="KU354" s="9"/>
      <c r="KV354" s="9"/>
      <c r="KW354" s="9"/>
      <c r="KX354" s="9"/>
      <c r="KY354" s="9"/>
      <c r="KZ354" s="9"/>
      <c r="LA354" s="9"/>
      <c r="LB354" s="9"/>
      <c r="LC354" s="9"/>
      <c r="LD354" s="9"/>
      <c r="LE354" s="9"/>
      <c r="LF354" s="9"/>
      <c r="LG354" s="9"/>
      <c r="LH354" s="9"/>
      <c r="LI354" s="9"/>
      <c r="LJ354" s="9"/>
      <c r="LK354" s="9"/>
      <c r="LL354" s="9"/>
      <c r="LM354" s="9"/>
      <c r="LN354" s="9"/>
      <c r="LO354" s="9"/>
      <c r="LP354" s="9"/>
      <c r="LQ354" s="9"/>
      <c r="LR354" s="9"/>
      <c r="LS354" s="9"/>
      <c r="LT354" s="9"/>
      <c r="LU354" s="9"/>
      <c r="LV354" s="9"/>
      <c r="LW354" s="9"/>
      <c r="LX354" s="9"/>
      <c r="LY354" s="9"/>
      <c r="LZ354" s="9"/>
      <c r="MA354" s="9"/>
      <c r="MB354" s="9"/>
      <c r="MC354" s="9"/>
      <c r="MD354" s="9"/>
      <c r="ME354" s="9"/>
      <c r="MF354" s="9"/>
      <c r="MG354" s="9"/>
      <c r="MH354" s="9"/>
      <c r="MI354" s="9"/>
      <c r="MJ354" s="9"/>
      <c r="MK354" s="9"/>
      <c r="ML354" s="9"/>
      <c r="MM354" s="9"/>
      <c r="MN354" s="9"/>
      <c r="MO354" s="9"/>
      <c r="MP354" s="9"/>
      <c r="MQ354" s="9"/>
      <c r="MR354" s="9"/>
      <c r="MS354" s="9"/>
      <c r="MT354" s="9"/>
      <c r="MU354" s="9"/>
      <c r="MV354" s="9"/>
      <c r="MW354" s="9"/>
      <c r="MX354" s="9"/>
      <c r="MY354" s="9"/>
      <c r="MZ354" s="9"/>
      <c r="NA354" s="9"/>
      <c r="NB354" s="9"/>
      <c r="NC354" s="9"/>
      <c r="ND354" s="9"/>
      <c r="NE354" s="9"/>
      <c r="NF354" s="9"/>
      <c r="NG354" s="9"/>
      <c r="NH354" s="9"/>
      <c r="NI354" s="9"/>
      <c r="NJ354" s="9"/>
      <c r="NK354" s="9"/>
      <c r="NL354" s="9"/>
      <c r="NM354" s="9"/>
      <c r="NN354" s="9"/>
      <c r="NO354" s="9"/>
      <c r="NP354" s="9"/>
      <c r="NQ354" s="9"/>
      <c r="NR354" s="9"/>
      <c r="NS354" s="9"/>
      <c r="NT354" s="9"/>
      <c r="NU354" s="9"/>
      <c r="NV354" s="9"/>
      <c r="NW354" s="9"/>
      <c r="NX354" s="9"/>
      <c r="NY354" s="9"/>
      <c r="NZ354" s="9"/>
      <c r="OA354" s="9"/>
      <c r="OB354" s="9"/>
      <c r="OC354" s="9"/>
      <c r="OD354" s="9"/>
      <c r="OE354" s="9"/>
      <c r="OF354" s="9"/>
      <c r="OG354" s="9"/>
      <c r="OH354" s="9"/>
      <c r="OI354" s="9"/>
      <c r="OJ354" s="9"/>
      <c r="OK354" s="9"/>
      <c r="OL354" s="9"/>
      <c r="OM354" s="9"/>
      <c r="ON354" s="9"/>
      <c r="OO354" s="9"/>
      <c r="OP354" s="9"/>
      <c r="OQ354" s="9"/>
      <c r="OR354" s="9"/>
      <c r="OS354" s="9"/>
      <c r="OT354" s="9"/>
      <c r="OU354" s="9"/>
      <c r="OV354" s="9"/>
      <c r="OW354" s="9"/>
      <c r="OX354" s="9"/>
      <c r="OY354" s="9"/>
      <c r="OZ354" s="9"/>
      <c r="PA354" s="9"/>
      <c r="PB354" s="9"/>
      <c r="PC354" s="9"/>
      <c r="PD354" s="9"/>
      <c r="PE354" s="9"/>
      <c r="PF354" s="9"/>
      <c r="PG354" s="9"/>
      <c r="PH354" s="9"/>
      <c r="PI354" s="9"/>
      <c r="PJ354" s="9"/>
      <c r="PK354" s="9"/>
      <c r="PL354" s="9"/>
      <c r="PM354" s="9"/>
      <c r="PN354" s="9"/>
      <c r="PO354" s="9"/>
      <c r="PP354" s="9"/>
      <c r="PQ354" s="9"/>
      <c r="PR354" s="9"/>
      <c r="PS354" s="9"/>
      <c r="PT354" s="9"/>
      <c r="PU354" s="9"/>
      <c r="PV354" s="9"/>
      <c r="PW354" s="9"/>
      <c r="PX354" s="9"/>
      <c r="PY354" s="9"/>
      <c r="PZ354" s="9"/>
      <c r="QA354" s="9"/>
      <c r="QB354" s="9"/>
      <c r="QC354" s="9"/>
      <c r="QD354" s="9"/>
      <c r="QE354" s="9"/>
      <c r="QF354" s="9"/>
      <c r="QG354" s="9"/>
      <c r="QH354" s="9"/>
      <c r="QI354" s="9"/>
      <c r="QJ354" s="9"/>
      <c r="QK354" s="9"/>
      <c r="QL354" s="9"/>
      <c r="QM354" s="9"/>
      <c r="QN354" s="9"/>
      <c r="QO354" s="9"/>
      <c r="QP354" s="9"/>
      <c r="QQ354" s="9"/>
      <c r="QR354" s="9"/>
      <c r="QS354" s="9"/>
      <c r="QT354" s="9"/>
      <c r="QU354" s="9"/>
      <c r="QV354" s="9"/>
      <c r="QW354" s="9"/>
      <c r="QX354" s="9"/>
      <c r="QY354" s="9"/>
      <c r="QZ354" s="9"/>
      <c r="RA354" s="9"/>
      <c r="RB354" s="9"/>
      <c r="RC354" s="9"/>
      <c r="RD354" s="9"/>
      <c r="RE354" s="9"/>
      <c r="RF354" s="9"/>
      <c r="RG354" s="9"/>
      <c r="RH354" s="9"/>
      <c r="RI354" s="9"/>
      <c r="RJ354" s="9"/>
      <c r="RK354" s="9"/>
      <c r="RL354" s="9"/>
      <c r="RM354" s="9"/>
      <c r="RN354" s="9"/>
      <c r="RO354" s="9"/>
      <c r="RP354" s="9"/>
      <c r="RQ354" s="9"/>
      <c r="RR354" s="9"/>
      <c r="RS354" s="9"/>
      <c r="RT354" s="9"/>
      <c r="RU354" s="9"/>
      <c r="RV354" s="9"/>
      <c r="RW354" s="9"/>
      <c r="RX354" s="9"/>
      <c r="RY354" s="9"/>
      <c r="RZ354" s="9"/>
      <c r="SA354" s="9"/>
      <c r="SB354" s="9"/>
      <c r="SC354" s="9"/>
      <c r="SD354" s="9"/>
      <c r="SE354" s="9"/>
      <c r="SF354" s="9"/>
      <c r="SG354" s="9"/>
      <c r="SH354" s="9"/>
      <c r="SI354" s="9"/>
      <c r="SJ354" s="9"/>
      <c r="SK354" s="9"/>
      <c r="SL354" s="9"/>
      <c r="SM354" s="9"/>
      <c r="SN354" s="9"/>
      <c r="SO354" s="9"/>
      <c r="SP354" s="9"/>
      <c r="SQ354" s="9"/>
      <c r="SR354" s="9"/>
      <c r="SS354" s="9"/>
      <c r="ST354" s="9"/>
      <c r="SU354" s="9"/>
      <c r="SV354" s="9"/>
      <c r="SW354" s="9"/>
      <c r="SX354" s="9"/>
      <c r="SY354" s="9"/>
      <c r="SZ354" s="9"/>
      <c r="TA354" s="9"/>
      <c r="TB354" s="9"/>
      <c r="TC354" s="9"/>
      <c r="TD354" s="9"/>
      <c r="TE354" s="9"/>
      <c r="TF354" s="9"/>
      <c r="TG354" s="9"/>
      <c r="TH354" s="9"/>
      <c r="TI354" s="9"/>
      <c r="TJ354" s="9"/>
      <c r="TK354" s="9"/>
      <c r="TL354" s="9"/>
      <c r="TM354" s="9"/>
      <c r="TN354" s="9"/>
      <c r="TO354" s="9"/>
      <c r="TP354" s="9"/>
      <c r="TQ354" s="9"/>
      <c r="TR354" s="9"/>
      <c r="TS354" s="9"/>
      <c r="TT354" s="9"/>
      <c r="TU354" s="9"/>
      <c r="TV354" s="9"/>
      <c r="TW354" s="9"/>
      <c r="TX354" s="9"/>
      <c r="TY354" s="9"/>
      <c r="TZ354" s="9"/>
      <c r="UA354" s="9"/>
      <c r="UB354" s="9"/>
      <c r="UC354" s="9"/>
      <c r="UD354" s="9"/>
      <c r="UE354" s="9"/>
      <c r="UF354" s="9"/>
      <c r="UG354" s="9"/>
      <c r="UH354" s="9"/>
      <c r="UI354" s="9"/>
      <c r="UJ354" s="9"/>
      <c r="UK354" s="9"/>
      <c r="UL354" s="9"/>
      <c r="UM354" s="9"/>
      <c r="UN354" s="9"/>
      <c r="UO354" s="9"/>
      <c r="UP354" s="9"/>
      <c r="UQ354" s="9"/>
      <c r="UR354" s="9"/>
      <c r="US354" s="9"/>
    </row>
    <row r="355" spans="1:565" s="105" customFormat="1" x14ac:dyDescent="0.2">
      <c r="A355" s="10"/>
      <c r="B355" s="10"/>
      <c r="C355" s="10"/>
      <c r="D355" s="10"/>
      <c r="E355" s="10"/>
      <c r="F355" s="10"/>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c r="IW355" s="9"/>
      <c r="IX355" s="9"/>
      <c r="IY355" s="9"/>
      <c r="IZ355" s="9"/>
      <c r="JA355" s="9"/>
      <c r="JB355" s="9"/>
      <c r="JC355" s="9"/>
      <c r="JD355" s="9"/>
      <c r="JE355" s="9"/>
      <c r="JF355" s="9"/>
      <c r="JG355" s="9"/>
      <c r="JH355" s="9"/>
      <c r="JI355" s="9"/>
      <c r="JJ355" s="9"/>
      <c r="JK355" s="9"/>
      <c r="JL355" s="9"/>
      <c r="JM355" s="9"/>
      <c r="JN355" s="9"/>
      <c r="JO355" s="9"/>
      <c r="JP355" s="9"/>
      <c r="JQ355" s="9"/>
      <c r="JR355" s="9"/>
      <c r="JS355" s="9"/>
      <c r="JT355" s="9"/>
      <c r="JU355" s="9"/>
      <c r="JV355" s="9"/>
      <c r="JW355" s="9"/>
      <c r="JX355" s="9"/>
      <c r="JY355" s="9"/>
      <c r="JZ355" s="9"/>
      <c r="KA355" s="9"/>
      <c r="KB355" s="9"/>
      <c r="KC355" s="9"/>
      <c r="KD355" s="9"/>
      <c r="KE355" s="9"/>
      <c r="KF355" s="9"/>
      <c r="KG355" s="9"/>
      <c r="KH355" s="9"/>
      <c r="KI355" s="9"/>
      <c r="KJ355" s="9"/>
      <c r="KK355" s="9"/>
      <c r="KL355" s="9"/>
      <c r="KM355" s="9"/>
      <c r="KN355" s="9"/>
      <c r="KO355" s="9"/>
      <c r="KP355" s="9"/>
      <c r="KQ355" s="9"/>
      <c r="KR355" s="9"/>
      <c r="KS355" s="9"/>
      <c r="KT355" s="9"/>
      <c r="KU355" s="9"/>
      <c r="KV355" s="9"/>
      <c r="KW355" s="9"/>
      <c r="KX355" s="9"/>
      <c r="KY355" s="9"/>
      <c r="KZ355" s="9"/>
      <c r="LA355" s="9"/>
      <c r="LB355" s="9"/>
      <c r="LC355" s="9"/>
      <c r="LD355" s="9"/>
      <c r="LE355" s="9"/>
      <c r="LF355" s="9"/>
      <c r="LG355" s="9"/>
      <c r="LH355" s="9"/>
      <c r="LI355" s="9"/>
      <c r="LJ355" s="9"/>
      <c r="LK355" s="9"/>
      <c r="LL355" s="9"/>
      <c r="LM355" s="9"/>
      <c r="LN355" s="9"/>
      <c r="LO355" s="9"/>
      <c r="LP355" s="9"/>
      <c r="LQ355" s="9"/>
      <c r="LR355" s="9"/>
      <c r="LS355" s="9"/>
      <c r="LT355" s="9"/>
      <c r="LU355" s="9"/>
      <c r="LV355" s="9"/>
      <c r="LW355" s="9"/>
      <c r="LX355" s="9"/>
      <c r="LY355" s="9"/>
      <c r="LZ355" s="9"/>
      <c r="MA355" s="9"/>
      <c r="MB355" s="9"/>
      <c r="MC355" s="9"/>
      <c r="MD355" s="9"/>
      <c r="ME355" s="9"/>
      <c r="MF355" s="9"/>
      <c r="MG355" s="9"/>
      <c r="MH355" s="9"/>
      <c r="MI355" s="9"/>
      <c r="MJ355" s="9"/>
      <c r="MK355" s="9"/>
      <c r="ML355" s="9"/>
      <c r="MM355" s="9"/>
      <c r="MN355" s="9"/>
      <c r="MO355" s="9"/>
      <c r="MP355" s="9"/>
      <c r="MQ355" s="9"/>
      <c r="MR355" s="9"/>
      <c r="MS355" s="9"/>
      <c r="MT355" s="9"/>
      <c r="MU355" s="9"/>
      <c r="MV355" s="9"/>
      <c r="MW355" s="9"/>
      <c r="MX355" s="9"/>
      <c r="MY355" s="9"/>
      <c r="MZ355" s="9"/>
      <c r="NA355" s="9"/>
      <c r="NB355" s="9"/>
      <c r="NC355" s="9"/>
      <c r="ND355" s="9"/>
      <c r="NE355" s="9"/>
      <c r="NF355" s="9"/>
      <c r="NG355" s="9"/>
      <c r="NH355" s="9"/>
      <c r="NI355" s="9"/>
      <c r="NJ355" s="9"/>
      <c r="NK355" s="9"/>
      <c r="NL355" s="9"/>
      <c r="NM355" s="9"/>
      <c r="NN355" s="9"/>
      <c r="NO355" s="9"/>
      <c r="NP355" s="9"/>
      <c r="NQ355" s="9"/>
      <c r="NR355" s="9"/>
      <c r="NS355" s="9"/>
      <c r="NT355" s="9"/>
      <c r="NU355" s="9"/>
      <c r="NV355" s="9"/>
      <c r="NW355" s="9"/>
      <c r="NX355" s="9"/>
      <c r="NY355" s="9"/>
      <c r="NZ355" s="9"/>
      <c r="OA355" s="9"/>
      <c r="OB355" s="9"/>
      <c r="OC355" s="9"/>
      <c r="OD355" s="9"/>
      <c r="OE355" s="9"/>
      <c r="OF355" s="9"/>
      <c r="OG355" s="9"/>
      <c r="OH355" s="9"/>
      <c r="OI355" s="9"/>
      <c r="OJ355" s="9"/>
      <c r="OK355" s="9"/>
      <c r="OL355" s="9"/>
      <c r="OM355" s="9"/>
      <c r="ON355" s="9"/>
      <c r="OO355" s="9"/>
      <c r="OP355" s="9"/>
      <c r="OQ355" s="9"/>
      <c r="OR355" s="9"/>
      <c r="OS355" s="9"/>
      <c r="OT355" s="9"/>
      <c r="OU355" s="9"/>
      <c r="OV355" s="9"/>
      <c r="OW355" s="9"/>
      <c r="OX355" s="9"/>
      <c r="OY355" s="9"/>
      <c r="OZ355" s="9"/>
      <c r="PA355" s="9"/>
      <c r="PB355" s="9"/>
      <c r="PC355" s="9"/>
      <c r="PD355" s="9"/>
      <c r="PE355" s="9"/>
      <c r="PF355" s="9"/>
      <c r="PG355" s="9"/>
      <c r="PH355" s="9"/>
      <c r="PI355" s="9"/>
      <c r="PJ355" s="9"/>
      <c r="PK355" s="9"/>
      <c r="PL355" s="9"/>
      <c r="PM355" s="9"/>
      <c r="PN355" s="9"/>
      <c r="PO355" s="9"/>
      <c r="PP355" s="9"/>
      <c r="PQ355" s="9"/>
      <c r="PR355" s="9"/>
      <c r="PS355" s="9"/>
      <c r="PT355" s="9"/>
      <c r="PU355" s="9"/>
      <c r="PV355" s="9"/>
      <c r="PW355" s="9"/>
      <c r="PX355" s="9"/>
      <c r="PY355" s="9"/>
      <c r="PZ355" s="9"/>
      <c r="QA355" s="9"/>
      <c r="QB355" s="9"/>
      <c r="QC355" s="9"/>
      <c r="QD355" s="9"/>
      <c r="QE355" s="9"/>
      <c r="QF355" s="9"/>
      <c r="QG355" s="9"/>
      <c r="QH355" s="9"/>
      <c r="QI355" s="9"/>
      <c r="QJ355" s="9"/>
      <c r="QK355" s="9"/>
      <c r="QL355" s="9"/>
      <c r="QM355" s="9"/>
      <c r="QN355" s="9"/>
      <c r="QO355" s="9"/>
      <c r="QP355" s="9"/>
      <c r="QQ355" s="9"/>
      <c r="QR355" s="9"/>
      <c r="QS355" s="9"/>
      <c r="QT355" s="9"/>
      <c r="QU355" s="9"/>
      <c r="QV355" s="9"/>
      <c r="QW355" s="9"/>
      <c r="QX355" s="9"/>
      <c r="QY355" s="9"/>
      <c r="QZ355" s="9"/>
      <c r="RA355" s="9"/>
      <c r="RB355" s="9"/>
      <c r="RC355" s="9"/>
      <c r="RD355" s="9"/>
      <c r="RE355" s="9"/>
      <c r="RF355" s="9"/>
      <c r="RG355" s="9"/>
      <c r="RH355" s="9"/>
      <c r="RI355" s="9"/>
      <c r="RJ355" s="9"/>
      <c r="RK355" s="9"/>
      <c r="RL355" s="9"/>
      <c r="RM355" s="9"/>
      <c r="RN355" s="9"/>
      <c r="RO355" s="9"/>
      <c r="RP355" s="9"/>
      <c r="RQ355" s="9"/>
      <c r="RR355" s="9"/>
      <c r="RS355" s="9"/>
      <c r="RT355" s="9"/>
      <c r="RU355" s="9"/>
      <c r="RV355" s="9"/>
      <c r="RW355" s="9"/>
      <c r="RX355" s="9"/>
      <c r="RY355" s="9"/>
      <c r="RZ355" s="9"/>
      <c r="SA355" s="9"/>
      <c r="SB355" s="9"/>
      <c r="SC355" s="9"/>
      <c r="SD355" s="9"/>
      <c r="SE355" s="9"/>
      <c r="SF355" s="9"/>
      <c r="SG355" s="9"/>
      <c r="SH355" s="9"/>
      <c r="SI355" s="9"/>
      <c r="SJ355" s="9"/>
      <c r="SK355" s="9"/>
      <c r="SL355" s="9"/>
      <c r="SM355" s="9"/>
      <c r="SN355" s="9"/>
      <c r="SO355" s="9"/>
      <c r="SP355" s="9"/>
      <c r="SQ355" s="9"/>
      <c r="SR355" s="9"/>
      <c r="SS355" s="9"/>
      <c r="ST355" s="9"/>
      <c r="SU355" s="9"/>
      <c r="SV355" s="9"/>
      <c r="SW355" s="9"/>
      <c r="SX355" s="9"/>
      <c r="SY355" s="9"/>
      <c r="SZ355" s="9"/>
      <c r="TA355" s="9"/>
      <c r="TB355" s="9"/>
      <c r="TC355" s="9"/>
      <c r="TD355" s="9"/>
      <c r="TE355" s="9"/>
      <c r="TF355" s="9"/>
      <c r="TG355" s="9"/>
      <c r="TH355" s="9"/>
      <c r="TI355" s="9"/>
      <c r="TJ355" s="9"/>
      <c r="TK355" s="9"/>
      <c r="TL355" s="9"/>
      <c r="TM355" s="9"/>
      <c r="TN355" s="9"/>
      <c r="TO355" s="9"/>
      <c r="TP355" s="9"/>
      <c r="TQ355" s="9"/>
      <c r="TR355" s="9"/>
      <c r="TS355" s="9"/>
      <c r="TT355" s="9"/>
      <c r="TU355" s="9"/>
      <c r="TV355" s="9"/>
      <c r="TW355" s="9"/>
      <c r="TX355" s="9"/>
      <c r="TY355" s="9"/>
      <c r="TZ355" s="9"/>
      <c r="UA355" s="9"/>
      <c r="UB355" s="9"/>
      <c r="UC355" s="9"/>
      <c r="UD355" s="9"/>
      <c r="UE355" s="9"/>
      <c r="UF355" s="9"/>
      <c r="UG355" s="9"/>
      <c r="UH355" s="9"/>
      <c r="UI355" s="9"/>
      <c r="UJ355" s="9"/>
      <c r="UK355" s="9"/>
      <c r="UL355" s="9"/>
      <c r="UM355" s="9"/>
      <c r="UN355" s="9"/>
      <c r="UO355" s="9"/>
      <c r="UP355" s="9"/>
      <c r="UQ355" s="9"/>
      <c r="UR355" s="9"/>
      <c r="US355" s="9"/>
    </row>
    <row r="356" spans="1:565" s="105" customFormat="1" x14ac:dyDescent="0.2">
      <c r="A356" s="10" t="s">
        <v>1662</v>
      </c>
      <c r="B356" s="10"/>
      <c r="C356" s="10"/>
      <c r="D356" s="10"/>
      <c r="E356" s="10"/>
      <c r="F356" s="10"/>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c r="IW356" s="9"/>
      <c r="IX356" s="9"/>
      <c r="IY356" s="9"/>
      <c r="IZ356" s="9"/>
      <c r="JA356" s="9"/>
      <c r="JB356" s="9"/>
      <c r="JC356" s="9"/>
      <c r="JD356" s="9"/>
      <c r="JE356" s="9"/>
      <c r="JF356" s="9"/>
      <c r="JG356" s="9"/>
      <c r="JH356" s="9"/>
      <c r="JI356" s="9"/>
      <c r="JJ356" s="9"/>
      <c r="JK356" s="9"/>
      <c r="JL356" s="9"/>
      <c r="JM356" s="9"/>
      <c r="JN356" s="9"/>
      <c r="JO356" s="9"/>
      <c r="JP356" s="9"/>
      <c r="JQ356" s="9"/>
      <c r="JR356" s="9"/>
      <c r="JS356" s="9"/>
      <c r="JT356" s="9"/>
      <c r="JU356" s="9"/>
      <c r="JV356" s="9"/>
      <c r="JW356" s="9"/>
      <c r="JX356" s="9"/>
      <c r="JY356" s="9"/>
      <c r="JZ356" s="9"/>
      <c r="KA356" s="9"/>
      <c r="KB356" s="9"/>
      <c r="KC356" s="9"/>
      <c r="KD356" s="9"/>
      <c r="KE356" s="9"/>
      <c r="KF356" s="9"/>
      <c r="KG356" s="9"/>
      <c r="KH356" s="9"/>
      <c r="KI356" s="9"/>
      <c r="KJ356" s="9"/>
      <c r="KK356" s="9"/>
      <c r="KL356" s="9"/>
      <c r="KM356" s="9"/>
      <c r="KN356" s="9"/>
      <c r="KO356" s="9"/>
      <c r="KP356" s="9"/>
      <c r="KQ356" s="9"/>
      <c r="KR356" s="9"/>
      <c r="KS356" s="9"/>
      <c r="KT356" s="9"/>
      <c r="KU356" s="9"/>
      <c r="KV356" s="9"/>
      <c r="KW356" s="9"/>
      <c r="KX356" s="9"/>
      <c r="KY356" s="9"/>
      <c r="KZ356" s="9"/>
      <c r="LA356" s="9"/>
      <c r="LB356" s="9"/>
      <c r="LC356" s="9"/>
      <c r="LD356" s="9"/>
      <c r="LE356" s="9"/>
      <c r="LF356" s="9"/>
      <c r="LG356" s="9"/>
      <c r="LH356" s="9"/>
      <c r="LI356" s="9"/>
      <c r="LJ356" s="9"/>
      <c r="LK356" s="9"/>
      <c r="LL356" s="9"/>
      <c r="LM356" s="9"/>
      <c r="LN356" s="9"/>
      <c r="LO356" s="9"/>
      <c r="LP356" s="9"/>
      <c r="LQ356" s="9"/>
      <c r="LR356" s="9"/>
      <c r="LS356" s="9"/>
      <c r="LT356" s="9"/>
      <c r="LU356" s="9"/>
      <c r="LV356" s="9"/>
      <c r="LW356" s="9"/>
      <c r="LX356" s="9"/>
      <c r="LY356" s="9"/>
      <c r="LZ356" s="9"/>
      <c r="MA356" s="9"/>
      <c r="MB356" s="9"/>
      <c r="MC356" s="9"/>
      <c r="MD356" s="9"/>
      <c r="ME356" s="9"/>
      <c r="MF356" s="9"/>
      <c r="MG356" s="9"/>
      <c r="MH356" s="9"/>
      <c r="MI356" s="9"/>
      <c r="MJ356" s="9"/>
      <c r="MK356" s="9"/>
      <c r="ML356" s="9"/>
      <c r="MM356" s="9"/>
      <c r="MN356" s="9"/>
      <c r="MO356" s="9"/>
      <c r="MP356" s="9"/>
      <c r="MQ356" s="9"/>
      <c r="MR356" s="9"/>
      <c r="MS356" s="9"/>
      <c r="MT356" s="9"/>
      <c r="MU356" s="9"/>
      <c r="MV356" s="9"/>
      <c r="MW356" s="9"/>
      <c r="MX356" s="9"/>
      <c r="MY356" s="9"/>
      <c r="MZ356" s="9"/>
      <c r="NA356" s="9"/>
      <c r="NB356" s="9"/>
      <c r="NC356" s="9"/>
      <c r="ND356" s="9"/>
      <c r="NE356" s="9"/>
      <c r="NF356" s="9"/>
      <c r="NG356" s="9"/>
      <c r="NH356" s="9"/>
      <c r="NI356" s="9"/>
      <c r="NJ356" s="9"/>
      <c r="NK356" s="9"/>
      <c r="NL356" s="9"/>
      <c r="NM356" s="9"/>
      <c r="NN356" s="9"/>
      <c r="NO356" s="9"/>
      <c r="NP356" s="9"/>
      <c r="NQ356" s="9"/>
      <c r="NR356" s="9"/>
      <c r="NS356" s="9"/>
      <c r="NT356" s="9"/>
      <c r="NU356" s="9"/>
      <c r="NV356" s="9"/>
      <c r="NW356" s="9"/>
      <c r="NX356" s="9"/>
      <c r="NY356" s="9"/>
      <c r="NZ356" s="9"/>
      <c r="OA356" s="9"/>
      <c r="OB356" s="9"/>
      <c r="OC356" s="9"/>
      <c r="OD356" s="9"/>
      <c r="OE356" s="9"/>
      <c r="OF356" s="9"/>
      <c r="OG356" s="9"/>
      <c r="OH356" s="9"/>
      <c r="OI356" s="9"/>
      <c r="OJ356" s="9"/>
      <c r="OK356" s="9"/>
      <c r="OL356" s="9"/>
      <c r="OM356" s="9"/>
      <c r="ON356" s="9"/>
      <c r="OO356" s="9"/>
      <c r="OP356" s="9"/>
      <c r="OQ356" s="9"/>
      <c r="OR356" s="9"/>
      <c r="OS356" s="9"/>
      <c r="OT356" s="9"/>
      <c r="OU356" s="9"/>
      <c r="OV356" s="9"/>
      <c r="OW356" s="9"/>
      <c r="OX356" s="9"/>
      <c r="OY356" s="9"/>
      <c r="OZ356" s="9"/>
      <c r="PA356" s="9"/>
      <c r="PB356" s="9"/>
      <c r="PC356" s="9"/>
      <c r="PD356" s="9"/>
      <c r="PE356" s="9"/>
      <c r="PF356" s="9"/>
      <c r="PG356" s="9"/>
      <c r="PH356" s="9"/>
      <c r="PI356" s="9"/>
      <c r="PJ356" s="9"/>
      <c r="PK356" s="9"/>
      <c r="PL356" s="9"/>
      <c r="PM356" s="9"/>
      <c r="PN356" s="9"/>
      <c r="PO356" s="9"/>
      <c r="PP356" s="9"/>
      <c r="PQ356" s="9"/>
      <c r="PR356" s="9"/>
      <c r="PS356" s="9"/>
      <c r="PT356" s="9"/>
      <c r="PU356" s="9"/>
      <c r="PV356" s="9"/>
      <c r="PW356" s="9"/>
      <c r="PX356" s="9"/>
      <c r="PY356" s="9"/>
      <c r="PZ356" s="9"/>
      <c r="QA356" s="9"/>
      <c r="QB356" s="9"/>
      <c r="QC356" s="9"/>
      <c r="QD356" s="9"/>
      <c r="QE356" s="9"/>
      <c r="QF356" s="9"/>
      <c r="QG356" s="9"/>
      <c r="QH356" s="9"/>
      <c r="QI356" s="9"/>
      <c r="QJ356" s="9"/>
      <c r="QK356" s="9"/>
      <c r="QL356" s="9"/>
      <c r="QM356" s="9"/>
      <c r="QN356" s="9"/>
      <c r="QO356" s="9"/>
      <c r="QP356" s="9"/>
      <c r="QQ356" s="9"/>
      <c r="QR356" s="9"/>
      <c r="QS356" s="9"/>
      <c r="QT356" s="9"/>
      <c r="QU356" s="9"/>
      <c r="QV356" s="9"/>
      <c r="QW356" s="9"/>
      <c r="QX356" s="9"/>
      <c r="QY356" s="9"/>
      <c r="QZ356" s="9"/>
      <c r="RA356" s="9"/>
      <c r="RB356" s="9"/>
      <c r="RC356" s="9"/>
      <c r="RD356" s="9"/>
      <c r="RE356" s="9"/>
      <c r="RF356" s="9"/>
      <c r="RG356" s="9"/>
      <c r="RH356" s="9"/>
      <c r="RI356" s="9"/>
      <c r="RJ356" s="9"/>
      <c r="RK356" s="9"/>
      <c r="RL356" s="9"/>
      <c r="RM356" s="9"/>
      <c r="RN356" s="9"/>
      <c r="RO356" s="9"/>
      <c r="RP356" s="9"/>
      <c r="RQ356" s="9"/>
      <c r="RR356" s="9"/>
      <c r="RS356" s="9"/>
      <c r="RT356" s="9"/>
      <c r="RU356" s="9"/>
      <c r="RV356" s="9"/>
      <c r="RW356" s="9"/>
      <c r="RX356" s="9"/>
      <c r="RY356" s="9"/>
      <c r="RZ356" s="9"/>
      <c r="SA356" s="9"/>
      <c r="SB356" s="9"/>
      <c r="SC356" s="9"/>
      <c r="SD356" s="9"/>
      <c r="SE356" s="9"/>
      <c r="SF356" s="9"/>
      <c r="SG356" s="9"/>
      <c r="SH356" s="9"/>
      <c r="SI356" s="9"/>
      <c r="SJ356" s="9"/>
      <c r="SK356" s="9"/>
      <c r="SL356" s="9"/>
      <c r="SM356" s="9"/>
      <c r="SN356" s="9"/>
      <c r="SO356" s="9"/>
      <c r="SP356" s="9"/>
      <c r="SQ356" s="9"/>
      <c r="SR356" s="9"/>
      <c r="SS356" s="9"/>
      <c r="ST356" s="9"/>
      <c r="SU356" s="9"/>
      <c r="SV356" s="9"/>
      <c r="SW356" s="9"/>
      <c r="SX356" s="9"/>
      <c r="SY356" s="9"/>
      <c r="SZ356" s="9"/>
      <c r="TA356" s="9"/>
      <c r="TB356" s="9"/>
      <c r="TC356" s="9"/>
      <c r="TD356" s="9"/>
      <c r="TE356" s="9"/>
      <c r="TF356" s="9"/>
      <c r="TG356" s="9"/>
      <c r="TH356" s="9"/>
      <c r="TI356" s="9"/>
      <c r="TJ356" s="9"/>
      <c r="TK356" s="9"/>
      <c r="TL356" s="9"/>
      <c r="TM356" s="9"/>
      <c r="TN356" s="9"/>
      <c r="TO356" s="9"/>
      <c r="TP356" s="9"/>
      <c r="TQ356" s="9"/>
      <c r="TR356" s="9"/>
      <c r="TS356" s="9"/>
      <c r="TT356" s="9"/>
      <c r="TU356" s="9"/>
      <c r="TV356" s="9"/>
      <c r="TW356" s="9"/>
      <c r="TX356" s="9"/>
      <c r="TY356" s="9"/>
      <c r="TZ356" s="9"/>
      <c r="UA356" s="9"/>
      <c r="UB356" s="9"/>
      <c r="UC356" s="9"/>
      <c r="UD356" s="9"/>
      <c r="UE356" s="9"/>
      <c r="UF356" s="9"/>
      <c r="UG356" s="9"/>
      <c r="UH356" s="9"/>
      <c r="UI356" s="9"/>
      <c r="UJ356" s="9"/>
      <c r="UK356" s="9"/>
      <c r="UL356" s="9"/>
      <c r="UM356" s="9"/>
      <c r="UN356" s="9"/>
      <c r="UO356" s="9"/>
      <c r="UP356" s="9"/>
      <c r="UQ356" s="9"/>
      <c r="UR356" s="9"/>
      <c r="US356" s="9"/>
    </row>
    <row r="357" spans="1:565" s="105" customFormat="1" x14ac:dyDescent="0.2">
      <c r="A357" s="10" t="s">
        <v>1663</v>
      </c>
      <c r="B357" s="10"/>
      <c r="C357" s="10"/>
      <c r="D357" s="10"/>
      <c r="E357" s="10"/>
      <c r="F357" s="10"/>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c r="IW357" s="9"/>
      <c r="IX357" s="9"/>
      <c r="IY357" s="9"/>
      <c r="IZ357" s="9"/>
      <c r="JA357" s="9"/>
      <c r="JB357" s="9"/>
      <c r="JC357" s="9"/>
      <c r="JD357" s="9"/>
      <c r="JE357" s="9"/>
      <c r="JF357" s="9"/>
      <c r="JG357" s="9"/>
      <c r="JH357" s="9"/>
      <c r="JI357" s="9"/>
      <c r="JJ357" s="9"/>
      <c r="JK357" s="9"/>
      <c r="JL357" s="9"/>
      <c r="JM357" s="9"/>
      <c r="JN357" s="9"/>
      <c r="JO357" s="9"/>
      <c r="JP357" s="9"/>
      <c r="JQ357" s="9"/>
      <c r="JR357" s="9"/>
      <c r="JS357" s="9"/>
      <c r="JT357" s="9"/>
      <c r="JU357" s="9"/>
      <c r="JV357" s="9"/>
      <c r="JW357" s="9"/>
      <c r="JX357" s="9"/>
      <c r="JY357" s="9"/>
      <c r="JZ357" s="9"/>
      <c r="KA357" s="9"/>
      <c r="KB357" s="9"/>
      <c r="KC357" s="9"/>
      <c r="KD357" s="9"/>
      <c r="KE357" s="9"/>
      <c r="KF357" s="9"/>
      <c r="KG357" s="9"/>
      <c r="KH357" s="9"/>
      <c r="KI357" s="9"/>
      <c r="KJ357" s="9"/>
      <c r="KK357" s="9"/>
      <c r="KL357" s="9"/>
      <c r="KM357" s="9"/>
      <c r="KN357" s="9"/>
      <c r="KO357" s="9"/>
      <c r="KP357" s="9"/>
      <c r="KQ357" s="9"/>
      <c r="KR357" s="9"/>
      <c r="KS357" s="9"/>
      <c r="KT357" s="9"/>
      <c r="KU357" s="9"/>
      <c r="KV357" s="9"/>
      <c r="KW357" s="9"/>
      <c r="KX357" s="9"/>
      <c r="KY357" s="9"/>
      <c r="KZ357" s="9"/>
      <c r="LA357" s="9"/>
      <c r="LB357" s="9"/>
      <c r="LC357" s="9"/>
      <c r="LD357" s="9"/>
      <c r="LE357" s="9"/>
      <c r="LF357" s="9"/>
      <c r="LG357" s="9"/>
      <c r="LH357" s="9"/>
      <c r="LI357" s="9"/>
      <c r="LJ357" s="9"/>
      <c r="LK357" s="9"/>
      <c r="LL357" s="9"/>
      <c r="LM357" s="9"/>
      <c r="LN357" s="9"/>
      <c r="LO357" s="9"/>
      <c r="LP357" s="9"/>
      <c r="LQ357" s="9"/>
      <c r="LR357" s="9"/>
      <c r="LS357" s="9"/>
      <c r="LT357" s="9"/>
      <c r="LU357" s="9"/>
      <c r="LV357" s="9"/>
      <c r="LW357" s="9"/>
      <c r="LX357" s="9"/>
      <c r="LY357" s="9"/>
      <c r="LZ357" s="9"/>
      <c r="MA357" s="9"/>
      <c r="MB357" s="9"/>
      <c r="MC357" s="9"/>
      <c r="MD357" s="9"/>
      <c r="ME357" s="9"/>
      <c r="MF357" s="9"/>
      <c r="MG357" s="9"/>
      <c r="MH357" s="9"/>
      <c r="MI357" s="9"/>
      <c r="MJ357" s="9"/>
      <c r="MK357" s="9"/>
      <c r="ML357" s="9"/>
      <c r="MM357" s="9"/>
      <c r="MN357" s="9"/>
      <c r="MO357" s="9"/>
      <c r="MP357" s="9"/>
      <c r="MQ357" s="9"/>
      <c r="MR357" s="9"/>
      <c r="MS357" s="9"/>
      <c r="MT357" s="9"/>
      <c r="MU357" s="9"/>
      <c r="MV357" s="9"/>
      <c r="MW357" s="9"/>
      <c r="MX357" s="9"/>
      <c r="MY357" s="9"/>
      <c r="MZ357" s="9"/>
      <c r="NA357" s="9"/>
      <c r="NB357" s="9"/>
      <c r="NC357" s="9"/>
      <c r="ND357" s="9"/>
      <c r="NE357" s="9"/>
      <c r="NF357" s="9"/>
      <c r="NG357" s="9"/>
      <c r="NH357" s="9"/>
      <c r="NI357" s="9"/>
      <c r="NJ357" s="9"/>
      <c r="NK357" s="9"/>
      <c r="NL357" s="9"/>
      <c r="NM357" s="9"/>
      <c r="NN357" s="9"/>
      <c r="NO357" s="9"/>
      <c r="NP357" s="9"/>
      <c r="NQ357" s="9"/>
      <c r="NR357" s="9"/>
      <c r="NS357" s="9"/>
      <c r="NT357" s="9"/>
      <c r="NU357" s="9"/>
      <c r="NV357" s="9"/>
      <c r="NW357" s="9"/>
      <c r="NX357" s="9"/>
      <c r="NY357" s="9"/>
      <c r="NZ357" s="9"/>
      <c r="OA357" s="9"/>
      <c r="OB357" s="9"/>
      <c r="OC357" s="9"/>
      <c r="OD357" s="9"/>
      <c r="OE357" s="9"/>
      <c r="OF357" s="9"/>
      <c r="OG357" s="9"/>
      <c r="OH357" s="9"/>
      <c r="OI357" s="9"/>
      <c r="OJ357" s="9"/>
      <c r="OK357" s="9"/>
      <c r="OL357" s="9"/>
      <c r="OM357" s="9"/>
      <c r="ON357" s="9"/>
      <c r="OO357" s="9"/>
      <c r="OP357" s="9"/>
      <c r="OQ357" s="9"/>
      <c r="OR357" s="9"/>
      <c r="OS357" s="9"/>
      <c r="OT357" s="9"/>
      <c r="OU357" s="9"/>
      <c r="OV357" s="9"/>
      <c r="OW357" s="9"/>
      <c r="OX357" s="9"/>
      <c r="OY357" s="9"/>
      <c r="OZ357" s="9"/>
      <c r="PA357" s="9"/>
      <c r="PB357" s="9"/>
      <c r="PC357" s="9"/>
      <c r="PD357" s="9"/>
      <c r="PE357" s="9"/>
      <c r="PF357" s="9"/>
      <c r="PG357" s="9"/>
      <c r="PH357" s="9"/>
      <c r="PI357" s="9"/>
      <c r="PJ357" s="9"/>
      <c r="PK357" s="9"/>
      <c r="PL357" s="9"/>
      <c r="PM357" s="9"/>
      <c r="PN357" s="9"/>
      <c r="PO357" s="9"/>
      <c r="PP357" s="9"/>
      <c r="PQ357" s="9"/>
      <c r="PR357" s="9"/>
      <c r="PS357" s="9"/>
      <c r="PT357" s="9"/>
      <c r="PU357" s="9"/>
      <c r="PV357" s="9"/>
      <c r="PW357" s="9"/>
      <c r="PX357" s="9"/>
      <c r="PY357" s="9"/>
      <c r="PZ357" s="9"/>
      <c r="QA357" s="9"/>
      <c r="QB357" s="9"/>
      <c r="QC357" s="9"/>
      <c r="QD357" s="9"/>
      <c r="QE357" s="9"/>
      <c r="QF357" s="9"/>
      <c r="QG357" s="9"/>
      <c r="QH357" s="9"/>
      <c r="QI357" s="9"/>
      <c r="QJ357" s="9"/>
      <c r="QK357" s="9"/>
      <c r="QL357" s="9"/>
      <c r="QM357" s="9"/>
      <c r="QN357" s="9"/>
      <c r="QO357" s="9"/>
      <c r="QP357" s="9"/>
      <c r="QQ357" s="9"/>
      <c r="QR357" s="9"/>
      <c r="QS357" s="9"/>
      <c r="QT357" s="9"/>
      <c r="QU357" s="9"/>
      <c r="QV357" s="9"/>
      <c r="QW357" s="9"/>
      <c r="QX357" s="9"/>
      <c r="QY357" s="9"/>
      <c r="QZ357" s="9"/>
      <c r="RA357" s="9"/>
      <c r="RB357" s="9"/>
      <c r="RC357" s="9"/>
      <c r="RD357" s="9"/>
      <c r="RE357" s="9"/>
      <c r="RF357" s="9"/>
      <c r="RG357" s="9"/>
      <c r="RH357" s="9"/>
      <c r="RI357" s="9"/>
      <c r="RJ357" s="9"/>
      <c r="RK357" s="9"/>
      <c r="RL357" s="9"/>
      <c r="RM357" s="9"/>
      <c r="RN357" s="9"/>
      <c r="RO357" s="9"/>
      <c r="RP357" s="9"/>
      <c r="RQ357" s="9"/>
      <c r="RR357" s="9"/>
      <c r="RS357" s="9"/>
      <c r="RT357" s="9"/>
      <c r="RU357" s="9"/>
      <c r="RV357" s="9"/>
      <c r="RW357" s="9"/>
      <c r="RX357" s="9"/>
      <c r="RY357" s="9"/>
      <c r="RZ357" s="9"/>
      <c r="SA357" s="9"/>
      <c r="SB357" s="9"/>
      <c r="SC357" s="9"/>
      <c r="SD357" s="9"/>
      <c r="SE357" s="9"/>
      <c r="SF357" s="9"/>
      <c r="SG357" s="9"/>
      <c r="SH357" s="9"/>
      <c r="SI357" s="9"/>
      <c r="SJ357" s="9"/>
      <c r="SK357" s="9"/>
      <c r="SL357" s="9"/>
      <c r="SM357" s="9"/>
      <c r="SN357" s="9"/>
      <c r="SO357" s="9"/>
      <c r="SP357" s="9"/>
      <c r="SQ357" s="9"/>
      <c r="SR357" s="9"/>
      <c r="SS357" s="9"/>
      <c r="ST357" s="9"/>
      <c r="SU357" s="9"/>
      <c r="SV357" s="9"/>
      <c r="SW357" s="9"/>
      <c r="SX357" s="9"/>
      <c r="SY357" s="9"/>
      <c r="SZ357" s="9"/>
      <c r="TA357" s="9"/>
      <c r="TB357" s="9"/>
      <c r="TC357" s="9"/>
      <c r="TD357" s="9"/>
      <c r="TE357" s="9"/>
      <c r="TF357" s="9"/>
      <c r="TG357" s="9"/>
      <c r="TH357" s="9"/>
      <c r="TI357" s="9"/>
      <c r="TJ357" s="9"/>
      <c r="TK357" s="9"/>
      <c r="TL357" s="9"/>
      <c r="TM357" s="9"/>
      <c r="TN357" s="9"/>
      <c r="TO357" s="9"/>
      <c r="TP357" s="9"/>
      <c r="TQ357" s="9"/>
      <c r="TR357" s="9"/>
      <c r="TS357" s="9"/>
      <c r="TT357" s="9"/>
      <c r="TU357" s="9"/>
      <c r="TV357" s="9"/>
      <c r="TW357" s="9"/>
      <c r="TX357" s="9"/>
      <c r="TY357" s="9"/>
      <c r="TZ357" s="9"/>
      <c r="UA357" s="9"/>
      <c r="UB357" s="9"/>
      <c r="UC357" s="9"/>
      <c r="UD357" s="9"/>
      <c r="UE357" s="9"/>
      <c r="UF357" s="9"/>
      <c r="UG357" s="9"/>
      <c r="UH357" s="9"/>
      <c r="UI357" s="9"/>
      <c r="UJ357" s="9"/>
      <c r="UK357" s="9"/>
      <c r="UL357" s="9"/>
      <c r="UM357" s="9"/>
      <c r="UN357" s="9"/>
      <c r="UO357" s="9"/>
      <c r="UP357" s="9"/>
      <c r="UQ357" s="9"/>
      <c r="UR357" s="9"/>
      <c r="US357" s="9"/>
    </row>
    <row r="358" spans="1:565" s="105" customFormat="1" x14ac:dyDescent="0.2">
      <c r="A358" s="10" t="s">
        <v>1635</v>
      </c>
      <c r="B358" s="10"/>
      <c r="C358" s="10"/>
      <c r="D358" s="10"/>
      <c r="E358" s="10"/>
      <c r="F358" s="10"/>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c r="IW358" s="9"/>
      <c r="IX358" s="9"/>
      <c r="IY358" s="9"/>
      <c r="IZ358" s="9"/>
      <c r="JA358" s="9"/>
      <c r="JB358" s="9"/>
      <c r="JC358" s="9"/>
      <c r="JD358" s="9"/>
      <c r="JE358" s="9"/>
      <c r="JF358" s="9"/>
      <c r="JG358" s="9"/>
      <c r="JH358" s="9"/>
      <c r="JI358" s="9"/>
      <c r="JJ358" s="9"/>
      <c r="JK358" s="9"/>
      <c r="JL358" s="9"/>
      <c r="JM358" s="9"/>
      <c r="JN358" s="9"/>
      <c r="JO358" s="9"/>
      <c r="JP358" s="9"/>
      <c r="JQ358" s="9"/>
      <c r="JR358" s="9"/>
      <c r="JS358" s="9"/>
      <c r="JT358" s="9"/>
      <c r="JU358" s="9"/>
      <c r="JV358" s="9"/>
      <c r="JW358" s="9"/>
      <c r="JX358" s="9"/>
      <c r="JY358" s="9"/>
      <c r="JZ358" s="9"/>
      <c r="KA358" s="9"/>
      <c r="KB358" s="9"/>
      <c r="KC358" s="9"/>
      <c r="KD358" s="9"/>
      <c r="KE358" s="9"/>
      <c r="KF358" s="9"/>
      <c r="KG358" s="9"/>
      <c r="KH358" s="9"/>
      <c r="KI358" s="9"/>
      <c r="KJ358" s="9"/>
      <c r="KK358" s="9"/>
      <c r="KL358" s="9"/>
      <c r="KM358" s="9"/>
      <c r="KN358" s="9"/>
      <c r="KO358" s="9"/>
      <c r="KP358" s="9"/>
      <c r="KQ358" s="9"/>
      <c r="KR358" s="9"/>
      <c r="KS358" s="9"/>
      <c r="KT358" s="9"/>
      <c r="KU358" s="9"/>
      <c r="KV358" s="9"/>
      <c r="KW358" s="9"/>
      <c r="KX358" s="9"/>
      <c r="KY358" s="9"/>
      <c r="KZ358" s="9"/>
      <c r="LA358" s="9"/>
      <c r="LB358" s="9"/>
      <c r="LC358" s="9"/>
      <c r="LD358" s="9"/>
      <c r="LE358" s="9"/>
      <c r="LF358" s="9"/>
      <c r="LG358" s="9"/>
      <c r="LH358" s="9"/>
      <c r="LI358" s="9"/>
      <c r="LJ358" s="9"/>
      <c r="LK358" s="9"/>
      <c r="LL358" s="9"/>
      <c r="LM358" s="9"/>
      <c r="LN358" s="9"/>
      <c r="LO358" s="9"/>
      <c r="LP358" s="9"/>
      <c r="LQ358" s="9"/>
      <c r="LR358" s="9"/>
      <c r="LS358" s="9"/>
      <c r="LT358" s="9"/>
      <c r="LU358" s="9"/>
      <c r="LV358" s="9"/>
      <c r="LW358" s="9"/>
      <c r="LX358" s="9"/>
      <c r="LY358" s="9"/>
      <c r="LZ358" s="9"/>
      <c r="MA358" s="9"/>
      <c r="MB358" s="9"/>
      <c r="MC358" s="9"/>
      <c r="MD358" s="9"/>
      <c r="ME358" s="9"/>
      <c r="MF358" s="9"/>
      <c r="MG358" s="9"/>
      <c r="MH358" s="9"/>
      <c r="MI358" s="9"/>
      <c r="MJ358" s="9"/>
      <c r="MK358" s="9"/>
      <c r="ML358" s="9"/>
      <c r="MM358" s="9"/>
      <c r="MN358" s="9"/>
      <c r="MO358" s="9"/>
      <c r="MP358" s="9"/>
      <c r="MQ358" s="9"/>
      <c r="MR358" s="9"/>
      <c r="MS358" s="9"/>
      <c r="MT358" s="9"/>
      <c r="MU358" s="9"/>
      <c r="MV358" s="9"/>
      <c r="MW358" s="9"/>
      <c r="MX358" s="9"/>
      <c r="MY358" s="9"/>
      <c r="MZ358" s="9"/>
      <c r="NA358" s="9"/>
      <c r="NB358" s="9"/>
      <c r="NC358" s="9"/>
      <c r="ND358" s="9"/>
      <c r="NE358" s="9"/>
      <c r="NF358" s="9"/>
      <c r="NG358" s="9"/>
      <c r="NH358" s="9"/>
      <c r="NI358" s="9"/>
      <c r="NJ358" s="9"/>
      <c r="NK358" s="9"/>
      <c r="NL358" s="9"/>
      <c r="NM358" s="9"/>
      <c r="NN358" s="9"/>
      <c r="NO358" s="9"/>
      <c r="NP358" s="9"/>
      <c r="NQ358" s="9"/>
      <c r="NR358" s="9"/>
      <c r="NS358" s="9"/>
      <c r="NT358" s="9"/>
      <c r="NU358" s="9"/>
      <c r="NV358" s="9"/>
      <c r="NW358" s="9"/>
      <c r="NX358" s="9"/>
      <c r="NY358" s="9"/>
      <c r="NZ358" s="9"/>
      <c r="OA358" s="9"/>
      <c r="OB358" s="9"/>
      <c r="OC358" s="9"/>
      <c r="OD358" s="9"/>
      <c r="OE358" s="9"/>
      <c r="OF358" s="9"/>
      <c r="OG358" s="9"/>
      <c r="OH358" s="9"/>
      <c r="OI358" s="9"/>
      <c r="OJ358" s="9"/>
      <c r="OK358" s="9"/>
      <c r="OL358" s="9"/>
      <c r="OM358" s="9"/>
      <c r="ON358" s="9"/>
      <c r="OO358" s="9"/>
      <c r="OP358" s="9"/>
      <c r="OQ358" s="9"/>
      <c r="OR358" s="9"/>
      <c r="OS358" s="9"/>
      <c r="OT358" s="9"/>
      <c r="OU358" s="9"/>
      <c r="OV358" s="9"/>
      <c r="OW358" s="9"/>
      <c r="OX358" s="9"/>
      <c r="OY358" s="9"/>
      <c r="OZ358" s="9"/>
      <c r="PA358" s="9"/>
      <c r="PB358" s="9"/>
      <c r="PC358" s="9"/>
      <c r="PD358" s="9"/>
      <c r="PE358" s="9"/>
      <c r="PF358" s="9"/>
      <c r="PG358" s="9"/>
      <c r="PH358" s="9"/>
      <c r="PI358" s="9"/>
      <c r="PJ358" s="9"/>
      <c r="PK358" s="9"/>
      <c r="PL358" s="9"/>
      <c r="PM358" s="9"/>
      <c r="PN358" s="9"/>
      <c r="PO358" s="9"/>
      <c r="PP358" s="9"/>
      <c r="PQ358" s="9"/>
      <c r="PR358" s="9"/>
      <c r="PS358" s="9"/>
      <c r="PT358" s="9"/>
      <c r="PU358" s="9"/>
      <c r="PV358" s="9"/>
      <c r="PW358" s="9"/>
      <c r="PX358" s="9"/>
      <c r="PY358" s="9"/>
      <c r="PZ358" s="9"/>
      <c r="QA358" s="9"/>
      <c r="QB358" s="9"/>
      <c r="QC358" s="9"/>
      <c r="QD358" s="9"/>
      <c r="QE358" s="9"/>
      <c r="QF358" s="9"/>
      <c r="QG358" s="9"/>
      <c r="QH358" s="9"/>
      <c r="QI358" s="9"/>
      <c r="QJ358" s="9"/>
      <c r="QK358" s="9"/>
      <c r="QL358" s="9"/>
      <c r="QM358" s="9"/>
      <c r="QN358" s="9"/>
      <c r="QO358" s="9"/>
      <c r="QP358" s="9"/>
      <c r="QQ358" s="9"/>
      <c r="QR358" s="9"/>
      <c r="QS358" s="9"/>
      <c r="QT358" s="9"/>
      <c r="QU358" s="9"/>
      <c r="QV358" s="9"/>
      <c r="QW358" s="9"/>
      <c r="QX358" s="9"/>
      <c r="QY358" s="9"/>
      <c r="QZ358" s="9"/>
      <c r="RA358" s="9"/>
      <c r="RB358" s="9"/>
      <c r="RC358" s="9"/>
      <c r="RD358" s="9"/>
      <c r="RE358" s="9"/>
      <c r="RF358" s="9"/>
      <c r="RG358" s="9"/>
      <c r="RH358" s="9"/>
      <c r="RI358" s="9"/>
      <c r="RJ358" s="9"/>
      <c r="RK358" s="9"/>
      <c r="RL358" s="9"/>
      <c r="RM358" s="9"/>
      <c r="RN358" s="9"/>
      <c r="RO358" s="9"/>
      <c r="RP358" s="9"/>
      <c r="RQ358" s="9"/>
      <c r="RR358" s="9"/>
      <c r="RS358" s="9"/>
      <c r="RT358" s="9"/>
      <c r="RU358" s="9"/>
      <c r="RV358" s="9"/>
      <c r="RW358" s="9"/>
      <c r="RX358" s="9"/>
      <c r="RY358" s="9"/>
      <c r="RZ358" s="9"/>
      <c r="SA358" s="9"/>
      <c r="SB358" s="9"/>
      <c r="SC358" s="9"/>
      <c r="SD358" s="9"/>
      <c r="SE358" s="9"/>
      <c r="SF358" s="9"/>
      <c r="SG358" s="9"/>
      <c r="SH358" s="9"/>
      <c r="SI358" s="9"/>
      <c r="SJ358" s="9"/>
      <c r="SK358" s="9"/>
      <c r="SL358" s="9"/>
      <c r="SM358" s="9"/>
      <c r="SN358" s="9"/>
      <c r="SO358" s="9"/>
      <c r="SP358" s="9"/>
      <c r="SQ358" s="9"/>
      <c r="SR358" s="9"/>
      <c r="SS358" s="9"/>
      <c r="ST358" s="9"/>
      <c r="SU358" s="9"/>
      <c r="SV358" s="9"/>
      <c r="SW358" s="9"/>
      <c r="SX358" s="9"/>
      <c r="SY358" s="9"/>
      <c r="SZ358" s="9"/>
      <c r="TA358" s="9"/>
      <c r="TB358" s="9"/>
      <c r="TC358" s="9"/>
      <c r="TD358" s="9"/>
      <c r="TE358" s="9"/>
      <c r="TF358" s="9"/>
      <c r="TG358" s="9"/>
      <c r="TH358" s="9"/>
      <c r="TI358" s="9"/>
      <c r="TJ358" s="9"/>
      <c r="TK358" s="9"/>
      <c r="TL358" s="9"/>
      <c r="TM358" s="9"/>
      <c r="TN358" s="9"/>
      <c r="TO358" s="9"/>
      <c r="TP358" s="9"/>
      <c r="TQ358" s="9"/>
      <c r="TR358" s="9"/>
      <c r="TS358" s="9"/>
      <c r="TT358" s="9"/>
      <c r="TU358" s="9"/>
      <c r="TV358" s="9"/>
      <c r="TW358" s="9"/>
      <c r="TX358" s="9"/>
      <c r="TY358" s="9"/>
      <c r="TZ358" s="9"/>
      <c r="UA358" s="9"/>
      <c r="UB358" s="9"/>
      <c r="UC358" s="9"/>
      <c r="UD358" s="9"/>
      <c r="UE358" s="9"/>
      <c r="UF358" s="9"/>
      <c r="UG358" s="9"/>
      <c r="UH358" s="9"/>
      <c r="UI358" s="9"/>
      <c r="UJ358" s="9"/>
      <c r="UK358" s="9"/>
      <c r="UL358" s="9"/>
      <c r="UM358" s="9"/>
      <c r="UN358" s="9"/>
      <c r="UO358" s="9"/>
      <c r="UP358" s="9"/>
      <c r="UQ358" s="9"/>
      <c r="UR358" s="9"/>
      <c r="US358" s="9"/>
    </row>
    <row r="359" spans="1:565" s="105" customFormat="1" x14ac:dyDescent="0.2">
      <c r="A359" s="10" t="s">
        <v>1090</v>
      </c>
      <c r="B359" s="10"/>
      <c r="C359" s="10"/>
      <c r="D359" s="10"/>
      <c r="E359" s="10"/>
      <c r="F359" s="10"/>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c r="IW359" s="9"/>
      <c r="IX359" s="9"/>
      <c r="IY359" s="9"/>
      <c r="IZ359" s="9"/>
      <c r="JA359" s="9"/>
      <c r="JB359" s="9"/>
      <c r="JC359" s="9"/>
      <c r="JD359" s="9"/>
      <c r="JE359" s="9"/>
      <c r="JF359" s="9"/>
      <c r="JG359" s="9"/>
      <c r="JH359" s="9"/>
      <c r="JI359" s="9"/>
      <c r="JJ359" s="9"/>
      <c r="JK359" s="9"/>
      <c r="JL359" s="9"/>
      <c r="JM359" s="9"/>
      <c r="JN359" s="9"/>
      <c r="JO359" s="9"/>
      <c r="JP359" s="9"/>
      <c r="JQ359" s="9"/>
      <c r="JR359" s="9"/>
      <c r="JS359" s="9"/>
      <c r="JT359" s="9"/>
      <c r="JU359" s="9"/>
      <c r="JV359" s="9"/>
      <c r="JW359" s="9"/>
      <c r="JX359" s="9"/>
      <c r="JY359" s="9"/>
      <c r="JZ359" s="9"/>
      <c r="KA359" s="9"/>
      <c r="KB359" s="9"/>
      <c r="KC359" s="9"/>
      <c r="KD359" s="9"/>
      <c r="KE359" s="9"/>
      <c r="KF359" s="9"/>
      <c r="KG359" s="9"/>
      <c r="KH359" s="9"/>
      <c r="KI359" s="9"/>
      <c r="KJ359" s="9"/>
      <c r="KK359" s="9"/>
      <c r="KL359" s="9"/>
      <c r="KM359" s="9"/>
      <c r="KN359" s="9"/>
      <c r="KO359" s="9"/>
      <c r="KP359" s="9"/>
      <c r="KQ359" s="9"/>
      <c r="KR359" s="9"/>
      <c r="KS359" s="9"/>
      <c r="KT359" s="9"/>
      <c r="KU359" s="9"/>
      <c r="KV359" s="9"/>
      <c r="KW359" s="9"/>
      <c r="KX359" s="9"/>
      <c r="KY359" s="9"/>
      <c r="KZ359" s="9"/>
      <c r="LA359" s="9"/>
      <c r="LB359" s="9"/>
      <c r="LC359" s="9"/>
      <c r="LD359" s="9"/>
      <c r="LE359" s="9"/>
      <c r="LF359" s="9"/>
      <c r="LG359" s="9"/>
      <c r="LH359" s="9"/>
      <c r="LI359" s="9"/>
      <c r="LJ359" s="9"/>
      <c r="LK359" s="9"/>
      <c r="LL359" s="9"/>
      <c r="LM359" s="9"/>
      <c r="LN359" s="9"/>
      <c r="LO359" s="9"/>
      <c r="LP359" s="9"/>
      <c r="LQ359" s="9"/>
      <c r="LR359" s="9"/>
      <c r="LS359" s="9"/>
      <c r="LT359" s="9"/>
      <c r="LU359" s="9"/>
      <c r="LV359" s="9"/>
      <c r="LW359" s="9"/>
      <c r="LX359" s="9"/>
      <c r="LY359" s="9"/>
      <c r="LZ359" s="9"/>
      <c r="MA359" s="9"/>
      <c r="MB359" s="9"/>
      <c r="MC359" s="9"/>
      <c r="MD359" s="9"/>
      <c r="ME359" s="9"/>
      <c r="MF359" s="9"/>
      <c r="MG359" s="9"/>
      <c r="MH359" s="9"/>
      <c r="MI359" s="9"/>
      <c r="MJ359" s="9"/>
      <c r="MK359" s="9"/>
      <c r="ML359" s="9"/>
      <c r="MM359" s="9"/>
      <c r="MN359" s="9"/>
      <c r="MO359" s="9"/>
      <c r="MP359" s="9"/>
      <c r="MQ359" s="9"/>
      <c r="MR359" s="9"/>
      <c r="MS359" s="9"/>
      <c r="MT359" s="9"/>
      <c r="MU359" s="9"/>
      <c r="MV359" s="9"/>
      <c r="MW359" s="9"/>
      <c r="MX359" s="9"/>
      <c r="MY359" s="9"/>
      <c r="MZ359" s="9"/>
      <c r="NA359" s="9"/>
      <c r="NB359" s="9"/>
      <c r="NC359" s="9"/>
      <c r="ND359" s="9"/>
      <c r="NE359" s="9"/>
      <c r="NF359" s="9"/>
      <c r="NG359" s="9"/>
      <c r="NH359" s="9"/>
      <c r="NI359" s="9"/>
      <c r="NJ359" s="9"/>
      <c r="NK359" s="9"/>
      <c r="NL359" s="9"/>
      <c r="NM359" s="9"/>
      <c r="NN359" s="9"/>
      <c r="NO359" s="9"/>
      <c r="NP359" s="9"/>
      <c r="NQ359" s="9"/>
      <c r="NR359" s="9"/>
      <c r="NS359" s="9"/>
      <c r="NT359" s="9"/>
      <c r="NU359" s="9"/>
      <c r="NV359" s="9"/>
      <c r="NW359" s="9"/>
      <c r="NX359" s="9"/>
      <c r="NY359" s="9"/>
      <c r="NZ359" s="9"/>
      <c r="OA359" s="9"/>
      <c r="OB359" s="9"/>
      <c r="OC359" s="9"/>
      <c r="OD359" s="9"/>
      <c r="OE359" s="9"/>
      <c r="OF359" s="9"/>
      <c r="OG359" s="9"/>
      <c r="OH359" s="9"/>
      <c r="OI359" s="9"/>
      <c r="OJ359" s="9"/>
      <c r="OK359" s="9"/>
      <c r="OL359" s="9"/>
      <c r="OM359" s="9"/>
      <c r="ON359" s="9"/>
      <c r="OO359" s="9"/>
      <c r="OP359" s="9"/>
      <c r="OQ359" s="9"/>
      <c r="OR359" s="9"/>
      <c r="OS359" s="9"/>
      <c r="OT359" s="9"/>
      <c r="OU359" s="9"/>
      <c r="OV359" s="9"/>
      <c r="OW359" s="9"/>
      <c r="OX359" s="9"/>
      <c r="OY359" s="9"/>
      <c r="OZ359" s="9"/>
      <c r="PA359" s="9"/>
      <c r="PB359" s="9"/>
      <c r="PC359" s="9"/>
      <c r="PD359" s="9"/>
      <c r="PE359" s="9"/>
      <c r="PF359" s="9"/>
      <c r="PG359" s="9"/>
      <c r="PH359" s="9"/>
      <c r="PI359" s="9"/>
      <c r="PJ359" s="9"/>
      <c r="PK359" s="9"/>
      <c r="PL359" s="9"/>
      <c r="PM359" s="9"/>
      <c r="PN359" s="9"/>
      <c r="PO359" s="9"/>
      <c r="PP359" s="9"/>
      <c r="PQ359" s="9"/>
      <c r="PR359" s="9"/>
      <c r="PS359" s="9"/>
      <c r="PT359" s="9"/>
      <c r="PU359" s="9"/>
      <c r="PV359" s="9"/>
      <c r="PW359" s="9"/>
      <c r="PX359" s="9"/>
      <c r="PY359" s="9"/>
      <c r="PZ359" s="9"/>
      <c r="QA359" s="9"/>
      <c r="QB359" s="9"/>
      <c r="QC359" s="9"/>
      <c r="QD359" s="9"/>
      <c r="QE359" s="9"/>
      <c r="QF359" s="9"/>
      <c r="QG359" s="9"/>
      <c r="QH359" s="9"/>
      <c r="QI359" s="9"/>
      <c r="QJ359" s="9"/>
      <c r="QK359" s="9"/>
      <c r="QL359" s="9"/>
      <c r="QM359" s="9"/>
      <c r="QN359" s="9"/>
      <c r="QO359" s="9"/>
      <c r="QP359" s="9"/>
      <c r="QQ359" s="9"/>
      <c r="QR359" s="9"/>
      <c r="QS359" s="9"/>
      <c r="QT359" s="9"/>
      <c r="QU359" s="9"/>
      <c r="QV359" s="9"/>
      <c r="QW359" s="9"/>
      <c r="QX359" s="9"/>
      <c r="QY359" s="9"/>
      <c r="QZ359" s="9"/>
      <c r="RA359" s="9"/>
      <c r="RB359" s="9"/>
      <c r="RC359" s="9"/>
      <c r="RD359" s="9"/>
      <c r="RE359" s="9"/>
      <c r="RF359" s="9"/>
      <c r="RG359" s="9"/>
      <c r="RH359" s="9"/>
      <c r="RI359" s="9"/>
      <c r="RJ359" s="9"/>
      <c r="RK359" s="9"/>
      <c r="RL359" s="9"/>
      <c r="RM359" s="9"/>
      <c r="RN359" s="9"/>
      <c r="RO359" s="9"/>
      <c r="RP359" s="9"/>
      <c r="RQ359" s="9"/>
      <c r="RR359" s="9"/>
      <c r="RS359" s="9"/>
      <c r="RT359" s="9"/>
      <c r="RU359" s="9"/>
      <c r="RV359" s="9"/>
      <c r="RW359" s="9"/>
      <c r="RX359" s="9"/>
      <c r="RY359" s="9"/>
      <c r="RZ359" s="9"/>
      <c r="SA359" s="9"/>
      <c r="SB359" s="9"/>
      <c r="SC359" s="9"/>
      <c r="SD359" s="9"/>
      <c r="SE359" s="9"/>
      <c r="SF359" s="9"/>
      <c r="SG359" s="9"/>
      <c r="SH359" s="9"/>
      <c r="SI359" s="9"/>
      <c r="SJ359" s="9"/>
      <c r="SK359" s="9"/>
      <c r="SL359" s="9"/>
      <c r="SM359" s="9"/>
      <c r="SN359" s="9"/>
      <c r="SO359" s="9"/>
      <c r="SP359" s="9"/>
      <c r="SQ359" s="9"/>
      <c r="SR359" s="9"/>
      <c r="SS359" s="9"/>
      <c r="ST359" s="9"/>
      <c r="SU359" s="9"/>
      <c r="SV359" s="9"/>
      <c r="SW359" s="9"/>
      <c r="SX359" s="9"/>
      <c r="SY359" s="9"/>
      <c r="SZ359" s="9"/>
      <c r="TA359" s="9"/>
      <c r="TB359" s="9"/>
      <c r="TC359" s="9"/>
      <c r="TD359" s="9"/>
      <c r="TE359" s="9"/>
      <c r="TF359" s="9"/>
      <c r="TG359" s="9"/>
      <c r="TH359" s="9"/>
      <c r="TI359" s="9"/>
      <c r="TJ359" s="9"/>
      <c r="TK359" s="9"/>
      <c r="TL359" s="9"/>
      <c r="TM359" s="9"/>
      <c r="TN359" s="9"/>
      <c r="TO359" s="9"/>
      <c r="TP359" s="9"/>
      <c r="TQ359" s="9"/>
      <c r="TR359" s="9"/>
      <c r="TS359" s="9"/>
      <c r="TT359" s="9"/>
      <c r="TU359" s="9"/>
      <c r="TV359" s="9"/>
      <c r="TW359" s="9"/>
      <c r="TX359" s="9"/>
      <c r="TY359" s="9"/>
      <c r="TZ359" s="9"/>
      <c r="UA359" s="9"/>
      <c r="UB359" s="9"/>
      <c r="UC359" s="9"/>
      <c r="UD359" s="9"/>
      <c r="UE359" s="9"/>
      <c r="UF359" s="9"/>
      <c r="UG359" s="9"/>
      <c r="UH359" s="9"/>
      <c r="UI359" s="9"/>
      <c r="UJ359" s="9"/>
      <c r="UK359" s="9"/>
      <c r="UL359" s="9"/>
      <c r="UM359" s="9"/>
      <c r="UN359" s="9"/>
      <c r="UO359" s="9"/>
      <c r="UP359" s="9"/>
      <c r="UQ359" s="9"/>
      <c r="UR359" s="9"/>
      <c r="US359" s="9"/>
    </row>
    <row r="360" spans="1:565" s="105" customFormat="1" ht="11.25" customHeight="1" x14ac:dyDescent="0.2">
      <c r="A360" s="186" t="s">
        <v>988</v>
      </c>
      <c r="B360" s="186" t="s">
        <v>989</v>
      </c>
      <c r="C360" s="186" t="s">
        <v>990</v>
      </c>
      <c r="D360" s="188" t="s">
        <v>991</v>
      </c>
      <c r="E360" s="190" t="s">
        <v>992</v>
      </c>
      <c r="F360" s="10"/>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c r="IW360" s="9"/>
      <c r="IX360" s="9"/>
      <c r="IY360" s="9"/>
      <c r="IZ360" s="9"/>
      <c r="JA360" s="9"/>
      <c r="JB360" s="9"/>
      <c r="JC360" s="9"/>
      <c r="JD360" s="9"/>
      <c r="JE360" s="9"/>
      <c r="JF360" s="9"/>
      <c r="JG360" s="9"/>
      <c r="JH360" s="9"/>
      <c r="JI360" s="9"/>
      <c r="JJ360" s="9"/>
      <c r="JK360" s="9"/>
      <c r="JL360" s="9"/>
      <c r="JM360" s="9"/>
      <c r="JN360" s="9"/>
      <c r="JO360" s="9"/>
      <c r="JP360" s="9"/>
      <c r="JQ360" s="9"/>
      <c r="JR360" s="9"/>
      <c r="JS360" s="9"/>
      <c r="JT360" s="9"/>
      <c r="JU360" s="9"/>
      <c r="JV360" s="9"/>
      <c r="JW360" s="9"/>
      <c r="JX360" s="9"/>
      <c r="JY360" s="9"/>
      <c r="JZ360" s="9"/>
      <c r="KA360" s="9"/>
      <c r="KB360" s="9"/>
      <c r="KC360" s="9"/>
      <c r="KD360" s="9"/>
      <c r="KE360" s="9"/>
      <c r="KF360" s="9"/>
      <c r="KG360" s="9"/>
      <c r="KH360" s="9"/>
      <c r="KI360" s="9"/>
      <c r="KJ360" s="9"/>
      <c r="KK360" s="9"/>
      <c r="KL360" s="9"/>
      <c r="KM360" s="9"/>
      <c r="KN360" s="9"/>
      <c r="KO360" s="9"/>
      <c r="KP360" s="9"/>
      <c r="KQ360" s="9"/>
      <c r="KR360" s="9"/>
      <c r="KS360" s="9"/>
      <c r="KT360" s="9"/>
      <c r="KU360" s="9"/>
      <c r="KV360" s="9"/>
      <c r="KW360" s="9"/>
      <c r="KX360" s="9"/>
      <c r="KY360" s="9"/>
      <c r="KZ360" s="9"/>
      <c r="LA360" s="9"/>
      <c r="LB360" s="9"/>
      <c r="LC360" s="9"/>
      <c r="LD360" s="9"/>
      <c r="LE360" s="9"/>
      <c r="LF360" s="9"/>
      <c r="LG360" s="9"/>
      <c r="LH360" s="9"/>
      <c r="LI360" s="9"/>
      <c r="LJ360" s="9"/>
      <c r="LK360" s="9"/>
      <c r="LL360" s="9"/>
      <c r="LM360" s="9"/>
      <c r="LN360" s="9"/>
      <c r="LO360" s="9"/>
      <c r="LP360" s="9"/>
      <c r="LQ360" s="9"/>
      <c r="LR360" s="9"/>
      <c r="LS360" s="9"/>
      <c r="LT360" s="9"/>
      <c r="LU360" s="9"/>
      <c r="LV360" s="9"/>
      <c r="LW360" s="9"/>
      <c r="LX360" s="9"/>
      <c r="LY360" s="9"/>
      <c r="LZ360" s="9"/>
      <c r="MA360" s="9"/>
      <c r="MB360" s="9"/>
      <c r="MC360" s="9"/>
      <c r="MD360" s="9"/>
      <c r="ME360" s="9"/>
      <c r="MF360" s="9"/>
      <c r="MG360" s="9"/>
      <c r="MH360" s="9"/>
      <c r="MI360" s="9"/>
      <c r="MJ360" s="9"/>
      <c r="MK360" s="9"/>
      <c r="ML360" s="9"/>
      <c r="MM360" s="9"/>
      <c r="MN360" s="9"/>
      <c r="MO360" s="9"/>
      <c r="MP360" s="9"/>
      <c r="MQ360" s="9"/>
      <c r="MR360" s="9"/>
      <c r="MS360" s="9"/>
      <c r="MT360" s="9"/>
      <c r="MU360" s="9"/>
      <c r="MV360" s="9"/>
      <c r="MW360" s="9"/>
      <c r="MX360" s="9"/>
      <c r="MY360" s="9"/>
      <c r="MZ360" s="9"/>
      <c r="NA360" s="9"/>
      <c r="NB360" s="9"/>
      <c r="NC360" s="9"/>
      <c r="ND360" s="9"/>
      <c r="NE360" s="9"/>
      <c r="NF360" s="9"/>
      <c r="NG360" s="9"/>
      <c r="NH360" s="9"/>
      <c r="NI360" s="9"/>
      <c r="NJ360" s="9"/>
      <c r="NK360" s="9"/>
      <c r="NL360" s="9"/>
      <c r="NM360" s="9"/>
      <c r="NN360" s="9"/>
      <c r="NO360" s="9"/>
      <c r="NP360" s="9"/>
      <c r="NQ360" s="9"/>
      <c r="NR360" s="9"/>
      <c r="NS360" s="9"/>
      <c r="NT360" s="9"/>
      <c r="NU360" s="9"/>
      <c r="NV360" s="9"/>
      <c r="NW360" s="9"/>
      <c r="NX360" s="9"/>
      <c r="NY360" s="9"/>
      <c r="NZ360" s="9"/>
      <c r="OA360" s="9"/>
      <c r="OB360" s="9"/>
      <c r="OC360" s="9"/>
      <c r="OD360" s="9"/>
      <c r="OE360" s="9"/>
      <c r="OF360" s="9"/>
      <c r="OG360" s="9"/>
      <c r="OH360" s="9"/>
      <c r="OI360" s="9"/>
      <c r="OJ360" s="9"/>
      <c r="OK360" s="9"/>
      <c r="OL360" s="9"/>
      <c r="OM360" s="9"/>
      <c r="ON360" s="9"/>
      <c r="OO360" s="9"/>
      <c r="OP360" s="9"/>
      <c r="OQ360" s="9"/>
      <c r="OR360" s="9"/>
      <c r="OS360" s="9"/>
      <c r="OT360" s="9"/>
      <c r="OU360" s="9"/>
      <c r="OV360" s="9"/>
      <c r="OW360" s="9"/>
      <c r="OX360" s="9"/>
      <c r="OY360" s="9"/>
      <c r="OZ360" s="9"/>
      <c r="PA360" s="9"/>
      <c r="PB360" s="9"/>
      <c r="PC360" s="9"/>
      <c r="PD360" s="9"/>
      <c r="PE360" s="9"/>
      <c r="PF360" s="9"/>
      <c r="PG360" s="9"/>
      <c r="PH360" s="9"/>
      <c r="PI360" s="9"/>
      <c r="PJ360" s="9"/>
      <c r="PK360" s="9"/>
      <c r="PL360" s="9"/>
      <c r="PM360" s="9"/>
      <c r="PN360" s="9"/>
      <c r="PO360" s="9"/>
      <c r="PP360" s="9"/>
      <c r="PQ360" s="9"/>
      <c r="PR360" s="9"/>
      <c r="PS360" s="9"/>
      <c r="PT360" s="9"/>
      <c r="PU360" s="9"/>
      <c r="PV360" s="9"/>
      <c r="PW360" s="9"/>
      <c r="PX360" s="9"/>
      <c r="PY360" s="9"/>
      <c r="PZ360" s="9"/>
      <c r="QA360" s="9"/>
      <c r="QB360" s="9"/>
      <c r="QC360" s="9"/>
      <c r="QD360" s="9"/>
      <c r="QE360" s="9"/>
      <c r="QF360" s="9"/>
      <c r="QG360" s="9"/>
      <c r="QH360" s="9"/>
      <c r="QI360" s="9"/>
      <c r="QJ360" s="9"/>
      <c r="QK360" s="9"/>
      <c r="QL360" s="9"/>
      <c r="QM360" s="9"/>
      <c r="QN360" s="9"/>
      <c r="QO360" s="9"/>
      <c r="QP360" s="9"/>
      <c r="QQ360" s="9"/>
      <c r="QR360" s="9"/>
      <c r="QS360" s="9"/>
      <c r="QT360" s="9"/>
      <c r="QU360" s="9"/>
      <c r="QV360" s="9"/>
      <c r="QW360" s="9"/>
      <c r="QX360" s="9"/>
      <c r="QY360" s="9"/>
      <c r="QZ360" s="9"/>
      <c r="RA360" s="9"/>
      <c r="RB360" s="9"/>
      <c r="RC360" s="9"/>
      <c r="RD360" s="9"/>
      <c r="RE360" s="9"/>
      <c r="RF360" s="9"/>
      <c r="RG360" s="9"/>
      <c r="RH360" s="9"/>
      <c r="RI360" s="9"/>
      <c r="RJ360" s="9"/>
      <c r="RK360" s="9"/>
      <c r="RL360" s="9"/>
      <c r="RM360" s="9"/>
      <c r="RN360" s="9"/>
      <c r="RO360" s="9"/>
      <c r="RP360" s="9"/>
      <c r="RQ360" s="9"/>
      <c r="RR360" s="9"/>
      <c r="RS360" s="9"/>
      <c r="RT360" s="9"/>
      <c r="RU360" s="9"/>
      <c r="RV360" s="9"/>
      <c r="RW360" s="9"/>
      <c r="RX360" s="9"/>
      <c r="RY360" s="9"/>
      <c r="RZ360" s="9"/>
      <c r="SA360" s="9"/>
      <c r="SB360" s="9"/>
      <c r="SC360" s="9"/>
      <c r="SD360" s="9"/>
      <c r="SE360" s="9"/>
      <c r="SF360" s="9"/>
      <c r="SG360" s="9"/>
      <c r="SH360" s="9"/>
      <c r="SI360" s="9"/>
      <c r="SJ360" s="9"/>
      <c r="SK360" s="9"/>
      <c r="SL360" s="9"/>
      <c r="SM360" s="9"/>
      <c r="SN360" s="9"/>
      <c r="SO360" s="9"/>
      <c r="SP360" s="9"/>
      <c r="SQ360" s="9"/>
      <c r="SR360" s="9"/>
      <c r="SS360" s="9"/>
      <c r="ST360" s="9"/>
      <c r="SU360" s="9"/>
      <c r="SV360" s="9"/>
      <c r="SW360" s="9"/>
      <c r="SX360" s="9"/>
      <c r="SY360" s="9"/>
      <c r="SZ360" s="9"/>
      <c r="TA360" s="9"/>
      <c r="TB360" s="9"/>
      <c r="TC360" s="9"/>
      <c r="TD360" s="9"/>
      <c r="TE360" s="9"/>
      <c r="TF360" s="9"/>
      <c r="TG360" s="9"/>
      <c r="TH360" s="9"/>
      <c r="TI360" s="9"/>
      <c r="TJ360" s="9"/>
      <c r="TK360" s="9"/>
      <c r="TL360" s="9"/>
      <c r="TM360" s="9"/>
      <c r="TN360" s="9"/>
      <c r="TO360" s="9"/>
      <c r="TP360" s="9"/>
      <c r="TQ360" s="9"/>
      <c r="TR360" s="9"/>
      <c r="TS360" s="9"/>
      <c r="TT360" s="9"/>
      <c r="TU360" s="9"/>
      <c r="TV360" s="9"/>
      <c r="TW360" s="9"/>
      <c r="TX360" s="9"/>
      <c r="TY360" s="9"/>
      <c r="TZ360" s="9"/>
      <c r="UA360" s="9"/>
      <c r="UB360" s="9"/>
      <c r="UC360" s="9"/>
      <c r="UD360" s="9"/>
      <c r="UE360" s="9"/>
      <c r="UF360" s="9"/>
      <c r="UG360" s="9"/>
      <c r="UH360" s="9"/>
      <c r="UI360" s="9"/>
      <c r="UJ360" s="9"/>
      <c r="UK360" s="9"/>
      <c r="UL360" s="9"/>
      <c r="UM360" s="9"/>
      <c r="UN360" s="9"/>
      <c r="UO360" s="9"/>
      <c r="UP360" s="9"/>
      <c r="UQ360" s="9"/>
      <c r="UR360" s="9"/>
      <c r="US360" s="9"/>
    </row>
    <row r="361" spans="1:565" s="105" customFormat="1" x14ac:dyDescent="0.2">
      <c r="A361" s="187"/>
      <c r="B361" s="187"/>
      <c r="C361" s="187"/>
      <c r="D361" s="189"/>
      <c r="E361" s="191"/>
      <c r="F361" s="10"/>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c r="JA361" s="9"/>
      <c r="JB361" s="9"/>
      <c r="JC361" s="9"/>
      <c r="JD361" s="9"/>
      <c r="JE361" s="9"/>
      <c r="JF361" s="9"/>
      <c r="JG361" s="9"/>
      <c r="JH361" s="9"/>
      <c r="JI361" s="9"/>
      <c r="JJ361" s="9"/>
      <c r="JK361" s="9"/>
      <c r="JL361" s="9"/>
      <c r="JM361" s="9"/>
      <c r="JN361" s="9"/>
      <c r="JO361" s="9"/>
      <c r="JP361" s="9"/>
      <c r="JQ361" s="9"/>
      <c r="JR361" s="9"/>
      <c r="JS361" s="9"/>
      <c r="JT361" s="9"/>
      <c r="JU361" s="9"/>
      <c r="JV361" s="9"/>
      <c r="JW361" s="9"/>
      <c r="JX361" s="9"/>
      <c r="JY361" s="9"/>
      <c r="JZ361" s="9"/>
      <c r="KA361" s="9"/>
      <c r="KB361" s="9"/>
      <c r="KC361" s="9"/>
      <c r="KD361" s="9"/>
      <c r="KE361" s="9"/>
      <c r="KF361" s="9"/>
      <c r="KG361" s="9"/>
      <c r="KH361" s="9"/>
      <c r="KI361" s="9"/>
      <c r="KJ361" s="9"/>
      <c r="KK361" s="9"/>
      <c r="KL361" s="9"/>
      <c r="KM361" s="9"/>
      <c r="KN361" s="9"/>
      <c r="KO361" s="9"/>
      <c r="KP361" s="9"/>
      <c r="KQ361" s="9"/>
      <c r="KR361" s="9"/>
      <c r="KS361" s="9"/>
      <c r="KT361" s="9"/>
      <c r="KU361" s="9"/>
      <c r="KV361" s="9"/>
      <c r="KW361" s="9"/>
      <c r="KX361" s="9"/>
      <c r="KY361" s="9"/>
      <c r="KZ361" s="9"/>
      <c r="LA361" s="9"/>
      <c r="LB361" s="9"/>
      <c r="LC361" s="9"/>
      <c r="LD361" s="9"/>
      <c r="LE361" s="9"/>
      <c r="LF361" s="9"/>
      <c r="LG361" s="9"/>
      <c r="LH361" s="9"/>
      <c r="LI361" s="9"/>
      <c r="LJ361" s="9"/>
      <c r="LK361" s="9"/>
      <c r="LL361" s="9"/>
      <c r="LM361" s="9"/>
      <c r="LN361" s="9"/>
      <c r="LO361" s="9"/>
      <c r="LP361" s="9"/>
      <c r="LQ361" s="9"/>
      <c r="LR361" s="9"/>
      <c r="LS361" s="9"/>
      <c r="LT361" s="9"/>
      <c r="LU361" s="9"/>
      <c r="LV361" s="9"/>
      <c r="LW361" s="9"/>
      <c r="LX361" s="9"/>
      <c r="LY361" s="9"/>
      <c r="LZ361" s="9"/>
      <c r="MA361" s="9"/>
      <c r="MB361" s="9"/>
      <c r="MC361" s="9"/>
      <c r="MD361" s="9"/>
      <c r="ME361" s="9"/>
      <c r="MF361" s="9"/>
      <c r="MG361" s="9"/>
      <c r="MH361" s="9"/>
      <c r="MI361" s="9"/>
      <c r="MJ361" s="9"/>
      <c r="MK361" s="9"/>
      <c r="ML361" s="9"/>
      <c r="MM361" s="9"/>
      <c r="MN361" s="9"/>
      <c r="MO361" s="9"/>
      <c r="MP361" s="9"/>
      <c r="MQ361" s="9"/>
      <c r="MR361" s="9"/>
      <c r="MS361" s="9"/>
      <c r="MT361" s="9"/>
      <c r="MU361" s="9"/>
      <c r="MV361" s="9"/>
      <c r="MW361" s="9"/>
      <c r="MX361" s="9"/>
      <c r="MY361" s="9"/>
      <c r="MZ361" s="9"/>
      <c r="NA361" s="9"/>
      <c r="NB361" s="9"/>
      <c r="NC361" s="9"/>
      <c r="ND361" s="9"/>
      <c r="NE361" s="9"/>
      <c r="NF361" s="9"/>
      <c r="NG361" s="9"/>
      <c r="NH361" s="9"/>
      <c r="NI361" s="9"/>
      <c r="NJ361" s="9"/>
      <c r="NK361" s="9"/>
      <c r="NL361" s="9"/>
      <c r="NM361" s="9"/>
      <c r="NN361" s="9"/>
      <c r="NO361" s="9"/>
      <c r="NP361" s="9"/>
      <c r="NQ361" s="9"/>
      <c r="NR361" s="9"/>
      <c r="NS361" s="9"/>
      <c r="NT361" s="9"/>
      <c r="NU361" s="9"/>
      <c r="NV361" s="9"/>
      <c r="NW361" s="9"/>
      <c r="NX361" s="9"/>
      <c r="NY361" s="9"/>
      <c r="NZ361" s="9"/>
      <c r="OA361" s="9"/>
      <c r="OB361" s="9"/>
      <c r="OC361" s="9"/>
      <c r="OD361" s="9"/>
      <c r="OE361" s="9"/>
      <c r="OF361" s="9"/>
      <c r="OG361" s="9"/>
      <c r="OH361" s="9"/>
      <c r="OI361" s="9"/>
      <c r="OJ361" s="9"/>
      <c r="OK361" s="9"/>
      <c r="OL361" s="9"/>
      <c r="OM361" s="9"/>
      <c r="ON361" s="9"/>
      <c r="OO361" s="9"/>
      <c r="OP361" s="9"/>
      <c r="OQ361" s="9"/>
      <c r="OR361" s="9"/>
      <c r="OS361" s="9"/>
      <c r="OT361" s="9"/>
      <c r="OU361" s="9"/>
      <c r="OV361" s="9"/>
      <c r="OW361" s="9"/>
      <c r="OX361" s="9"/>
      <c r="OY361" s="9"/>
      <c r="OZ361" s="9"/>
      <c r="PA361" s="9"/>
      <c r="PB361" s="9"/>
      <c r="PC361" s="9"/>
      <c r="PD361" s="9"/>
      <c r="PE361" s="9"/>
      <c r="PF361" s="9"/>
      <c r="PG361" s="9"/>
      <c r="PH361" s="9"/>
      <c r="PI361" s="9"/>
      <c r="PJ361" s="9"/>
      <c r="PK361" s="9"/>
      <c r="PL361" s="9"/>
      <c r="PM361" s="9"/>
      <c r="PN361" s="9"/>
      <c r="PO361" s="9"/>
      <c r="PP361" s="9"/>
      <c r="PQ361" s="9"/>
      <c r="PR361" s="9"/>
      <c r="PS361" s="9"/>
      <c r="PT361" s="9"/>
      <c r="PU361" s="9"/>
      <c r="PV361" s="9"/>
      <c r="PW361" s="9"/>
      <c r="PX361" s="9"/>
      <c r="PY361" s="9"/>
      <c r="PZ361" s="9"/>
      <c r="QA361" s="9"/>
      <c r="QB361" s="9"/>
      <c r="QC361" s="9"/>
      <c r="QD361" s="9"/>
      <c r="QE361" s="9"/>
      <c r="QF361" s="9"/>
      <c r="QG361" s="9"/>
      <c r="QH361" s="9"/>
      <c r="QI361" s="9"/>
      <c r="QJ361" s="9"/>
      <c r="QK361" s="9"/>
      <c r="QL361" s="9"/>
      <c r="QM361" s="9"/>
      <c r="QN361" s="9"/>
      <c r="QO361" s="9"/>
      <c r="QP361" s="9"/>
      <c r="QQ361" s="9"/>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9"/>
      <c r="RQ361" s="9"/>
      <c r="RR361" s="9"/>
      <c r="RS361" s="9"/>
      <c r="RT361" s="9"/>
      <c r="RU361" s="9"/>
      <c r="RV361" s="9"/>
      <c r="RW361" s="9"/>
      <c r="RX361" s="9"/>
      <c r="RY361" s="9"/>
      <c r="RZ361" s="9"/>
      <c r="SA361" s="9"/>
      <c r="SB361" s="9"/>
      <c r="SC361" s="9"/>
      <c r="SD361" s="9"/>
      <c r="SE361" s="9"/>
      <c r="SF361" s="9"/>
      <c r="SG361" s="9"/>
      <c r="SH361" s="9"/>
      <c r="SI361" s="9"/>
      <c r="SJ361" s="9"/>
      <c r="SK361" s="9"/>
      <c r="SL361" s="9"/>
      <c r="SM361" s="9"/>
      <c r="SN361" s="9"/>
      <c r="SO361" s="9"/>
      <c r="SP361" s="9"/>
      <c r="SQ361" s="9"/>
      <c r="SR361" s="9"/>
      <c r="SS361" s="9"/>
      <c r="ST361" s="9"/>
      <c r="SU361" s="9"/>
      <c r="SV361" s="9"/>
      <c r="SW361" s="9"/>
      <c r="SX361" s="9"/>
      <c r="SY361" s="9"/>
      <c r="SZ361" s="9"/>
      <c r="TA361" s="9"/>
      <c r="TB361" s="9"/>
      <c r="TC361" s="9"/>
      <c r="TD361" s="9"/>
      <c r="TE361" s="9"/>
      <c r="TF361" s="9"/>
      <c r="TG361" s="9"/>
      <c r="TH361" s="9"/>
      <c r="TI361" s="9"/>
      <c r="TJ361" s="9"/>
      <c r="TK361" s="9"/>
      <c r="TL361" s="9"/>
      <c r="TM361" s="9"/>
      <c r="TN361" s="9"/>
      <c r="TO361" s="9"/>
      <c r="TP361" s="9"/>
      <c r="TQ361" s="9"/>
      <c r="TR361" s="9"/>
      <c r="TS361" s="9"/>
      <c r="TT361" s="9"/>
      <c r="TU361" s="9"/>
      <c r="TV361" s="9"/>
      <c r="TW361" s="9"/>
      <c r="TX361" s="9"/>
      <c r="TY361" s="9"/>
      <c r="TZ361" s="9"/>
      <c r="UA361" s="9"/>
      <c r="UB361" s="9"/>
      <c r="UC361" s="9"/>
      <c r="UD361" s="9"/>
      <c r="UE361" s="9"/>
      <c r="UF361" s="9"/>
      <c r="UG361" s="9"/>
      <c r="UH361" s="9"/>
      <c r="UI361" s="9"/>
      <c r="UJ361" s="9"/>
      <c r="UK361" s="9"/>
      <c r="UL361" s="9"/>
      <c r="UM361" s="9"/>
      <c r="UN361" s="9"/>
      <c r="UO361" s="9"/>
      <c r="UP361" s="9"/>
      <c r="UQ361" s="9"/>
      <c r="UR361" s="9"/>
      <c r="US361" s="9"/>
    </row>
    <row r="362" spans="1:565" s="105" customFormat="1" x14ac:dyDescent="0.2">
      <c r="A362" s="122" t="s">
        <v>58</v>
      </c>
      <c r="B362" s="123">
        <v>10450</v>
      </c>
      <c r="C362" s="122" t="s">
        <v>58</v>
      </c>
      <c r="D362" s="124">
        <v>69538.861899123513</v>
      </c>
      <c r="E362" s="125">
        <v>-2009.8691639765073</v>
      </c>
      <c r="F362" s="10"/>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c r="IW362" s="9"/>
      <c r="IX362" s="9"/>
      <c r="IY362" s="9"/>
      <c r="IZ362" s="9"/>
      <c r="JA362" s="9"/>
      <c r="JB362" s="9"/>
      <c r="JC362" s="9"/>
      <c r="JD362" s="9"/>
      <c r="JE362" s="9"/>
      <c r="JF362" s="9"/>
      <c r="JG362" s="9"/>
      <c r="JH362" s="9"/>
      <c r="JI362" s="9"/>
      <c r="JJ362" s="9"/>
      <c r="JK362" s="9"/>
      <c r="JL362" s="9"/>
      <c r="JM362" s="9"/>
      <c r="JN362" s="9"/>
      <c r="JO362" s="9"/>
      <c r="JP362" s="9"/>
      <c r="JQ362" s="9"/>
      <c r="JR362" s="9"/>
      <c r="JS362" s="9"/>
      <c r="JT362" s="9"/>
      <c r="JU362" s="9"/>
      <c r="JV362" s="9"/>
      <c r="JW362" s="9"/>
      <c r="JX362" s="9"/>
      <c r="JY362" s="9"/>
      <c r="JZ362" s="9"/>
      <c r="KA362" s="9"/>
      <c r="KB362" s="9"/>
      <c r="KC362" s="9"/>
      <c r="KD362" s="9"/>
      <c r="KE362" s="9"/>
      <c r="KF362" s="9"/>
      <c r="KG362" s="9"/>
      <c r="KH362" s="9"/>
      <c r="KI362" s="9"/>
      <c r="KJ362" s="9"/>
      <c r="KK362" s="9"/>
      <c r="KL362" s="9"/>
      <c r="KM362" s="9"/>
      <c r="KN362" s="9"/>
      <c r="KO362" s="9"/>
      <c r="KP362" s="9"/>
      <c r="KQ362" s="9"/>
      <c r="KR362" s="9"/>
      <c r="KS362" s="9"/>
      <c r="KT362" s="9"/>
      <c r="KU362" s="9"/>
      <c r="KV362" s="9"/>
      <c r="KW362" s="9"/>
      <c r="KX362" s="9"/>
      <c r="KY362" s="9"/>
      <c r="KZ362" s="9"/>
      <c r="LA362" s="9"/>
      <c r="LB362" s="9"/>
      <c r="LC362" s="9"/>
      <c r="LD362" s="9"/>
      <c r="LE362" s="9"/>
      <c r="LF362" s="9"/>
      <c r="LG362" s="9"/>
      <c r="LH362" s="9"/>
      <c r="LI362" s="9"/>
      <c r="LJ362" s="9"/>
      <c r="LK362" s="9"/>
      <c r="LL362" s="9"/>
      <c r="LM362" s="9"/>
      <c r="LN362" s="9"/>
      <c r="LO362" s="9"/>
      <c r="LP362" s="9"/>
      <c r="LQ362" s="9"/>
      <c r="LR362" s="9"/>
      <c r="LS362" s="9"/>
      <c r="LT362" s="9"/>
      <c r="LU362" s="9"/>
      <c r="LV362" s="9"/>
      <c r="LW362" s="9"/>
      <c r="LX362" s="9"/>
      <c r="LY362" s="9"/>
      <c r="LZ362" s="9"/>
      <c r="MA362" s="9"/>
      <c r="MB362" s="9"/>
      <c r="MC362" s="9"/>
      <c r="MD362" s="9"/>
      <c r="ME362" s="9"/>
      <c r="MF362" s="9"/>
      <c r="MG362" s="9"/>
      <c r="MH362" s="9"/>
      <c r="MI362" s="9"/>
      <c r="MJ362" s="9"/>
      <c r="MK362" s="9"/>
      <c r="ML362" s="9"/>
      <c r="MM362" s="9"/>
      <c r="MN362" s="9"/>
      <c r="MO362" s="9"/>
      <c r="MP362" s="9"/>
      <c r="MQ362" s="9"/>
      <c r="MR362" s="9"/>
      <c r="MS362" s="9"/>
      <c r="MT362" s="9"/>
      <c r="MU362" s="9"/>
      <c r="MV362" s="9"/>
      <c r="MW362" s="9"/>
      <c r="MX362" s="9"/>
      <c r="MY362" s="9"/>
      <c r="MZ362" s="9"/>
      <c r="NA362" s="9"/>
      <c r="NB362" s="9"/>
      <c r="NC362" s="9"/>
      <c r="ND362" s="9"/>
      <c r="NE362" s="9"/>
      <c r="NF362" s="9"/>
      <c r="NG362" s="9"/>
      <c r="NH362" s="9"/>
      <c r="NI362" s="9"/>
      <c r="NJ362" s="9"/>
      <c r="NK362" s="9"/>
      <c r="NL362" s="9"/>
      <c r="NM362" s="9"/>
      <c r="NN362" s="9"/>
      <c r="NO362" s="9"/>
      <c r="NP362" s="9"/>
      <c r="NQ362" s="9"/>
      <c r="NR362" s="9"/>
      <c r="NS362" s="9"/>
      <c r="NT362" s="9"/>
      <c r="NU362" s="9"/>
      <c r="NV362" s="9"/>
      <c r="NW362" s="9"/>
      <c r="NX362" s="9"/>
      <c r="NY362" s="9"/>
      <c r="NZ362" s="9"/>
      <c r="OA362" s="9"/>
      <c r="OB362" s="9"/>
      <c r="OC362" s="9"/>
      <c r="OD362" s="9"/>
      <c r="OE362" s="9"/>
      <c r="OF362" s="9"/>
      <c r="OG362" s="9"/>
      <c r="OH362" s="9"/>
      <c r="OI362" s="9"/>
      <c r="OJ362" s="9"/>
      <c r="OK362" s="9"/>
      <c r="OL362" s="9"/>
      <c r="OM362" s="9"/>
      <c r="ON362" s="9"/>
      <c r="OO362" s="9"/>
      <c r="OP362" s="9"/>
      <c r="OQ362" s="9"/>
      <c r="OR362" s="9"/>
      <c r="OS362" s="9"/>
      <c r="OT362" s="9"/>
      <c r="OU362" s="9"/>
      <c r="OV362" s="9"/>
      <c r="OW362" s="9"/>
      <c r="OX362" s="9"/>
      <c r="OY362" s="9"/>
      <c r="OZ362" s="9"/>
      <c r="PA362" s="9"/>
      <c r="PB362" s="9"/>
      <c r="PC362" s="9"/>
      <c r="PD362" s="9"/>
      <c r="PE362" s="9"/>
      <c r="PF362" s="9"/>
      <c r="PG362" s="9"/>
      <c r="PH362" s="9"/>
      <c r="PI362" s="9"/>
      <c r="PJ362" s="9"/>
      <c r="PK362" s="9"/>
      <c r="PL362" s="9"/>
      <c r="PM362" s="9"/>
      <c r="PN362" s="9"/>
      <c r="PO362" s="9"/>
      <c r="PP362" s="9"/>
      <c r="PQ362" s="9"/>
      <c r="PR362" s="9"/>
      <c r="PS362" s="9"/>
      <c r="PT362" s="9"/>
      <c r="PU362" s="9"/>
      <c r="PV362" s="9"/>
      <c r="PW362" s="9"/>
      <c r="PX362" s="9"/>
      <c r="PY362" s="9"/>
      <c r="PZ362" s="9"/>
      <c r="QA362" s="9"/>
      <c r="QB362" s="9"/>
      <c r="QC362" s="9"/>
      <c r="QD362" s="9"/>
      <c r="QE362" s="9"/>
      <c r="QF362" s="9"/>
      <c r="QG362" s="9"/>
      <c r="QH362" s="9"/>
      <c r="QI362" s="9"/>
      <c r="QJ362" s="9"/>
      <c r="QK362" s="9"/>
      <c r="QL362" s="9"/>
      <c r="QM362" s="9"/>
      <c r="QN362" s="9"/>
      <c r="QO362" s="9"/>
      <c r="QP362" s="9"/>
      <c r="QQ362" s="9"/>
      <c r="QR362" s="9"/>
      <c r="QS362" s="9"/>
      <c r="QT362" s="9"/>
      <c r="QU362" s="9"/>
      <c r="QV362" s="9"/>
      <c r="QW362" s="9"/>
      <c r="QX362" s="9"/>
      <c r="QY362" s="9"/>
      <c r="QZ362" s="9"/>
      <c r="RA362" s="9"/>
      <c r="RB362" s="9"/>
      <c r="RC362" s="9"/>
      <c r="RD362" s="9"/>
      <c r="RE362" s="9"/>
      <c r="RF362" s="9"/>
      <c r="RG362" s="9"/>
      <c r="RH362" s="9"/>
      <c r="RI362" s="9"/>
      <c r="RJ362" s="9"/>
      <c r="RK362" s="9"/>
      <c r="RL362" s="9"/>
      <c r="RM362" s="9"/>
      <c r="RN362" s="9"/>
      <c r="RO362" s="9"/>
      <c r="RP362" s="9"/>
      <c r="RQ362" s="9"/>
      <c r="RR362" s="9"/>
      <c r="RS362" s="9"/>
      <c r="RT362" s="9"/>
      <c r="RU362" s="9"/>
      <c r="RV362" s="9"/>
      <c r="RW362" s="9"/>
      <c r="RX362" s="9"/>
      <c r="RY362" s="9"/>
      <c r="RZ362" s="9"/>
      <c r="SA362" s="9"/>
      <c r="SB362" s="9"/>
      <c r="SC362" s="9"/>
      <c r="SD362" s="9"/>
      <c r="SE362" s="9"/>
      <c r="SF362" s="9"/>
      <c r="SG362" s="9"/>
      <c r="SH362" s="9"/>
      <c r="SI362" s="9"/>
      <c r="SJ362" s="9"/>
      <c r="SK362" s="9"/>
      <c r="SL362" s="9"/>
      <c r="SM362" s="9"/>
      <c r="SN362" s="9"/>
      <c r="SO362" s="9"/>
      <c r="SP362" s="9"/>
      <c r="SQ362" s="9"/>
      <c r="SR362" s="9"/>
      <c r="SS362" s="9"/>
      <c r="ST362" s="9"/>
      <c r="SU362" s="9"/>
      <c r="SV362" s="9"/>
      <c r="SW362" s="9"/>
      <c r="SX362" s="9"/>
      <c r="SY362" s="9"/>
      <c r="SZ362" s="9"/>
      <c r="TA362" s="9"/>
      <c r="TB362" s="9"/>
      <c r="TC362" s="9"/>
      <c r="TD362" s="9"/>
      <c r="TE362" s="9"/>
      <c r="TF362" s="9"/>
      <c r="TG362" s="9"/>
      <c r="TH362" s="9"/>
      <c r="TI362" s="9"/>
      <c r="TJ362" s="9"/>
      <c r="TK362" s="9"/>
      <c r="TL362" s="9"/>
      <c r="TM362" s="9"/>
      <c r="TN362" s="9"/>
      <c r="TO362" s="9"/>
      <c r="TP362" s="9"/>
      <c r="TQ362" s="9"/>
      <c r="TR362" s="9"/>
      <c r="TS362" s="9"/>
      <c r="TT362" s="9"/>
      <c r="TU362" s="9"/>
      <c r="TV362" s="9"/>
      <c r="TW362" s="9"/>
      <c r="TX362" s="9"/>
      <c r="TY362" s="9"/>
      <c r="TZ362" s="9"/>
      <c r="UA362" s="9"/>
      <c r="UB362" s="9"/>
      <c r="UC362" s="9"/>
      <c r="UD362" s="9"/>
      <c r="UE362" s="9"/>
      <c r="UF362" s="9"/>
      <c r="UG362" s="9"/>
      <c r="UH362" s="9"/>
      <c r="UI362" s="9"/>
      <c r="UJ362" s="9"/>
      <c r="UK362" s="9"/>
      <c r="UL362" s="9"/>
      <c r="UM362" s="9"/>
      <c r="UN362" s="9"/>
      <c r="UO362" s="9"/>
      <c r="UP362" s="9"/>
      <c r="UQ362" s="9"/>
      <c r="UR362" s="9"/>
      <c r="US362" s="9"/>
    </row>
    <row r="363" spans="1:565" x14ac:dyDescent="0.2">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c r="IW363" s="9"/>
      <c r="IX363" s="9"/>
      <c r="IY363" s="9"/>
      <c r="IZ363" s="9"/>
      <c r="JA363" s="9"/>
      <c r="JB363" s="9"/>
      <c r="JC363" s="9"/>
      <c r="JD363" s="9"/>
      <c r="JE363" s="9"/>
      <c r="JF363" s="9"/>
      <c r="JG363" s="9"/>
      <c r="JH363" s="9"/>
      <c r="JI363" s="9"/>
      <c r="JJ363" s="9"/>
      <c r="JK363" s="9"/>
      <c r="JL363" s="9"/>
      <c r="JM363" s="9"/>
      <c r="JN363" s="9"/>
      <c r="JO363" s="9"/>
      <c r="JP363" s="9"/>
      <c r="JQ363" s="9"/>
      <c r="JR363" s="9"/>
      <c r="JS363" s="9"/>
      <c r="JT363" s="9"/>
      <c r="JU363" s="9"/>
      <c r="JV363" s="9"/>
      <c r="JW363" s="9"/>
      <c r="JX363" s="9"/>
      <c r="JY363" s="9"/>
      <c r="JZ363" s="9"/>
      <c r="KA363" s="9"/>
      <c r="KB363" s="9"/>
      <c r="KC363" s="9"/>
      <c r="KD363" s="9"/>
      <c r="KE363" s="9"/>
      <c r="KF363" s="9"/>
      <c r="KG363" s="9"/>
      <c r="KH363" s="9"/>
      <c r="KI363" s="9"/>
      <c r="KJ363" s="9"/>
      <c r="KK363" s="9"/>
      <c r="KL363" s="9"/>
      <c r="KM363" s="9"/>
      <c r="KN363" s="9"/>
      <c r="KO363" s="9"/>
      <c r="KP363" s="9"/>
      <c r="KQ363" s="9"/>
      <c r="KR363" s="9"/>
      <c r="KS363" s="9"/>
      <c r="KT363" s="9"/>
      <c r="KU363" s="9"/>
      <c r="KV363" s="9"/>
      <c r="KW363" s="9"/>
      <c r="KX363" s="9"/>
      <c r="KY363" s="9"/>
      <c r="KZ363" s="9"/>
      <c r="LA363" s="9"/>
      <c r="LB363" s="9"/>
      <c r="LC363" s="9"/>
      <c r="LD363" s="9"/>
      <c r="LE363" s="9"/>
      <c r="LF363" s="9"/>
      <c r="LG363" s="9"/>
      <c r="LH363" s="9"/>
      <c r="LI363" s="9"/>
      <c r="LJ363" s="9"/>
      <c r="LK363" s="9"/>
      <c r="LL363" s="9"/>
      <c r="LM363" s="9"/>
      <c r="LN363" s="9"/>
      <c r="LO363" s="9"/>
      <c r="LP363" s="9"/>
      <c r="LQ363" s="9"/>
      <c r="LR363" s="9"/>
      <c r="LS363" s="9"/>
      <c r="LT363" s="9"/>
      <c r="LU363" s="9"/>
      <c r="LV363" s="9"/>
      <c r="LW363" s="9"/>
      <c r="LX363" s="9"/>
      <c r="LY363" s="9"/>
      <c r="LZ363" s="9"/>
      <c r="MA363" s="9"/>
      <c r="MB363" s="9"/>
      <c r="MC363" s="9"/>
      <c r="MD363" s="9"/>
      <c r="ME363" s="9"/>
      <c r="MF363" s="9"/>
      <c r="MG363" s="9"/>
      <c r="MH363" s="9"/>
      <c r="MI363" s="9"/>
      <c r="MJ363" s="9"/>
      <c r="MK363" s="9"/>
      <c r="ML363" s="9"/>
      <c r="MM363" s="9"/>
      <c r="MN363" s="9"/>
      <c r="MO363" s="9"/>
      <c r="MP363" s="9"/>
      <c r="MQ363" s="9"/>
      <c r="MR363" s="9"/>
      <c r="MS363" s="9"/>
      <c r="MT363" s="9"/>
      <c r="MU363" s="9"/>
      <c r="MV363" s="9"/>
      <c r="MW363" s="9"/>
      <c r="MX363" s="9"/>
      <c r="MY363" s="9"/>
      <c r="MZ363" s="9"/>
      <c r="NA363" s="9"/>
      <c r="NB363" s="9"/>
      <c r="NC363" s="9"/>
      <c r="ND363" s="9"/>
      <c r="NE363" s="9"/>
      <c r="NF363" s="9"/>
      <c r="NG363" s="9"/>
      <c r="NH363" s="9"/>
      <c r="NI363" s="9"/>
      <c r="NJ363" s="9"/>
      <c r="NK363" s="9"/>
      <c r="NL363" s="9"/>
      <c r="NM363" s="9"/>
      <c r="NN363" s="9"/>
      <c r="NO363" s="9"/>
      <c r="NP363" s="9"/>
      <c r="NQ363" s="9"/>
      <c r="NR363" s="9"/>
      <c r="NS363" s="9"/>
      <c r="NT363" s="9"/>
      <c r="NU363" s="9"/>
      <c r="NV363" s="9"/>
      <c r="NW363" s="9"/>
      <c r="NX363" s="9"/>
      <c r="NY363" s="9"/>
      <c r="NZ363" s="9"/>
      <c r="OA363" s="9"/>
      <c r="OB363" s="9"/>
      <c r="OC363" s="9"/>
      <c r="OD363" s="9"/>
      <c r="OE363" s="9"/>
      <c r="OF363" s="9"/>
      <c r="OG363" s="9"/>
      <c r="OH363" s="9"/>
      <c r="OI363" s="9"/>
      <c r="OJ363" s="9"/>
      <c r="OK363" s="9"/>
      <c r="OL363" s="9"/>
      <c r="OM363" s="9"/>
      <c r="ON363" s="9"/>
      <c r="OO363" s="9"/>
      <c r="OP363" s="9"/>
      <c r="OQ363" s="9"/>
      <c r="OR363" s="9"/>
      <c r="OS363" s="9"/>
      <c r="OT363" s="9"/>
      <c r="OU363" s="9"/>
      <c r="OV363" s="9"/>
      <c r="OW363" s="9"/>
      <c r="OX363" s="9"/>
      <c r="OY363" s="9"/>
      <c r="OZ363" s="9"/>
      <c r="PA363" s="9"/>
      <c r="PB363" s="9"/>
      <c r="PC363" s="9"/>
      <c r="PD363" s="9"/>
      <c r="PE363" s="9"/>
      <c r="PF363" s="9"/>
      <c r="PG363" s="9"/>
      <c r="PH363" s="9"/>
      <c r="PI363" s="9"/>
      <c r="PJ363" s="9"/>
      <c r="PK363" s="9"/>
      <c r="PL363" s="9"/>
      <c r="PM363" s="9"/>
      <c r="PN363" s="9"/>
      <c r="PO363" s="9"/>
      <c r="PP363" s="9"/>
      <c r="PQ363" s="9"/>
      <c r="PR363" s="9"/>
      <c r="PS363" s="9"/>
      <c r="PT363" s="9"/>
      <c r="PU363" s="9"/>
      <c r="PV363" s="9"/>
      <c r="PW363" s="9"/>
      <c r="PX363" s="9"/>
      <c r="PY363" s="9"/>
      <c r="PZ363" s="9"/>
      <c r="QA363" s="9"/>
      <c r="QB363" s="9"/>
      <c r="QC363" s="9"/>
      <c r="QD363" s="9"/>
      <c r="QE363" s="9"/>
      <c r="QF363" s="9"/>
      <c r="QG363" s="9"/>
      <c r="QH363" s="9"/>
      <c r="QI363" s="9"/>
      <c r="QJ363" s="9"/>
      <c r="QK363" s="9"/>
      <c r="QL363" s="9"/>
      <c r="QM363" s="9"/>
      <c r="QN363" s="9"/>
      <c r="QO363" s="9"/>
      <c r="QP363" s="9"/>
      <c r="QQ363" s="9"/>
      <c r="QR363" s="9"/>
      <c r="QS363" s="9"/>
      <c r="QT363" s="9"/>
      <c r="QU363" s="9"/>
      <c r="QV363" s="9"/>
      <c r="QW363" s="9"/>
      <c r="QX363" s="9"/>
      <c r="QY363" s="9"/>
      <c r="QZ363" s="9"/>
      <c r="RA363" s="9"/>
      <c r="RB363" s="9"/>
      <c r="RC363" s="9"/>
      <c r="RD363" s="9"/>
      <c r="RE363" s="9"/>
      <c r="RF363" s="9"/>
      <c r="RG363" s="9"/>
      <c r="RH363" s="9"/>
      <c r="RI363" s="9"/>
      <c r="RJ363" s="9"/>
      <c r="RK363" s="9"/>
      <c r="RL363" s="9"/>
      <c r="RM363" s="9"/>
      <c r="RN363" s="9"/>
      <c r="RO363" s="9"/>
      <c r="RP363" s="9"/>
      <c r="RQ363" s="9"/>
      <c r="RR363" s="9"/>
      <c r="RS363" s="9"/>
      <c r="RT363" s="9"/>
      <c r="RU363" s="9"/>
      <c r="RV363" s="9"/>
      <c r="RW363" s="9"/>
      <c r="RX363" s="9"/>
      <c r="RY363" s="9"/>
      <c r="RZ363" s="9"/>
      <c r="SA363" s="9"/>
      <c r="SB363" s="9"/>
      <c r="SC363" s="9"/>
      <c r="SD363" s="9"/>
      <c r="SE363" s="9"/>
      <c r="SF363" s="9"/>
      <c r="SG363" s="9"/>
      <c r="SH363" s="9"/>
      <c r="SI363" s="9"/>
      <c r="SJ363" s="9"/>
      <c r="SK363" s="9"/>
      <c r="SL363" s="9"/>
      <c r="SM363" s="9"/>
      <c r="SN363" s="9"/>
      <c r="SO363" s="9"/>
      <c r="SP363" s="9"/>
      <c r="SQ363" s="9"/>
      <c r="SR363" s="9"/>
      <c r="SS363" s="9"/>
      <c r="ST363" s="9"/>
      <c r="SU363" s="9"/>
      <c r="SV363" s="9"/>
      <c r="SW363" s="9"/>
      <c r="SX363" s="9"/>
      <c r="SY363" s="9"/>
      <c r="SZ363" s="9"/>
      <c r="TA363" s="9"/>
      <c r="TB363" s="9"/>
      <c r="TC363" s="9"/>
      <c r="TD363" s="9"/>
      <c r="TE363" s="9"/>
      <c r="TF363" s="9"/>
      <c r="TG363" s="9"/>
      <c r="TH363" s="9"/>
      <c r="TI363" s="9"/>
      <c r="TJ363" s="9"/>
      <c r="TK363" s="9"/>
      <c r="TL363" s="9"/>
      <c r="TM363" s="9"/>
      <c r="TN363" s="9"/>
      <c r="TO363" s="9"/>
      <c r="TP363" s="9"/>
      <c r="TQ363" s="9"/>
      <c r="TR363" s="9"/>
      <c r="TS363" s="9"/>
      <c r="TT363" s="9"/>
      <c r="TU363" s="9"/>
      <c r="TV363" s="9"/>
      <c r="TW363" s="9"/>
      <c r="TX363" s="9"/>
      <c r="TY363" s="9"/>
      <c r="TZ363" s="9"/>
      <c r="UA363" s="9"/>
      <c r="UB363" s="9"/>
      <c r="UC363" s="9"/>
      <c r="UD363" s="9"/>
      <c r="UE363" s="9"/>
      <c r="UF363" s="9"/>
      <c r="UG363" s="9"/>
      <c r="UH363" s="9"/>
      <c r="UI363" s="9"/>
      <c r="UJ363" s="9"/>
      <c r="UK363" s="9"/>
      <c r="UL363" s="9"/>
      <c r="UM363" s="9"/>
      <c r="UN363" s="9"/>
      <c r="UO363" s="9"/>
      <c r="UP363" s="9"/>
      <c r="UQ363" s="9"/>
      <c r="UR363" s="9"/>
      <c r="US363" s="9"/>
    </row>
    <row r="364" spans="1:565" x14ac:dyDescent="0.2">
      <c r="A364" s="11" t="s">
        <v>1014</v>
      </c>
      <c r="D364" s="35">
        <f>ABS(+H115)</f>
        <v>67.233928629474491</v>
      </c>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c r="IW364" s="9"/>
      <c r="IX364" s="9"/>
      <c r="IY364" s="9"/>
      <c r="IZ364" s="9"/>
      <c r="JA364" s="9"/>
      <c r="JB364" s="9"/>
      <c r="JC364" s="9"/>
      <c r="JD364" s="9"/>
      <c r="JE364" s="9"/>
      <c r="JF364" s="9"/>
      <c r="JG364" s="9"/>
      <c r="JH364" s="9"/>
      <c r="JI364" s="9"/>
      <c r="JJ364" s="9"/>
      <c r="JK364" s="9"/>
      <c r="JL364" s="9"/>
      <c r="JM364" s="9"/>
      <c r="JN364" s="9"/>
      <c r="JO364" s="9"/>
      <c r="JP364" s="9"/>
      <c r="JQ364" s="9"/>
      <c r="JR364" s="9"/>
      <c r="JS364" s="9"/>
      <c r="JT364" s="9"/>
      <c r="JU364" s="9"/>
      <c r="JV364" s="9"/>
      <c r="JW364" s="9"/>
      <c r="JX364" s="9"/>
      <c r="JY364" s="9"/>
      <c r="JZ364" s="9"/>
      <c r="KA364" s="9"/>
      <c r="KB364" s="9"/>
      <c r="KC364" s="9"/>
      <c r="KD364" s="9"/>
      <c r="KE364" s="9"/>
      <c r="KF364" s="9"/>
      <c r="KG364" s="9"/>
      <c r="KH364" s="9"/>
      <c r="KI364" s="9"/>
      <c r="KJ364" s="9"/>
      <c r="KK364" s="9"/>
      <c r="KL364" s="9"/>
      <c r="KM364" s="9"/>
      <c r="KN364" s="9"/>
      <c r="KO364" s="9"/>
      <c r="KP364" s="9"/>
      <c r="KQ364" s="9"/>
      <c r="KR364" s="9"/>
      <c r="KS364" s="9"/>
      <c r="KT364" s="9"/>
      <c r="KU364" s="9"/>
      <c r="KV364" s="9"/>
      <c r="KW364" s="9"/>
      <c r="KX364" s="9"/>
      <c r="KY364" s="9"/>
      <c r="KZ364" s="9"/>
      <c r="LA364" s="9"/>
      <c r="LB364" s="9"/>
      <c r="LC364" s="9"/>
      <c r="LD364" s="9"/>
      <c r="LE364" s="9"/>
      <c r="LF364" s="9"/>
      <c r="LG364" s="9"/>
      <c r="LH364" s="9"/>
      <c r="LI364" s="9"/>
      <c r="LJ364" s="9"/>
      <c r="LK364" s="9"/>
      <c r="LL364" s="9"/>
      <c r="LM364" s="9"/>
      <c r="LN364" s="9"/>
      <c r="LO364" s="9"/>
      <c r="LP364" s="9"/>
      <c r="LQ364" s="9"/>
      <c r="LR364" s="9"/>
      <c r="LS364" s="9"/>
      <c r="LT364" s="9"/>
      <c r="LU364" s="9"/>
      <c r="LV364" s="9"/>
      <c r="LW364" s="9"/>
      <c r="LX364" s="9"/>
      <c r="LY364" s="9"/>
      <c r="LZ364" s="9"/>
      <c r="MA364" s="9"/>
      <c r="MB364" s="9"/>
      <c r="MC364" s="9"/>
      <c r="MD364" s="9"/>
      <c r="ME364" s="9"/>
      <c r="MF364" s="9"/>
      <c r="MG364" s="9"/>
      <c r="MH364" s="9"/>
      <c r="MI364" s="9"/>
      <c r="MJ364" s="9"/>
      <c r="MK364" s="9"/>
      <c r="ML364" s="9"/>
      <c r="MM364" s="9"/>
      <c r="MN364" s="9"/>
      <c r="MO364" s="9"/>
      <c r="MP364" s="9"/>
      <c r="MQ364" s="9"/>
      <c r="MR364" s="9"/>
      <c r="MS364" s="9"/>
      <c r="MT364" s="9"/>
      <c r="MU364" s="9"/>
      <c r="MV364" s="9"/>
      <c r="MW364" s="9"/>
      <c r="MX364" s="9"/>
      <c r="MY364" s="9"/>
      <c r="MZ364" s="9"/>
      <c r="NA364" s="9"/>
      <c r="NB364" s="9"/>
      <c r="NC364" s="9"/>
      <c r="ND364" s="9"/>
      <c r="NE364" s="9"/>
      <c r="NF364" s="9"/>
      <c r="NG364" s="9"/>
      <c r="NH364" s="9"/>
      <c r="NI364" s="9"/>
      <c r="NJ364" s="9"/>
      <c r="NK364" s="9"/>
      <c r="NL364" s="9"/>
      <c r="NM364" s="9"/>
      <c r="NN364" s="9"/>
      <c r="NO364" s="9"/>
      <c r="NP364" s="9"/>
      <c r="NQ364" s="9"/>
      <c r="NR364" s="9"/>
      <c r="NS364" s="9"/>
      <c r="NT364" s="9"/>
      <c r="NU364" s="9"/>
      <c r="NV364" s="9"/>
      <c r="NW364" s="9"/>
      <c r="NX364" s="9"/>
      <c r="NY364" s="9"/>
      <c r="NZ364" s="9"/>
      <c r="OA364" s="9"/>
      <c r="OB364" s="9"/>
      <c r="OC364" s="9"/>
      <c r="OD364" s="9"/>
      <c r="OE364" s="9"/>
      <c r="OF364" s="9"/>
      <c r="OG364" s="9"/>
      <c r="OH364" s="9"/>
      <c r="OI364" s="9"/>
      <c r="OJ364" s="9"/>
      <c r="OK364" s="9"/>
      <c r="OL364" s="9"/>
      <c r="OM364" s="9"/>
      <c r="ON364" s="9"/>
      <c r="OO364" s="9"/>
      <c r="OP364" s="9"/>
      <c r="OQ364" s="9"/>
      <c r="OR364" s="9"/>
      <c r="OS364" s="9"/>
      <c r="OT364" s="9"/>
      <c r="OU364" s="9"/>
      <c r="OV364" s="9"/>
      <c r="OW364" s="9"/>
      <c r="OX364" s="9"/>
      <c r="OY364" s="9"/>
      <c r="OZ364" s="9"/>
      <c r="PA364" s="9"/>
      <c r="PB364" s="9"/>
      <c r="PC364" s="9"/>
      <c r="PD364" s="9"/>
      <c r="PE364" s="9"/>
      <c r="PF364" s="9"/>
      <c r="PG364" s="9"/>
      <c r="PH364" s="9"/>
      <c r="PI364" s="9"/>
      <c r="PJ364" s="9"/>
      <c r="PK364" s="9"/>
      <c r="PL364" s="9"/>
      <c r="PM364" s="9"/>
      <c r="PN364" s="9"/>
      <c r="PO364" s="9"/>
      <c r="PP364" s="9"/>
      <c r="PQ364" s="9"/>
      <c r="PR364" s="9"/>
      <c r="PS364" s="9"/>
      <c r="PT364" s="9"/>
      <c r="PU364" s="9"/>
      <c r="PV364" s="9"/>
      <c r="PW364" s="9"/>
      <c r="PX364" s="9"/>
      <c r="PY364" s="9"/>
      <c r="PZ364" s="9"/>
      <c r="QA364" s="9"/>
      <c r="QB364" s="9"/>
      <c r="QC364" s="9"/>
      <c r="QD364" s="9"/>
      <c r="QE364" s="9"/>
      <c r="QF364" s="9"/>
      <c r="QG364" s="9"/>
      <c r="QH364" s="9"/>
      <c r="QI364" s="9"/>
      <c r="QJ364" s="9"/>
      <c r="QK364" s="9"/>
      <c r="QL364" s="9"/>
      <c r="QM364" s="9"/>
      <c r="QN364" s="9"/>
      <c r="QO364" s="9"/>
      <c r="QP364" s="9"/>
      <c r="QQ364" s="9"/>
      <c r="QR364" s="9"/>
      <c r="QS364" s="9"/>
      <c r="QT364" s="9"/>
      <c r="QU364" s="9"/>
      <c r="QV364" s="9"/>
      <c r="QW364" s="9"/>
      <c r="QX364" s="9"/>
      <c r="QY364" s="9"/>
      <c r="QZ364" s="9"/>
      <c r="RA364" s="9"/>
      <c r="RB364" s="9"/>
      <c r="RC364" s="9"/>
      <c r="RD364" s="9"/>
      <c r="RE364" s="9"/>
      <c r="RF364" s="9"/>
      <c r="RG364" s="9"/>
      <c r="RH364" s="9"/>
      <c r="RI364" s="9"/>
      <c r="RJ364" s="9"/>
      <c r="RK364" s="9"/>
      <c r="RL364" s="9"/>
      <c r="RM364" s="9"/>
      <c r="RN364" s="9"/>
      <c r="RO364" s="9"/>
      <c r="RP364" s="9"/>
      <c r="RQ364" s="9"/>
      <c r="RR364" s="9"/>
      <c r="RS364" s="9"/>
      <c r="RT364" s="9"/>
      <c r="RU364" s="9"/>
      <c r="RV364" s="9"/>
      <c r="RW364" s="9"/>
      <c r="RX364" s="9"/>
      <c r="RY364" s="9"/>
      <c r="RZ364" s="9"/>
      <c r="SA364" s="9"/>
      <c r="SB364" s="9"/>
      <c r="SC364" s="9"/>
      <c r="SD364" s="9"/>
      <c r="SE364" s="9"/>
      <c r="SF364" s="9"/>
      <c r="SG364" s="9"/>
      <c r="SH364" s="9"/>
      <c r="SI364" s="9"/>
      <c r="SJ364" s="9"/>
      <c r="SK364" s="9"/>
      <c r="SL364" s="9"/>
      <c r="SM364" s="9"/>
      <c r="SN364" s="9"/>
      <c r="SO364" s="9"/>
      <c r="SP364" s="9"/>
      <c r="SQ364" s="9"/>
      <c r="SR364" s="9"/>
      <c r="SS364" s="9"/>
      <c r="ST364" s="9"/>
      <c r="SU364" s="9"/>
      <c r="SV364" s="9"/>
      <c r="SW364" s="9"/>
      <c r="SX364" s="9"/>
      <c r="SY364" s="9"/>
      <c r="SZ364" s="9"/>
      <c r="TA364" s="9"/>
      <c r="TB364" s="9"/>
      <c r="TC364" s="9"/>
      <c r="TD364" s="9"/>
      <c r="TE364" s="9"/>
      <c r="TF364" s="9"/>
      <c r="TG364" s="9"/>
      <c r="TH364" s="9"/>
      <c r="TI364" s="9"/>
      <c r="TJ364" s="9"/>
      <c r="TK364" s="9"/>
      <c r="TL364" s="9"/>
      <c r="TM364" s="9"/>
      <c r="TN364" s="9"/>
      <c r="TO364" s="9"/>
      <c r="TP364" s="9"/>
      <c r="TQ364" s="9"/>
      <c r="TR364" s="9"/>
      <c r="TS364" s="9"/>
      <c r="TT364" s="9"/>
      <c r="TU364" s="9"/>
      <c r="TV364" s="9"/>
      <c r="TW364" s="9"/>
      <c r="TX364" s="9"/>
      <c r="TY364" s="9"/>
      <c r="TZ364" s="9"/>
      <c r="UA364" s="9"/>
      <c r="UB364" s="9"/>
      <c r="UC364" s="9"/>
      <c r="UD364" s="9"/>
      <c r="UE364" s="9"/>
      <c r="UF364" s="9"/>
      <c r="UG364" s="9"/>
      <c r="UH364" s="9"/>
      <c r="UI364" s="9"/>
      <c r="UJ364" s="9"/>
      <c r="UK364" s="9"/>
      <c r="UL364" s="9"/>
      <c r="UM364" s="9"/>
      <c r="UN364" s="9"/>
      <c r="UO364" s="9"/>
      <c r="UP364" s="9"/>
      <c r="UQ364" s="9"/>
      <c r="UR364" s="9"/>
      <c r="US364" s="9"/>
    </row>
    <row r="366" spans="1:565" x14ac:dyDescent="0.2">
      <c r="A366" s="11" t="s">
        <v>1015</v>
      </c>
      <c r="D366" s="36">
        <v>9.3930344010487996</v>
      </c>
    </row>
    <row r="368" spans="1:565" x14ac:dyDescent="0.2">
      <c r="A368" s="11" t="s">
        <v>1016</v>
      </c>
      <c r="D368" s="35">
        <v>0.67460603965570998</v>
      </c>
      <c r="E368" s="9" t="s">
        <v>57</v>
      </c>
    </row>
    <row r="370" spans="1:9" x14ac:dyDescent="0.2">
      <c r="A370" s="11" t="s">
        <v>1017</v>
      </c>
      <c r="D370" s="31" t="s">
        <v>58</v>
      </c>
    </row>
    <row r="372" spans="1:9" x14ac:dyDescent="0.2">
      <c r="A372" s="11" t="s">
        <v>1009</v>
      </c>
      <c r="D372" s="31" t="s">
        <v>58</v>
      </c>
    </row>
    <row r="373" spans="1:9" x14ac:dyDescent="0.2">
      <c r="A373" s="11"/>
    </row>
    <row r="374" spans="1:9" x14ac:dyDescent="0.2">
      <c r="A374" s="11" t="s">
        <v>1010</v>
      </c>
      <c r="D374" s="31" t="s">
        <v>58</v>
      </c>
    </row>
    <row r="375" spans="1:9" x14ac:dyDescent="0.2">
      <c r="A375" s="11"/>
    </row>
    <row r="376" spans="1:9" x14ac:dyDescent="0.2">
      <c r="A376" s="11" t="s">
        <v>1011</v>
      </c>
      <c r="D376" s="31" t="s">
        <v>58</v>
      </c>
    </row>
    <row r="377" spans="1:9" x14ac:dyDescent="0.2">
      <c r="A377" s="11"/>
    </row>
    <row r="378" spans="1:9" x14ac:dyDescent="0.2">
      <c r="A378" s="11" t="s">
        <v>1012</v>
      </c>
      <c r="D378" s="31" t="s">
        <v>58</v>
      </c>
    </row>
    <row r="380" spans="1:9" x14ac:dyDescent="0.2">
      <c r="A380" s="56" t="s">
        <v>1013</v>
      </c>
      <c r="B380" s="57"/>
      <c r="C380" s="57"/>
      <c r="D380" s="57"/>
      <c r="E380" s="10"/>
      <c r="G380" s="10"/>
      <c r="H380" s="57"/>
      <c r="I380" s="57"/>
    </row>
    <row r="381" spans="1:9" x14ac:dyDescent="0.2">
      <c r="A381" s="57"/>
      <c r="B381" s="57"/>
      <c r="C381" s="57"/>
      <c r="D381" s="57"/>
      <c r="E381" s="10"/>
      <c r="G381" s="10"/>
      <c r="H381" s="57"/>
      <c r="I381" s="57"/>
    </row>
    <row r="382" spans="1:9" x14ac:dyDescent="0.2">
      <c r="A382" s="56" t="s">
        <v>1129</v>
      </c>
      <c r="B382" s="57"/>
      <c r="C382" s="57"/>
      <c r="D382" s="57"/>
      <c r="E382" s="10"/>
      <c r="G382" s="10"/>
      <c r="H382" s="57"/>
      <c r="I382" s="57"/>
    </row>
    <row r="383" spans="1:9" x14ac:dyDescent="0.2">
      <c r="A383" s="71"/>
      <c r="B383" s="57"/>
      <c r="C383" s="57"/>
      <c r="D383" s="57"/>
      <c r="E383" s="10"/>
      <c r="G383" s="10"/>
      <c r="H383" s="57"/>
      <c r="I383" s="57"/>
    </row>
    <row r="384" spans="1:9" x14ac:dyDescent="0.2">
      <c r="A384" s="57"/>
      <c r="B384" s="57"/>
      <c r="C384" s="57"/>
      <c r="D384" s="57"/>
      <c r="E384" s="10"/>
      <c r="G384" s="10"/>
      <c r="H384" s="57"/>
      <c r="I384" s="57"/>
    </row>
    <row r="385" spans="1:9" x14ac:dyDescent="0.2">
      <c r="A385" s="57"/>
      <c r="B385" s="57"/>
      <c r="C385" s="57"/>
      <c r="D385" s="57"/>
      <c r="E385" s="10"/>
      <c r="G385" s="10"/>
      <c r="H385" s="57"/>
      <c r="I385" s="57"/>
    </row>
    <row r="386" spans="1:9" x14ac:dyDescent="0.2">
      <c r="A386" s="57"/>
      <c r="B386" s="57"/>
      <c r="C386" s="57"/>
      <c r="D386" s="57"/>
      <c r="E386" s="10"/>
      <c r="G386" s="10"/>
      <c r="H386" s="57"/>
      <c r="I386" s="57"/>
    </row>
    <row r="387" spans="1:9" x14ac:dyDescent="0.2">
      <c r="A387" s="57"/>
      <c r="B387" s="57"/>
      <c r="C387" s="57"/>
      <c r="D387" s="57"/>
      <c r="E387" s="10"/>
      <c r="G387" s="10"/>
      <c r="H387" s="57"/>
      <c r="I387" s="57"/>
    </row>
    <row r="388" spans="1:9" x14ac:dyDescent="0.2">
      <c r="A388" s="57"/>
      <c r="B388" s="57"/>
      <c r="C388" s="57"/>
      <c r="D388" s="57"/>
      <c r="E388" s="10"/>
      <c r="G388" s="10"/>
      <c r="H388" s="57"/>
      <c r="I388" s="57"/>
    </row>
    <row r="389" spans="1:9" x14ac:dyDescent="0.2">
      <c r="A389" s="57"/>
      <c r="B389" s="57"/>
      <c r="C389" s="57"/>
      <c r="D389" s="57"/>
      <c r="E389" s="10"/>
      <c r="G389" s="10"/>
      <c r="H389" s="57"/>
      <c r="I389" s="57"/>
    </row>
    <row r="390" spans="1:9" x14ac:dyDescent="0.2">
      <c r="A390" s="57"/>
      <c r="B390" s="57"/>
      <c r="C390" s="57"/>
      <c r="D390" s="57"/>
      <c r="E390" s="10"/>
      <c r="G390" s="10"/>
      <c r="H390" s="57"/>
      <c r="I390" s="57"/>
    </row>
    <row r="391" spans="1:9" x14ac:dyDescent="0.2">
      <c r="A391" s="57"/>
      <c r="B391" s="57"/>
      <c r="C391" s="57"/>
      <c r="D391" s="57"/>
      <c r="E391" s="10"/>
      <c r="G391" s="10"/>
      <c r="H391" s="57"/>
      <c r="I391" s="57"/>
    </row>
    <row r="392" spans="1:9" x14ac:dyDescent="0.2">
      <c r="A392" s="57"/>
      <c r="B392" s="57"/>
      <c r="C392" s="57"/>
      <c r="D392" s="57"/>
      <c r="E392" s="10"/>
      <c r="G392" s="10"/>
      <c r="H392" s="57"/>
      <c r="I392" s="57"/>
    </row>
    <row r="393" spans="1:9" x14ac:dyDescent="0.2">
      <c r="A393" s="57"/>
      <c r="B393" s="57"/>
      <c r="C393" s="57"/>
      <c r="D393" s="57"/>
      <c r="E393" s="10"/>
      <c r="G393" s="10"/>
      <c r="H393" s="57"/>
      <c r="I393" s="57"/>
    </row>
    <row r="394" spans="1:9" x14ac:dyDescent="0.2">
      <c r="A394" s="57"/>
      <c r="B394" s="57"/>
      <c r="C394" s="57"/>
      <c r="D394" s="57"/>
      <c r="E394" s="10"/>
      <c r="G394" s="10"/>
      <c r="H394" s="57"/>
      <c r="I394" s="57"/>
    </row>
    <row r="395" spans="1:9" x14ac:dyDescent="0.2">
      <c r="A395" s="57"/>
      <c r="B395" s="57"/>
      <c r="C395" s="57"/>
      <c r="D395" s="57"/>
      <c r="E395" s="10"/>
      <c r="G395" s="10"/>
      <c r="H395" s="57"/>
      <c r="I395" s="57"/>
    </row>
    <row r="396" spans="1:9" x14ac:dyDescent="0.2">
      <c r="A396" s="57"/>
      <c r="B396" s="57"/>
      <c r="C396" s="57"/>
      <c r="D396" s="57"/>
      <c r="E396" s="10"/>
      <c r="G396" s="10"/>
      <c r="H396" s="57"/>
      <c r="I396" s="57"/>
    </row>
    <row r="397" spans="1:9" x14ac:dyDescent="0.2">
      <c r="A397" s="57"/>
      <c r="B397" s="57"/>
      <c r="C397" s="57"/>
      <c r="D397" s="57"/>
      <c r="E397" s="10"/>
      <c r="G397" s="10"/>
      <c r="H397" s="57"/>
      <c r="I397" s="57"/>
    </row>
    <row r="398" spans="1:9" x14ac:dyDescent="0.2">
      <c r="A398" s="57"/>
      <c r="B398" s="57"/>
      <c r="C398" s="57"/>
      <c r="D398" s="57"/>
      <c r="E398" s="10"/>
      <c r="G398" s="10"/>
      <c r="H398" s="57"/>
      <c r="I398" s="57"/>
    </row>
    <row r="399" spans="1:9" x14ac:dyDescent="0.2">
      <c r="A399" s="57"/>
      <c r="B399" s="57"/>
      <c r="C399" s="57"/>
      <c r="D399" s="57"/>
      <c r="E399" s="10"/>
      <c r="G399" s="10"/>
      <c r="H399" s="57"/>
      <c r="I399" s="57"/>
    </row>
    <row r="400" spans="1:9" x14ac:dyDescent="0.2">
      <c r="A400" s="56" t="s">
        <v>1135</v>
      </c>
      <c r="B400" s="57"/>
      <c r="C400" s="57"/>
      <c r="D400" s="57"/>
      <c r="E400" s="10"/>
      <c r="G400" s="10"/>
      <c r="H400" s="57"/>
      <c r="I400" s="57"/>
    </row>
    <row r="401" spans="1:9" x14ac:dyDescent="0.2">
      <c r="A401" s="57"/>
      <c r="B401" s="57"/>
      <c r="C401" s="57"/>
      <c r="D401" s="57"/>
      <c r="E401" s="10"/>
      <c r="G401" s="10"/>
      <c r="H401" s="57"/>
      <c r="I401" s="57"/>
    </row>
    <row r="402" spans="1:9" x14ac:dyDescent="0.2">
      <c r="A402" s="56" t="s">
        <v>1130</v>
      </c>
      <c r="B402" s="57"/>
      <c r="C402" s="57"/>
      <c r="D402" s="57"/>
      <c r="E402" s="10"/>
      <c r="G402" s="10"/>
      <c r="H402" s="57"/>
      <c r="I402" s="57"/>
    </row>
    <row r="403" spans="1:9" x14ac:dyDescent="0.2">
      <c r="A403" s="57"/>
      <c r="B403" s="57"/>
      <c r="C403" s="57"/>
      <c r="D403" s="57"/>
      <c r="E403" s="10"/>
      <c r="G403" s="10"/>
      <c r="H403" s="57"/>
      <c r="I403" s="57"/>
    </row>
    <row r="404" spans="1:9" x14ac:dyDescent="0.2">
      <c r="A404" s="57"/>
      <c r="B404" s="57"/>
      <c r="C404" s="57"/>
      <c r="D404" s="57"/>
      <c r="E404" s="10"/>
      <c r="G404" s="10"/>
      <c r="H404" s="57"/>
      <c r="I404" s="57"/>
    </row>
    <row r="405" spans="1:9" x14ac:dyDescent="0.2">
      <c r="A405" s="57"/>
      <c r="B405" s="57"/>
      <c r="C405" s="57"/>
      <c r="D405" s="57"/>
      <c r="E405" s="10"/>
      <c r="G405" s="10"/>
      <c r="H405" s="57"/>
      <c r="I405" s="57"/>
    </row>
    <row r="406" spans="1:9" x14ac:dyDescent="0.2">
      <c r="A406" s="57"/>
      <c r="B406" s="57"/>
      <c r="C406" s="57"/>
      <c r="D406" s="57"/>
      <c r="E406" s="10"/>
      <c r="G406" s="10"/>
      <c r="H406" s="57"/>
      <c r="I406" s="57"/>
    </row>
    <row r="407" spans="1:9" x14ac:dyDescent="0.2">
      <c r="A407" s="57"/>
      <c r="B407" s="57"/>
      <c r="C407" s="57"/>
      <c r="D407" s="57"/>
      <c r="E407" s="10"/>
      <c r="G407" s="10"/>
      <c r="H407" s="57"/>
      <c r="I407" s="57"/>
    </row>
    <row r="408" spans="1:9" x14ac:dyDescent="0.2">
      <c r="A408" s="57"/>
      <c r="B408" s="57"/>
      <c r="C408" s="57"/>
      <c r="D408" s="57"/>
      <c r="E408" s="10"/>
      <c r="G408" s="10"/>
      <c r="H408" s="57"/>
      <c r="I408" s="57"/>
    </row>
    <row r="409" spans="1:9" x14ac:dyDescent="0.2">
      <c r="A409" s="57"/>
      <c r="B409" s="57"/>
      <c r="C409" s="57"/>
      <c r="D409" s="57"/>
      <c r="E409" s="10"/>
      <c r="G409" s="10"/>
      <c r="H409" s="57"/>
      <c r="I409" s="57"/>
    </row>
    <row r="410" spans="1:9" x14ac:dyDescent="0.2">
      <c r="A410" s="57"/>
      <c r="B410" s="57"/>
      <c r="C410" s="57"/>
      <c r="D410" s="57"/>
      <c r="E410" s="10"/>
      <c r="G410" s="10"/>
      <c r="H410" s="57"/>
      <c r="I410" s="57"/>
    </row>
    <row r="411" spans="1:9" x14ac:dyDescent="0.2">
      <c r="A411" s="57"/>
      <c r="B411" s="57"/>
      <c r="C411" s="57"/>
      <c r="D411" s="57"/>
      <c r="E411" s="10"/>
      <c r="G411" s="10"/>
      <c r="H411" s="57"/>
      <c r="I411" s="57"/>
    </row>
    <row r="412" spans="1:9" x14ac:dyDescent="0.2">
      <c r="A412" s="57"/>
      <c r="B412" s="57"/>
      <c r="C412" s="57"/>
      <c r="D412" s="57"/>
      <c r="E412" s="10"/>
      <c r="G412" s="10"/>
      <c r="H412" s="57"/>
      <c r="I412" s="57"/>
    </row>
    <row r="413" spans="1:9" x14ac:dyDescent="0.2">
      <c r="A413" s="57"/>
      <c r="B413" s="57"/>
      <c r="C413" s="57"/>
      <c r="D413" s="57"/>
      <c r="E413" s="10"/>
      <c r="G413" s="10"/>
      <c r="H413" s="57"/>
      <c r="I413" s="57"/>
    </row>
    <row r="414" spans="1:9" x14ac:dyDescent="0.2">
      <c r="A414" s="57"/>
      <c r="B414" s="57"/>
      <c r="C414" s="57"/>
      <c r="D414" s="57"/>
      <c r="E414" s="10"/>
      <c r="G414" s="10"/>
      <c r="H414" s="57"/>
      <c r="I414" s="57"/>
    </row>
    <row r="415" spans="1:9" x14ac:dyDescent="0.2">
      <c r="A415" s="57"/>
      <c r="B415" s="57"/>
      <c r="C415" s="57"/>
      <c r="D415" s="57"/>
      <c r="E415" s="10"/>
      <c r="G415" s="10"/>
      <c r="H415" s="57"/>
      <c r="I415" s="57"/>
    </row>
    <row r="416" spans="1:9" x14ac:dyDescent="0.2">
      <c r="A416" s="57" t="s">
        <v>1128</v>
      </c>
      <c r="B416" s="57"/>
      <c r="C416" s="57"/>
      <c r="D416" s="57"/>
      <c r="E416" s="10"/>
      <c r="G416" s="10"/>
      <c r="H416" s="57"/>
      <c r="I416" s="57"/>
    </row>
    <row r="417" spans="1:9" x14ac:dyDescent="0.2">
      <c r="A417" s="57"/>
      <c r="B417" s="57"/>
      <c r="C417" s="57"/>
      <c r="D417" s="57"/>
      <c r="E417" s="10"/>
      <c r="G417" s="10"/>
      <c r="H417" s="57"/>
      <c r="I417" s="57"/>
    </row>
    <row r="418" spans="1:9" x14ac:dyDescent="0.2">
      <c r="A418" s="57"/>
      <c r="B418" s="57"/>
      <c r="C418" s="57"/>
      <c r="D418" s="57"/>
      <c r="E418" s="10"/>
      <c r="G418" s="10"/>
      <c r="H418" s="57"/>
      <c r="I418" s="57"/>
    </row>
    <row r="419" spans="1:9" x14ac:dyDescent="0.2">
      <c r="A419" s="57"/>
      <c r="B419" s="57"/>
      <c r="C419" s="57"/>
      <c r="D419" s="57"/>
      <c r="E419" s="10"/>
      <c r="G419" s="10"/>
      <c r="H419" s="57"/>
      <c r="I419" s="57"/>
    </row>
    <row r="420" spans="1:9" x14ac:dyDescent="0.2">
      <c r="A420" s="57"/>
      <c r="B420" s="57"/>
      <c r="C420" s="57"/>
      <c r="D420" s="57"/>
      <c r="E420" s="10"/>
      <c r="G420" s="10"/>
      <c r="H420" s="57"/>
      <c r="I420" s="57"/>
    </row>
    <row r="421" spans="1:9" x14ac:dyDescent="0.2">
      <c r="A421" s="57"/>
      <c r="B421" s="57"/>
      <c r="C421" s="57"/>
      <c r="D421" s="57"/>
      <c r="E421" s="10"/>
      <c r="G421" s="10"/>
      <c r="H421" s="57"/>
      <c r="I421" s="57"/>
    </row>
    <row r="422" spans="1:9" x14ac:dyDescent="0.2">
      <c r="A422" s="57"/>
      <c r="B422" s="57"/>
      <c r="C422" s="57"/>
      <c r="D422" s="57"/>
      <c r="E422" s="10"/>
      <c r="G422" s="10"/>
      <c r="H422" s="57"/>
      <c r="I422" s="57"/>
    </row>
    <row r="423" spans="1:9" x14ac:dyDescent="0.2">
      <c r="A423" s="57"/>
      <c r="B423" s="57"/>
      <c r="C423" s="57"/>
      <c r="D423" s="57"/>
      <c r="E423" s="10"/>
      <c r="G423" s="10"/>
      <c r="H423" s="57"/>
      <c r="I423" s="57"/>
    </row>
    <row r="424" spans="1:9" x14ac:dyDescent="0.2">
      <c r="A424" s="57"/>
      <c r="B424" s="57"/>
      <c r="C424" s="57"/>
      <c r="D424" s="57"/>
      <c r="E424" s="10"/>
      <c r="G424" s="10"/>
      <c r="H424" s="57"/>
      <c r="I424" s="57"/>
    </row>
    <row r="425" spans="1:9" x14ac:dyDescent="0.2">
      <c r="A425" s="57"/>
      <c r="B425" s="57"/>
      <c r="C425" s="57"/>
      <c r="D425" s="57"/>
      <c r="E425" s="10"/>
      <c r="G425" s="10"/>
      <c r="H425" s="57"/>
      <c r="I425" s="57"/>
    </row>
    <row r="426" spans="1:9" x14ac:dyDescent="0.2">
      <c r="A426" s="57"/>
      <c r="B426" s="57"/>
      <c r="C426" s="57"/>
      <c r="D426" s="57"/>
      <c r="E426" s="10"/>
      <c r="G426" s="10"/>
      <c r="H426" s="57"/>
      <c r="I426" s="57"/>
    </row>
    <row r="427" spans="1:9" x14ac:dyDescent="0.2">
      <c r="A427" s="57"/>
      <c r="B427" s="57"/>
      <c r="C427" s="57"/>
      <c r="D427" s="57"/>
      <c r="E427" s="10"/>
      <c r="G427" s="10"/>
      <c r="H427" s="57"/>
      <c r="I427" s="57"/>
    </row>
    <row r="428" spans="1:9" x14ac:dyDescent="0.2">
      <c r="A428" s="57"/>
      <c r="B428" s="57"/>
      <c r="C428" s="57"/>
      <c r="D428" s="57"/>
      <c r="E428" s="10"/>
      <c r="G428" s="10"/>
      <c r="H428" s="57"/>
      <c r="I428" s="57"/>
    </row>
    <row r="429" spans="1:9" x14ac:dyDescent="0.2">
      <c r="A429" s="57"/>
      <c r="B429" s="57"/>
      <c r="C429" s="57"/>
      <c r="D429" s="57"/>
      <c r="E429" s="10"/>
      <c r="G429" s="10"/>
      <c r="H429" s="57"/>
      <c r="I429" s="57"/>
    </row>
    <row r="430" spans="1:9" x14ac:dyDescent="0.2">
      <c r="A430" s="57"/>
      <c r="B430" s="57"/>
      <c r="C430" s="57"/>
      <c r="D430" s="57"/>
      <c r="E430" s="10"/>
      <c r="G430" s="10"/>
      <c r="H430" s="57"/>
      <c r="I430" s="57"/>
    </row>
    <row r="431" spans="1:9" x14ac:dyDescent="0.2">
      <c r="A431" s="57"/>
      <c r="B431" s="57"/>
      <c r="C431" s="57"/>
      <c r="D431" s="57"/>
      <c r="E431" s="10"/>
      <c r="G431" s="10"/>
      <c r="H431" s="57"/>
      <c r="I431" s="57"/>
    </row>
    <row r="432" spans="1:9" x14ac:dyDescent="0.2">
      <c r="A432" s="57"/>
      <c r="B432" s="57"/>
      <c r="C432" s="57"/>
      <c r="D432" s="57"/>
      <c r="E432" s="10"/>
      <c r="G432" s="10"/>
      <c r="H432" s="57"/>
      <c r="I432" s="57"/>
    </row>
    <row r="433" spans="1:9" x14ac:dyDescent="0.2">
      <c r="A433" s="57"/>
      <c r="B433" s="57"/>
      <c r="C433" s="57"/>
      <c r="D433" s="57"/>
      <c r="E433" s="10"/>
      <c r="G433" s="10"/>
      <c r="H433" s="57"/>
      <c r="I433" s="57"/>
    </row>
    <row r="434" spans="1:9" x14ac:dyDescent="0.2">
      <c r="A434" s="57"/>
      <c r="B434" s="57"/>
      <c r="C434" s="57"/>
      <c r="D434" s="57"/>
      <c r="E434" s="10"/>
      <c r="G434" s="10"/>
      <c r="H434" s="57"/>
      <c r="I434" s="57"/>
    </row>
    <row r="435" spans="1:9" x14ac:dyDescent="0.2">
      <c r="A435" s="57"/>
      <c r="B435" s="57"/>
      <c r="C435" s="57"/>
      <c r="D435" s="57"/>
      <c r="E435" s="10"/>
      <c r="G435" s="10"/>
      <c r="H435" s="57"/>
      <c r="I435" s="57"/>
    </row>
    <row r="436" spans="1:9" x14ac:dyDescent="0.2">
      <c r="A436" s="57"/>
      <c r="B436" s="57"/>
      <c r="C436" s="57"/>
      <c r="D436" s="57"/>
      <c r="E436" s="10"/>
      <c r="G436" s="10"/>
      <c r="H436" s="57"/>
      <c r="I436" s="57"/>
    </row>
    <row r="437" spans="1:9" x14ac:dyDescent="0.2">
      <c r="A437" s="57"/>
      <c r="B437" s="57"/>
      <c r="C437" s="57"/>
      <c r="D437" s="57"/>
      <c r="E437" s="10"/>
      <c r="G437" s="10"/>
      <c r="H437" s="57"/>
      <c r="I437" s="57"/>
    </row>
    <row r="438" spans="1:9" x14ac:dyDescent="0.2">
      <c r="A438" s="57"/>
      <c r="B438" s="57"/>
      <c r="C438" s="57"/>
      <c r="D438" s="57"/>
      <c r="E438" s="10"/>
      <c r="G438" s="10"/>
      <c r="H438" s="57"/>
      <c r="I438" s="57"/>
    </row>
    <row r="439" spans="1:9" x14ac:dyDescent="0.2">
      <c r="A439" s="57"/>
      <c r="B439" s="57"/>
      <c r="C439" s="57"/>
      <c r="D439" s="57"/>
      <c r="E439" s="10"/>
      <c r="G439" s="10"/>
      <c r="H439" s="57"/>
      <c r="I439" s="57"/>
    </row>
    <row r="440" spans="1:9" x14ac:dyDescent="0.2">
      <c r="A440" s="57"/>
      <c r="B440" s="57"/>
      <c r="C440" s="57"/>
      <c r="D440" s="57"/>
      <c r="E440" s="10"/>
      <c r="G440" s="10"/>
      <c r="H440" s="57"/>
      <c r="I440" s="57"/>
    </row>
    <row r="441" spans="1:9" x14ac:dyDescent="0.2">
      <c r="A441" s="57"/>
      <c r="B441" s="57"/>
      <c r="C441" s="57"/>
      <c r="D441" s="57"/>
      <c r="E441" s="10"/>
      <c r="G441" s="10"/>
      <c r="H441" s="57"/>
      <c r="I441" s="57"/>
    </row>
    <row r="442" spans="1:9" x14ac:dyDescent="0.2">
      <c r="A442" s="57"/>
      <c r="B442" s="57"/>
      <c r="C442" s="57"/>
      <c r="D442" s="57"/>
      <c r="E442" s="10"/>
      <c r="G442" s="10"/>
      <c r="H442" s="57"/>
      <c r="I442" s="57"/>
    </row>
    <row r="443" spans="1:9" x14ac:dyDescent="0.2">
      <c r="A443" s="57"/>
      <c r="B443" s="57"/>
      <c r="C443" s="57"/>
      <c r="D443" s="57"/>
      <c r="E443" s="10"/>
      <c r="G443" s="10"/>
      <c r="H443" s="57"/>
      <c r="I443" s="57"/>
    </row>
    <row r="444" spans="1:9" x14ac:dyDescent="0.2">
      <c r="A444" s="57"/>
      <c r="B444" s="57"/>
      <c r="C444" s="57"/>
      <c r="D444" s="57"/>
      <c r="E444" s="10"/>
      <c r="G444" s="10"/>
      <c r="H444" s="57"/>
      <c r="I444" s="57"/>
    </row>
    <row r="445" spans="1:9" x14ac:dyDescent="0.2">
      <c r="A445" s="57"/>
      <c r="B445" s="57"/>
      <c r="C445" s="57"/>
      <c r="D445" s="57"/>
      <c r="E445" s="10"/>
      <c r="G445" s="10"/>
      <c r="H445" s="57"/>
      <c r="I445" s="57"/>
    </row>
    <row r="446" spans="1:9" x14ac:dyDescent="0.2">
      <c r="A446" s="57"/>
      <c r="B446" s="57"/>
      <c r="C446" s="57"/>
      <c r="D446" s="57"/>
      <c r="E446" s="10"/>
      <c r="G446" s="10"/>
      <c r="H446" s="57"/>
      <c r="I446" s="57"/>
    </row>
    <row r="447" spans="1:9" x14ac:dyDescent="0.2">
      <c r="A447" s="57"/>
      <c r="B447" s="57"/>
      <c r="C447" s="57"/>
      <c r="D447" s="57"/>
      <c r="E447" s="10"/>
      <c r="G447" s="10"/>
      <c r="H447" s="57"/>
      <c r="I447" s="57"/>
    </row>
    <row r="448" spans="1:9" x14ac:dyDescent="0.2">
      <c r="A448" s="57"/>
      <c r="B448" s="57"/>
      <c r="C448" s="57"/>
      <c r="D448" s="57"/>
      <c r="E448" s="10"/>
      <c r="G448" s="10"/>
      <c r="H448" s="57"/>
      <c r="I448" s="57"/>
    </row>
    <row r="449" spans="1:9" x14ac:dyDescent="0.2">
      <c r="A449" s="57"/>
      <c r="B449" s="57"/>
      <c r="C449" s="57"/>
      <c r="D449" s="57"/>
      <c r="E449" s="10"/>
      <c r="G449" s="10"/>
      <c r="H449" s="57"/>
      <c r="I449" s="57"/>
    </row>
    <row r="450" spans="1:9" x14ac:dyDescent="0.2">
      <c r="A450" s="57"/>
      <c r="B450" s="57"/>
      <c r="C450" s="57"/>
      <c r="D450" s="57"/>
      <c r="E450" s="10"/>
      <c r="G450" s="10"/>
      <c r="H450" s="57"/>
      <c r="I450" s="57"/>
    </row>
    <row r="451" spans="1:9" x14ac:dyDescent="0.2">
      <c r="A451" s="57"/>
      <c r="B451" s="57"/>
      <c r="C451" s="57"/>
      <c r="D451" s="57"/>
      <c r="E451" s="10"/>
      <c r="G451" s="10"/>
      <c r="H451" s="57"/>
      <c r="I451" s="57"/>
    </row>
    <row r="452" spans="1:9" x14ac:dyDescent="0.2">
      <c r="A452" s="57"/>
      <c r="B452" s="57"/>
      <c r="C452" s="57"/>
      <c r="D452" s="57"/>
      <c r="E452" s="10"/>
      <c r="G452" s="10"/>
      <c r="H452" s="57"/>
      <c r="I452" s="57"/>
    </row>
    <row r="453" spans="1:9" x14ac:dyDescent="0.2">
      <c r="A453" s="57"/>
      <c r="B453" s="57"/>
      <c r="C453" s="57"/>
      <c r="D453" s="57"/>
      <c r="E453" s="10"/>
      <c r="G453" s="10"/>
      <c r="H453" s="57"/>
      <c r="I453" s="57"/>
    </row>
    <row r="454" spans="1:9" x14ac:dyDescent="0.2">
      <c r="A454" s="57"/>
      <c r="B454" s="57"/>
      <c r="C454" s="57"/>
      <c r="D454" s="57"/>
      <c r="E454" s="10"/>
      <c r="G454" s="10"/>
      <c r="H454" s="57"/>
      <c r="I454" s="57"/>
    </row>
    <row r="455" spans="1:9" x14ac:dyDescent="0.2">
      <c r="A455" s="57"/>
      <c r="B455" s="57"/>
      <c r="C455" s="57"/>
      <c r="D455" s="57"/>
      <c r="E455" s="10"/>
      <c r="G455" s="10"/>
      <c r="H455" s="57"/>
      <c r="I455" s="57"/>
    </row>
    <row r="456" spans="1:9" x14ac:dyDescent="0.2">
      <c r="A456" s="57"/>
      <c r="B456" s="57"/>
      <c r="C456" s="57"/>
      <c r="D456" s="57"/>
      <c r="E456" s="10"/>
      <c r="G456" s="10"/>
      <c r="H456" s="57"/>
      <c r="I456" s="57"/>
    </row>
    <row r="457" spans="1:9" x14ac:dyDescent="0.2">
      <c r="A457" s="57"/>
      <c r="B457" s="57"/>
      <c r="C457" s="57"/>
      <c r="D457" s="57"/>
      <c r="E457" s="10"/>
      <c r="G457" s="10"/>
      <c r="H457" s="57"/>
      <c r="I457" s="57"/>
    </row>
    <row r="458" spans="1:9" x14ac:dyDescent="0.2">
      <c r="A458" s="57"/>
      <c r="B458" s="57"/>
      <c r="C458" s="57"/>
      <c r="D458" s="57"/>
      <c r="E458" s="10"/>
      <c r="G458" s="10"/>
      <c r="H458" s="57"/>
      <c r="I458" s="57"/>
    </row>
    <row r="459" spans="1:9" x14ac:dyDescent="0.2">
      <c r="A459" s="57"/>
      <c r="B459" s="57"/>
      <c r="C459" s="57"/>
      <c r="D459" s="57"/>
      <c r="E459" s="10"/>
      <c r="G459" s="10"/>
      <c r="H459" s="57"/>
      <c r="I459" s="57"/>
    </row>
    <row r="460" spans="1:9" x14ac:dyDescent="0.2">
      <c r="A460" s="57"/>
      <c r="B460" s="57"/>
      <c r="C460" s="57"/>
      <c r="D460" s="57"/>
      <c r="E460" s="10"/>
      <c r="G460" s="10"/>
      <c r="H460" s="57"/>
      <c r="I460" s="57"/>
    </row>
    <row r="461" spans="1:9" x14ac:dyDescent="0.2">
      <c r="A461" s="57"/>
      <c r="B461" s="57"/>
      <c r="C461" s="57"/>
      <c r="D461" s="57"/>
      <c r="E461" s="10"/>
      <c r="G461" s="10"/>
      <c r="H461" s="57"/>
      <c r="I461" s="57"/>
    </row>
    <row r="462" spans="1:9" x14ac:dyDescent="0.2">
      <c r="A462" s="57"/>
      <c r="B462" s="57"/>
      <c r="C462" s="57"/>
      <c r="D462" s="57"/>
      <c r="E462" s="10"/>
      <c r="G462" s="10"/>
      <c r="H462" s="57"/>
      <c r="I462" s="57"/>
    </row>
    <row r="463" spans="1:9" x14ac:dyDescent="0.2">
      <c r="A463" s="57"/>
      <c r="B463" s="57"/>
      <c r="C463" s="57"/>
      <c r="D463" s="57"/>
      <c r="E463" s="10"/>
      <c r="G463" s="10"/>
      <c r="H463" s="57"/>
      <c r="I463" s="57"/>
    </row>
    <row r="464" spans="1:9" x14ac:dyDescent="0.2">
      <c r="A464" s="57"/>
      <c r="B464" s="57"/>
      <c r="C464" s="57"/>
      <c r="D464" s="57"/>
      <c r="E464" s="10"/>
      <c r="G464" s="10"/>
      <c r="H464" s="57"/>
      <c r="I464" s="57"/>
    </row>
    <row r="465" spans="1:9" x14ac:dyDescent="0.2">
      <c r="A465" s="57"/>
      <c r="B465" s="57"/>
      <c r="C465" s="57"/>
      <c r="D465" s="57"/>
      <c r="E465" s="10"/>
      <c r="G465" s="10"/>
      <c r="H465" s="57"/>
      <c r="I465" s="57"/>
    </row>
    <row r="466" spans="1:9" x14ac:dyDescent="0.2">
      <c r="A466" s="57"/>
      <c r="B466" s="57"/>
      <c r="C466" s="57"/>
      <c r="D466" s="57"/>
      <c r="E466" s="10"/>
      <c r="G466" s="10"/>
      <c r="H466" s="57"/>
      <c r="I466" s="57"/>
    </row>
    <row r="467" spans="1:9" x14ac:dyDescent="0.2">
      <c r="A467" s="57"/>
      <c r="B467" s="57"/>
      <c r="C467" s="57"/>
      <c r="D467" s="57"/>
      <c r="E467" s="10"/>
      <c r="G467" s="10"/>
      <c r="H467" s="57"/>
      <c r="I467" s="57"/>
    </row>
    <row r="468" spans="1:9" x14ac:dyDescent="0.2">
      <c r="A468" s="57"/>
      <c r="B468" s="57"/>
      <c r="C468" s="57"/>
      <c r="D468" s="57"/>
      <c r="E468" s="10"/>
      <c r="G468" s="10"/>
      <c r="H468" s="57"/>
      <c r="I468" s="57"/>
    </row>
    <row r="469" spans="1:9" x14ac:dyDescent="0.2">
      <c r="A469" s="57"/>
      <c r="B469" s="57"/>
      <c r="C469" s="57"/>
      <c r="D469" s="57"/>
      <c r="E469" s="10"/>
      <c r="G469" s="10"/>
      <c r="H469" s="57"/>
      <c r="I469" s="57"/>
    </row>
    <row r="470" spans="1:9" x14ac:dyDescent="0.2">
      <c r="A470" s="57"/>
      <c r="B470" s="57"/>
      <c r="C470" s="57"/>
      <c r="D470" s="57"/>
      <c r="E470" s="10"/>
      <c r="G470" s="10"/>
      <c r="H470" s="57"/>
      <c r="I470" s="57"/>
    </row>
    <row r="471" spans="1:9" x14ac:dyDescent="0.2">
      <c r="A471" s="57"/>
      <c r="B471" s="57"/>
      <c r="C471" s="57"/>
      <c r="D471" s="57"/>
      <c r="E471" s="10"/>
      <c r="G471" s="10"/>
      <c r="H471" s="57"/>
      <c r="I471" s="57"/>
    </row>
    <row r="472" spans="1:9" x14ac:dyDescent="0.2">
      <c r="A472" s="57"/>
      <c r="B472" s="57"/>
      <c r="C472" s="57"/>
      <c r="D472" s="57"/>
      <c r="E472" s="10"/>
      <c r="G472" s="10"/>
      <c r="H472" s="57"/>
      <c r="I472" s="57"/>
    </row>
    <row r="473" spans="1:9" x14ac:dyDescent="0.2">
      <c r="A473" s="57"/>
      <c r="B473" s="57"/>
      <c r="C473" s="57"/>
      <c r="D473" s="57"/>
      <c r="E473" s="10"/>
      <c r="G473" s="10"/>
      <c r="H473" s="57"/>
      <c r="I473" s="57"/>
    </row>
    <row r="474" spans="1:9" x14ac:dyDescent="0.2">
      <c r="A474" s="57"/>
      <c r="B474" s="57"/>
      <c r="C474" s="57"/>
      <c r="D474" s="57"/>
      <c r="E474" s="10"/>
      <c r="G474" s="10"/>
      <c r="H474" s="57"/>
      <c r="I474" s="57"/>
    </row>
    <row r="475" spans="1:9" x14ac:dyDescent="0.2">
      <c r="A475" s="57"/>
      <c r="B475" s="57"/>
      <c r="C475" s="57"/>
      <c r="D475" s="57"/>
      <c r="E475" s="10"/>
      <c r="G475" s="10"/>
      <c r="H475" s="57"/>
      <c r="I475" s="57"/>
    </row>
    <row r="476" spans="1:9" x14ac:dyDescent="0.2">
      <c r="A476" s="57"/>
      <c r="B476" s="57"/>
      <c r="C476" s="57"/>
      <c r="D476" s="57"/>
      <c r="E476" s="10"/>
      <c r="G476" s="10"/>
      <c r="H476" s="57"/>
      <c r="I476" s="57"/>
    </row>
    <row r="477" spans="1:9" x14ac:dyDescent="0.2">
      <c r="A477" s="57"/>
      <c r="B477" s="57"/>
      <c r="C477" s="57"/>
      <c r="D477" s="57"/>
      <c r="E477" s="10"/>
      <c r="G477" s="10"/>
      <c r="H477" s="57"/>
      <c r="I477" s="57"/>
    </row>
    <row r="478" spans="1:9" x14ac:dyDescent="0.2">
      <c r="A478" s="57"/>
      <c r="B478" s="57"/>
      <c r="C478" s="57"/>
      <c r="D478" s="57"/>
      <c r="E478" s="10"/>
      <c r="G478" s="10"/>
      <c r="H478" s="57"/>
      <c r="I478" s="57"/>
    </row>
    <row r="479" spans="1:9" x14ac:dyDescent="0.2">
      <c r="A479" s="57"/>
      <c r="B479" s="57"/>
      <c r="C479" s="57"/>
      <c r="D479" s="57"/>
      <c r="E479" s="10"/>
      <c r="G479" s="10"/>
      <c r="H479" s="57"/>
      <c r="I479" s="57"/>
    </row>
    <row r="480" spans="1:9" x14ac:dyDescent="0.2">
      <c r="A480" s="57"/>
      <c r="B480" s="57"/>
      <c r="C480" s="57"/>
      <c r="D480" s="57"/>
      <c r="E480" s="10"/>
      <c r="G480" s="10"/>
      <c r="H480" s="57"/>
      <c r="I480" s="57"/>
    </row>
    <row r="481" spans="1:9" x14ac:dyDescent="0.2">
      <c r="A481" s="57"/>
      <c r="B481" s="57"/>
      <c r="C481" s="57"/>
      <c r="D481" s="57"/>
      <c r="E481" s="10"/>
      <c r="G481" s="10"/>
      <c r="H481" s="57"/>
      <c r="I481" s="57"/>
    </row>
    <row r="482" spans="1:9" x14ac:dyDescent="0.2">
      <c r="A482" s="57"/>
      <c r="B482" s="57"/>
      <c r="C482" s="57"/>
      <c r="D482" s="57"/>
      <c r="E482" s="10"/>
      <c r="G482" s="10"/>
      <c r="H482" s="57"/>
      <c r="I482" s="57"/>
    </row>
    <row r="483" spans="1:9" x14ac:dyDescent="0.2">
      <c r="A483" s="57"/>
      <c r="B483" s="57"/>
      <c r="C483" s="57"/>
      <c r="D483" s="57"/>
      <c r="E483" s="10"/>
      <c r="G483" s="10"/>
      <c r="H483" s="57"/>
      <c r="I483" s="57"/>
    </row>
    <row r="484" spans="1:9" x14ac:dyDescent="0.2">
      <c r="A484" s="57"/>
      <c r="B484" s="57"/>
      <c r="C484" s="57"/>
      <c r="D484" s="57"/>
      <c r="E484" s="10"/>
      <c r="G484" s="10"/>
      <c r="H484" s="57"/>
      <c r="I484" s="57"/>
    </row>
    <row r="485" spans="1:9" x14ac:dyDescent="0.2">
      <c r="A485" s="57"/>
      <c r="B485" s="57"/>
      <c r="C485" s="57"/>
      <c r="D485" s="57"/>
      <c r="E485" s="10"/>
      <c r="G485" s="10"/>
      <c r="H485" s="57"/>
      <c r="I485" s="57"/>
    </row>
    <row r="486" spans="1:9" x14ac:dyDescent="0.2">
      <c r="A486" s="57"/>
      <c r="B486" s="57"/>
      <c r="C486" s="57"/>
      <c r="D486" s="57"/>
      <c r="E486" s="10"/>
      <c r="G486" s="10"/>
      <c r="H486" s="57"/>
      <c r="I486" s="57"/>
    </row>
    <row r="487" spans="1:9" x14ac:dyDescent="0.2">
      <c r="A487" s="57"/>
      <c r="B487" s="57"/>
      <c r="C487" s="57"/>
      <c r="D487" s="57"/>
      <c r="E487" s="10"/>
      <c r="G487" s="10"/>
      <c r="H487" s="57"/>
      <c r="I487" s="57"/>
    </row>
    <row r="488" spans="1:9" x14ac:dyDescent="0.2">
      <c r="A488" s="57"/>
      <c r="B488" s="57"/>
      <c r="C488" s="57"/>
      <c r="D488" s="57"/>
      <c r="E488" s="10"/>
      <c r="G488" s="10"/>
      <c r="H488" s="57"/>
      <c r="I488" s="57"/>
    </row>
    <row r="489" spans="1:9" x14ac:dyDescent="0.2">
      <c r="A489" s="57"/>
      <c r="B489" s="57"/>
      <c r="C489" s="57"/>
      <c r="D489" s="57"/>
      <c r="E489" s="10"/>
      <c r="G489" s="10"/>
      <c r="H489" s="57"/>
      <c r="I489" s="57"/>
    </row>
    <row r="490" spans="1:9" x14ac:dyDescent="0.2">
      <c r="A490" s="57"/>
      <c r="B490" s="57"/>
      <c r="C490" s="57"/>
      <c r="D490" s="57"/>
      <c r="E490" s="10"/>
      <c r="G490" s="10"/>
      <c r="H490" s="57"/>
      <c r="I490" s="57"/>
    </row>
    <row r="491" spans="1:9" x14ac:dyDescent="0.2">
      <c r="A491" s="57"/>
      <c r="B491" s="57"/>
      <c r="C491" s="57"/>
      <c r="D491" s="57"/>
      <c r="E491" s="10"/>
      <c r="G491" s="10"/>
      <c r="H491" s="57"/>
      <c r="I491" s="57"/>
    </row>
    <row r="492" spans="1:9" x14ac:dyDescent="0.2">
      <c r="A492" s="57"/>
      <c r="B492" s="57"/>
      <c r="C492" s="57"/>
      <c r="D492" s="57"/>
      <c r="E492" s="10"/>
      <c r="G492" s="10"/>
      <c r="H492" s="57"/>
      <c r="I492" s="57"/>
    </row>
    <row r="493" spans="1:9" x14ac:dyDescent="0.2">
      <c r="A493" s="57"/>
      <c r="B493" s="57"/>
      <c r="C493" s="57"/>
      <c r="D493" s="57"/>
      <c r="E493" s="10"/>
      <c r="G493" s="10"/>
      <c r="H493" s="57"/>
      <c r="I493" s="57"/>
    </row>
    <row r="494" spans="1:9" x14ac:dyDescent="0.2">
      <c r="A494" s="57"/>
      <c r="B494" s="57"/>
      <c r="C494" s="57"/>
      <c r="D494" s="57"/>
      <c r="E494" s="10"/>
      <c r="G494" s="10"/>
      <c r="H494" s="57"/>
      <c r="I494" s="57"/>
    </row>
    <row r="495" spans="1:9" x14ac:dyDescent="0.2">
      <c r="A495" s="57"/>
      <c r="B495" s="57"/>
      <c r="C495" s="57"/>
      <c r="D495" s="57"/>
      <c r="E495" s="10"/>
      <c r="G495" s="10"/>
      <c r="H495" s="57"/>
      <c r="I495" s="57"/>
    </row>
    <row r="496" spans="1:9" x14ac:dyDescent="0.2">
      <c r="A496" s="57"/>
      <c r="B496" s="57"/>
      <c r="C496" s="57"/>
      <c r="D496" s="57"/>
      <c r="E496" s="10"/>
      <c r="G496" s="10"/>
      <c r="H496" s="57"/>
      <c r="I496" s="57"/>
    </row>
    <row r="497" spans="1:9" x14ac:dyDescent="0.2">
      <c r="A497" s="57"/>
      <c r="B497" s="57"/>
      <c r="C497" s="57"/>
      <c r="D497" s="57"/>
      <c r="E497" s="10"/>
      <c r="G497" s="10"/>
      <c r="H497" s="57"/>
      <c r="I497" s="57"/>
    </row>
    <row r="498" spans="1:9" x14ac:dyDescent="0.2">
      <c r="A498" s="57"/>
      <c r="B498" s="57"/>
      <c r="C498" s="57"/>
      <c r="D498" s="57"/>
      <c r="E498" s="10"/>
      <c r="G498" s="10"/>
      <c r="H498" s="57"/>
      <c r="I498" s="57"/>
    </row>
    <row r="499" spans="1:9" x14ac:dyDescent="0.2">
      <c r="A499" s="57"/>
      <c r="B499" s="57"/>
      <c r="C499" s="57"/>
      <c r="D499" s="57"/>
      <c r="E499" s="10"/>
      <c r="G499" s="10"/>
      <c r="H499" s="57"/>
      <c r="I499" s="57"/>
    </row>
    <row r="500" spans="1:9" x14ac:dyDescent="0.2">
      <c r="A500" s="57"/>
      <c r="B500" s="57"/>
      <c r="C500" s="57"/>
      <c r="D500" s="57"/>
      <c r="E500" s="10"/>
      <c r="G500" s="10"/>
      <c r="H500" s="57"/>
      <c r="I500" s="57"/>
    </row>
    <row r="501" spans="1:9" x14ac:dyDescent="0.2">
      <c r="A501" s="57"/>
      <c r="B501" s="57"/>
      <c r="C501" s="57"/>
      <c r="D501" s="57"/>
      <c r="E501" s="10"/>
      <c r="G501" s="10"/>
      <c r="H501" s="57"/>
      <c r="I501" s="57"/>
    </row>
    <row r="502" spans="1:9" x14ac:dyDescent="0.2">
      <c r="A502" s="57"/>
      <c r="B502" s="57"/>
      <c r="C502" s="57"/>
      <c r="D502" s="57"/>
      <c r="E502" s="10"/>
      <c r="G502" s="10"/>
      <c r="H502" s="57"/>
      <c r="I502" s="57"/>
    </row>
    <row r="503" spans="1:9" x14ac:dyDescent="0.2">
      <c r="A503" s="57"/>
      <c r="B503" s="57"/>
      <c r="C503" s="57"/>
      <c r="D503" s="57"/>
      <c r="E503" s="10"/>
      <c r="G503" s="10"/>
      <c r="H503" s="57"/>
      <c r="I503" s="57"/>
    </row>
    <row r="504" spans="1:9" x14ac:dyDescent="0.2">
      <c r="A504" s="57"/>
      <c r="B504" s="57"/>
      <c r="C504" s="57"/>
      <c r="D504" s="57"/>
      <c r="E504" s="10"/>
      <c r="G504" s="10"/>
      <c r="H504" s="57"/>
      <c r="I504" s="57"/>
    </row>
    <row r="505" spans="1:9" x14ac:dyDescent="0.2">
      <c r="A505" s="57"/>
      <c r="B505" s="57"/>
      <c r="C505" s="57"/>
      <c r="D505" s="57"/>
      <c r="E505" s="10"/>
      <c r="G505" s="10"/>
      <c r="H505" s="57"/>
      <c r="I505" s="57"/>
    </row>
    <row r="506" spans="1:9" x14ac:dyDescent="0.2">
      <c r="A506" s="57"/>
      <c r="B506" s="57"/>
      <c r="C506" s="57"/>
      <c r="D506" s="57"/>
      <c r="E506" s="10"/>
      <c r="G506" s="10"/>
      <c r="H506" s="57"/>
      <c r="I506" s="57"/>
    </row>
    <row r="507" spans="1:9" x14ac:dyDescent="0.2">
      <c r="A507" s="57"/>
      <c r="B507" s="57"/>
      <c r="C507" s="57"/>
      <c r="D507" s="57"/>
      <c r="E507" s="10"/>
      <c r="G507" s="10"/>
      <c r="H507" s="57"/>
      <c r="I507" s="57"/>
    </row>
    <row r="508" spans="1:9" x14ac:dyDescent="0.2">
      <c r="A508" s="57"/>
      <c r="B508" s="57"/>
      <c r="C508" s="57"/>
      <c r="D508" s="57"/>
      <c r="E508" s="10"/>
      <c r="G508" s="10"/>
      <c r="H508" s="57"/>
      <c r="I508" s="57"/>
    </row>
    <row r="509" spans="1:9" x14ac:dyDescent="0.2">
      <c r="A509" s="57"/>
      <c r="B509" s="57"/>
      <c r="C509" s="57"/>
      <c r="D509" s="57"/>
      <c r="E509" s="10"/>
      <c r="G509" s="10"/>
      <c r="H509" s="57"/>
      <c r="I509" s="57"/>
    </row>
    <row r="510" spans="1:9" x14ac:dyDescent="0.2">
      <c r="A510" s="57"/>
      <c r="B510" s="57"/>
      <c r="C510" s="57"/>
      <c r="D510" s="57"/>
      <c r="E510" s="10"/>
      <c r="G510" s="10"/>
      <c r="H510" s="57"/>
      <c r="I510" s="57"/>
    </row>
    <row r="511" spans="1:9" x14ac:dyDescent="0.2">
      <c r="A511" s="57"/>
      <c r="B511" s="57"/>
      <c r="C511" s="57"/>
      <c r="D511" s="57"/>
      <c r="E511" s="10"/>
      <c r="G511" s="10"/>
      <c r="H511" s="57"/>
      <c r="I511" s="57"/>
    </row>
    <row r="512" spans="1:9" x14ac:dyDescent="0.2">
      <c r="A512" s="57"/>
      <c r="B512" s="57"/>
      <c r="C512" s="57"/>
      <c r="D512" s="57"/>
      <c r="E512" s="10"/>
      <c r="G512" s="10"/>
      <c r="H512" s="57"/>
      <c r="I512" s="57"/>
    </row>
    <row r="513" spans="1:9" x14ac:dyDescent="0.2">
      <c r="A513" s="57"/>
      <c r="B513" s="57"/>
      <c r="C513" s="57"/>
      <c r="D513" s="57"/>
      <c r="E513" s="10"/>
      <c r="G513" s="10"/>
      <c r="H513" s="57"/>
      <c r="I513" s="57"/>
    </row>
    <row r="514" spans="1:9" x14ac:dyDescent="0.2">
      <c r="A514" s="57"/>
      <c r="B514" s="57"/>
      <c r="C514" s="57"/>
      <c r="D514" s="57"/>
      <c r="E514" s="10"/>
      <c r="G514" s="10"/>
      <c r="H514" s="57"/>
      <c r="I514" s="57"/>
    </row>
    <row r="515" spans="1:9" x14ac:dyDescent="0.2">
      <c r="A515" s="57"/>
      <c r="B515" s="57"/>
      <c r="C515" s="57"/>
      <c r="D515" s="57"/>
      <c r="E515" s="10"/>
      <c r="G515" s="10"/>
      <c r="H515" s="57"/>
      <c r="I515" s="57"/>
    </row>
    <row r="516" spans="1:9" x14ac:dyDescent="0.2">
      <c r="A516" s="57"/>
      <c r="B516" s="57"/>
      <c r="C516" s="57"/>
      <c r="D516" s="57"/>
      <c r="E516" s="10"/>
      <c r="G516" s="10"/>
      <c r="H516" s="57"/>
      <c r="I516" s="57"/>
    </row>
    <row r="517" spans="1:9" x14ac:dyDescent="0.2">
      <c r="A517" s="57"/>
      <c r="B517" s="57"/>
      <c r="C517" s="57"/>
      <c r="D517" s="57"/>
      <c r="E517" s="10"/>
      <c r="G517" s="10"/>
      <c r="H517" s="57"/>
      <c r="I517" s="57"/>
    </row>
    <row r="518" spans="1:9" x14ac:dyDescent="0.2">
      <c r="A518" s="57"/>
      <c r="B518" s="57"/>
      <c r="C518" s="57"/>
      <c r="D518" s="57"/>
      <c r="E518" s="10"/>
      <c r="G518" s="10"/>
      <c r="H518" s="57"/>
      <c r="I518" s="57"/>
    </row>
  </sheetData>
  <mergeCells count="57">
    <mergeCell ref="E311:E312"/>
    <mergeCell ref="E313:E314"/>
    <mergeCell ref="E315:E316"/>
    <mergeCell ref="E296:E297"/>
    <mergeCell ref="E304:E305"/>
    <mergeCell ref="E306:E307"/>
    <mergeCell ref="E308:E309"/>
    <mergeCell ref="E298:E299"/>
    <mergeCell ref="E300:E301"/>
    <mergeCell ref="E210:E211"/>
    <mergeCell ref="E212:E213"/>
    <mergeCell ref="A1:G1"/>
    <mergeCell ref="A172:D172"/>
    <mergeCell ref="E214:E216"/>
    <mergeCell ref="E194:E195"/>
    <mergeCell ref="E197:E198"/>
    <mergeCell ref="E204:E205"/>
    <mergeCell ref="E206:E207"/>
    <mergeCell ref="E208:E209"/>
    <mergeCell ref="E223:E224"/>
    <mergeCell ref="E226:E227"/>
    <mergeCell ref="E228:E229"/>
    <mergeCell ref="E232:E233"/>
    <mergeCell ref="E239:E240"/>
    <mergeCell ref="E241:E242"/>
    <mergeCell ref="E246:E247"/>
    <mergeCell ref="E248:E249"/>
    <mergeCell ref="E251:E252"/>
    <mergeCell ref="E253:E255"/>
    <mergeCell ref="E256:E257"/>
    <mergeCell ref="E277:E278"/>
    <mergeCell ref="E279:E280"/>
    <mergeCell ref="E281:E282"/>
    <mergeCell ref="E293:E295"/>
    <mergeCell ref="E287:E288"/>
    <mergeCell ref="E259:E260"/>
    <mergeCell ref="E263:E264"/>
    <mergeCell ref="E265:E266"/>
    <mergeCell ref="E268:E269"/>
    <mergeCell ref="E275:E276"/>
    <mergeCell ref="E320:E321"/>
    <mergeCell ref="E323:E324"/>
    <mergeCell ref="E326:E327"/>
    <mergeCell ref="E328:E329"/>
    <mergeCell ref="E330:E331"/>
    <mergeCell ref="E333:E334"/>
    <mergeCell ref="E342:E343"/>
    <mergeCell ref="E335:E336"/>
    <mergeCell ref="E337:E338"/>
    <mergeCell ref="E353:E354"/>
    <mergeCell ref="E347:E348"/>
    <mergeCell ref="E349:E350"/>
    <mergeCell ref="A360:A361"/>
    <mergeCell ref="B360:B361"/>
    <mergeCell ref="C360:C361"/>
    <mergeCell ref="D360:D361"/>
    <mergeCell ref="E360:E361"/>
  </mergeCells>
  <conditionalFormatting sqref="F2:F3">
    <cfRule type="cellIs" dxfId="74" priority="6" stopIfTrue="1" operator="between">
      <formula>0.009</formula>
      <formula>-0.009</formula>
    </cfRule>
  </conditionalFormatting>
  <conditionalFormatting sqref="F5:F150 F191:F65547 A355:E359 F152:F187">
    <cfRule type="cellIs" dxfId="73" priority="4" stopIfTrue="1" operator="between">
      <formula>0.009</formula>
      <formula>-0.009</formula>
    </cfRule>
  </conditionalFormatting>
  <conditionalFormatting sqref="F151">
    <cfRule type="cellIs" dxfId="0"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8D07-B8B4-496F-BD76-0C038757AB71}">
  <dimension ref="A1:I261"/>
  <sheetViews>
    <sheetView workbookViewId="0">
      <selection sqref="A1:F1"/>
    </sheetView>
  </sheetViews>
  <sheetFormatPr defaultColWidth="9.140625" defaultRowHeight="11.25" x14ac:dyDescent="0.2"/>
  <cols>
    <col min="1" max="1" width="40.5703125" style="6" bestFit="1" customWidth="1"/>
    <col min="2" max="2" width="28.42578125" style="6" bestFit="1" customWidth="1"/>
    <col min="3" max="3" width="25.140625" style="6" bestFit="1" customWidth="1"/>
    <col min="4" max="4" width="15.7109375" style="6" customWidth="1"/>
    <col min="5" max="5" width="28" style="9" customWidth="1"/>
    <col min="6" max="6" width="13.5703125" style="10" bestFit="1" customWidth="1"/>
    <col min="7" max="16384" width="9.140625" style="6"/>
  </cols>
  <sheetData>
    <row r="1" spans="1:6" s="1" customFormat="1" ht="15" x14ac:dyDescent="0.2">
      <c r="A1" s="173" t="s">
        <v>13</v>
      </c>
      <c r="B1" s="174"/>
      <c r="C1" s="174"/>
      <c r="D1" s="174"/>
      <c r="E1" s="174"/>
      <c r="F1" s="174"/>
    </row>
    <row r="2" spans="1:6" s="1" customFormat="1" ht="12" x14ac:dyDescent="0.2">
      <c r="E2" s="5"/>
      <c r="F2" s="8"/>
    </row>
    <row r="3" spans="1:6" s="1" customFormat="1" ht="12" x14ac:dyDescent="0.2">
      <c r="A3" s="7" t="s">
        <v>7</v>
      </c>
      <c r="B3" s="2"/>
      <c r="C3" s="3"/>
      <c r="D3" s="3"/>
      <c r="E3" s="4"/>
      <c r="F3" s="8"/>
    </row>
    <row r="4" spans="1:6" s="1" customFormat="1" ht="21.75" customHeight="1" x14ac:dyDescent="0.2">
      <c r="A4" s="14" t="s">
        <v>2</v>
      </c>
      <c r="B4" s="14" t="s">
        <v>0</v>
      </c>
      <c r="C4" s="15" t="s">
        <v>582</v>
      </c>
      <c r="D4" s="15" t="s">
        <v>1</v>
      </c>
      <c r="E4" s="61" t="s">
        <v>6</v>
      </c>
      <c r="F4" s="16" t="s">
        <v>3</v>
      </c>
    </row>
    <row r="5" spans="1:6" x14ac:dyDescent="0.2">
      <c r="A5" s="17" t="s">
        <v>139</v>
      </c>
      <c r="B5" s="18"/>
      <c r="C5" s="18"/>
      <c r="D5" s="18"/>
      <c r="E5" s="19"/>
      <c r="F5" s="20"/>
    </row>
    <row r="6" spans="1:6" x14ac:dyDescent="0.2">
      <c r="A6" s="21" t="s">
        <v>31</v>
      </c>
      <c r="B6" s="22"/>
      <c r="C6" s="22"/>
      <c r="D6" s="22"/>
      <c r="E6" s="23"/>
      <c r="F6" s="24"/>
    </row>
    <row r="7" spans="1:6" x14ac:dyDescent="0.2">
      <c r="A7" s="22" t="s">
        <v>141</v>
      </c>
      <c r="B7" s="22" t="s">
        <v>140</v>
      </c>
      <c r="C7" s="22" t="s">
        <v>142</v>
      </c>
      <c r="D7" s="25">
        <v>2025000</v>
      </c>
      <c r="E7" s="23">
        <v>15077.137500000001</v>
      </c>
      <c r="F7" s="24">
        <v>7.2253105231366002</v>
      </c>
    </row>
    <row r="8" spans="1:6" x14ac:dyDescent="0.2">
      <c r="A8" s="22" t="s">
        <v>151</v>
      </c>
      <c r="B8" s="22" t="s">
        <v>150</v>
      </c>
      <c r="C8" s="22" t="s">
        <v>142</v>
      </c>
      <c r="D8" s="25">
        <v>1100000</v>
      </c>
      <c r="E8" s="23">
        <v>14152.6</v>
      </c>
      <c r="F8" s="24">
        <v>6.7822509219500802</v>
      </c>
    </row>
    <row r="9" spans="1:6" x14ac:dyDescent="0.2">
      <c r="A9" s="22" t="s">
        <v>148</v>
      </c>
      <c r="B9" s="22" t="s">
        <v>147</v>
      </c>
      <c r="C9" s="22" t="s">
        <v>149</v>
      </c>
      <c r="D9" s="25">
        <v>950000</v>
      </c>
      <c r="E9" s="23">
        <v>12551.4</v>
      </c>
      <c r="F9" s="24">
        <v>6.0149191118073198</v>
      </c>
    </row>
    <row r="10" spans="1:6" x14ac:dyDescent="0.2">
      <c r="A10" s="22" t="s">
        <v>144</v>
      </c>
      <c r="B10" s="22" t="s">
        <v>143</v>
      </c>
      <c r="C10" s="22" t="s">
        <v>142</v>
      </c>
      <c r="D10" s="25">
        <v>775000</v>
      </c>
      <c r="E10" s="23">
        <v>9737.1</v>
      </c>
      <c r="F10" s="24">
        <v>4.6662419238952602</v>
      </c>
    </row>
    <row r="11" spans="1:6" x14ac:dyDescent="0.2">
      <c r="A11" s="22" t="s">
        <v>537</v>
      </c>
      <c r="B11" s="22" t="s">
        <v>536</v>
      </c>
      <c r="C11" s="22" t="s">
        <v>160</v>
      </c>
      <c r="D11" s="25">
        <v>370000</v>
      </c>
      <c r="E11" s="23">
        <v>8357.93</v>
      </c>
      <c r="F11" s="24">
        <v>4.00531198847521</v>
      </c>
    </row>
    <row r="12" spans="1:6" x14ac:dyDescent="0.2">
      <c r="A12" s="22" t="s">
        <v>271</v>
      </c>
      <c r="B12" s="22" t="s">
        <v>270</v>
      </c>
      <c r="C12" s="22" t="s">
        <v>272</v>
      </c>
      <c r="D12" s="25">
        <v>3000000</v>
      </c>
      <c r="E12" s="23">
        <v>7962</v>
      </c>
      <c r="F12" s="24">
        <v>3.8155732402927001</v>
      </c>
    </row>
    <row r="13" spans="1:6" x14ac:dyDescent="0.2">
      <c r="A13" s="22" t="s">
        <v>159</v>
      </c>
      <c r="B13" s="22" t="s">
        <v>158</v>
      </c>
      <c r="C13" s="22" t="s">
        <v>160</v>
      </c>
      <c r="D13" s="25">
        <v>620000</v>
      </c>
      <c r="E13" s="23">
        <v>7197.58</v>
      </c>
      <c r="F13" s="24">
        <v>3.4492456220630499</v>
      </c>
    </row>
    <row r="14" spans="1:6" x14ac:dyDescent="0.2">
      <c r="A14" s="22" t="s">
        <v>258</v>
      </c>
      <c r="B14" s="22" t="s">
        <v>257</v>
      </c>
      <c r="C14" s="22" t="s">
        <v>208</v>
      </c>
      <c r="D14" s="25">
        <v>500000</v>
      </c>
      <c r="E14" s="23">
        <v>7005</v>
      </c>
      <c r="F14" s="24">
        <v>3.3569568636335601</v>
      </c>
    </row>
    <row r="15" spans="1:6" x14ac:dyDescent="0.2">
      <c r="A15" s="22" t="s">
        <v>215</v>
      </c>
      <c r="B15" s="22" t="s">
        <v>214</v>
      </c>
      <c r="C15" s="22" t="s">
        <v>180</v>
      </c>
      <c r="D15" s="25">
        <v>52000</v>
      </c>
      <c r="E15" s="23">
        <v>6826.04</v>
      </c>
      <c r="F15" s="24">
        <v>3.2711951219753299</v>
      </c>
    </row>
    <row r="16" spans="1:6" x14ac:dyDescent="0.2">
      <c r="A16" s="22" t="s">
        <v>146</v>
      </c>
      <c r="B16" s="22" t="s">
        <v>145</v>
      </c>
      <c r="C16" s="22" t="s">
        <v>142</v>
      </c>
      <c r="D16" s="25">
        <v>575000</v>
      </c>
      <c r="E16" s="23">
        <v>5545.3</v>
      </c>
      <c r="F16" s="24">
        <v>2.6574351029132299</v>
      </c>
    </row>
    <row r="17" spans="1:6" x14ac:dyDescent="0.2">
      <c r="A17" s="22" t="s">
        <v>182</v>
      </c>
      <c r="B17" s="22" t="s">
        <v>181</v>
      </c>
      <c r="C17" s="22" t="s">
        <v>183</v>
      </c>
      <c r="D17" s="25">
        <v>2500000</v>
      </c>
      <c r="E17" s="23">
        <v>5200.5</v>
      </c>
      <c r="F17" s="24">
        <v>2.4921990248859802</v>
      </c>
    </row>
    <row r="18" spans="1:6" x14ac:dyDescent="0.2">
      <c r="A18" s="22" t="s">
        <v>492</v>
      </c>
      <c r="B18" s="22" t="s">
        <v>491</v>
      </c>
      <c r="C18" s="22" t="s">
        <v>221</v>
      </c>
      <c r="D18" s="25">
        <v>1365233</v>
      </c>
      <c r="E18" s="23">
        <v>4609.7092249999996</v>
      </c>
      <c r="F18" s="24">
        <v>2.2090785185180102</v>
      </c>
    </row>
    <row r="19" spans="1:6" x14ac:dyDescent="0.2">
      <c r="A19" s="22" t="s">
        <v>344</v>
      </c>
      <c r="B19" s="22" t="s">
        <v>343</v>
      </c>
      <c r="C19" s="22" t="s">
        <v>224</v>
      </c>
      <c r="D19" s="25">
        <v>1600000</v>
      </c>
      <c r="E19" s="23">
        <v>4590.3999999999996</v>
      </c>
      <c r="F19" s="24">
        <v>2.1998250944787299</v>
      </c>
    </row>
    <row r="20" spans="1:6" x14ac:dyDescent="0.2">
      <c r="A20" s="22" t="s">
        <v>324</v>
      </c>
      <c r="B20" s="22" t="s">
        <v>323</v>
      </c>
      <c r="C20" s="22" t="s">
        <v>142</v>
      </c>
      <c r="D20" s="25">
        <v>1300000</v>
      </c>
      <c r="E20" s="23">
        <v>4485</v>
      </c>
      <c r="F20" s="24">
        <v>2.14931499406089</v>
      </c>
    </row>
    <row r="21" spans="1:6" x14ac:dyDescent="0.2">
      <c r="A21" s="22" t="s">
        <v>176</v>
      </c>
      <c r="B21" s="22" t="s">
        <v>175</v>
      </c>
      <c r="C21" s="22" t="s">
        <v>177</v>
      </c>
      <c r="D21" s="25">
        <v>225000</v>
      </c>
      <c r="E21" s="23">
        <v>4338</v>
      </c>
      <c r="F21" s="24">
        <v>2.07886921833581</v>
      </c>
    </row>
    <row r="22" spans="1:6" x14ac:dyDescent="0.2">
      <c r="A22" s="22" t="s">
        <v>539</v>
      </c>
      <c r="B22" s="22" t="s">
        <v>538</v>
      </c>
      <c r="C22" s="22" t="s">
        <v>180</v>
      </c>
      <c r="D22" s="25">
        <v>1100000</v>
      </c>
      <c r="E22" s="23">
        <v>4332.8999999999996</v>
      </c>
      <c r="F22" s="24">
        <v>2.0764251812188199</v>
      </c>
    </row>
    <row r="23" spans="1:6" x14ac:dyDescent="0.2">
      <c r="A23" s="22" t="s">
        <v>162</v>
      </c>
      <c r="B23" s="22" t="s">
        <v>161</v>
      </c>
      <c r="C23" s="22" t="s">
        <v>163</v>
      </c>
      <c r="D23" s="25">
        <v>1100000</v>
      </c>
      <c r="E23" s="23">
        <v>4255.8999999999996</v>
      </c>
      <c r="F23" s="24">
        <v>2.0395250129818798</v>
      </c>
    </row>
    <row r="24" spans="1:6" x14ac:dyDescent="0.2">
      <c r="A24" s="22" t="s">
        <v>405</v>
      </c>
      <c r="B24" s="22" t="s">
        <v>404</v>
      </c>
      <c r="C24" s="22" t="s">
        <v>142</v>
      </c>
      <c r="D24" s="25">
        <v>5929206</v>
      </c>
      <c r="E24" s="23">
        <v>4228.7097190000004</v>
      </c>
      <c r="F24" s="24">
        <v>2.02649480592591</v>
      </c>
    </row>
    <row r="25" spans="1:6" x14ac:dyDescent="0.2">
      <c r="A25" s="22" t="s">
        <v>541</v>
      </c>
      <c r="B25" s="22" t="s">
        <v>540</v>
      </c>
      <c r="C25" s="22" t="s">
        <v>221</v>
      </c>
      <c r="D25" s="25">
        <v>606447</v>
      </c>
      <c r="E25" s="23">
        <v>4038.0273499999998</v>
      </c>
      <c r="F25" s="24">
        <v>1.9351154358490401</v>
      </c>
    </row>
    <row r="26" spans="1:6" x14ac:dyDescent="0.2">
      <c r="A26" s="22" t="s">
        <v>352</v>
      </c>
      <c r="B26" s="22" t="s">
        <v>351</v>
      </c>
      <c r="C26" s="22" t="s">
        <v>142</v>
      </c>
      <c r="D26" s="25">
        <v>1900000</v>
      </c>
      <c r="E26" s="23">
        <v>3957.7</v>
      </c>
      <c r="F26" s="24">
        <v>1.8966207250824501</v>
      </c>
    </row>
    <row r="27" spans="1:6" x14ac:dyDescent="0.2">
      <c r="A27" s="22" t="s">
        <v>543</v>
      </c>
      <c r="B27" s="22" t="s">
        <v>542</v>
      </c>
      <c r="C27" s="22" t="s">
        <v>208</v>
      </c>
      <c r="D27" s="25">
        <v>300000</v>
      </c>
      <c r="E27" s="23">
        <v>3910.5</v>
      </c>
      <c r="F27" s="24">
        <v>1.8740014011761601</v>
      </c>
    </row>
    <row r="28" spans="1:6" x14ac:dyDescent="0.2">
      <c r="A28" s="22" t="s">
        <v>196</v>
      </c>
      <c r="B28" s="22" t="s">
        <v>195</v>
      </c>
      <c r="C28" s="22" t="s">
        <v>163</v>
      </c>
      <c r="D28" s="25">
        <v>1941588</v>
      </c>
      <c r="E28" s="23">
        <v>3535.4375890000001</v>
      </c>
      <c r="F28" s="24">
        <v>1.6942628808482001</v>
      </c>
    </row>
    <row r="29" spans="1:6" x14ac:dyDescent="0.2">
      <c r="A29" s="22" t="s">
        <v>338</v>
      </c>
      <c r="B29" s="22" t="s">
        <v>337</v>
      </c>
      <c r="C29" s="22" t="s">
        <v>163</v>
      </c>
      <c r="D29" s="25">
        <v>1150000</v>
      </c>
      <c r="E29" s="23">
        <v>3341.3249999999998</v>
      </c>
      <c r="F29" s="24">
        <v>1.60123967057536</v>
      </c>
    </row>
    <row r="30" spans="1:6" x14ac:dyDescent="0.2">
      <c r="A30" s="22" t="s">
        <v>545</v>
      </c>
      <c r="B30" s="22" t="s">
        <v>544</v>
      </c>
      <c r="C30" s="22" t="s">
        <v>455</v>
      </c>
      <c r="D30" s="25">
        <v>800000</v>
      </c>
      <c r="E30" s="23">
        <v>3192.8</v>
      </c>
      <c r="F30" s="24">
        <v>1.5300630798300101</v>
      </c>
    </row>
    <row r="31" spans="1:6" x14ac:dyDescent="0.2">
      <c r="A31" s="22" t="s">
        <v>547</v>
      </c>
      <c r="B31" s="22" t="s">
        <v>546</v>
      </c>
      <c r="C31" s="22" t="s">
        <v>208</v>
      </c>
      <c r="D31" s="25">
        <v>600000</v>
      </c>
      <c r="E31" s="23">
        <v>3147</v>
      </c>
      <c r="F31" s="24">
        <v>1.50811466807349</v>
      </c>
    </row>
    <row r="32" spans="1:6" x14ac:dyDescent="0.2">
      <c r="A32" s="22" t="s">
        <v>477</v>
      </c>
      <c r="B32" s="22" t="s">
        <v>476</v>
      </c>
      <c r="C32" s="22" t="s">
        <v>174</v>
      </c>
      <c r="D32" s="25">
        <v>100000</v>
      </c>
      <c r="E32" s="23">
        <v>3122.4</v>
      </c>
      <c r="F32" s="24">
        <v>1.49632578315623</v>
      </c>
    </row>
    <row r="33" spans="1:6" x14ac:dyDescent="0.2">
      <c r="A33" s="22" t="s">
        <v>549</v>
      </c>
      <c r="B33" s="22" t="s">
        <v>548</v>
      </c>
      <c r="C33" s="22" t="s">
        <v>218</v>
      </c>
      <c r="D33" s="25">
        <v>130000</v>
      </c>
      <c r="E33" s="23">
        <v>2867.15</v>
      </c>
      <c r="F33" s="24">
        <v>1.37400412156559</v>
      </c>
    </row>
    <row r="34" spans="1:6" x14ac:dyDescent="0.2">
      <c r="A34" s="22" t="s">
        <v>551</v>
      </c>
      <c r="B34" s="22" t="s">
        <v>550</v>
      </c>
      <c r="C34" s="22" t="s">
        <v>166</v>
      </c>
      <c r="D34" s="25">
        <v>1100000</v>
      </c>
      <c r="E34" s="23">
        <v>2836.9</v>
      </c>
      <c r="F34" s="24">
        <v>1.35950762690108</v>
      </c>
    </row>
    <row r="35" spans="1:6" x14ac:dyDescent="0.2">
      <c r="A35" s="22" t="s">
        <v>238</v>
      </c>
      <c r="B35" s="22" t="s">
        <v>237</v>
      </c>
      <c r="C35" s="22" t="s">
        <v>166</v>
      </c>
      <c r="D35" s="25">
        <v>418357</v>
      </c>
      <c r="E35" s="23">
        <v>2789.3952979999999</v>
      </c>
      <c r="F35" s="24">
        <v>1.3367422827991799</v>
      </c>
    </row>
    <row r="36" spans="1:6" x14ac:dyDescent="0.2">
      <c r="A36" s="22" t="s">
        <v>276</v>
      </c>
      <c r="B36" s="22" t="s">
        <v>275</v>
      </c>
      <c r="C36" s="22" t="s">
        <v>277</v>
      </c>
      <c r="D36" s="25">
        <v>1695523</v>
      </c>
      <c r="E36" s="23">
        <v>2789.3048869999998</v>
      </c>
      <c r="F36" s="24">
        <v>1.3366989557717699</v>
      </c>
    </row>
    <row r="37" spans="1:6" x14ac:dyDescent="0.2">
      <c r="A37" s="22" t="s">
        <v>171</v>
      </c>
      <c r="B37" s="22" t="s">
        <v>170</v>
      </c>
      <c r="C37" s="22" t="s">
        <v>160</v>
      </c>
      <c r="D37" s="25">
        <v>235000</v>
      </c>
      <c r="E37" s="23">
        <v>2781.93</v>
      </c>
      <c r="F37" s="24">
        <v>1.33316474056361</v>
      </c>
    </row>
    <row r="38" spans="1:6" x14ac:dyDescent="0.2">
      <c r="A38" s="22" t="s">
        <v>553</v>
      </c>
      <c r="B38" s="22" t="s">
        <v>552</v>
      </c>
      <c r="C38" s="22" t="s">
        <v>166</v>
      </c>
      <c r="D38" s="25">
        <v>125000</v>
      </c>
      <c r="E38" s="23">
        <v>2519.625</v>
      </c>
      <c r="F38" s="24">
        <v>1.20746216096113</v>
      </c>
    </row>
    <row r="39" spans="1:6" x14ac:dyDescent="0.2">
      <c r="A39" s="22" t="s">
        <v>555</v>
      </c>
      <c r="B39" s="22" t="s">
        <v>554</v>
      </c>
      <c r="C39" s="22" t="s">
        <v>177</v>
      </c>
      <c r="D39" s="25">
        <v>1300000</v>
      </c>
      <c r="E39" s="23">
        <v>2420.86</v>
      </c>
      <c r="F39" s="24">
        <v>1.1601317049102</v>
      </c>
    </row>
    <row r="40" spans="1:6" x14ac:dyDescent="0.2">
      <c r="A40" s="22" t="s">
        <v>281</v>
      </c>
      <c r="B40" s="22" t="s">
        <v>280</v>
      </c>
      <c r="C40" s="22" t="s">
        <v>149</v>
      </c>
      <c r="D40" s="25">
        <v>750000</v>
      </c>
      <c r="E40" s="23">
        <v>2235.75</v>
      </c>
      <c r="F40" s="24">
        <v>1.0714227420226601</v>
      </c>
    </row>
    <row r="41" spans="1:6" x14ac:dyDescent="0.2">
      <c r="A41" s="22" t="s">
        <v>233</v>
      </c>
      <c r="B41" s="22" t="s">
        <v>232</v>
      </c>
      <c r="C41" s="22" t="s">
        <v>221</v>
      </c>
      <c r="D41" s="25">
        <v>215266</v>
      </c>
      <c r="E41" s="23">
        <v>2218.3161300000002</v>
      </c>
      <c r="F41" s="24">
        <v>1.0630680311652401</v>
      </c>
    </row>
    <row r="42" spans="1:6" x14ac:dyDescent="0.2">
      <c r="A42" s="22" t="s">
        <v>557</v>
      </c>
      <c r="B42" s="22" t="s">
        <v>556</v>
      </c>
      <c r="C42" s="22" t="s">
        <v>442</v>
      </c>
      <c r="D42" s="25">
        <v>326951</v>
      </c>
      <c r="E42" s="23">
        <v>1667.4501</v>
      </c>
      <c r="F42" s="24">
        <v>0.79908037943775401</v>
      </c>
    </row>
    <row r="43" spans="1:6" x14ac:dyDescent="0.2">
      <c r="A43" s="22" t="s">
        <v>559</v>
      </c>
      <c r="B43" s="22" t="s">
        <v>558</v>
      </c>
      <c r="C43" s="22" t="s">
        <v>236</v>
      </c>
      <c r="D43" s="25">
        <v>2350000</v>
      </c>
      <c r="E43" s="23">
        <v>1613.51</v>
      </c>
      <c r="F43" s="24">
        <v>0.773231044831033</v>
      </c>
    </row>
    <row r="44" spans="1:6" x14ac:dyDescent="0.2">
      <c r="A44" s="22" t="s">
        <v>561</v>
      </c>
      <c r="B44" s="22" t="s">
        <v>560</v>
      </c>
      <c r="C44" s="22" t="s">
        <v>213</v>
      </c>
      <c r="D44" s="25">
        <v>50000</v>
      </c>
      <c r="E44" s="23">
        <v>1575.9</v>
      </c>
      <c r="F44" s="24">
        <v>0.75520746915062498</v>
      </c>
    </row>
    <row r="45" spans="1:6" x14ac:dyDescent="0.2">
      <c r="A45" s="22" t="s">
        <v>563</v>
      </c>
      <c r="B45" s="22" t="s">
        <v>562</v>
      </c>
      <c r="C45" s="22" t="s">
        <v>154</v>
      </c>
      <c r="D45" s="25">
        <v>1012281</v>
      </c>
      <c r="E45" s="23">
        <v>1538.970804</v>
      </c>
      <c r="F45" s="24">
        <v>0.73751015038107903</v>
      </c>
    </row>
    <row r="46" spans="1:6" x14ac:dyDescent="0.2">
      <c r="A46" s="22" t="s">
        <v>565</v>
      </c>
      <c r="B46" s="22" t="s">
        <v>564</v>
      </c>
      <c r="C46" s="22" t="s">
        <v>166</v>
      </c>
      <c r="D46" s="25">
        <v>282558</v>
      </c>
      <c r="E46" s="23">
        <v>1482.299268</v>
      </c>
      <c r="F46" s="24">
        <v>0.71035184891814396</v>
      </c>
    </row>
    <row r="47" spans="1:6" x14ac:dyDescent="0.2">
      <c r="A47" s="22" t="s">
        <v>567</v>
      </c>
      <c r="B47" s="22" t="s">
        <v>566</v>
      </c>
      <c r="C47" s="22" t="s">
        <v>399</v>
      </c>
      <c r="D47" s="25">
        <v>105000</v>
      </c>
      <c r="E47" s="23">
        <v>1450.68</v>
      </c>
      <c r="F47" s="24">
        <v>0.69519916958400196</v>
      </c>
    </row>
    <row r="48" spans="1:6" x14ac:dyDescent="0.2">
      <c r="A48" s="22" t="s">
        <v>569</v>
      </c>
      <c r="B48" s="22" t="s">
        <v>568</v>
      </c>
      <c r="C48" s="22" t="s">
        <v>160</v>
      </c>
      <c r="D48" s="25">
        <v>291972</v>
      </c>
      <c r="E48" s="23">
        <v>1442.779638</v>
      </c>
      <c r="F48" s="24">
        <v>0.69141313468877097</v>
      </c>
    </row>
    <row r="49" spans="1:7" x14ac:dyDescent="0.2">
      <c r="A49" s="22" t="s">
        <v>571</v>
      </c>
      <c r="B49" s="22" t="s">
        <v>570</v>
      </c>
      <c r="C49" s="22" t="s">
        <v>221</v>
      </c>
      <c r="D49" s="25">
        <v>10000</v>
      </c>
      <c r="E49" s="23">
        <v>1355.6</v>
      </c>
      <c r="F49" s="24">
        <v>0.64963465015583899</v>
      </c>
    </row>
    <row r="50" spans="1:7" x14ac:dyDescent="0.2">
      <c r="A50" s="22" t="s">
        <v>573</v>
      </c>
      <c r="B50" s="22" t="s">
        <v>572</v>
      </c>
      <c r="C50" s="22" t="s">
        <v>174</v>
      </c>
      <c r="D50" s="25">
        <v>220122</v>
      </c>
      <c r="E50" s="23">
        <v>1299.490227</v>
      </c>
      <c r="F50" s="24">
        <v>0.62274555842289503</v>
      </c>
    </row>
    <row r="51" spans="1:7" x14ac:dyDescent="0.2">
      <c r="A51" s="22" t="s">
        <v>575</v>
      </c>
      <c r="B51" s="22" t="s">
        <v>574</v>
      </c>
      <c r="C51" s="22" t="s">
        <v>205</v>
      </c>
      <c r="D51" s="25">
        <v>1900000</v>
      </c>
      <c r="E51" s="23">
        <v>1064</v>
      </c>
      <c r="F51" s="24">
        <v>0.50989323381957297</v>
      </c>
    </row>
    <row r="52" spans="1:7" x14ac:dyDescent="0.2">
      <c r="A52" s="22" t="s">
        <v>577</v>
      </c>
      <c r="B52" s="22" t="s">
        <v>576</v>
      </c>
      <c r="C52" s="22" t="s">
        <v>166</v>
      </c>
      <c r="D52" s="25">
        <v>241038</v>
      </c>
      <c r="E52" s="23">
        <v>761.19800399999997</v>
      </c>
      <c r="F52" s="24">
        <v>0.36478356375616899</v>
      </c>
    </row>
    <row r="53" spans="1:7" x14ac:dyDescent="0.2">
      <c r="A53" s="22" t="s">
        <v>579</v>
      </c>
      <c r="B53" s="22" t="s">
        <v>578</v>
      </c>
      <c r="C53" s="22" t="s">
        <v>213</v>
      </c>
      <c r="D53" s="25">
        <v>32363</v>
      </c>
      <c r="E53" s="23">
        <v>266.185675</v>
      </c>
      <c r="F53" s="24">
        <v>0.12756228817875501</v>
      </c>
    </row>
    <row r="54" spans="1:7" x14ac:dyDescent="0.2">
      <c r="A54" s="21" t="s">
        <v>34</v>
      </c>
      <c r="B54" s="21"/>
      <c r="C54" s="21"/>
      <c r="D54" s="21"/>
      <c r="E54" s="26">
        <f>SUM(E7:E53)</f>
        <v>197675.69141399997</v>
      </c>
      <c r="F54" s="27">
        <f>SUM(F7:F53)</f>
        <v>94.730730773124378</v>
      </c>
      <c r="G54" s="11"/>
    </row>
    <row r="55" spans="1:7" x14ac:dyDescent="0.2">
      <c r="A55" s="22"/>
      <c r="B55" s="22"/>
      <c r="C55" s="22"/>
      <c r="D55" s="22"/>
      <c r="E55" s="23"/>
      <c r="F55" s="24"/>
    </row>
    <row r="56" spans="1:7" x14ac:dyDescent="0.2">
      <c r="A56" s="21" t="s">
        <v>295</v>
      </c>
      <c r="B56" s="22"/>
      <c r="C56" s="22"/>
      <c r="D56" s="22"/>
      <c r="E56" s="23"/>
      <c r="F56" s="24"/>
    </row>
    <row r="57" spans="1:7" x14ac:dyDescent="0.2">
      <c r="A57" s="22" t="s">
        <v>581</v>
      </c>
      <c r="B57" s="22" t="s">
        <v>580</v>
      </c>
      <c r="C57" s="22" t="s">
        <v>192</v>
      </c>
      <c r="D57" s="25">
        <v>1661399</v>
      </c>
      <c r="E57" s="23">
        <v>5297.8691310000004</v>
      </c>
      <c r="F57" s="24">
        <v>2.5388605484572202</v>
      </c>
    </row>
    <row r="58" spans="1:7" x14ac:dyDescent="0.2">
      <c r="A58" s="21" t="s">
        <v>34</v>
      </c>
      <c r="B58" s="21"/>
      <c r="C58" s="21"/>
      <c r="D58" s="21"/>
      <c r="E58" s="26">
        <f>SUM(E56:E57)</f>
        <v>5297.8691310000004</v>
      </c>
      <c r="F58" s="27">
        <f>SUM(F56:F57)</f>
        <v>2.5388605484572202</v>
      </c>
      <c r="G58" s="11"/>
    </row>
    <row r="59" spans="1:7" x14ac:dyDescent="0.2">
      <c r="A59" s="22"/>
      <c r="B59" s="22"/>
      <c r="C59" s="22"/>
      <c r="D59" s="22"/>
      <c r="E59" s="23"/>
      <c r="F59" s="24"/>
    </row>
    <row r="60" spans="1:7" x14ac:dyDescent="0.2">
      <c r="A60" s="21" t="s">
        <v>44</v>
      </c>
      <c r="B60" s="21"/>
      <c r="C60" s="21"/>
      <c r="D60" s="21"/>
      <c r="E60" s="26">
        <f>E54+E58</f>
        <v>202973.56054499999</v>
      </c>
      <c r="F60" s="27">
        <f>F54+F58</f>
        <v>97.269591321581601</v>
      </c>
      <c r="G60" s="11"/>
    </row>
    <row r="61" spans="1:7" x14ac:dyDescent="0.2">
      <c r="A61" s="21"/>
      <c r="B61" s="21"/>
      <c r="C61" s="21"/>
      <c r="D61" s="21"/>
      <c r="E61" s="26"/>
      <c r="F61" s="27"/>
      <c r="G61" s="11"/>
    </row>
    <row r="62" spans="1:7" x14ac:dyDescent="0.2">
      <c r="A62" s="21" t="s">
        <v>46</v>
      </c>
      <c r="B62" s="21"/>
      <c r="C62" s="21"/>
      <c r="D62" s="21"/>
      <c r="E62" s="26">
        <f>E64-(E54+E58)</f>
        <v>5697.5747885000019</v>
      </c>
      <c r="F62" s="27">
        <f>F64-(F54+F58)</f>
        <v>2.7304086784183994</v>
      </c>
      <c r="G62" s="11"/>
    </row>
    <row r="63" spans="1:7" x14ac:dyDescent="0.2">
      <c r="A63" s="21"/>
      <c r="B63" s="21"/>
      <c r="C63" s="21"/>
      <c r="D63" s="21"/>
      <c r="E63" s="26"/>
      <c r="F63" s="27"/>
      <c r="G63" s="11"/>
    </row>
    <row r="64" spans="1:7" x14ac:dyDescent="0.2">
      <c r="A64" s="28" t="s">
        <v>45</v>
      </c>
      <c r="B64" s="28"/>
      <c r="C64" s="28"/>
      <c r="D64" s="28"/>
      <c r="E64" s="29">
        <v>208671.13533349999</v>
      </c>
      <c r="F64" s="30">
        <v>100</v>
      </c>
      <c r="G64" s="11"/>
    </row>
    <row r="66" spans="1:7" ht="23.25" customHeight="1" x14ac:dyDescent="0.2">
      <c r="A66" s="175" t="s">
        <v>983</v>
      </c>
      <c r="B66" s="175"/>
      <c r="C66" s="175"/>
      <c r="D66" s="175"/>
      <c r="G66" s="9"/>
    </row>
    <row r="68" spans="1:7" x14ac:dyDescent="0.2">
      <c r="A68" s="11" t="s">
        <v>49</v>
      </c>
    </row>
    <row r="69" spans="1:7" x14ac:dyDescent="0.2">
      <c r="A69" s="11" t="s">
        <v>995</v>
      </c>
    </row>
    <row r="70" spans="1:7" x14ac:dyDescent="0.2">
      <c r="A70" s="11" t="s">
        <v>50</v>
      </c>
      <c r="B70" s="11"/>
      <c r="C70" s="31" t="s">
        <v>52</v>
      </c>
      <c r="D70" s="11" t="s">
        <v>51</v>
      </c>
    </row>
    <row r="71" spans="1:7" x14ac:dyDescent="0.2">
      <c r="A71" s="6" t="s">
        <v>59</v>
      </c>
      <c r="C71" s="32">
        <v>702.28219999999999</v>
      </c>
      <c r="D71" s="32">
        <v>687.7971</v>
      </c>
    </row>
    <row r="72" spans="1:7" x14ac:dyDescent="0.2">
      <c r="A72" s="6" t="s">
        <v>127</v>
      </c>
      <c r="C72" s="32">
        <v>92.471100000000007</v>
      </c>
      <c r="D72" s="32">
        <v>90.563800000000001</v>
      </c>
    </row>
    <row r="73" spans="1:7" x14ac:dyDescent="0.2">
      <c r="A73" s="6" t="s">
        <v>60</v>
      </c>
      <c r="C73" s="32">
        <v>790.38170000000002</v>
      </c>
      <c r="D73" s="32">
        <v>774.76769999999999</v>
      </c>
    </row>
    <row r="74" spans="1:7" x14ac:dyDescent="0.2">
      <c r="A74" s="6" t="s">
        <v>128</v>
      </c>
      <c r="C74" s="32">
        <v>107.20650000000001</v>
      </c>
      <c r="D74" s="32">
        <v>105.08799999999999</v>
      </c>
    </row>
    <row r="76" spans="1:7" x14ac:dyDescent="0.2">
      <c r="A76" s="6" t="s">
        <v>56</v>
      </c>
    </row>
    <row r="78" spans="1:7" x14ac:dyDescent="0.2">
      <c r="A78" s="11" t="s">
        <v>996</v>
      </c>
      <c r="D78" s="31" t="s">
        <v>58</v>
      </c>
    </row>
    <row r="80" spans="1:7" x14ac:dyDescent="0.2">
      <c r="A80" s="11" t="s">
        <v>998</v>
      </c>
      <c r="B80" s="11"/>
      <c r="C80" s="11"/>
      <c r="D80" s="31" t="s">
        <v>58</v>
      </c>
    </row>
    <row r="82" spans="1:4" x14ac:dyDescent="0.2">
      <c r="A82" s="11" t="s">
        <v>1019</v>
      </c>
      <c r="D82" s="31" t="s">
        <v>58</v>
      </c>
    </row>
    <row r="83" spans="1:4" x14ac:dyDescent="0.2">
      <c r="A83" s="11"/>
    </row>
    <row r="84" spans="1:4" x14ac:dyDescent="0.2">
      <c r="A84" s="11" t="s">
        <v>1014</v>
      </c>
      <c r="D84" s="31" t="s">
        <v>58</v>
      </c>
    </row>
    <row r="86" spans="1:4" x14ac:dyDescent="0.2">
      <c r="A86" s="11" t="s">
        <v>1015</v>
      </c>
      <c r="D86" s="36">
        <v>0.32817064089073</v>
      </c>
    </row>
    <row r="88" spans="1:4" x14ac:dyDescent="0.2">
      <c r="A88" s="11" t="s">
        <v>377</v>
      </c>
      <c r="D88" s="31" t="s">
        <v>58</v>
      </c>
    </row>
    <row r="90" spans="1:4" x14ac:dyDescent="0.2">
      <c r="A90" s="11" t="s">
        <v>984</v>
      </c>
      <c r="D90" s="31" t="s">
        <v>58</v>
      </c>
    </row>
    <row r="92" spans="1:4" x14ac:dyDescent="0.2">
      <c r="A92" s="11" t="s">
        <v>985</v>
      </c>
      <c r="B92" s="11"/>
      <c r="D92" s="31" t="s">
        <v>58</v>
      </c>
    </row>
    <row r="93" spans="1:4" x14ac:dyDescent="0.2">
      <c r="A93" s="11"/>
      <c r="B93" s="11"/>
    </row>
    <row r="94" spans="1:4" x14ac:dyDescent="0.2">
      <c r="A94" s="11" t="s">
        <v>986</v>
      </c>
      <c r="B94" s="11"/>
      <c r="D94" s="31" t="s">
        <v>58</v>
      </c>
    </row>
    <row r="95" spans="1:4" x14ac:dyDescent="0.2">
      <c r="A95" s="11"/>
      <c r="B95" s="11"/>
    </row>
    <row r="96" spans="1:4" x14ac:dyDescent="0.2">
      <c r="A96" s="11" t="s">
        <v>987</v>
      </c>
      <c r="B96" s="11"/>
      <c r="D96" s="31" t="s">
        <v>58</v>
      </c>
    </row>
    <row r="98" spans="1:9" x14ac:dyDescent="0.2">
      <c r="A98" s="56" t="s">
        <v>1020</v>
      </c>
      <c r="B98" s="57"/>
      <c r="C98" s="57"/>
      <c r="D98" s="57"/>
      <c r="E98" s="10"/>
      <c r="G98" s="57"/>
      <c r="H98" s="57"/>
      <c r="I98" s="57"/>
    </row>
    <row r="99" spans="1:9" x14ac:dyDescent="0.2">
      <c r="A99" s="71"/>
      <c r="B99" s="57"/>
      <c r="C99" s="57"/>
      <c r="D99" s="57"/>
      <c r="E99" s="10"/>
      <c r="G99" s="57"/>
      <c r="H99" s="57"/>
      <c r="I99" s="57"/>
    </row>
    <row r="100" spans="1:9" x14ac:dyDescent="0.2">
      <c r="A100" s="56" t="s">
        <v>1129</v>
      </c>
      <c r="B100" s="57"/>
      <c r="C100" s="57"/>
      <c r="D100" s="57"/>
      <c r="E100" s="10"/>
      <c r="G100" s="57"/>
      <c r="H100" s="57"/>
      <c r="I100" s="57"/>
    </row>
    <row r="101" spans="1:9" x14ac:dyDescent="0.2">
      <c r="A101" s="71"/>
      <c r="B101" s="57"/>
      <c r="C101" s="57"/>
      <c r="D101" s="57"/>
      <c r="E101" s="10"/>
      <c r="G101" s="57"/>
      <c r="H101" s="57"/>
      <c r="I101" s="57"/>
    </row>
    <row r="102" spans="1:9" x14ac:dyDescent="0.2">
      <c r="A102" s="57"/>
      <c r="B102" s="57"/>
      <c r="C102" s="57"/>
      <c r="D102" s="57"/>
      <c r="E102" s="10"/>
      <c r="G102" s="57"/>
      <c r="H102" s="57"/>
      <c r="I102" s="57"/>
    </row>
    <row r="103" spans="1:9" x14ac:dyDescent="0.2">
      <c r="A103" s="57"/>
      <c r="B103" s="57"/>
      <c r="C103" s="57"/>
      <c r="D103" s="57"/>
      <c r="E103" s="10"/>
      <c r="G103" s="57"/>
      <c r="H103" s="57"/>
      <c r="I103" s="57"/>
    </row>
    <row r="104" spans="1:9" x14ac:dyDescent="0.2">
      <c r="A104" s="57"/>
      <c r="B104" s="57"/>
      <c r="C104" s="57"/>
      <c r="D104" s="57"/>
      <c r="E104" s="10"/>
      <c r="G104" s="57"/>
      <c r="H104" s="57"/>
      <c r="I104" s="57"/>
    </row>
    <row r="105" spans="1:9" x14ac:dyDescent="0.2">
      <c r="A105" s="57"/>
      <c r="B105" s="57"/>
      <c r="C105" s="57"/>
      <c r="D105" s="57"/>
      <c r="E105" s="10"/>
      <c r="G105" s="57"/>
      <c r="H105" s="57"/>
      <c r="I105" s="57"/>
    </row>
    <row r="106" spans="1:9" x14ac:dyDescent="0.2">
      <c r="A106" s="57"/>
      <c r="B106" s="57"/>
      <c r="C106" s="57"/>
      <c r="D106" s="57"/>
      <c r="E106" s="10"/>
      <c r="G106" s="57"/>
      <c r="H106" s="57"/>
      <c r="I106" s="57"/>
    </row>
    <row r="107" spans="1:9" x14ac:dyDescent="0.2">
      <c r="A107" s="57"/>
      <c r="B107" s="57"/>
      <c r="C107" s="57"/>
      <c r="D107" s="57"/>
      <c r="E107" s="10"/>
      <c r="G107" s="57"/>
      <c r="H107" s="57"/>
      <c r="I107" s="57"/>
    </row>
    <row r="108" spans="1:9" x14ac:dyDescent="0.2">
      <c r="A108" s="57"/>
      <c r="B108" s="57"/>
      <c r="C108" s="57"/>
      <c r="D108" s="57"/>
      <c r="E108" s="10"/>
      <c r="G108" s="57"/>
      <c r="H108" s="57"/>
      <c r="I108" s="57"/>
    </row>
    <row r="109" spans="1:9" x14ac:dyDescent="0.2">
      <c r="A109" s="57"/>
      <c r="B109" s="57"/>
      <c r="C109" s="57"/>
      <c r="D109" s="57"/>
      <c r="E109" s="10"/>
      <c r="G109" s="57"/>
      <c r="H109" s="57"/>
      <c r="I109" s="57"/>
    </row>
    <row r="110" spans="1:9" x14ac:dyDescent="0.2">
      <c r="A110" s="57"/>
      <c r="B110" s="57"/>
      <c r="C110" s="57"/>
      <c r="D110" s="57"/>
      <c r="E110" s="10"/>
      <c r="G110" s="57"/>
      <c r="H110" s="57"/>
      <c r="I110" s="57"/>
    </row>
    <row r="111" spans="1:9" x14ac:dyDescent="0.2">
      <c r="A111" s="57"/>
      <c r="B111" s="57"/>
      <c r="C111" s="57"/>
      <c r="D111" s="57"/>
      <c r="E111" s="10"/>
      <c r="G111" s="57"/>
      <c r="H111" s="57"/>
      <c r="I111" s="57"/>
    </row>
    <row r="112" spans="1:9" x14ac:dyDescent="0.2">
      <c r="A112" s="57"/>
      <c r="B112" s="57"/>
      <c r="C112" s="57"/>
      <c r="D112" s="57"/>
      <c r="E112" s="10"/>
      <c r="G112" s="57"/>
      <c r="H112" s="57"/>
      <c r="I112" s="57"/>
    </row>
    <row r="113" spans="1:9" x14ac:dyDescent="0.2">
      <c r="A113" s="57"/>
      <c r="B113" s="57"/>
      <c r="C113" s="57"/>
      <c r="D113" s="57"/>
      <c r="E113" s="10"/>
      <c r="G113" s="57"/>
      <c r="H113" s="57"/>
      <c r="I113" s="57"/>
    </row>
    <row r="114" spans="1:9" x14ac:dyDescent="0.2">
      <c r="A114" s="57"/>
      <c r="B114" s="57"/>
      <c r="C114" s="57"/>
      <c r="D114" s="57"/>
      <c r="E114" s="10"/>
      <c r="G114" s="57"/>
      <c r="H114" s="57"/>
      <c r="I114" s="57"/>
    </row>
    <row r="115" spans="1:9" x14ac:dyDescent="0.2">
      <c r="A115" s="57"/>
      <c r="B115" s="57"/>
      <c r="C115" s="57"/>
      <c r="D115" s="57"/>
      <c r="E115" s="10"/>
      <c r="G115" s="57"/>
      <c r="H115" s="57"/>
      <c r="I115" s="57"/>
    </row>
    <row r="116" spans="1:9" x14ac:dyDescent="0.2">
      <c r="A116" s="57"/>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6" t="s">
        <v>1136</v>
      </c>
      <c r="B119" s="57"/>
      <c r="C119" s="57"/>
      <c r="D119" s="57"/>
      <c r="E119" s="10"/>
      <c r="G119" s="57"/>
      <c r="H119" s="57"/>
      <c r="I119" s="57"/>
    </row>
    <row r="120" spans="1:9" x14ac:dyDescent="0.2">
      <c r="A120" s="57"/>
      <c r="B120" s="57"/>
      <c r="C120" s="57"/>
      <c r="D120" s="57"/>
      <c r="E120" s="10"/>
      <c r="G120" s="57"/>
      <c r="H120" s="57"/>
      <c r="I120" s="57"/>
    </row>
    <row r="121" spans="1:9" x14ac:dyDescent="0.2">
      <c r="A121" s="56" t="s">
        <v>1130</v>
      </c>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7"/>
      <c r="B126" s="57"/>
      <c r="C126" s="57"/>
      <c r="D126" s="57"/>
      <c r="E126" s="10"/>
      <c r="G126" s="57"/>
      <c r="H126" s="57"/>
      <c r="I126" s="57"/>
    </row>
    <row r="127" spans="1:9" x14ac:dyDescent="0.2">
      <c r="A127" s="57"/>
      <c r="B127" s="57"/>
      <c r="C127" s="57"/>
      <c r="D127" s="57"/>
      <c r="E127" s="10"/>
      <c r="G127" s="57"/>
      <c r="H127" s="57"/>
      <c r="I127" s="57"/>
    </row>
    <row r="128" spans="1:9" x14ac:dyDescent="0.2">
      <c r="A128" s="57"/>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6" t="s">
        <v>1137</v>
      </c>
      <c r="B140" s="57"/>
      <c r="C140" s="57"/>
      <c r="D140" s="57"/>
      <c r="E140" s="10"/>
      <c r="G140" s="57"/>
      <c r="H140" s="57"/>
      <c r="I140" s="57"/>
    </row>
    <row r="141" spans="1:9" x14ac:dyDescent="0.2">
      <c r="A141" s="57"/>
      <c r="B141" s="57"/>
      <c r="C141" s="57"/>
      <c r="D141" s="57"/>
      <c r="E141" s="10"/>
      <c r="G141" s="57"/>
      <c r="H141" s="57"/>
      <c r="I141" s="57"/>
    </row>
    <row r="142" spans="1:9" x14ac:dyDescent="0.2">
      <c r="A142" s="56" t="s">
        <v>1130</v>
      </c>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t="s">
        <v>1128</v>
      </c>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row r="223" spans="1:9" x14ac:dyDescent="0.2">
      <c r="A223" s="57"/>
      <c r="B223" s="57"/>
      <c r="C223" s="57"/>
      <c r="D223" s="57"/>
      <c r="E223" s="10"/>
      <c r="G223" s="57"/>
      <c r="H223" s="57"/>
      <c r="I223" s="57"/>
    </row>
    <row r="224" spans="1:9" x14ac:dyDescent="0.2">
      <c r="A224" s="57"/>
      <c r="B224" s="57"/>
      <c r="C224" s="57"/>
      <c r="D224" s="57"/>
      <c r="E224" s="10"/>
      <c r="G224" s="57"/>
      <c r="H224" s="57"/>
      <c r="I224" s="57"/>
    </row>
    <row r="225" spans="1:9" x14ac:dyDescent="0.2">
      <c r="A225" s="57"/>
      <c r="B225" s="57"/>
      <c r="C225" s="57"/>
      <c r="D225" s="57"/>
      <c r="E225" s="10"/>
      <c r="G225" s="57"/>
      <c r="H225" s="57"/>
      <c r="I225" s="57"/>
    </row>
    <row r="226" spans="1:9" x14ac:dyDescent="0.2">
      <c r="A226" s="57"/>
      <c r="B226" s="57"/>
      <c r="C226" s="57"/>
      <c r="D226" s="57"/>
      <c r="E226" s="10"/>
      <c r="G226" s="57"/>
      <c r="H226" s="57"/>
      <c r="I226" s="57"/>
    </row>
    <row r="227" spans="1:9" x14ac:dyDescent="0.2">
      <c r="A227" s="57"/>
      <c r="B227" s="57"/>
      <c r="C227" s="57"/>
      <c r="D227" s="57"/>
      <c r="E227" s="10"/>
      <c r="G227" s="57"/>
      <c r="H227" s="57"/>
      <c r="I227" s="57"/>
    </row>
    <row r="228" spans="1:9" x14ac:dyDescent="0.2">
      <c r="A228" s="57"/>
      <c r="B228" s="57"/>
      <c r="C228" s="57"/>
      <c r="D228" s="57"/>
      <c r="E228" s="10"/>
      <c r="G228" s="57"/>
      <c r="H228" s="57"/>
      <c r="I228" s="57"/>
    </row>
    <row r="229" spans="1:9" x14ac:dyDescent="0.2">
      <c r="A229" s="57"/>
      <c r="B229" s="57"/>
      <c r="C229" s="57"/>
      <c r="D229" s="57"/>
      <c r="E229" s="10"/>
      <c r="G229" s="57"/>
      <c r="H229" s="57"/>
      <c r="I229" s="57"/>
    </row>
    <row r="230" spans="1:9" x14ac:dyDescent="0.2">
      <c r="A230" s="57"/>
      <c r="B230" s="57"/>
      <c r="C230" s="57"/>
      <c r="D230" s="57"/>
      <c r="E230" s="10"/>
      <c r="G230" s="57"/>
      <c r="H230" s="57"/>
      <c r="I230" s="57"/>
    </row>
    <row r="231" spans="1:9" x14ac:dyDescent="0.2">
      <c r="A231" s="57"/>
      <c r="B231" s="57"/>
      <c r="C231" s="57"/>
      <c r="D231" s="57"/>
      <c r="E231" s="10"/>
      <c r="G231" s="57"/>
      <c r="H231" s="57"/>
      <c r="I231" s="57"/>
    </row>
    <row r="232" spans="1:9" x14ac:dyDescent="0.2">
      <c r="A232" s="57"/>
      <c r="B232" s="57"/>
      <c r="C232" s="57"/>
      <c r="D232" s="57"/>
      <c r="E232" s="10"/>
      <c r="G232" s="57"/>
      <c r="H232" s="57"/>
      <c r="I232" s="57"/>
    </row>
    <row r="233" spans="1:9" x14ac:dyDescent="0.2">
      <c r="A233" s="57"/>
      <c r="B233" s="57"/>
      <c r="C233" s="57"/>
      <c r="D233" s="57"/>
      <c r="E233" s="10"/>
      <c r="G233" s="57"/>
      <c r="H233" s="57"/>
      <c r="I233" s="57"/>
    </row>
    <row r="234" spans="1:9" x14ac:dyDescent="0.2">
      <c r="A234" s="57"/>
      <c r="B234" s="57"/>
      <c r="C234" s="57"/>
      <c r="D234" s="57"/>
      <c r="E234" s="10"/>
      <c r="G234" s="57"/>
      <c r="H234" s="57"/>
      <c r="I234" s="57"/>
    </row>
    <row r="235" spans="1:9" x14ac:dyDescent="0.2">
      <c r="A235" s="57"/>
      <c r="B235" s="57"/>
      <c r="C235" s="57"/>
      <c r="D235" s="57"/>
      <c r="E235" s="10"/>
      <c r="G235" s="57"/>
      <c r="H235" s="57"/>
      <c r="I235" s="57"/>
    </row>
    <row r="236" spans="1:9" x14ac:dyDescent="0.2">
      <c r="A236" s="57"/>
      <c r="B236" s="57"/>
      <c r="C236" s="57"/>
      <c r="D236" s="57"/>
      <c r="E236" s="10"/>
      <c r="G236" s="57"/>
      <c r="H236" s="57"/>
      <c r="I236" s="57"/>
    </row>
    <row r="237" spans="1:9" x14ac:dyDescent="0.2">
      <c r="A237" s="57"/>
      <c r="B237" s="57"/>
      <c r="C237" s="57"/>
      <c r="D237" s="57"/>
      <c r="E237" s="10"/>
      <c r="G237" s="57"/>
      <c r="H237" s="57"/>
      <c r="I237" s="57"/>
    </row>
    <row r="238" spans="1:9" x14ac:dyDescent="0.2">
      <c r="A238" s="57"/>
      <c r="B238" s="57"/>
      <c r="C238" s="57"/>
      <c r="D238" s="57"/>
      <c r="E238" s="10"/>
      <c r="G238" s="57"/>
      <c r="H238" s="57"/>
      <c r="I238" s="57"/>
    </row>
    <row r="239" spans="1:9" x14ac:dyDescent="0.2">
      <c r="A239" s="57"/>
      <c r="B239" s="57"/>
      <c r="C239" s="57"/>
      <c r="D239" s="57"/>
      <c r="E239" s="10"/>
      <c r="G239" s="57"/>
      <c r="H239" s="57"/>
      <c r="I239" s="57"/>
    </row>
    <row r="240" spans="1:9" x14ac:dyDescent="0.2">
      <c r="A240" s="57"/>
      <c r="B240" s="57"/>
      <c r="C240" s="57"/>
      <c r="D240" s="57"/>
      <c r="E240" s="10"/>
      <c r="G240" s="57"/>
      <c r="H240" s="57"/>
      <c r="I240" s="57"/>
    </row>
    <row r="241" spans="1:9" x14ac:dyDescent="0.2">
      <c r="A241" s="57"/>
      <c r="B241" s="57"/>
      <c r="C241" s="57"/>
      <c r="D241" s="57"/>
      <c r="E241" s="10"/>
      <c r="G241" s="57"/>
      <c r="H241" s="57"/>
      <c r="I241" s="57"/>
    </row>
    <row r="242" spans="1:9" x14ac:dyDescent="0.2">
      <c r="A242" s="57"/>
      <c r="B242" s="57"/>
      <c r="C242" s="57"/>
      <c r="D242" s="57"/>
      <c r="E242" s="10"/>
      <c r="G242" s="57"/>
      <c r="H242" s="57"/>
      <c r="I242" s="57"/>
    </row>
    <row r="243" spans="1:9" x14ac:dyDescent="0.2">
      <c r="A243" s="57"/>
      <c r="B243" s="57"/>
      <c r="C243" s="57"/>
      <c r="D243" s="57"/>
      <c r="E243" s="10"/>
      <c r="G243" s="57"/>
      <c r="H243" s="57"/>
      <c r="I243" s="57"/>
    </row>
    <row r="244" spans="1:9" x14ac:dyDescent="0.2">
      <c r="A244" s="57"/>
      <c r="B244" s="57"/>
      <c r="C244" s="57"/>
      <c r="D244" s="57"/>
      <c r="E244" s="10"/>
      <c r="G244" s="57"/>
      <c r="H244" s="57"/>
      <c r="I244" s="57"/>
    </row>
    <row r="245" spans="1:9" x14ac:dyDescent="0.2">
      <c r="A245" s="57"/>
      <c r="B245" s="57"/>
      <c r="C245" s="57"/>
      <c r="D245" s="57"/>
      <c r="E245" s="10"/>
      <c r="G245" s="57"/>
      <c r="H245" s="57"/>
      <c r="I245" s="57"/>
    </row>
    <row r="246" spans="1:9" x14ac:dyDescent="0.2">
      <c r="A246" s="57"/>
      <c r="B246" s="57"/>
      <c r="C246" s="57"/>
      <c r="D246" s="57"/>
      <c r="E246" s="10"/>
      <c r="G246" s="57"/>
      <c r="H246" s="57"/>
      <c r="I246" s="57"/>
    </row>
    <row r="247" spans="1:9" x14ac:dyDescent="0.2">
      <c r="A247" s="57"/>
      <c r="B247" s="57"/>
      <c r="C247" s="57"/>
      <c r="D247" s="57"/>
      <c r="E247" s="10"/>
      <c r="G247" s="57"/>
      <c r="H247" s="57"/>
      <c r="I247" s="57"/>
    </row>
    <row r="248" spans="1:9" x14ac:dyDescent="0.2">
      <c r="A248" s="57"/>
      <c r="B248" s="57"/>
      <c r="C248" s="57"/>
      <c r="D248" s="57"/>
      <c r="E248" s="10"/>
      <c r="G248" s="57"/>
      <c r="H248" s="57"/>
      <c r="I248" s="57"/>
    </row>
    <row r="249" spans="1:9" x14ac:dyDescent="0.2">
      <c r="A249" s="57"/>
      <c r="B249" s="57"/>
      <c r="C249" s="57"/>
      <c r="D249" s="57"/>
      <c r="E249" s="10"/>
      <c r="G249" s="57"/>
      <c r="H249" s="57"/>
      <c r="I249" s="57"/>
    </row>
    <row r="250" spans="1:9" x14ac:dyDescent="0.2">
      <c r="A250" s="57"/>
      <c r="B250" s="57"/>
      <c r="C250" s="57"/>
      <c r="D250" s="57"/>
      <c r="E250" s="10"/>
      <c r="G250" s="57"/>
      <c r="H250" s="57"/>
      <c r="I250" s="57"/>
    </row>
    <row r="251" spans="1:9" x14ac:dyDescent="0.2">
      <c r="A251" s="57"/>
      <c r="B251" s="57"/>
      <c r="C251" s="57"/>
      <c r="D251" s="57"/>
      <c r="E251" s="10"/>
      <c r="G251" s="57"/>
      <c r="H251" s="57"/>
      <c r="I251" s="57"/>
    </row>
    <row r="252" spans="1:9" x14ac:dyDescent="0.2">
      <c r="A252" s="57"/>
      <c r="B252" s="57"/>
      <c r="C252" s="57"/>
      <c r="D252" s="57"/>
      <c r="E252" s="10"/>
      <c r="G252" s="57"/>
      <c r="H252" s="57"/>
      <c r="I252" s="57"/>
    </row>
    <row r="253" spans="1:9" x14ac:dyDescent="0.2">
      <c r="A253" s="57"/>
      <c r="B253" s="57"/>
      <c r="C253" s="57"/>
      <c r="D253" s="57"/>
      <c r="E253" s="10"/>
      <c r="G253" s="57"/>
      <c r="H253" s="57"/>
      <c r="I253" s="57"/>
    </row>
    <row r="254" spans="1:9" x14ac:dyDescent="0.2">
      <c r="A254" s="57"/>
      <c r="B254" s="57"/>
      <c r="C254" s="57"/>
      <c r="D254" s="57"/>
      <c r="E254" s="10"/>
      <c r="G254" s="57"/>
      <c r="H254" s="57"/>
      <c r="I254" s="57"/>
    </row>
    <row r="255" spans="1:9" x14ac:dyDescent="0.2">
      <c r="A255" s="57"/>
      <c r="B255" s="57"/>
      <c r="C255" s="57"/>
      <c r="D255" s="57"/>
      <c r="E255" s="10"/>
      <c r="G255" s="57"/>
      <c r="H255" s="57"/>
      <c r="I255" s="57"/>
    </row>
    <row r="256" spans="1:9" x14ac:dyDescent="0.2">
      <c r="A256" s="57"/>
      <c r="B256" s="57"/>
      <c r="C256" s="57"/>
      <c r="D256" s="57"/>
      <c r="E256" s="10"/>
      <c r="G256" s="57"/>
      <c r="H256" s="57"/>
      <c r="I256" s="57"/>
    </row>
    <row r="257" spans="1:9" x14ac:dyDescent="0.2">
      <c r="A257" s="57"/>
      <c r="B257" s="57"/>
      <c r="C257" s="57"/>
      <c r="D257" s="57"/>
      <c r="E257" s="10"/>
      <c r="G257" s="57"/>
      <c r="H257" s="57"/>
      <c r="I257" s="57"/>
    </row>
    <row r="258" spans="1:9" x14ac:dyDescent="0.2">
      <c r="A258" s="57"/>
      <c r="B258" s="57"/>
      <c r="C258" s="57"/>
      <c r="D258" s="57"/>
      <c r="E258" s="10"/>
      <c r="G258" s="57"/>
      <c r="H258" s="57"/>
      <c r="I258" s="57"/>
    </row>
    <row r="259" spans="1:9" x14ac:dyDescent="0.2">
      <c r="A259" s="57"/>
      <c r="B259" s="57"/>
      <c r="C259" s="57"/>
      <c r="D259" s="57"/>
      <c r="E259" s="10"/>
      <c r="G259" s="57"/>
      <c r="H259" s="57"/>
      <c r="I259" s="57"/>
    </row>
    <row r="260" spans="1:9" x14ac:dyDescent="0.2">
      <c r="A260" s="57"/>
      <c r="B260" s="57"/>
      <c r="C260" s="57"/>
      <c r="D260" s="57"/>
      <c r="E260" s="10"/>
      <c r="G260" s="57"/>
      <c r="H260" s="57"/>
      <c r="I260" s="57"/>
    </row>
    <row r="261" spans="1:9" x14ac:dyDescent="0.2">
      <c r="A261" s="57"/>
      <c r="B261" s="57"/>
      <c r="C261" s="57"/>
      <c r="D261" s="57"/>
      <c r="E261" s="10"/>
      <c r="G261" s="57"/>
      <c r="H261" s="57"/>
      <c r="I261" s="57"/>
    </row>
  </sheetData>
  <mergeCells count="2">
    <mergeCell ref="A1:F1"/>
    <mergeCell ref="A66:D66"/>
  </mergeCells>
  <conditionalFormatting sqref="F2:F3">
    <cfRule type="cellIs" dxfId="72" priority="4" stopIfTrue="1" operator="between">
      <formula>0.009</formula>
      <formula>-0.009</formula>
    </cfRule>
  </conditionalFormatting>
  <conditionalFormatting sqref="F5:F158">
    <cfRule type="cellIs" dxfId="71" priority="1" stopIfTrue="1" operator="between">
      <formula>0.009</formula>
      <formula>-0.009</formula>
    </cfRule>
  </conditionalFormatting>
  <conditionalFormatting sqref="F245:F65536">
    <cfRule type="cellIs" dxfId="70" priority="2" stopIfTrue="1" operator="between">
      <formula>0.009</formula>
      <formula>-0.009</formula>
    </cfRule>
  </conditionalFormatting>
  <hyperlinks>
    <hyperlink ref="A99" r:id="rId1" tooltip="https://www.franklintempletonindia.com/downloadsServlet/pdf/product-labels-jg9o5k7l" display="https://www.franklintempletonindia.com/downloadsServlet/pdf/product-labels-jg9o5k7l" xr:uid="{123FD507-7F1D-4C25-A954-D1E656060FAF}"/>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1BA04-48DD-4B4A-9774-FA15EB8FCCD4}">
  <dimension ref="A1:I103"/>
  <sheetViews>
    <sheetView workbookViewId="0">
      <selection sqref="A1:G1"/>
    </sheetView>
  </sheetViews>
  <sheetFormatPr defaultColWidth="9.28515625" defaultRowHeight="11.25" x14ac:dyDescent="0.2"/>
  <cols>
    <col min="1" max="1" width="31.7109375" style="6" bestFit="1" customWidth="1"/>
    <col min="2" max="2" width="20"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1274</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35</v>
      </c>
      <c r="B5" s="18"/>
      <c r="C5" s="18"/>
      <c r="D5" s="18"/>
      <c r="E5" s="19"/>
      <c r="F5" s="20"/>
      <c r="G5" s="19"/>
    </row>
    <row r="6" spans="1:7" x14ac:dyDescent="0.2">
      <c r="A6" s="21" t="s">
        <v>42</v>
      </c>
      <c r="B6" s="22"/>
      <c r="C6" s="22"/>
      <c r="D6" s="22"/>
      <c r="E6" s="23"/>
      <c r="F6" s="24"/>
      <c r="G6" s="23"/>
    </row>
    <row r="7" spans="1:7" x14ac:dyDescent="0.2">
      <c r="A7" s="22" t="s">
        <v>1240</v>
      </c>
      <c r="B7" s="22" t="s">
        <v>1241</v>
      </c>
      <c r="C7" s="22" t="s">
        <v>43</v>
      </c>
      <c r="D7" s="25">
        <v>2000000</v>
      </c>
      <c r="E7" s="23">
        <v>1996.5219999999999</v>
      </c>
      <c r="F7" s="24">
        <v>1.7821664484030399</v>
      </c>
      <c r="G7" s="23">
        <v>5.2987000000000002</v>
      </c>
    </row>
    <row r="8" spans="1:7" x14ac:dyDescent="0.2">
      <c r="A8" s="22" t="s">
        <v>1275</v>
      </c>
      <c r="B8" s="22" t="s">
        <v>1276</v>
      </c>
      <c r="C8" s="22" t="s">
        <v>43</v>
      </c>
      <c r="D8" s="25">
        <v>1000000</v>
      </c>
      <c r="E8" s="23">
        <v>998.26099999999997</v>
      </c>
      <c r="F8" s="24">
        <v>0.89108322420152097</v>
      </c>
      <c r="G8" s="23">
        <v>5.2987000000000002</v>
      </c>
    </row>
    <row r="9" spans="1:7" x14ac:dyDescent="0.2">
      <c r="A9" s="22" t="s">
        <v>1242</v>
      </c>
      <c r="B9" s="22" t="s">
        <v>1243</v>
      </c>
      <c r="C9" s="22" t="s">
        <v>43</v>
      </c>
      <c r="D9" s="25">
        <v>800000</v>
      </c>
      <c r="E9" s="23">
        <v>799.43600000000004</v>
      </c>
      <c r="F9" s="24">
        <v>0.71360496746118196</v>
      </c>
      <c r="G9" s="23">
        <v>5.1501000000000001</v>
      </c>
    </row>
    <row r="10" spans="1:7" x14ac:dyDescent="0.2">
      <c r="A10" s="21" t="s">
        <v>34</v>
      </c>
      <c r="B10" s="21"/>
      <c r="C10" s="21"/>
      <c r="D10" s="21"/>
      <c r="E10" s="26">
        <f>SUM(E6:E9)</f>
        <v>3794.2190000000001</v>
      </c>
      <c r="F10" s="27">
        <f>SUM(F6:F9)</f>
        <v>3.3868546400657427</v>
      </c>
      <c r="G10" s="26"/>
    </row>
    <row r="11" spans="1:7" x14ac:dyDescent="0.2">
      <c r="A11" s="22"/>
      <c r="B11" s="22"/>
      <c r="C11" s="22"/>
      <c r="D11" s="22"/>
      <c r="E11" s="23"/>
      <c r="F11" s="24"/>
      <c r="G11" s="23"/>
    </row>
    <row r="12" spans="1:7" x14ac:dyDescent="0.2">
      <c r="A12" s="21" t="s">
        <v>44</v>
      </c>
      <c r="B12" s="21"/>
      <c r="C12" s="21"/>
      <c r="D12" s="21"/>
      <c r="E12" s="26">
        <f>E10</f>
        <v>3794.2190000000001</v>
      </c>
      <c r="F12" s="27">
        <f>F10</f>
        <v>3.3868546400657427</v>
      </c>
      <c r="G12" s="26"/>
    </row>
    <row r="13" spans="1:7" x14ac:dyDescent="0.2">
      <c r="A13" s="21"/>
      <c r="B13" s="21"/>
      <c r="C13" s="21"/>
      <c r="D13" s="21"/>
      <c r="E13" s="26"/>
      <c r="F13" s="27"/>
      <c r="G13" s="26"/>
    </row>
    <row r="14" spans="1:7" x14ac:dyDescent="0.2">
      <c r="A14" s="21" t="s">
        <v>46</v>
      </c>
      <c r="B14" s="21"/>
      <c r="C14" s="21"/>
      <c r="D14" s="21"/>
      <c r="E14" s="26">
        <f>E16-(E10)</f>
        <v>108233.588604</v>
      </c>
      <c r="F14" s="27">
        <f>F16-(F10)</f>
        <v>96.613145359934251</v>
      </c>
      <c r="G14" s="26"/>
    </row>
    <row r="15" spans="1:7" x14ac:dyDescent="0.2">
      <c r="A15" s="21"/>
      <c r="B15" s="21"/>
      <c r="C15" s="21"/>
      <c r="D15" s="21"/>
      <c r="E15" s="26"/>
      <c r="F15" s="27"/>
      <c r="G15" s="26"/>
    </row>
    <row r="16" spans="1:7" x14ac:dyDescent="0.2">
      <c r="A16" s="28" t="s">
        <v>45</v>
      </c>
      <c r="B16" s="28"/>
      <c r="C16" s="28"/>
      <c r="D16" s="28"/>
      <c r="E16" s="29">
        <v>112027.807604</v>
      </c>
      <c r="F16" s="30">
        <v>100</v>
      </c>
      <c r="G16" s="29"/>
    </row>
    <row r="17" spans="1:4" x14ac:dyDescent="0.2">
      <c r="A17" s="6" t="s">
        <v>1277</v>
      </c>
    </row>
    <row r="19" spans="1:4" ht="34.5" customHeight="1" x14ac:dyDescent="0.2">
      <c r="A19" s="175" t="s">
        <v>983</v>
      </c>
      <c r="B19" s="175"/>
      <c r="C19" s="175"/>
      <c r="D19" s="175"/>
    </row>
    <row r="21" spans="1:4" x14ac:dyDescent="0.2">
      <c r="A21" s="11" t="s">
        <v>49</v>
      </c>
    </row>
    <row r="22" spans="1:4" x14ac:dyDescent="0.2">
      <c r="A22" s="11" t="s">
        <v>995</v>
      </c>
    </row>
    <row r="23" spans="1:4" x14ac:dyDescent="0.2">
      <c r="A23" s="11" t="s">
        <v>50</v>
      </c>
      <c r="B23" s="11"/>
      <c r="C23" s="31" t="s">
        <v>52</v>
      </c>
      <c r="D23" s="11" t="s">
        <v>51</v>
      </c>
    </row>
    <row r="24" spans="1:4" x14ac:dyDescent="0.2">
      <c r="A24" s="6" t="s">
        <v>59</v>
      </c>
      <c r="C24" s="32">
        <v>1405.9737</v>
      </c>
      <c r="D24" s="32">
        <v>1411.7501999999999</v>
      </c>
    </row>
    <row r="25" spans="1:4" x14ac:dyDescent="0.2">
      <c r="A25" s="6" t="s">
        <v>1278</v>
      </c>
      <c r="C25" s="32">
        <v>1000.0001</v>
      </c>
      <c r="D25" s="32">
        <v>1000.0001</v>
      </c>
    </row>
    <row r="26" spans="1:4" x14ac:dyDescent="0.2">
      <c r="A26" s="6" t="s">
        <v>1279</v>
      </c>
      <c r="C26" s="32">
        <v>1000.5642</v>
      </c>
      <c r="D26" s="32">
        <v>1000.7292</v>
      </c>
    </row>
    <row r="27" spans="1:4" x14ac:dyDescent="0.2">
      <c r="A27" s="6" t="s">
        <v>60</v>
      </c>
      <c r="C27" s="32">
        <v>1410.8064999999999</v>
      </c>
      <c r="D27" s="32">
        <v>1416.6306999999999</v>
      </c>
    </row>
    <row r="28" spans="1:4" x14ac:dyDescent="0.2">
      <c r="A28" s="6" t="s">
        <v>1280</v>
      </c>
      <c r="C28" s="32">
        <v>1000.0007000000001</v>
      </c>
      <c r="D28" s="32">
        <v>1000.0007000000001</v>
      </c>
    </row>
    <row r="29" spans="1:4" x14ac:dyDescent="0.2">
      <c r="A29" s="6" t="s">
        <v>1281</v>
      </c>
      <c r="C29" s="32">
        <v>1000.5639</v>
      </c>
      <c r="D29" s="32">
        <v>1000.7264</v>
      </c>
    </row>
    <row r="30" spans="1:4" x14ac:dyDescent="0.2">
      <c r="A30" s="6" t="s">
        <v>1282</v>
      </c>
      <c r="C30" s="32">
        <v>12.804600000000001</v>
      </c>
      <c r="D30" s="32">
        <v>12.8575</v>
      </c>
    </row>
    <row r="31" spans="1:4" x14ac:dyDescent="0.2">
      <c r="A31" s="6" t="s">
        <v>1283</v>
      </c>
      <c r="C31" s="32">
        <v>12.804600000000001</v>
      </c>
      <c r="D31" s="32">
        <v>12.8575</v>
      </c>
    </row>
    <row r="32" spans="1:4" x14ac:dyDescent="0.2">
      <c r="A32" s="6" t="s">
        <v>1284</v>
      </c>
      <c r="C32" s="32">
        <v>10</v>
      </c>
      <c r="D32" s="32">
        <v>10</v>
      </c>
    </row>
    <row r="33" spans="1:5" x14ac:dyDescent="0.2">
      <c r="A33" s="6" t="s">
        <v>1285</v>
      </c>
      <c r="C33" s="32">
        <v>10</v>
      </c>
      <c r="D33" s="32">
        <v>10</v>
      </c>
    </row>
    <row r="35" spans="1:5" x14ac:dyDescent="0.2">
      <c r="A35" s="11" t="s">
        <v>996</v>
      </c>
    </row>
    <row r="36" spans="1:5" x14ac:dyDescent="0.2">
      <c r="A36" s="176" t="s">
        <v>53</v>
      </c>
      <c r="B36" s="177"/>
      <c r="C36" s="33" t="s">
        <v>54</v>
      </c>
    </row>
    <row r="37" spans="1:5" x14ac:dyDescent="0.2">
      <c r="A37" s="171" t="s">
        <v>1278</v>
      </c>
      <c r="B37" s="172"/>
      <c r="C37" s="34">
        <v>4.0969502499999999</v>
      </c>
    </row>
    <row r="38" spans="1:5" x14ac:dyDescent="0.2">
      <c r="A38" s="171" t="s">
        <v>1279</v>
      </c>
      <c r="B38" s="172"/>
      <c r="C38" s="34">
        <v>3.9472235599999999</v>
      </c>
    </row>
    <row r="39" spans="1:5" x14ac:dyDescent="0.2">
      <c r="A39" s="171" t="s">
        <v>1280</v>
      </c>
      <c r="B39" s="172"/>
      <c r="C39" s="34">
        <v>4.1186264799999996</v>
      </c>
    </row>
    <row r="40" spans="1:5" x14ac:dyDescent="0.2">
      <c r="A40" s="171" t="s">
        <v>1281</v>
      </c>
      <c r="B40" s="172"/>
      <c r="C40" s="34">
        <v>3.9637555799999999</v>
      </c>
    </row>
    <row r="41" spans="1:5" x14ac:dyDescent="0.2">
      <c r="A41" s="6" t="s">
        <v>55</v>
      </c>
    </row>
    <row r="42" spans="1:5" x14ac:dyDescent="0.2">
      <c r="A42" s="6" t="s">
        <v>56</v>
      </c>
    </row>
    <row r="44" spans="1:5" x14ac:dyDescent="0.2">
      <c r="A44" s="11" t="s">
        <v>1091</v>
      </c>
      <c r="D44" s="31" t="s">
        <v>58</v>
      </c>
    </row>
    <row r="46" spans="1:5" x14ac:dyDescent="0.2">
      <c r="A46" s="11" t="s">
        <v>1267</v>
      </c>
      <c r="D46" s="76">
        <v>1.06942124790757E-3</v>
      </c>
      <c r="E46" s="9" t="s">
        <v>57</v>
      </c>
    </row>
    <row r="48" spans="1:5" x14ac:dyDescent="0.2">
      <c r="A48" s="11" t="s">
        <v>70</v>
      </c>
      <c r="D48" s="31" t="s">
        <v>58</v>
      </c>
    </row>
    <row r="50" spans="1:9" x14ac:dyDescent="0.2">
      <c r="A50" s="11" t="s">
        <v>1268</v>
      </c>
      <c r="B50" s="11"/>
      <c r="C50" s="11"/>
      <c r="D50" s="31" t="s">
        <v>58</v>
      </c>
    </row>
    <row r="51" spans="1:9" x14ac:dyDescent="0.2">
      <c r="A51" s="11"/>
      <c r="B51" s="11"/>
      <c r="C51" s="11"/>
      <c r="D51" s="11"/>
    </row>
    <row r="52" spans="1:9" x14ac:dyDescent="0.2">
      <c r="A52" s="11" t="s">
        <v>1269</v>
      </c>
      <c r="B52" s="11"/>
      <c r="C52" s="11"/>
      <c r="D52" s="31" t="s">
        <v>58</v>
      </c>
    </row>
    <row r="53" spans="1:9" x14ac:dyDescent="0.2">
      <c r="A53" s="11"/>
      <c r="B53" s="11"/>
      <c r="C53" s="11"/>
      <c r="D53" s="11"/>
    </row>
    <row r="54" spans="1:9" x14ac:dyDescent="0.2">
      <c r="A54" s="11" t="s">
        <v>1840</v>
      </c>
      <c r="B54" s="11"/>
      <c r="C54" s="11"/>
      <c r="D54" s="31" t="s">
        <v>58</v>
      </c>
    </row>
    <row r="55" spans="1:9" x14ac:dyDescent="0.2">
      <c r="A55" s="11"/>
      <c r="B55" s="11"/>
      <c r="C55" s="11"/>
      <c r="D55" s="11"/>
    </row>
    <row r="56" spans="1:9" x14ac:dyDescent="0.2">
      <c r="A56" s="11" t="s">
        <v>1270</v>
      </c>
      <c r="B56" s="11"/>
      <c r="C56" s="11"/>
      <c r="D56" s="31" t="s">
        <v>58</v>
      </c>
    </row>
    <row r="57" spans="1:9" x14ac:dyDescent="0.2">
      <c r="A57" s="11"/>
      <c r="B57" s="11"/>
      <c r="C57" s="11"/>
      <c r="D57" s="11"/>
    </row>
    <row r="58" spans="1:9" x14ac:dyDescent="0.2">
      <c r="A58" s="11" t="s">
        <v>1271</v>
      </c>
      <c r="B58" s="11"/>
      <c r="C58" s="11"/>
      <c r="D58" s="31" t="s">
        <v>58</v>
      </c>
    </row>
    <row r="60" spans="1:9" x14ac:dyDescent="0.2">
      <c r="A60" s="56" t="s">
        <v>1272</v>
      </c>
      <c r="B60" s="57"/>
      <c r="C60" s="57"/>
      <c r="D60" s="57"/>
      <c r="E60" s="10"/>
      <c r="G60" s="10"/>
      <c r="H60" s="57"/>
      <c r="I60" s="57"/>
    </row>
    <row r="61" spans="1:9" x14ac:dyDescent="0.2">
      <c r="A61" s="57"/>
      <c r="B61" s="57"/>
      <c r="C61" s="57"/>
      <c r="D61" s="57"/>
      <c r="E61" s="10"/>
      <c r="G61" s="10"/>
      <c r="H61" s="57"/>
      <c r="I61" s="57"/>
    </row>
    <row r="62" spans="1:9" x14ac:dyDescent="0.2">
      <c r="A62" s="56" t="s">
        <v>1129</v>
      </c>
      <c r="B62" s="57"/>
      <c r="C62" s="57"/>
      <c r="D62" s="57"/>
      <c r="E62" s="10"/>
      <c r="G62" s="10"/>
      <c r="H62" s="57"/>
      <c r="I62" s="57"/>
    </row>
    <row r="63" spans="1:9" x14ac:dyDescent="0.2">
      <c r="A63" s="71"/>
      <c r="B63" s="57"/>
      <c r="C63" s="57"/>
      <c r="D63" s="57"/>
      <c r="E63" s="10"/>
      <c r="G63" s="10"/>
      <c r="H63" s="57"/>
      <c r="I63" s="57"/>
    </row>
    <row r="64" spans="1:9" x14ac:dyDescent="0.2">
      <c r="A64" s="57"/>
      <c r="B64" s="57"/>
      <c r="C64" s="57"/>
      <c r="D64" s="57"/>
      <c r="E64" s="10"/>
      <c r="G64" s="10"/>
      <c r="H64" s="57"/>
      <c r="I64" s="57"/>
    </row>
    <row r="65" spans="1:9" x14ac:dyDescent="0.2">
      <c r="A65" s="57"/>
      <c r="B65" s="57"/>
      <c r="C65" s="57"/>
      <c r="D65" s="57"/>
      <c r="E65" s="10"/>
      <c r="G65" s="10"/>
      <c r="H65" s="57"/>
      <c r="I65" s="57"/>
    </row>
    <row r="66" spans="1:9" x14ac:dyDescent="0.2">
      <c r="A66" s="57"/>
      <c r="B66" s="57"/>
      <c r="C66" s="57"/>
      <c r="D66" s="57"/>
      <c r="E66" s="10"/>
      <c r="G66" s="10"/>
      <c r="H66" s="57"/>
      <c r="I66" s="57"/>
    </row>
    <row r="67" spans="1:9" x14ac:dyDescent="0.2">
      <c r="A67" s="57"/>
      <c r="B67" s="57"/>
      <c r="C67" s="57"/>
      <c r="D67" s="57"/>
      <c r="E67" s="10"/>
      <c r="G67" s="10"/>
      <c r="H67" s="57"/>
      <c r="I67" s="57"/>
    </row>
    <row r="68" spans="1:9" x14ac:dyDescent="0.2">
      <c r="A68" s="57"/>
      <c r="B68" s="57"/>
      <c r="C68" s="57"/>
      <c r="D68" s="57"/>
      <c r="E68" s="10"/>
      <c r="G68" s="10"/>
      <c r="H68" s="57"/>
      <c r="I68" s="57"/>
    </row>
    <row r="69" spans="1:9" x14ac:dyDescent="0.2">
      <c r="A69" s="57"/>
      <c r="B69" s="57"/>
      <c r="C69" s="57"/>
      <c r="D69" s="57"/>
      <c r="E69" s="10"/>
      <c r="G69" s="10"/>
      <c r="H69" s="57"/>
      <c r="I69" s="57"/>
    </row>
    <row r="70" spans="1:9" x14ac:dyDescent="0.2">
      <c r="A70" s="57"/>
      <c r="B70" s="57"/>
      <c r="C70" s="57"/>
      <c r="D70" s="57"/>
      <c r="E70" s="10"/>
      <c r="G70" s="10"/>
      <c r="H70" s="57"/>
      <c r="I70" s="57"/>
    </row>
    <row r="71" spans="1:9" x14ac:dyDescent="0.2">
      <c r="A71" s="57"/>
      <c r="B71" s="57"/>
      <c r="C71" s="57"/>
      <c r="D71" s="57"/>
      <c r="E71" s="10"/>
      <c r="G71" s="10"/>
      <c r="H71" s="57"/>
      <c r="I71" s="57"/>
    </row>
    <row r="72" spans="1:9" x14ac:dyDescent="0.2">
      <c r="A72" s="57"/>
      <c r="B72" s="57"/>
      <c r="C72" s="57"/>
      <c r="D72" s="57"/>
      <c r="E72" s="10"/>
      <c r="G72" s="10"/>
      <c r="H72" s="57"/>
      <c r="I72" s="57"/>
    </row>
    <row r="73" spans="1:9" x14ac:dyDescent="0.2">
      <c r="A73" s="57"/>
      <c r="B73" s="57"/>
      <c r="C73" s="57"/>
      <c r="D73" s="57"/>
      <c r="E73" s="10"/>
      <c r="G73" s="10"/>
      <c r="H73" s="57"/>
      <c r="I73" s="57"/>
    </row>
    <row r="74" spans="1:9" x14ac:dyDescent="0.2">
      <c r="A74" s="57"/>
      <c r="B74" s="57"/>
      <c r="C74" s="57"/>
      <c r="D74" s="57"/>
      <c r="E74" s="10"/>
      <c r="G74" s="10"/>
      <c r="H74" s="57"/>
      <c r="I74" s="57"/>
    </row>
    <row r="75" spans="1:9" x14ac:dyDescent="0.2">
      <c r="A75" s="57"/>
      <c r="B75" s="57"/>
      <c r="C75" s="57"/>
      <c r="D75" s="57"/>
      <c r="E75" s="10"/>
      <c r="G75" s="10"/>
      <c r="H75" s="57"/>
      <c r="I75" s="57"/>
    </row>
    <row r="76" spans="1:9" x14ac:dyDescent="0.2">
      <c r="A76" s="57"/>
      <c r="B76" s="57"/>
      <c r="C76" s="57"/>
      <c r="D76" s="57"/>
      <c r="E76" s="10"/>
      <c r="G76" s="10"/>
      <c r="H76" s="57"/>
      <c r="I76" s="57"/>
    </row>
    <row r="77" spans="1:9" x14ac:dyDescent="0.2">
      <c r="A77" s="57"/>
      <c r="B77" s="57"/>
      <c r="C77" s="57"/>
      <c r="D77" s="57"/>
      <c r="E77" s="10"/>
      <c r="G77" s="10"/>
      <c r="H77" s="57"/>
      <c r="I77" s="57"/>
    </row>
    <row r="78" spans="1:9" x14ac:dyDescent="0.2">
      <c r="A78" s="57"/>
      <c r="B78" s="57"/>
      <c r="C78" s="57"/>
      <c r="D78" s="57"/>
      <c r="E78" s="10"/>
      <c r="G78" s="10"/>
      <c r="H78" s="57"/>
      <c r="I78" s="57"/>
    </row>
    <row r="79" spans="1:9" x14ac:dyDescent="0.2">
      <c r="A79" s="57"/>
      <c r="B79" s="57"/>
      <c r="C79" s="57"/>
      <c r="D79" s="57"/>
      <c r="E79" s="10"/>
      <c r="G79" s="10"/>
      <c r="H79" s="57"/>
      <c r="I79" s="57"/>
    </row>
    <row r="80" spans="1:9" x14ac:dyDescent="0.2">
      <c r="A80" s="56" t="s">
        <v>1286</v>
      </c>
      <c r="B80" s="57"/>
      <c r="C80" s="57"/>
      <c r="D80" s="57"/>
      <c r="E80" s="10"/>
      <c r="G80" s="10"/>
      <c r="H80" s="57"/>
      <c r="I80" s="57"/>
    </row>
    <row r="81" spans="1:9" x14ac:dyDescent="0.2">
      <c r="A81" s="57"/>
      <c r="B81" s="57"/>
      <c r="C81" s="57"/>
      <c r="D81" s="57"/>
      <c r="E81" s="10"/>
      <c r="G81" s="10"/>
      <c r="H81" s="57"/>
      <c r="I81" s="57"/>
    </row>
    <row r="82" spans="1:9" x14ac:dyDescent="0.2">
      <c r="A82" s="56" t="s">
        <v>1130</v>
      </c>
      <c r="B82" s="57"/>
      <c r="C82" s="57"/>
      <c r="D82" s="57"/>
      <c r="E82" s="10"/>
      <c r="G82" s="10"/>
      <c r="H82" s="57"/>
      <c r="I82" s="57"/>
    </row>
    <row r="83" spans="1:9" x14ac:dyDescent="0.2">
      <c r="A83" s="57"/>
      <c r="B83" s="57"/>
      <c r="C83" s="57"/>
      <c r="D83" s="57"/>
      <c r="E83" s="10"/>
      <c r="G83" s="10"/>
      <c r="H83" s="57"/>
      <c r="I83" s="57"/>
    </row>
    <row r="84" spans="1:9" x14ac:dyDescent="0.2">
      <c r="A84" s="57"/>
      <c r="B84" s="57"/>
      <c r="C84" s="57"/>
      <c r="D84" s="57"/>
      <c r="E84" s="10"/>
      <c r="G84" s="10"/>
      <c r="H84" s="57"/>
      <c r="I84" s="57"/>
    </row>
    <row r="85" spans="1:9" x14ac:dyDescent="0.2">
      <c r="A85" s="57"/>
      <c r="B85" s="57"/>
      <c r="C85" s="57"/>
      <c r="D85" s="57"/>
      <c r="E85" s="10"/>
      <c r="G85" s="10"/>
      <c r="H85" s="57"/>
      <c r="I85" s="57"/>
    </row>
    <row r="86" spans="1:9" x14ac:dyDescent="0.2">
      <c r="A86" s="57"/>
      <c r="B86" s="57"/>
      <c r="C86" s="57"/>
      <c r="D86" s="57"/>
      <c r="E86" s="10"/>
      <c r="G86" s="10"/>
      <c r="H86" s="57"/>
      <c r="I86" s="57"/>
    </row>
    <row r="87" spans="1:9" x14ac:dyDescent="0.2">
      <c r="A87" s="57"/>
      <c r="B87" s="57"/>
      <c r="C87" s="57"/>
      <c r="D87" s="57"/>
      <c r="E87" s="10"/>
      <c r="G87" s="10"/>
      <c r="H87" s="57"/>
      <c r="I87" s="57"/>
    </row>
    <row r="88" spans="1:9" x14ac:dyDescent="0.2">
      <c r="A88" s="57"/>
      <c r="B88" s="57"/>
      <c r="C88" s="57"/>
      <c r="D88" s="57"/>
      <c r="E88" s="10"/>
      <c r="G88" s="10"/>
      <c r="H88" s="57"/>
      <c r="I88" s="57"/>
    </row>
    <row r="89" spans="1:9" x14ac:dyDescent="0.2">
      <c r="A89" s="57"/>
      <c r="B89" s="57"/>
      <c r="C89" s="57"/>
      <c r="D89" s="57"/>
      <c r="E89" s="10"/>
      <c r="G89" s="10"/>
      <c r="H89" s="57"/>
      <c r="I89" s="57"/>
    </row>
    <row r="90" spans="1:9" x14ac:dyDescent="0.2">
      <c r="A90" s="57"/>
      <c r="B90" s="57"/>
      <c r="C90" s="57"/>
      <c r="D90" s="57"/>
      <c r="E90" s="10"/>
      <c r="G90" s="10"/>
      <c r="H90" s="57"/>
      <c r="I90" s="57"/>
    </row>
    <row r="91" spans="1:9" x14ac:dyDescent="0.2">
      <c r="A91" s="57"/>
      <c r="B91" s="57"/>
      <c r="C91" s="57"/>
      <c r="D91" s="57"/>
      <c r="E91" s="10"/>
      <c r="G91" s="10"/>
      <c r="H91" s="57"/>
      <c r="I91" s="57"/>
    </row>
    <row r="92" spans="1:9" x14ac:dyDescent="0.2">
      <c r="A92" s="57"/>
      <c r="B92" s="57"/>
      <c r="C92" s="57"/>
      <c r="D92" s="57"/>
      <c r="E92" s="10"/>
      <c r="G92" s="10"/>
      <c r="H92" s="57"/>
      <c r="I92" s="57"/>
    </row>
    <row r="93" spans="1:9" x14ac:dyDescent="0.2">
      <c r="A93" s="57"/>
      <c r="B93" s="57"/>
      <c r="C93" s="57"/>
      <c r="D93" s="57"/>
      <c r="E93" s="10"/>
      <c r="G93" s="10"/>
      <c r="H93" s="57"/>
      <c r="I93" s="57"/>
    </row>
    <row r="94" spans="1:9" x14ac:dyDescent="0.2">
      <c r="A94" s="57"/>
      <c r="B94" s="57"/>
      <c r="C94" s="57"/>
      <c r="D94" s="57"/>
      <c r="E94" s="10"/>
      <c r="G94" s="10"/>
      <c r="H94" s="57"/>
      <c r="I94" s="57"/>
    </row>
    <row r="95" spans="1:9" x14ac:dyDescent="0.2">
      <c r="A95" s="57"/>
      <c r="B95" s="57"/>
      <c r="C95" s="57"/>
      <c r="D95" s="57"/>
      <c r="E95" s="10"/>
      <c r="G95" s="10"/>
      <c r="H95" s="57"/>
      <c r="I95" s="57"/>
    </row>
    <row r="96" spans="1:9" x14ac:dyDescent="0.2">
      <c r="A96" s="57"/>
      <c r="B96" s="57"/>
      <c r="C96" s="57"/>
      <c r="D96" s="57"/>
      <c r="E96" s="10"/>
      <c r="G96" s="10"/>
      <c r="H96" s="57"/>
      <c r="I96" s="57"/>
    </row>
    <row r="97" spans="1:9" x14ac:dyDescent="0.2">
      <c r="A97" s="57"/>
      <c r="B97" s="57"/>
      <c r="C97" s="57"/>
      <c r="D97" s="57"/>
      <c r="E97" s="10"/>
      <c r="G97" s="10"/>
      <c r="H97" s="57"/>
      <c r="I97" s="57"/>
    </row>
    <row r="98" spans="1:9" x14ac:dyDescent="0.2">
      <c r="A98" s="57"/>
      <c r="B98" s="57"/>
      <c r="C98" s="57"/>
      <c r="D98" s="57"/>
      <c r="E98" s="10"/>
      <c r="G98" s="10"/>
      <c r="H98" s="57"/>
      <c r="I98" s="57"/>
    </row>
    <row r="99" spans="1:9" x14ac:dyDescent="0.2">
      <c r="A99" s="57" t="s">
        <v>1128</v>
      </c>
      <c r="B99" s="57"/>
      <c r="C99" s="57"/>
      <c r="D99" s="57"/>
      <c r="E99" s="10"/>
      <c r="G99" s="10"/>
      <c r="H99" s="57"/>
      <c r="I99" s="57"/>
    </row>
    <row r="102" spans="1:9" x14ac:dyDescent="0.2">
      <c r="A102" s="57"/>
    </row>
    <row r="103" spans="1:9" x14ac:dyDescent="0.2">
      <c r="A103" s="71"/>
    </row>
  </sheetData>
  <mergeCells count="7">
    <mergeCell ref="A40:B40"/>
    <mergeCell ref="A1:G1"/>
    <mergeCell ref="A19:D19"/>
    <mergeCell ref="A36:B36"/>
    <mergeCell ref="A37:B37"/>
    <mergeCell ref="A38:B38"/>
    <mergeCell ref="A39:B39"/>
  </mergeCells>
  <conditionalFormatting sqref="F2:F3">
    <cfRule type="cellIs" dxfId="119" priority="2" stopIfTrue="1" operator="between">
      <formula>0.009</formula>
      <formula>-0.009</formula>
    </cfRule>
  </conditionalFormatting>
  <conditionalFormatting sqref="F5:F65536">
    <cfRule type="cellIs" dxfId="118"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2E368-CFB8-4489-989F-9AF876CF5DB7}">
  <dimension ref="A1:FV222"/>
  <sheetViews>
    <sheetView workbookViewId="0">
      <selection sqref="A1:F1"/>
    </sheetView>
  </sheetViews>
  <sheetFormatPr defaultColWidth="9.140625" defaultRowHeight="11.25" x14ac:dyDescent="0.2"/>
  <cols>
    <col min="1" max="1" width="38.7109375" style="6" bestFit="1" customWidth="1"/>
    <col min="2" max="2" width="33.5703125" style="6" bestFit="1" customWidth="1"/>
    <col min="3" max="3" width="25.140625" style="6" bestFit="1" customWidth="1"/>
    <col min="4" max="4" width="15.7109375" style="6" customWidth="1"/>
    <col min="5" max="5" width="28" style="9" customWidth="1"/>
    <col min="6" max="6" width="13.5703125" style="10" bestFit="1" customWidth="1"/>
    <col min="7" max="16384" width="9.140625" style="6"/>
  </cols>
  <sheetData>
    <row r="1" spans="1:6" s="1" customFormat="1" ht="15" x14ac:dyDescent="0.2">
      <c r="A1" s="173" t="s">
        <v>14</v>
      </c>
      <c r="B1" s="174"/>
      <c r="C1" s="174"/>
      <c r="D1" s="174"/>
      <c r="E1" s="174"/>
      <c r="F1" s="174"/>
    </row>
    <row r="2" spans="1:6" s="1" customFormat="1" ht="12" x14ac:dyDescent="0.2">
      <c r="E2" s="5"/>
      <c r="F2" s="8"/>
    </row>
    <row r="3" spans="1:6" s="1" customFormat="1" ht="12" x14ac:dyDescent="0.2">
      <c r="A3" s="7" t="s">
        <v>7</v>
      </c>
      <c r="B3" s="2"/>
      <c r="C3" s="3"/>
      <c r="D3" s="3"/>
      <c r="E3" s="4"/>
      <c r="F3" s="8"/>
    </row>
    <row r="4" spans="1:6" s="1" customFormat="1" ht="21.75" customHeight="1" x14ac:dyDescent="0.2">
      <c r="A4" s="14" t="s">
        <v>2</v>
      </c>
      <c r="B4" s="14" t="s">
        <v>0</v>
      </c>
      <c r="C4" s="15" t="s">
        <v>582</v>
      </c>
      <c r="D4" s="15" t="s">
        <v>1</v>
      </c>
      <c r="E4" s="61" t="s">
        <v>6</v>
      </c>
      <c r="F4" s="16" t="s">
        <v>3</v>
      </c>
    </row>
    <row r="5" spans="1:6" x14ac:dyDescent="0.2">
      <c r="A5" s="17" t="s">
        <v>139</v>
      </c>
      <c r="B5" s="18"/>
      <c r="C5" s="18"/>
      <c r="D5" s="18"/>
      <c r="E5" s="19"/>
      <c r="F5" s="20"/>
    </row>
    <row r="6" spans="1:6" x14ac:dyDescent="0.2">
      <c r="A6" s="21" t="s">
        <v>31</v>
      </c>
      <c r="B6" s="22"/>
      <c r="C6" s="22"/>
      <c r="D6" s="22"/>
      <c r="E6" s="23"/>
      <c r="F6" s="24"/>
    </row>
    <row r="7" spans="1:6" x14ac:dyDescent="0.2">
      <c r="A7" s="22" t="s">
        <v>156</v>
      </c>
      <c r="B7" s="22" t="s">
        <v>155</v>
      </c>
      <c r="C7" s="22" t="s">
        <v>157</v>
      </c>
      <c r="D7" s="25">
        <v>1752677</v>
      </c>
      <c r="E7" s="23">
        <v>32056.462329999998</v>
      </c>
      <c r="F7" s="24">
        <v>19.485285026886</v>
      </c>
    </row>
    <row r="8" spans="1:6" x14ac:dyDescent="0.2">
      <c r="A8" s="22" t="s">
        <v>159</v>
      </c>
      <c r="B8" s="22" t="s">
        <v>158</v>
      </c>
      <c r="C8" s="22" t="s">
        <v>160</v>
      </c>
      <c r="D8" s="25">
        <v>2089607</v>
      </c>
      <c r="E8" s="23">
        <v>24258.247660000001</v>
      </c>
      <c r="F8" s="24">
        <v>14.745197553054201</v>
      </c>
    </row>
    <row r="9" spans="1:6" x14ac:dyDescent="0.2">
      <c r="A9" s="22" t="s">
        <v>165</v>
      </c>
      <c r="B9" s="22" t="s">
        <v>164</v>
      </c>
      <c r="C9" s="22" t="s">
        <v>166</v>
      </c>
      <c r="D9" s="25">
        <v>4524577</v>
      </c>
      <c r="E9" s="23">
        <v>11337.68505</v>
      </c>
      <c r="F9" s="24">
        <v>6.8915285308188396</v>
      </c>
    </row>
    <row r="10" spans="1:6" x14ac:dyDescent="0.2">
      <c r="A10" s="22" t="s">
        <v>171</v>
      </c>
      <c r="B10" s="22" t="s">
        <v>170</v>
      </c>
      <c r="C10" s="22" t="s">
        <v>160</v>
      </c>
      <c r="D10" s="25">
        <v>894643</v>
      </c>
      <c r="E10" s="23">
        <v>10590.78383</v>
      </c>
      <c r="F10" s="24">
        <v>6.4375301136257796</v>
      </c>
    </row>
    <row r="11" spans="1:6" x14ac:dyDescent="0.2">
      <c r="A11" s="22" t="s">
        <v>379</v>
      </c>
      <c r="B11" s="22" t="s">
        <v>378</v>
      </c>
      <c r="C11" s="22" t="s">
        <v>380</v>
      </c>
      <c r="D11" s="25">
        <v>517479</v>
      </c>
      <c r="E11" s="23">
        <v>8810.0799750000006</v>
      </c>
      <c r="F11" s="24">
        <v>5.3551423627267098</v>
      </c>
    </row>
    <row r="12" spans="1:6" x14ac:dyDescent="0.2">
      <c r="A12" s="22" t="s">
        <v>537</v>
      </c>
      <c r="B12" s="22" t="s">
        <v>536</v>
      </c>
      <c r="C12" s="22" t="s">
        <v>160</v>
      </c>
      <c r="D12" s="25">
        <v>378126</v>
      </c>
      <c r="E12" s="23">
        <v>8541.4882140000009</v>
      </c>
      <c r="F12" s="24">
        <v>5.1918808348300196</v>
      </c>
    </row>
    <row r="13" spans="1:6" x14ac:dyDescent="0.2">
      <c r="A13" s="22" t="s">
        <v>584</v>
      </c>
      <c r="B13" s="22" t="s">
        <v>583</v>
      </c>
      <c r="C13" s="22" t="s">
        <v>585</v>
      </c>
      <c r="D13" s="25">
        <v>1108025</v>
      </c>
      <c r="E13" s="23">
        <v>4418.8037000000004</v>
      </c>
      <c r="F13" s="24">
        <v>2.6859373528494599</v>
      </c>
    </row>
    <row r="14" spans="1:6" x14ac:dyDescent="0.2">
      <c r="A14" s="22" t="s">
        <v>421</v>
      </c>
      <c r="B14" s="22" t="s">
        <v>420</v>
      </c>
      <c r="C14" s="22" t="s">
        <v>166</v>
      </c>
      <c r="D14" s="25">
        <v>394359</v>
      </c>
      <c r="E14" s="23">
        <v>3923.8720499999999</v>
      </c>
      <c r="F14" s="24">
        <v>2.3850967869192701</v>
      </c>
    </row>
    <row r="15" spans="1:6" x14ac:dyDescent="0.2">
      <c r="A15" s="22" t="s">
        <v>551</v>
      </c>
      <c r="B15" s="22" t="s">
        <v>550</v>
      </c>
      <c r="C15" s="22" t="s">
        <v>166</v>
      </c>
      <c r="D15" s="25">
        <v>1346780</v>
      </c>
      <c r="E15" s="23">
        <v>3473.3456200000001</v>
      </c>
      <c r="F15" s="24">
        <v>2.1112476076079298</v>
      </c>
    </row>
    <row r="16" spans="1:6" x14ac:dyDescent="0.2">
      <c r="A16" s="22" t="s">
        <v>587</v>
      </c>
      <c r="B16" s="22" t="s">
        <v>586</v>
      </c>
      <c r="C16" s="22" t="s">
        <v>160</v>
      </c>
      <c r="D16" s="25">
        <v>451184</v>
      </c>
      <c r="E16" s="23">
        <v>3234.312504</v>
      </c>
      <c r="F16" s="24">
        <v>1.96595308483191</v>
      </c>
    </row>
    <row r="17" spans="1:7" x14ac:dyDescent="0.2">
      <c r="A17" s="22" t="s">
        <v>589</v>
      </c>
      <c r="B17" s="22" t="s">
        <v>588</v>
      </c>
      <c r="C17" s="22" t="s">
        <v>166</v>
      </c>
      <c r="D17" s="25">
        <v>1678014</v>
      </c>
      <c r="E17" s="23">
        <v>3075.7996619999999</v>
      </c>
      <c r="F17" s="24">
        <v>1.8696022188194401</v>
      </c>
    </row>
    <row r="18" spans="1:7" x14ac:dyDescent="0.2">
      <c r="A18" s="22" t="s">
        <v>591</v>
      </c>
      <c r="B18" s="22" t="s">
        <v>590</v>
      </c>
      <c r="C18" s="22" t="s">
        <v>160</v>
      </c>
      <c r="D18" s="25">
        <v>135017</v>
      </c>
      <c r="E18" s="23">
        <v>3066.7761380000002</v>
      </c>
      <c r="F18" s="24">
        <v>1.86411733607483</v>
      </c>
    </row>
    <row r="19" spans="1:7" x14ac:dyDescent="0.2">
      <c r="A19" s="22" t="s">
        <v>569</v>
      </c>
      <c r="B19" s="22" t="s">
        <v>568</v>
      </c>
      <c r="C19" s="22" t="s">
        <v>160</v>
      </c>
      <c r="D19" s="25">
        <v>543961</v>
      </c>
      <c r="E19" s="23">
        <v>2687.9832820000001</v>
      </c>
      <c r="F19" s="24">
        <v>1.6338708825102799</v>
      </c>
    </row>
    <row r="20" spans="1:7" x14ac:dyDescent="0.2">
      <c r="A20" s="22" t="s">
        <v>593</v>
      </c>
      <c r="B20" s="22" t="s">
        <v>592</v>
      </c>
      <c r="C20" s="22" t="s">
        <v>160</v>
      </c>
      <c r="D20" s="25">
        <v>391472</v>
      </c>
      <c r="E20" s="23">
        <v>1988.67776</v>
      </c>
      <c r="F20" s="24">
        <v>1.20880316053981</v>
      </c>
    </row>
    <row r="21" spans="1:7" x14ac:dyDescent="0.2">
      <c r="A21" s="21" t="s">
        <v>34</v>
      </c>
      <c r="B21" s="21"/>
      <c r="C21" s="21"/>
      <c r="D21" s="21"/>
      <c r="E21" s="26">
        <f>SUM(E7:E20)</f>
        <v>121464.31777500003</v>
      </c>
      <c r="F21" s="27">
        <f>SUM(F7:F20)</f>
        <v>73.831192852094475</v>
      </c>
      <c r="G21" s="11"/>
    </row>
    <row r="22" spans="1:7" x14ac:dyDescent="0.2">
      <c r="A22" s="22"/>
      <c r="B22" s="22"/>
      <c r="C22" s="22"/>
      <c r="D22" s="22"/>
      <c r="E22" s="23"/>
      <c r="F22" s="24"/>
    </row>
    <row r="23" spans="1:7" x14ac:dyDescent="0.2">
      <c r="A23" s="21" t="s">
        <v>594</v>
      </c>
      <c r="B23" s="22"/>
      <c r="C23" s="22"/>
      <c r="D23" s="22"/>
      <c r="E23" s="23"/>
      <c r="F23" s="24"/>
    </row>
    <row r="24" spans="1:7" x14ac:dyDescent="0.2">
      <c r="A24" s="22" t="s">
        <v>596</v>
      </c>
      <c r="B24" s="22" t="s">
        <v>595</v>
      </c>
      <c r="C24" s="22" t="s">
        <v>585</v>
      </c>
      <c r="D24" s="25">
        <v>159240</v>
      </c>
      <c r="E24" s="23">
        <v>8434.7268509999994</v>
      </c>
      <c r="F24" s="24">
        <v>5.1269867249778898</v>
      </c>
    </row>
    <row r="25" spans="1:7" x14ac:dyDescent="0.2">
      <c r="A25" s="22" t="s">
        <v>598</v>
      </c>
      <c r="B25" s="22" t="s">
        <v>597</v>
      </c>
      <c r="C25" s="22" t="s">
        <v>236</v>
      </c>
      <c r="D25" s="25">
        <v>78777</v>
      </c>
      <c r="E25" s="23">
        <v>3498.0271819999998</v>
      </c>
      <c r="F25" s="24">
        <v>2.1262501136713801</v>
      </c>
    </row>
    <row r="26" spans="1:7" x14ac:dyDescent="0.2">
      <c r="A26" s="22" t="s">
        <v>600</v>
      </c>
      <c r="B26" s="22" t="s">
        <v>599</v>
      </c>
      <c r="C26" s="22" t="s">
        <v>160</v>
      </c>
      <c r="D26" s="25">
        <v>9122</v>
      </c>
      <c r="E26" s="23">
        <v>3296.075143</v>
      </c>
      <c r="F26" s="24">
        <v>2.0034950510207801</v>
      </c>
    </row>
    <row r="27" spans="1:7" x14ac:dyDescent="0.2">
      <c r="A27" s="22" t="s">
        <v>602</v>
      </c>
      <c r="B27" s="22" t="s">
        <v>601</v>
      </c>
      <c r="C27" s="22" t="s">
        <v>603</v>
      </c>
      <c r="D27" s="25">
        <v>7579</v>
      </c>
      <c r="E27" s="23">
        <v>2246.906731</v>
      </c>
      <c r="F27" s="24">
        <v>1.36576574269678</v>
      </c>
    </row>
    <row r="28" spans="1:7" x14ac:dyDescent="0.2">
      <c r="A28" s="22" t="s">
        <v>605</v>
      </c>
      <c r="B28" s="22" t="s">
        <v>604</v>
      </c>
      <c r="C28" s="22" t="s">
        <v>166</v>
      </c>
      <c r="D28" s="25">
        <v>8181</v>
      </c>
      <c r="E28" s="23">
        <v>2103.4559009999998</v>
      </c>
      <c r="F28" s="24">
        <v>1.2785702099795699</v>
      </c>
    </row>
    <row r="29" spans="1:7" x14ac:dyDescent="0.2">
      <c r="A29" s="22" t="s">
        <v>607</v>
      </c>
      <c r="B29" s="22" t="s">
        <v>606</v>
      </c>
      <c r="C29" s="22" t="s">
        <v>160</v>
      </c>
      <c r="D29" s="25">
        <v>3083</v>
      </c>
      <c r="E29" s="23">
        <v>1852.575664</v>
      </c>
      <c r="F29" s="24">
        <v>1.1260745017746501</v>
      </c>
    </row>
    <row r="30" spans="1:7" x14ac:dyDescent="0.2">
      <c r="A30" s="22" t="s">
        <v>609</v>
      </c>
      <c r="B30" s="22" t="s">
        <v>608</v>
      </c>
      <c r="C30" s="22" t="s">
        <v>160</v>
      </c>
      <c r="D30" s="25">
        <v>3802</v>
      </c>
      <c r="E30" s="23">
        <v>1626.264651</v>
      </c>
      <c r="F30" s="24">
        <v>0.98851301580551898</v>
      </c>
    </row>
    <row r="31" spans="1:7" x14ac:dyDescent="0.2">
      <c r="A31" s="21" t="s">
        <v>34</v>
      </c>
      <c r="B31" s="21"/>
      <c r="C31" s="21"/>
      <c r="D31" s="21"/>
      <c r="E31" s="26">
        <f>SUM(E23:E30)</f>
        <v>23058.032123000001</v>
      </c>
      <c r="F31" s="27">
        <f>SUM(F23:F30)</f>
        <v>14.015655359926569</v>
      </c>
      <c r="G31" s="11"/>
    </row>
    <row r="32" spans="1:7" x14ac:dyDescent="0.2">
      <c r="A32" s="22"/>
      <c r="B32" s="22"/>
      <c r="C32" s="22"/>
      <c r="D32" s="22"/>
      <c r="E32" s="23"/>
      <c r="F32" s="24"/>
    </row>
    <row r="33" spans="1:7" x14ac:dyDescent="0.2">
      <c r="A33" s="21" t="s">
        <v>610</v>
      </c>
      <c r="B33" s="22"/>
      <c r="C33" s="22"/>
      <c r="D33" s="22"/>
      <c r="E33" s="23"/>
      <c r="F33" s="24"/>
    </row>
    <row r="34" spans="1:7" x14ac:dyDescent="0.2">
      <c r="A34" s="22" t="s">
        <v>612</v>
      </c>
      <c r="B34" s="22" t="s">
        <v>1108</v>
      </c>
      <c r="C34" s="22" t="s">
        <v>613</v>
      </c>
      <c r="D34" s="25">
        <v>124810.124</v>
      </c>
      <c r="E34" s="23">
        <v>13787.63798</v>
      </c>
      <c r="F34" s="24">
        <v>8.3807144132806393</v>
      </c>
    </row>
    <row r="35" spans="1:7" x14ac:dyDescent="0.2">
      <c r="A35" s="21" t="s">
        <v>34</v>
      </c>
      <c r="B35" s="21"/>
      <c r="C35" s="21"/>
      <c r="D35" s="21"/>
      <c r="E35" s="26">
        <f>SUM(E34:E34)</f>
        <v>13787.63798</v>
      </c>
      <c r="F35" s="27">
        <f>SUM(F34:F34)</f>
        <v>8.3807144132806393</v>
      </c>
      <c r="G35" s="11"/>
    </row>
    <row r="36" spans="1:7" x14ac:dyDescent="0.2">
      <c r="A36" s="22"/>
      <c r="B36" s="22"/>
      <c r="C36" s="22"/>
      <c r="D36" s="22"/>
      <c r="E36" s="23"/>
      <c r="F36" s="24"/>
    </row>
    <row r="37" spans="1:7" x14ac:dyDescent="0.2">
      <c r="A37" s="21" t="s">
        <v>44</v>
      </c>
      <c r="B37" s="21"/>
      <c r="C37" s="21"/>
      <c r="D37" s="21"/>
      <c r="E37" s="26">
        <f>E21+E31+E35</f>
        <v>158309.98787800004</v>
      </c>
      <c r="F37" s="27">
        <f>F21+F31+F35</f>
        <v>96.227562625301687</v>
      </c>
      <c r="G37" s="11"/>
    </row>
    <row r="38" spans="1:7" x14ac:dyDescent="0.2">
      <c r="A38" s="21"/>
      <c r="B38" s="21"/>
      <c r="C38" s="21"/>
      <c r="D38" s="21"/>
      <c r="E38" s="26"/>
      <c r="F38" s="27"/>
      <c r="G38" s="11"/>
    </row>
    <row r="39" spans="1:7" x14ac:dyDescent="0.2">
      <c r="A39" s="21" t="s">
        <v>46</v>
      </c>
      <c r="B39" s="21"/>
      <c r="C39" s="21"/>
      <c r="D39" s="21"/>
      <c r="E39" s="26">
        <f>E41-(E21+E31+E35)</f>
        <v>6206.272909399966</v>
      </c>
      <c r="F39" s="27">
        <f>F41-(F21+F31+F35)</f>
        <v>3.7724373746983133</v>
      </c>
      <c r="G39" s="11"/>
    </row>
    <row r="40" spans="1:7" x14ac:dyDescent="0.2">
      <c r="A40" s="21"/>
      <c r="B40" s="21"/>
      <c r="C40" s="21"/>
      <c r="D40" s="21"/>
      <c r="E40" s="26"/>
      <c r="F40" s="27"/>
      <c r="G40" s="11"/>
    </row>
    <row r="41" spans="1:7" x14ac:dyDescent="0.2">
      <c r="A41" s="28" t="s">
        <v>45</v>
      </c>
      <c r="B41" s="28"/>
      <c r="C41" s="28"/>
      <c r="D41" s="28"/>
      <c r="E41" s="29">
        <v>164516.26078740001</v>
      </c>
      <c r="F41" s="30">
        <v>100</v>
      </c>
      <c r="G41" s="11"/>
    </row>
    <row r="43" spans="1:7" ht="23.25" customHeight="1" x14ac:dyDescent="0.2">
      <c r="A43" s="175" t="s">
        <v>983</v>
      </c>
      <c r="B43" s="175"/>
      <c r="C43" s="175"/>
      <c r="D43" s="175"/>
      <c r="G43" s="9"/>
    </row>
    <row r="45" spans="1:7" x14ac:dyDescent="0.2">
      <c r="A45" s="11" t="s">
        <v>49</v>
      </c>
    </row>
    <row r="46" spans="1:7" x14ac:dyDescent="0.2">
      <c r="A46" s="11" t="s">
        <v>995</v>
      </c>
    </row>
    <row r="47" spans="1:7" x14ac:dyDescent="0.2">
      <c r="A47" s="11" t="s">
        <v>50</v>
      </c>
      <c r="B47" s="11"/>
      <c r="C47" s="31" t="s">
        <v>52</v>
      </c>
      <c r="D47" s="11" t="s">
        <v>51</v>
      </c>
    </row>
    <row r="48" spans="1:7" x14ac:dyDescent="0.2">
      <c r="A48" s="6" t="s">
        <v>59</v>
      </c>
      <c r="C48" s="32">
        <v>447.43029999999999</v>
      </c>
      <c r="D48" s="32">
        <v>449.19099999999997</v>
      </c>
    </row>
    <row r="49" spans="1:4" x14ac:dyDescent="0.2">
      <c r="A49" s="6" t="s">
        <v>127</v>
      </c>
      <c r="C49" s="32">
        <v>38.561</v>
      </c>
      <c r="D49" s="32">
        <v>38.712800000000001</v>
      </c>
    </row>
    <row r="50" spans="1:4" x14ac:dyDescent="0.2">
      <c r="A50" s="6" t="s">
        <v>60</v>
      </c>
      <c r="C50" s="32">
        <v>496.59350000000001</v>
      </c>
      <c r="D50" s="32">
        <v>498.93270000000001</v>
      </c>
    </row>
    <row r="51" spans="1:4" x14ac:dyDescent="0.2">
      <c r="A51" s="6" t="s">
        <v>128</v>
      </c>
      <c r="C51" s="32">
        <v>43.275700000000001</v>
      </c>
      <c r="D51" s="32">
        <v>43.479100000000003</v>
      </c>
    </row>
    <row r="53" spans="1:4" x14ac:dyDescent="0.2">
      <c r="A53" s="6" t="s">
        <v>56</v>
      </c>
    </row>
    <row r="55" spans="1:4" x14ac:dyDescent="0.2">
      <c r="A55" s="11" t="s">
        <v>996</v>
      </c>
      <c r="D55" s="31" t="s">
        <v>58</v>
      </c>
    </row>
    <row r="57" spans="1:4" x14ac:dyDescent="0.2">
      <c r="A57" s="11" t="s">
        <v>1091</v>
      </c>
      <c r="D57" s="31" t="s">
        <v>58</v>
      </c>
    </row>
    <row r="58" spans="1:4" x14ac:dyDescent="0.2">
      <c r="A58" s="11"/>
    </row>
    <row r="59" spans="1:4" x14ac:dyDescent="0.2">
      <c r="A59" s="11" t="s">
        <v>376</v>
      </c>
      <c r="D59" s="31" t="s">
        <v>58</v>
      </c>
    </row>
    <row r="61" spans="1:4" x14ac:dyDescent="0.2">
      <c r="A61" s="11" t="s">
        <v>993</v>
      </c>
      <c r="D61" s="36">
        <v>0.245228841794045</v>
      </c>
    </row>
    <row r="63" spans="1:4" x14ac:dyDescent="0.2">
      <c r="A63" s="11" t="s">
        <v>1092</v>
      </c>
      <c r="D63" s="31" t="s">
        <v>58</v>
      </c>
    </row>
    <row r="65" spans="1:178" s="105" customFormat="1" x14ac:dyDescent="0.2">
      <c r="A65" s="103" t="s">
        <v>1093</v>
      </c>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row>
    <row r="66" spans="1:178" s="105" customFormat="1" x14ac:dyDescent="0.2">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row>
    <row r="67" spans="1:178" s="105" customFormat="1" x14ac:dyDescent="0.2">
      <c r="A67" s="138" t="s">
        <v>1094</v>
      </c>
      <c r="B67" s="139" t="s">
        <v>1095</v>
      </c>
      <c r="C67" s="139" t="s">
        <v>1096</v>
      </c>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row>
    <row r="68" spans="1:178" s="105" customFormat="1" x14ac:dyDescent="0.2">
      <c r="A68" s="140" t="s">
        <v>14</v>
      </c>
      <c r="B68" s="141">
        <v>36845.670103799996</v>
      </c>
      <c r="C68" s="142">
        <v>0.22396369773693484</v>
      </c>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row>
    <row r="70" spans="1:178" x14ac:dyDescent="0.2">
      <c r="A70" s="11" t="s">
        <v>984</v>
      </c>
      <c r="D70" s="31" t="s">
        <v>58</v>
      </c>
    </row>
    <row r="72" spans="1:178" x14ac:dyDescent="0.2">
      <c r="A72" s="11" t="s">
        <v>985</v>
      </c>
      <c r="B72" s="11"/>
      <c r="D72" s="31" t="s">
        <v>58</v>
      </c>
    </row>
    <row r="73" spans="1:178" x14ac:dyDescent="0.2">
      <c r="A73" s="11"/>
      <c r="B73" s="11"/>
    </row>
    <row r="74" spans="1:178" x14ac:dyDescent="0.2">
      <c r="A74" s="11" t="s">
        <v>986</v>
      </c>
      <c r="B74" s="11"/>
      <c r="D74" s="31" t="s">
        <v>58</v>
      </c>
    </row>
    <row r="75" spans="1:178" x14ac:dyDescent="0.2">
      <c r="A75" s="11"/>
      <c r="B75" s="11"/>
    </row>
    <row r="76" spans="1:178" x14ac:dyDescent="0.2">
      <c r="A76" s="11" t="s">
        <v>987</v>
      </c>
      <c r="B76" s="11"/>
      <c r="D76" s="31" t="s">
        <v>58</v>
      </c>
    </row>
    <row r="78" spans="1:178" x14ac:dyDescent="0.2">
      <c r="A78" s="56" t="s">
        <v>1020</v>
      </c>
      <c r="B78" s="57"/>
      <c r="C78" s="57"/>
      <c r="D78" s="57"/>
      <c r="E78" s="10"/>
      <c r="G78" s="57"/>
      <c r="H78" s="57"/>
      <c r="I78" s="57"/>
    </row>
    <row r="79" spans="1:178" x14ac:dyDescent="0.2">
      <c r="A79" s="56"/>
      <c r="B79" s="57"/>
      <c r="C79" s="57"/>
      <c r="D79" s="57"/>
      <c r="E79" s="10"/>
      <c r="G79" s="57"/>
      <c r="H79" s="57"/>
      <c r="I79" s="57"/>
    </row>
    <row r="80" spans="1:178" x14ac:dyDescent="0.2">
      <c r="A80" s="56" t="s">
        <v>1129</v>
      </c>
      <c r="B80" s="57"/>
      <c r="C80" s="57"/>
      <c r="D80" s="57"/>
      <c r="E80" s="10"/>
      <c r="G80" s="57"/>
      <c r="H80" s="57"/>
      <c r="I80" s="57"/>
    </row>
    <row r="81" spans="1:9" x14ac:dyDescent="0.2">
      <c r="A81" s="71"/>
      <c r="B81" s="57"/>
      <c r="C81" s="57"/>
      <c r="D81" s="57"/>
      <c r="E81" s="10"/>
      <c r="G81" s="57"/>
      <c r="H81" s="57"/>
      <c r="I81" s="57"/>
    </row>
    <row r="82" spans="1:9" x14ac:dyDescent="0.2">
      <c r="A82" s="57"/>
      <c r="B82" s="57"/>
      <c r="C82" s="57"/>
      <c r="D82" s="57"/>
      <c r="E82" s="10"/>
      <c r="G82" s="57"/>
      <c r="H82" s="57"/>
      <c r="I82" s="57"/>
    </row>
    <row r="83" spans="1:9" x14ac:dyDescent="0.2">
      <c r="A83" s="57"/>
      <c r="B83" s="57"/>
      <c r="C83" s="57"/>
      <c r="D83" s="57"/>
      <c r="E83" s="10"/>
      <c r="G83" s="57"/>
      <c r="H83" s="57"/>
      <c r="I83" s="57"/>
    </row>
    <row r="84" spans="1:9" x14ac:dyDescent="0.2">
      <c r="A84" s="57"/>
      <c r="B84" s="57"/>
      <c r="C84" s="57"/>
      <c r="D84" s="57"/>
      <c r="E84" s="10"/>
      <c r="G84" s="57"/>
      <c r="H84" s="57"/>
      <c r="I84" s="57"/>
    </row>
    <row r="85" spans="1:9" x14ac:dyDescent="0.2">
      <c r="A85" s="57"/>
      <c r="B85" s="57"/>
      <c r="C85" s="57"/>
      <c r="D85" s="57"/>
      <c r="E85" s="10"/>
      <c r="G85" s="57"/>
      <c r="H85" s="57"/>
      <c r="I85" s="57"/>
    </row>
    <row r="86" spans="1:9" x14ac:dyDescent="0.2">
      <c r="A86" s="57"/>
      <c r="B86" s="57"/>
      <c r="C86" s="57"/>
      <c r="D86" s="57"/>
      <c r="E86" s="10"/>
      <c r="G86" s="57"/>
      <c r="H86" s="57"/>
      <c r="I86" s="57"/>
    </row>
    <row r="87" spans="1:9" x14ac:dyDescent="0.2">
      <c r="A87" s="57"/>
      <c r="B87" s="57"/>
      <c r="C87" s="57"/>
      <c r="D87" s="57"/>
      <c r="E87" s="10"/>
      <c r="G87" s="57"/>
      <c r="H87" s="57"/>
      <c r="I87" s="57"/>
    </row>
    <row r="88" spans="1:9" x14ac:dyDescent="0.2">
      <c r="A88" s="57"/>
      <c r="B88" s="57"/>
      <c r="C88" s="57"/>
      <c r="D88" s="57"/>
      <c r="E88" s="10"/>
      <c r="G88" s="57"/>
      <c r="H88" s="57"/>
      <c r="I88" s="57"/>
    </row>
    <row r="89" spans="1:9" x14ac:dyDescent="0.2">
      <c r="A89" s="57"/>
      <c r="B89" s="57"/>
      <c r="C89" s="57"/>
      <c r="D89" s="57"/>
      <c r="E89" s="10"/>
      <c r="G89" s="57"/>
      <c r="H89" s="57"/>
      <c r="I89" s="57"/>
    </row>
    <row r="90" spans="1:9" x14ac:dyDescent="0.2">
      <c r="A90" s="57"/>
      <c r="B90" s="57"/>
      <c r="C90" s="57"/>
      <c r="D90" s="57"/>
      <c r="E90" s="10"/>
      <c r="G90" s="57"/>
      <c r="H90" s="57"/>
      <c r="I90" s="57"/>
    </row>
    <row r="91" spans="1:9" x14ac:dyDescent="0.2">
      <c r="A91" s="57"/>
      <c r="B91" s="57"/>
      <c r="C91" s="57"/>
      <c r="D91" s="57"/>
      <c r="E91" s="10"/>
      <c r="G91" s="57"/>
      <c r="H91" s="57"/>
      <c r="I91" s="57"/>
    </row>
    <row r="92" spans="1:9" x14ac:dyDescent="0.2">
      <c r="A92" s="57"/>
      <c r="B92" s="57"/>
      <c r="C92" s="57"/>
      <c r="D92" s="57"/>
      <c r="E92" s="10"/>
      <c r="G92" s="57"/>
      <c r="H92" s="57"/>
      <c r="I92" s="57"/>
    </row>
    <row r="93" spans="1:9" x14ac:dyDescent="0.2">
      <c r="A93" s="57"/>
      <c r="B93" s="57"/>
      <c r="C93" s="57"/>
      <c r="D93" s="57"/>
      <c r="E93" s="10"/>
      <c r="G93" s="57"/>
      <c r="H93" s="57"/>
      <c r="I93" s="57"/>
    </row>
    <row r="94" spans="1:9" x14ac:dyDescent="0.2">
      <c r="A94" s="57"/>
      <c r="B94" s="57"/>
      <c r="C94" s="57"/>
      <c r="D94" s="57"/>
      <c r="E94" s="10"/>
      <c r="G94" s="57"/>
      <c r="H94" s="57"/>
      <c r="I94" s="57"/>
    </row>
    <row r="95" spans="1:9" x14ac:dyDescent="0.2">
      <c r="A95" s="57"/>
      <c r="B95" s="57"/>
      <c r="C95" s="57"/>
      <c r="D95" s="57"/>
      <c r="E95" s="10"/>
      <c r="G95" s="57"/>
      <c r="H95" s="57"/>
      <c r="I95" s="57"/>
    </row>
    <row r="96" spans="1:9" x14ac:dyDescent="0.2">
      <c r="A96" s="57"/>
      <c r="B96" s="57"/>
      <c r="C96" s="57"/>
      <c r="D96" s="57"/>
      <c r="E96" s="10"/>
      <c r="G96" s="57"/>
      <c r="H96" s="57"/>
      <c r="I96" s="57"/>
    </row>
    <row r="97" spans="1:9" x14ac:dyDescent="0.2">
      <c r="A97" s="57"/>
      <c r="B97" s="57"/>
      <c r="C97" s="57"/>
      <c r="D97" s="57"/>
      <c r="E97" s="10"/>
      <c r="G97" s="57"/>
      <c r="H97" s="57"/>
      <c r="I97" s="57"/>
    </row>
    <row r="98" spans="1:9" x14ac:dyDescent="0.2">
      <c r="A98" s="56" t="s">
        <v>1138</v>
      </c>
      <c r="B98" s="57"/>
      <c r="C98" s="57"/>
      <c r="D98" s="57"/>
      <c r="E98" s="10"/>
      <c r="G98" s="57"/>
      <c r="H98" s="57"/>
      <c r="I98" s="57"/>
    </row>
    <row r="99" spans="1:9" x14ac:dyDescent="0.2">
      <c r="A99" s="57"/>
      <c r="B99" s="57"/>
      <c r="C99" s="57"/>
      <c r="D99" s="57"/>
      <c r="E99" s="10"/>
      <c r="G99" s="57"/>
      <c r="H99" s="57"/>
      <c r="I99" s="57"/>
    </row>
    <row r="100" spans="1:9" x14ac:dyDescent="0.2">
      <c r="A100" s="56" t="s">
        <v>1130</v>
      </c>
      <c r="B100" s="57"/>
      <c r="C100" s="57"/>
      <c r="D100" s="57"/>
      <c r="E100" s="10"/>
      <c r="G100" s="57"/>
      <c r="H100" s="57"/>
      <c r="I100" s="57"/>
    </row>
    <row r="101" spans="1:9" x14ac:dyDescent="0.2">
      <c r="A101" s="57"/>
      <c r="B101" s="57"/>
      <c r="C101" s="57"/>
      <c r="D101" s="57"/>
      <c r="E101" s="10"/>
      <c r="G101" s="57"/>
      <c r="H101" s="57"/>
      <c r="I101" s="57"/>
    </row>
    <row r="102" spans="1:9" x14ac:dyDescent="0.2">
      <c r="A102" s="57"/>
      <c r="B102" s="57"/>
      <c r="C102" s="57"/>
      <c r="D102" s="57"/>
      <c r="E102" s="10"/>
      <c r="G102" s="57"/>
      <c r="H102" s="57"/>
      <c r="I102" s="57"/>
    </row>
    <row r="103" spans="1:9" x14ac:dyDescent="0.2">
      <c r="A103" s="57"/>
      <c r="B103" s="57"/>
      <c r="C103" s="57"/>
      <c r="D103" s="57"/>
      <c r="E103" s="10"/>
      <c r="G103" s="57"/>
      <c r="H103" s="57"/>
      <c r="I103" s="57"/>
    </row>
    <row r="104" spans="1:9" x14ac:dyDescent="0.2">
      <c r="A104" s="57"/>
      <c r="B104" s="57"/>
      <c r="C104" s="57"/>
      <c r="D104" s="57"/>
      <c r="E104" s="10"/>
      <c r="G104" s="57"/>
      <c r="H104" s="57"/>
      <c r="I104" s="57"/>
    </row>
    <row r="105" spans="1:9" x14ac:dyDescent="0.2">
      <c r="A105" s="57"/>
      <c r="B105" s="57"/>
      <c r="C105" s="57"/>
      <c r="D105" s="57"/>
      <c r="E105" s="10"/>
      <c r="G105" s="57"/>
      <c r="H105" s="57"/>
      <c r="I105" s="57"/>
    </row>
    <row r="106" spans="1:9" x14ac:dyDescent="0.2">
      <c r="A106" s="57"/>
      <c r="B106" s="57"/>
      <c r="C106" s="57"/>
      <c r="D106" s="57"/>
      <c r="E106" s="10"/>
      <c r="G106" s="57"/>
      <c r="H106" s="57"/>
      <c r="I106" s="57"/>
    </row>
    <row r="107" spans="1:9" x14ac:dyDescent="0.2">
      <c r="A107" s="57"/>
      <c r="B107" s="57"/>
      <c r="C107" s="57"/>
      <c r="D107" s="57"/>
      <c r="E107" s="10"/>
      <c r="G107" s="57"/>
      <c r="H107" s="57"/>
      <c r="I107" s="57"/>
    </row>
    <row r="108" spans="1:9" x14ac:dyDescent="0.2">
      <c r="A108" s="57"/>
      <c r="B108" s="57"/>
      <c r="C108" s="57"/>
      <c r="D108" s="57"/>
      <c r="E108" s="10"/>
      <c r="G108" s="57"/>
      <c r="H108" s="57"/>
      <c r="I108" s="57"/>
    </row>
    <row r="109" spans="1:9" x14ac:dyDescent="0.2">
      <c r="A109" s="57"/>
      <c r="B109" s="57"/>
      <c r="C109" s="57"/>
      <c r="D109" s="57"/>
      <c r="E109" s="10"/>
      <c r="G109" s="57"/>
      <c r="H109" s="57"/>
      <c r="I109" s="57"/>
    </row>
    <row r="110" spans="1:9" x14ac:dyDescent="0.2">
      <c r="A110" s="57"/>
      <c r="B110" s="57"/>
      <c r="C110" s="57"/>
      <c r="D110" s="57"/>
      <c r="E110" s="10"/>
      <c r="G110" s="57"/>
      <c r="H110" s="57"/>
      <c r="I110" s="57"/>
    </row>
    <row r="111" spans="1:9" x14ac:dyDescent="0.2">
      <c r="A111" s="57"/>
      <c r="B111" s="57"/>
      <c r="C111" s="57"/>
      <c r="D111" s="57"/>
      <c r="E111" s="10"/>
      <c r="G111" s="57"/>
      <c r="H111" s="57"/>
      <c r="I111" s="57"/>
    </row>
    <row r="112" spans="1:9" x14ac:dyDescent="0.2">
      <c r="A112" s="57"/>
      <c r="B112" s="57"/>
      <c r="C112" s="57"/>
      <c r="D112" s="57"/>
      <c r="E112" s="10"/>
      <c r="G112" s="57"/>
      <c r="H112" s="57"/>
      <c r="I112" s="57"/>
    </row>
    <row r="113" spans="1:9" x14ac:dyDescent="0.2">
      <c r="A113" s="57"/>
      <c r="B113" s="57"/>
      <c r="C113" s="57"/>
      <c r="D113" s="57"/>
      <c r="E113" s="10"/>
      <c r="G113" s="57"/>
      <c r="H113" s="57"/>
      <c r="I113" s="57"/>
    </row>
    <row r="114" spans="1:9" x14ac:dyDescent="0.2">
      <c r="A114" s="57"/>
      <c r="B114" s="57"/>
      <c r="C114" s="57"/>
      <c r="D114" s="57"/>
      <c r="E114" s="10"/>
      <c r="G114" s="57"/>
      <c r="H114" s="57"/>
      <c r="I114" s="57"/>
    </row>
    <row r="115" spans="1:9" x14ac:dyDescent="0.2">
      <c r="A115" s="57"/>
      <c r="B115" s="57"/>
      <c r="C115" s="57"/>
      <c r="D115" s="57"/>
      <c r="E115" s="10"/>
      <c r="G115" s="57"/>
      <c r="H115" s="57"/>
      <c r="I115" s="57"/>
    </row>
    <row r="116" spans="1:9" x14ac:dyDescent="0.2">
      <c r="A116" s="57"/>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t="s">
        <v>1128</v>
      </c>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7"/>
      <c r="B126" s="57"/>
      <c r="C126" s="57"/>
      <c r="D126" s="57"/>
      <c r="E126" s="10"/>
      <c r="G126" s="57"/>
      <c r="H126" s="57"/>
      <c r="I126" s="57"/>
    </row>
    <row r="127" spans="1:9" x14ac:dyDescent="0.2">
      <c r="A127" s="57"/>
      <c r="B127" s="57"/>
      <c r="C127" s="57"/>
      <c r="D127" s="57"/>
      <c r="E127" s="10"/>
      <c r="G127" s="57"/>
      <c r="H127" s="57"/>
      <c r="I127" s="57"/>
    </row>
    <row r="128" spans="1:9" x14ac:dyDescent="0.2">
      <c r="A128" s="57"/>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sheetData>
  <mergeCells count="2">
    <mergeCell ref="A1:F1"/>
    <mergeCell ref="A43:D43"/>
  </mergeCells>
  <conditionalFormatting sqref="F2:F3">
    <cfRule type="cellIs" dxfId="69" priority="4" stopIfTrue="1" operator="between">
      <formula>0.009</formula>
      <formula>-0.009</formula>
    </cfRule>
  </conditionalFormatting>
  <conditionalFormatting sqref="F5:F64 D65:FV68 F69:F114">
    <cfRule type="cellIs" dxfId="68" priority="1" stopIfTrue="1" operator="between">
      <formula>0.009</formula>
      <formula>-0.009</formula>
    </cfRule>
  </conditionalFormatting>
  <conditionalFormatting sqref="F215:F65536">
    <cfRule type="cellIs" dxfId="67" priority="2"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9DAAD-CFD1-4764-9B2B-5A4063B1EB13}">
  <dimension ref="A1:I378"/>
  <sheetViews>
    <sheetView workbookViewId="0">
      <selection sqref="A1:F1"/>
    </sheetView>
  </sheetViews>
  <sheetFormatPr defaultColWidth="9.140625" defaultRowHeight="11.25" x14ac:dyDescent="0.2"/>
  <cols>
    <col min="1" max="1" width="38.7109375" style="6" bestFit="1" customWidth="1"/>
    <col min="2" max="3" width="35.42578125" style="6" bestFit="1" customWidth="1"/>
    <col min="4" max="4" width="15.7109375" style="6" customWidth="1"/>
    <col min="5" max="5" width="28" style="9" customWidth="1"/>
    <col min="6" max="6" width="13.5703125" style="10" bestFit="1" customWidth="1"/>
    <col min="7" max="16384" width="9.140625" style="6"/>
  </cols>
  <sheetData>
    <row r="1" spans="1:7" s="1" customFormat="1" ht="15" x14ac:dyDescent="0.2">
      <c r="A1" s="173" t="s">
        <v>15</v>
      </c>
      <c r="B1" s="174"/>
      <c r="C1" s="174"/>
      <c r="D1" s="174"/>
      <c r="E1" s="174"/>
      <c r="F1" s="174"/>
    </row>
    <row r="2" spans="1:7" s="1" customFormat="1" ht="12" x14ac:dyDescent="0.2">
      <c r="E2" s="5"/>
      <c r="F2" s="8"/>
    </row>
    <row r="3" spans="1:7" s="1" customFormat="1" ht="12" x14ac:dyDescent="0.2">
      <c r="A3" s="7" t="s">
        <v>7</v>
      </c>
      <c r="B3" s="2"/>
      <c r="C3" s="3"/>
      <c r="D3" s="3"/>
      <c r="E3" s="4"/>
      <c r="F3" s="8"/>
    </row>
    <row r="4" spans="1:7" s="1" customFormat="1" ht="21.75" customHeight="1" x14ac:dyDescent="0.2">
      <c r="A4" s="14" t="s">
        <v>2</v>
      </c>
      <c r="B4" s="14" t="s">
        <v>0</v>
      </c>
      <c r="C4" s="15" t="s">
        <v>4</v>
      </c>
      <c r="D4" s="15" t="s">
        <v>1</v>
      </c>
      <c r="E4" s="61" t="s">
        <v>6</v>
      </c>
      <c r="F4" s="16" t="s">
        <v>3</v>
      </c>
      <c r="G4" s="63" t="s">
        <v>5</v>
      </c>
    </row>
    <row r="5" spans="1:7" x14ac:dyDescent="0.2">
      <c r="A5" s="17" t="s">
        <v>139</v>
      </c>
      <c r="B5" s="18"/>
      <c r="C5" s="18"/>
      <c r="D5" s="18"/>
      <c r="E5" s="19"/>
      <c r="F5" s="20"/>
      <c r="G5" s="64"/>
    </row>
    <row r="6" spans="1:7" x14ac:dyDescent="0.2">
      <c r="A6" s="21" t="s">
        <v>31</v>
      </c>
      <c r="B6" s="22"/>
      <c r="C6" s="22"/>
      <c r="D6" s="22"/>
      <c r="E6" s="23"/>
      <c r="F6" s="24"/>
      <c r="G6" s="24"/>
    </row>
    <row r="7" spans="1:7" x14ac:dyDescent="0.2">
      <c r="A7" s="22" t="s">
        <v>615</v>
      </c>
      <c r="B7" s="22" t="s">
        <v>614</v>
      </c>
      <c r="C7" s="22" t="s">
        <v>142</v>
      </c>
      <c r="D7" s="25">
        <v>48064081</v>
      </c>
      <c r="E7" s="23">
        <v>33745.791270000002</v>
      </c>
      <c r="F7" s="24">
        <v>2.4369876770108099</v>
      </c>
      <c r="G7" s="24"/>
    </row>
    <row r="8" spans="1:7" x14ac:dyDescent="0.2">
      <c r="A8" s="22" t="s">
        <v>262</v>
      </c>
      <c r="B8" s="22" t="s">
        <v>261</v>
      </c>
      <c r="C8" s="22" t="s">
        <v>263</v>
      </c>
      <c r="D8" s="25">
        <v>3028902</v>
      </c>
      <c r="E8" s="23">
        <v>32971.112719999997</v>
      </c>
      <c r="F8" s="24">
        <v>2.3810434537774698</v>
      </c>
      <c r="G8" s="24"/>
    </row>
    <row r="9" spans="1:7" x14ac:dyDescent="0.2">
      <c r="A9" s="22" t="s">
        <v>176</v>
      </c>
      <c r="B9" s="22" t="s">
        <v>175</v>
      </c>
      <c r="C9" s="22" t="s">
        <v>177</v>
      </c>
      <c r="D9" s="25">
        <v>1638600</v>
      </c>
      <c r="E9" s="23">
        <v>31592.207999999999</v>
      </c>
      <c r="F9" s="24">
        <v>2.2814644045406101</v>
      </c>
      <c r="G9" s="24"/>
    </row>
    <row r="10" spans="1:7" x14ac:dyDescent="0.2">
      <c r="A10" s="22" t="s">
        <v>207</v>
      </c>
      <c r="B10" s="22" t="s">
        <v>206</v>
      </c>
      <c r="C10" s="22" t="s">
        <v>208</v>
      </c>
      <c r="D10" s="25">
        <v>2233791</v>
      </c>
      <c r="E10" s="23">
        <v>31250.736089999999</v>
      </c>
      <c r="F10" s="24">
        <v>2.2568046527494299</v>
      </c>
      <c r="G10" s="24"/>
    </row>
    <row r="11" spans="1:7" x14ac:dyDescent="0.2">
      <c r="A11" s="22" t="s">
        <v>617</v>
      </c>
      <c r="B11" s="22" t="s">
        <v>616</v>
      </c>
      <c r="C11" s="22" t="s">
        <v>442</v>
      </c>
      <c r="D11" s="25">
        <v>391982</v>
      </c>
      <c r="E11" s="23">
        <v>30886.221689999998</v>
      </c>
      <c r="F11" s="24">
        <v>2.2304808633978701</v>
      </c>
      <c r="G11" s="24"/>
    </row>
    <row r="12" spans="1:7" x14ac:dyDescent="0.2">
      <c r="A12" s="22" t="s">
        <v>619</v>
      </c>
      <c r="B12" s="22" t="s">
        <v>618</v>
      </c>
      <c r="C12" s="22" t="s">
        <v>213</v>
      </c>
      <c r="D12" s="25">
        <v>2871241</v>
      </c>
      <c r="E12" s="23">
        <v>30796.930970000001</v>
      </c>
      <c r="F12" s="24">
        <v>2.2240326404899999</v>
      </c>
      <c r="G12" s="24"/>
    </row>
    <row r="13" spans="1:7" x14ac:dyDescent="0.2">
      <c r="A13" s="22" t="s">
        <v>233</v>
      </c>
      <c r="B13" s="22" t="s">
        <v>232</v>
      </c>
      <c r="C13" s="22" t="s">
        <v>221</v>
      </c>
      <c r="D13" s="25">
        <v>2721134</v>
      </c>
      <c r="E13" s="23">
        <v>28041.28587</v>
      </c>
      <c r="F13" s="24">
        <v>2.0250308420972898</v>
      </c>
      <c r="G13" s="24"/>
    </row>
    <row r="14" spans="1:7" x14ac:dyDescent="0.2">
      <c r="A14" s="22" t="s">
        <v>242</v>
      </c>
      <c r="B14" s="22" t="s">
        <v>241</v>
      </c>
      <c r="C14" s="22" t="s">
        <v>243</v>
      </c>
      <c r="D14" s="25">
        <v>8139640</v>
      </c>
      <c r="E14" s="23">
        <v>27455.005720000001</v>
      </c>
      <c r="F14" s="24">
        <v>1.98269200673277</v>
      </c>
      <c r="G14" s="24"/>
    </row>
    <row r="15" spans="1:7" x14ac:dyDescent="0.2">
      <c r="A15" s="22" t="s">
        <v>621</v>
      </c>
      <c r="B15" s="22" t="s">
        <v>620</v>
      </c>
      <c r="C15" s="22" t="s">
        <v>192</v>
      </c>
      <c r="D15" s="25">
        <v>3868691</v>
      </c>
      <c r="E15" s="23">
        <v>25237.405739999998</v>
      </c>
      <c r="F15" s="24">
        <v>1.82254570047016</v>
      </c>
      <c r="G15" s="24"/>
    </row>
    <row r="16" spans="1:7" x14ac:dyDescent="0.2">
      <c r="A16" s="22" t="s">
        <v>623</v>
      </c>
      <c r="B16" s="22" t="s">
        <v>622</v>
      </c>
      <c r="C16" s="22" t="s">
        <v>169</v>
      </c>
      <c r="D16" s="25">
        <v>3431339</v>
      </c>
      <c r="E16" s="23">
        <v>24992.157609999998</v>
      </c>
      <c r="F16" s="24">
        <v>1.8048348497795299</v>
      </c>
      <c r="G16" s="24"/>
    </row>
    <row r="17" spans="1:7" x14ac:dyDescent="0.2">
      <c r="A17" s="22" t="s">
        <v>196</v>
      </c>
      <c r="B17" s="22" t="s">
        <v>195</v>
      </c>
      <c r="C17" s="22" t="s">
        <v>163</v>
      </c>
      <c r="D17" s="25">
        <v>13401420</v>
      </c>
      <c r="E17" s="23">
        <v>24402.645680000001</v>
      </c>
      <c r="F17" s="24">
        <v>1.7622626280358999</v>
      </c>
      <c r="G17" s="24"/>
    </row>
    <row r="18" spans="1:7" x14ac:dyDescent="0.2">
      <c r="A18" s="22" t="s">
        <v>194</v>
      </c>
      <c r="B18" s="22" t="s">
        <v>193</v>
      </c>
      <c r="C18" s="22" t="s">
        <v>169</v>
      </c>
      <c r="D18" s="25">
        <v>4373434</v>
      </c>
      <c r="E18" s="23">
        <v>24287.865720000002</v>
      </c>
      <c r="F18" s="24">
        <v>1.7539736729525901</v>
      </c>
      <c r="G18" s="24"/>
    </row>
    <row r="19" spans="1:7" x14ac:dyDescent="0.2">
      <c r="A19" s="22" t="s">
        <v>625</v>
      </c>
      <c r="B19" s="22" t="s">
        <v>624</v>
      </c>
      <c r="C19" s="22" t="s">
        <v>458</v>
      </c>
      <c r="D19" s="25">
        <v>1387967</v>
      </c>
      <c r="E19" s="23">
        <v>23345.604940000001</v>
      </c>
      <c r="F19" s="24">
        <v>1.6859273233791501</v>
      </c>
      <c r="G19" s="24"/>
    </row>
    <row r="20" spans="1:7" x14ac:dyDescent="0.2">
      <c r="A20" s="22" t="s">
        <v>210</v>
      </c>
      <c r="B20" s="22" t="s">
        <v>209</v>
      </c>
      <c r="C20" s="22" t="s">
        <v>199</v>
      </c>
      <c r="D20" s="25">
        <v>535000</v>
      </c>
      <c r="E20" s="23">
        <v>23025.33</v>
      </c>
      <c r="F20" s="24">
        <v>1.6627983329877101</v>
      </c>
      <c r="G20" s="24"/>
    </row>
    <row r="21" spans="1:7" x14ac:dyDescent="0.2">
      <c r="A21" s="22" t="s">
        <v>290</v>
      </c>
      <c r="B21" s="22" t="s">
        <v>289</v>
      </c>
      <c r="C21" s="22" t="s">
        <v>213</v>
      </c>
      <c r="D21" s="25">
        <v>8028000</v>
      </c>
      <c r="E21" s="23">
        <v>22570.722000000002</v>
      </c>
      <c r="F21" s="24">
        <v>1.62996833990779</v>
      </c>
      <c r="G21" s="24"/>
    </row>
    <row r="22" spans="1:7" x14ac:dyDescent="0.2">
      <c r="A22" s="22" t="s">
        <v>627</v>
      </c>
      <c r="B22" s="22" t="s">
        <v>626</v>
      </c>
      <c r="C22" s="22" t="s">
        <v>192</v>
      </c>
      <c r="D22" s="25">
        <v>1513099</v>
      </c>
      <c r="E22" s="23">
        <v>21455.74382</v>
      </c>
      <c r="F22" s="24">
        <v>1.54944902231184</v>
      </c>
      <c r="G22" s="24"/>
    </row>
    <row r="23" spans="1:7" x14ac:dyDescent="0.2">
      <c r="A23" s="22" t="s">
        <v>629</v>
      </c>
      <c r="B23" s="22" t="s">
        <v>628</v>
      </c>
      <c r="C23" s="22" t="s">
        <v>142</v>
      </c>
      <c r="D23" s="25">
        <v>12199095</v>
      </c>
      <c r="E23" s="23">
        <v>21388.67326</v>
      </c>
      <c r="F23" s="24">
        <v>1.54460545154171</v>
      </c>
      <c r="G23" s="24"/>
    </row>
    <row r="24" spans="1:7" x14ac:dyDescent="0.2">
      <c r="A24" s="22" t="s">
        <v>269</v>
      </c>
      <c r="B24" s="22" t="s">
        <v>268</v>
      </c>
      <c r="C24" s="22" t="s">
        <v>166</v>
      </c>
      <c r="D24" s="25">
        <v>2365629</v>
      </c>
      <c r="E24" s="23">
        <v>21177.110809999998</v>
      </c>
      <c r="F24" s="24">
        <v>1.5293272475297499</v>
      </c>
      <c r="G24" s="24"/>
    </row>
    <row r="25" spans="1:7" x14ac:dyDescent="0.2">
      <c r="A25" s="22" t="s">
        <v>265</v>
      </c>
      <c r="B25" s="22" t="s">
        <v>264</v>
      </c>
      <c r="C25" s="22" t="s">
        <v>199</v>
      </c>
      <c r="D25" s="25">
        <v>523732</v>
      </c>
      <c r="E25" s="23">
        <v>21175.00849</v>
      </c>
      <c r="F25" s="24">
        <v>1.5291754262880399</v>
      </c>
      <c r="G25" s="24"/>
    </row>
    <row r="26" spans="1:7" x14ac:dyDescent="0.2">
      <c r="A26" s="22" t="s">
        <v>569</v>
      </c>
      <c r="B26" s="22" t="s">
        <v>568</v>
      </c>
      <c r="C26" s="22" t="s">
        <v>160</v>
      </c>
      <c r="D26" s="25">
        <v>4169167</v>
      </c>
      <c r="E26" s="23">
        <v>20601.938730000002</v>
      </c>
      <c r="F26" s="24">
        <v>1.4877905930798401</v>
      </c>
      <c r="G26" s="24"/>
    </row>
    <row r="27" spans="1:7" x14ac:dyDescent="0.2">
      <c r="A27" s="22" t="s">
        <v>324</v>
      </c>
      <c r="B27" s="22" t="s">
        <v>323</v>
      </c>
      <c r="C27" s="22" t="s">
        <v>142</v>
      </c>
      <c r="D27" s="25">
        <v>5959814</v>
      </c>
      <c r="E27" s="23">
        <v>20561.3583</v>
      </c>
      <c r="F27" s="24">
        <v>1.4848600348052801</v>
      </c>
      <c r="G27" s="24"/>
    </row>
    <row r="28" spans="1:7" x14ac:dyDescent="0.2">
      <c r="A28" s="22" t="s">
        <v>382</v>
      </c>
      <c r="B28" s="22" t="s">
        <v>381</v>
      </c>
      <c r="C28" s="22" t="s">
        <v>380</v>
      </c>
      <c r="D28" s="25">
        <v>14013252</v>
      </c>
      <c r="E28" s="23">
        <v>20250.550469999998</v>
      </c>
      <c r="F28" s="24">
        <v>1.46241472168258</v>
      </c>
      <c r="G28" s="24"/>
    </row>
    <row r="29" spans="1:7" x14ac:dyDescent="0.2">
      <c r="A29" s="22" t="s">
        <v>151</v>
      </c>
      <c r="B29" s="22" t="s">
        <v>150</v>
      </c>
      <c r="C29" s="22" t="s">
        <v>142</v>
      </c>
      <c r="D29" s="25">
        <v>1506287</v>
      </c>
      <c r="E29" s="23">
        <v>19379.88854</v>
      </c>
      <c r="F29" s="24">
        <v>1.39953895808658</v>
      </c>
      <c r="G29" s="24"/>
    </row>
    <row r="30" spans="1:7" x14ac:dyDescent="0.2">
      <c r="A30" s="22" t="s">
        <v>593</v>
      </c>
      <c r="B30" s="22" t="s">
        <v>592</v>
      </c>
      <c r="C30" s="22" t="s">
        <v>160</v>
      </c>
      <c r="D30" s="25">
        <v>3809372</v>
      </c>
      <c r="E30" s="23">
        <v>19351.609759999999</v>
      </c>
      <c r="F30" s="24">
        <v>1.3974967763570301</v>
      </c>
      <c r="G30" s="24"/>
    </row>
    <row r="31" spans="1:7" x14ac:dyDescent="0.2">
      <c r="A31" s="22" t="s">
        <v>555</v>
      </c>
      <c r="B31" s="22" t="s">
        <v>554</v>
      </c>
      <c r="C31" s="22" t="s">
        <v>177</v>
      </c>
      <c r="D31" s="25">
        <v>10309386</v>
      </c>
      <c r="E31" s="23">
        <v>19198.138610000002</v>
      </c>
      <c r="F31" s="24">
        <v>1.3864136964453999</v>
      </c>
      <c r="G31" s="24"/>
    </row>
    <row r="32" spans="1:7" x14ac:dyDescent="0.2">
      <c r="A32" s="22" t="s">
        <v>631</v>
      </c>
      <c r="B32" s="22" t="s">
        <v>630</v>
      </c>
      <c r="C32" s="22" t="s">
        <v>177</v>
      </c>
      <c r="D32" s="25">
        <v>1657212</v>
      </c>
      <c r="E32" s="23">
        <v>18830.899959999999</v>
      </c>
      <c r="F32" s="24">
        <v>1.3598931725254899</v>
      </c>
      <c r="G32" s="24"/>
    </row>
    <row r="33" spans="1:7" x14ac:dyDescent="0.2">
      <c r="A33" s="22" t="s">
        <v>633</v>
      </c>
      <c r="B33" s="22" t="s">
        <v>632</v>
      </c>
      <c r="C33" s="22" t="s">
        <v>634</v>
      </c>
      <c r="D33" s="25">
        <v>1917001</v>
      </c>
      <c r="E33" s="23">
        <v>18527.81467</v>
      </c>
      <c r="F33" s="24">
        <v>1.3380055507209401</v>
      </c>
      <c r="G33" s="24"/>
    </row>
    <row r="34" spans="1:7" x14ac:dyDescent="0.2">
      <c r="A34" s="22" t="s">
        <v>636</v>
      </c>
      <c r="B34" s="22" t="s">
        <v>635</v>
      </c>
      <c r="C34" s="22" t="s">
        <v>189</v>
      </c>
      <c r="D34" s="25">
        <v>1746295</v>
      </c>
      <c r="E34" s="23">
        <v>18402.456709999999</v>
      </c>
      <c r="F34" s="24">
        <v>1.3289526942834899</v>
      </c>
      <c r="G34" s="24"/>
    </row>
    <row r="35" spans="1:7" x14ac:dyDescent="0.2">
      <c r="A35" s="22" t="s">
        <v>228</v>
      </c>
      <c r="B35" s="22" t="s">
        <v>227</v>
      </c>
      <c r="C35" s="22" t="s">
        <v>218</v>
      </c>
      <c r="D35" s="25">
        <v>2029179</v>
      </c>
      <c r="E35" s="23">
        <v>17980.555120000001</v>
      </c>
      <c r="F35" s="24">
        <v>1.29848462887306</v>
      </c>
      <c r="G35" s="24"/>
    </row>
    <row r="36" spans="1:7" x14ac:dyDescent="0.2">
      <c r="A36" s="22" t="s">
        <v>182</v>
      </c>
      <c r="B36" s="22" t="s">
        <v>181</v>
      </c>
      <c r="C36" s="22" t="s">
        <v>183</v>
      </c>
      <c r="D36" s="25">
        <v>8500000</v>
      </c>
      <c r="E36" s="23">
        <v>17681.7</v>
      </c>
      <c r="F36" s="24">
        <v>1.2769024932276301</v>
      </c>
      <c r="G36" s="24"/>
    </row>
    <row r="37" spans="1:7" x14ac:dyDescent="0.2">
      <c r="A37" s="22" t="s">
        <v>141</v>
      </c>
      <c r="B37" s="22" t="s">
        <v>140</v>
      </c>
      <c r="C37" s="22" t="s">
        <v>142</v>
      </c>
      <c r="D37" s="25">
        <v>2372250</v>
      </c>
      <c r="E37" s="23">
        <v>17662.587380000001</v>
      </c>
      <c r="F37" s="24">
        <v>1.2755222553472101</v>
      </c>
      <c r="G37" s="24"/>
    </row>
    <row r="38" spans="1:7" x14ac:dyDescent="0.2">
      <c r="A38" s="22" t="s">
        <v>506</v>
      </c>
      <c r="B38" s="22" t="s">
        <v>505</v>
      </c>
      <c r="C38" s="22" t="s">
        <v>213</v>
      </c>
      <c r="D38" s="25">
        <v>4963469</v>
      </c>
      <c r="E38" s="23">
        <v>17622.796679999999</v>
      </c>
      <c r="F38" s="24">
        <v>1.2726487282521199</v>
      </c>
      <c r="G38" s="24"/>
    </row>
    <row r="39" spans="1:7" x14ac:dyDescent="0.2">
      <c r="A39" s="22" t="s">
        <v>557</v>
      </c>
      <c r="B39" s="22" t="s">
        <v>556</v>
      </c>
      <c r="C39" s="22" t="s">
        <v>442</v>
      </c>
      <c r="D39" s="25">
        <v>3379635</v>
      </c>
      <c r="E39" s="23">
        <v>17236.138500000001</v>
      </c>
      <c r="F39" s="24">
        <v>1.24472580262456</v>
      </c>
      <c r="G39" s="24"/>
    </row>
    <row r="40" spans="1:7" x14ac:dyDescent="0.2">
      <c r="A40" s="22" t="s">
        <v>638</v>
      </c>
      <c r="B40" s="22" t="s">
        <v>637</v>
      </c>
      <c r="C40" s="22" t="s">
        <v>218</v>
      </c>
      <c r="D40" s="25">
        <v>2718807</v>
      </c>
      <c r="E40" s="23">
        <v>16515.393120000001</v>
      </c>
      <c r="F40" s="24">
        <v>1.1926764197765101</v>
      </c>
      <c r="G40" s="24"/>
    </row>
    <row r="41" spans="1:7" x14ac:dyDescent="0.2">
      <c r="A41" s="22" t="s">
        <v>235</v>
      </c>
      <c r="B41" s="22" t="s">
        <v>234</v>
      </c>
      <c r="C41" s="22" t="s">
        <v>236</v>
      </c>
      <c r="D41" s="25">
        <v>14470368</v>
      </c>
      <c r="E41" s="23">
        <v>16488.984339999999</v>
      </c>
      <c r="F41" s="24">
        <v>1.1907692820564399</v>
      </c>
      <c r="G41" s="24"/>
    </row>
    <row r="42" spans="1:7" x14ac:dyDescent="0.2">
      <c r="A42" s="22" t="s">
        <v>640</v>
      </c>
      <c r="B42" s="22" t="s">
        <v>639</v>
      </c>
      <c r="C42" s="22" t="s">
        <v>458</v>
      </c>
      <c r="D42" s="25">
        <v>2397920</v>
      </c>
      <c r="E42" s="23">
        <v>15495.359039999999</v>
      </c>
      <c r="F42" s="24">
        <v>1.1190135898490099</v>
      </c>
      <c r="G42" s="24"/>
    </row>
    <row r="43" spans="1:7" x14ac:dyDescent="0.2">
      <c r="A43" s="22" t="s">
        <v>545</v>
      </c>
      <c r="B43" s="22" t="s">
        <v>544</v>
      </c>
      <c r="C43" s="22" t="s">
        <v>455</v>
      </c>
      <c r="D43" s="25">
        <v>3876597</v>
      </c>
      <c r="E43" s="23">
        <v>15471.49863</v>
      </c>
      <c r="F43" s="24">
        <v>1.1172904853387899</v>
      </c>
      <c r="G43" s="24"/>
    </row>
    <row r="44" spans="1:7" x14ac:dyDescent="0.2">
      <c r="A44" s="22" t="s">
        <v>260</v>
      </c>
      <c r="B44" s="22" t="s">
        <v>259</v>
      </c>
      <c r="C44" s="22" t="s">
        <v>218</v>
      </c>
      <c r="D44" s="25">
        <v>3995660</v>
      </c>
      <c r="E44" s="23">
        <v>15443.225899999999</v>
      </c>
      <c r="F44" s="24">
        <v>1.1152487405163201</v>
      </c>
      <c r="G44" s="24"/>
    </row>
    <row r="45" spans="1:7" x14ac:dyDescent="0.2">
      <c r="A45" s="22" t="s">
        <v>267</v>
      </c>
      <c r="B45" s="22" t="s">
        <v>266</v>
      </c>
      <c r="C45" s="22" t="s">
        <v>213</v>
      </c>
      <c r="D45" s="25">
        <v>3160463</v>
      </c>
      <c r="E45" s="23">
        <v>15250.81421</v>
      </c>
      <c r="F45" s="24">
        <v>1.1013535287048399</v>
      </c>
      <c r="G45" s="24"/>
    </row>
    <row r="46" spans="1:7" x14ac:dyDescent="0.2">
      <c r="A46" s="22" t="s">
        <v>238</v>
      </c>
      <c r="B46" s="22" t="s">
        <v>237</v>
      </c>
      <c r="C46" s="22" t="s">
        <v>166</v>
      </c>
      <c r="D46" s="25">
        <v>2285881</v>
      </c>
      <c r="E46" s="23">
        <v>15241.111569999999</v>
      </c>
      <c r="F46" s="24">
        <v>1.1006528423903501</v>
      </c>
      <c r="G46" s="24"/>
    </row>
    <row r="47" spans="1:7" x14ac:dyDescent="0.2">
      <c r="A47" s="22" t="s">
        <v>642</v>
      </c>
      <c r="B47" s="22" t="s">
        <v>641</v>
      </c>
      <c r="C47" s="22" t="s">
        <v>142</v>
      </c>
      <c r="D47" s="25">
        <v>5179481</v>
      </c>
      <c r="E47" s="23">
        <v>14955.751389999999</v>
      </c>
      <c r="F47" s="24">
        <v>1.08004525797766</v>
      </c>
      <c r="G47" s="24"/>
    </row>
    <row r="48" spans="1:7" x14ac:dyDescent="0.2">
      <c r="A48" s="22" t="s">
        <v>249</v>
      </c>
      <c r="B48" s="22" t="s">
        <v>248</v>
      </c>
      <c r="C48" s="22" t="s">
        <v>163</v>
      </c>
      <c r="D48" s="25">
        <v>3550000</v>
      </c>
      <c r="E48" s="23">
        <v>14936.625</v>
      </c>
      <c r="F48" s="24">
        <v>1.0786640256822599</v>
      </c>
      <c r="G48" s="24"/>
    </row>
    <row r="49" spans="1:7" x14ac:dyDescent="0.2">
      <c r="A49" s="22" t="s">
        <v>644</v>
      </c>
      <c r="B49" s="22" t="s">
        <v>643</v>
      </c>
      <c r="C49" s="22" t="s">
        <v>458</v>
      </c>
      <c r="D49" s="25">
        <v>215000</v>
      </c>
      <c r="E49" s="23">
        <v>14739.325000000001</v>
      </c>
      <c r="F49" s="24">
        <v>1.0644157994419201</v>
      </c>
      <c r="G49" s="24"/>
    </row>
    <row r="50" spans="1:7" x14ac:dyDescent="0.2">
      <c r="A50" s="22" t="s">
        <v>320</v>
      </c>
      <c r="B50" s="22" t="s">
        <v>319</v>
      </c>
      <c r="C50" s="22" t="s">
        <v>142</v>
      </c>
      <c r="D50" s="25">
        <v>3800000</v>
      </c>
      <c r="E50" s="23">
        <v>14599.6</v>
      </c>
      <c r="F50" s="24">
        <v>1.0543254121564101</v>
      </c>
      <c r="G50" s="24"/>
    </row>
    <row r="51" spans="1:7" x14ac:dyDescent="0.2">
      <c r="A51" s="22" t="s">
        <v>646</v>
      </c>
      <c r="B51" s="22" t="s">
        <v>645</v>
      </c>
      <c r="C51" s="22" t="s">
        <v>177</v>
      </c>
      <c r="D51" s="25">
        <v>901135</v>
      </c>
      <c r="E51" s="23">
        <v>14186.568310000001</v>
      </c>
      <c r="F51" s="24">
        <v>1.02449789586878</v>
      </c>
      <c r="G51" s="24"/>
    </row>
    <row r="52" spans="1:7" x14ac:dyDescent="0.2">
      <c r="A52" s="22" t="s">
        <v>648</v>
      </c>
      <c r="B52" s="22" t="s">
        <v>647</v>
      </c>
      <c r="C52" s="22" t="s">
        <v>142</v>
      </c>
      <c r="D52" s="25">
        <v>26002065</v>
      </c>
      <c r="E52" s="23">
        <v>14142.523150000001</v>
      </c>
      <c r="F52" s="24">
        <v>1.0213171284867599</v>
      </c>
      <c r="G52" s="24"/>
    </row>
    <row r="53" spans="1:7" x14ac:dyDescent="0.2">
      <c r="A53" s="22" t="s">
        <v>650</v>
      </c>
      <c r="B53" s="22" t="s">
        <v>649</v>
      </c>
      <c r="C53" s="22" t="s">
        <v>236</v>
      </c>
      <c r="D53" s="25">
        <v>7646290</v>
      </c>
      <c r="E53" s="23">
        <v>13835.96176</v>
      </c>
      <c r="F53" s="24">
        <v>0.99917847647828495</v>
      </c>
      <c r="G53" s="24"/>
    </row>
    <row r="54" spans="1:7" x14ac:dyDescent="0.2">
      <c r="A54" s="22" t="s">
        <v>240</v>
      </c>
      <c r="B54" s="22" t="s">
        <v>239</v>
      </c>
      <c r="C54" s="22" t="s">
        <v>218</v>
      </c>
      <c r="D54" s="25">
        <v>93876</v>
      </c>
      <c r="E54" s="23">
        <v>13775.364240000001</v>
      </c>
      <c r="F54" s="24">
        <v>0.99480236307451697</v>
      </c>
      <c r="G54" s="24"/>
    </row>
    <row r="55" spans="1:7" x14ac:dyDescent="0.2">
      <c r="A55" s="22" t="s">
        <v>652</v>
      </c>
      <c r="B55" s="22" t="s">
        <v>651</v>
      </c>
      <c r="C55" s="22" t="s">
        <v>218</v>
      </c>
      <c r="D55" s="25">
        <v>2300000</v>
      </c>
      <c r="E55" s="23">
        <v>13530.9</v>
      </c>
      <c r="F55" s="24">
        <v>0.97714812182164001</v>
      </c>
      <c r="G55" s="24"/>
    </row>
    <row r="56" spans="1:7" x14ac:dyDescent="0.2">
      <c r="A56" s="22" t="s">
        <v>654</v>
      </c>
      <c r="B56" s="22" t="s">
        <v>653</v>
      </c>
      <c r="C56" s="22" t="s">
        <v>399</v>
      </c>
      <c r="D56" s="25">
        <v>1130373</v>
      </c>
      <c r="E56" s="23">
        <v>13166.584699999999</v>
      </c>
      <c r="F56" s="24">
        <v>0.95083871068521197</v>
      </c>
      <c r="G56" s="24"/>
    </row>
    <row r="57" spans="1:7" x14ac:dyDescent="0.2">
      <c r="A57" s="22" t="s">
        <v>579</v>
      </c>
      <c r="B57" s="22" t="s">
        <v>578</v>
      </c>
      <c r="C57" s="22" t="s">
        <v>213</v>
      </c>
      <c r="D57" s="25">
        <v>1575000</v>
      </c>
      <c r="E57" s="23">
        <v>12954.375</v>
      </c>
      <c r="F57" s="24">
        <v>0.93551376483627902</v>
      </c>
      <c r="G57" s="24"/>
    </row>
    <row r="58" spans="1:7" x14ac:dyDescent="0.2">
      <c r="A58" s="22" t="s">
        <v>587</v>
      </c>
      <c r="B58" s="22" t="s">
        <v>586</v>
      </c>
      <c r="C58" s="22" t="s">
        <v>160</v>
      </c>
      <c r="D58" s="25">
        <v>1756444</v>
      </c>
      <c r="E58" s="23">
        <v>12591.068810000001</v>
      </c>
      <c r="F58" s="24">
        <v>0.90927722763589502</v>
      </c>
      <c r="G58" s="24"/>
    </row>
    <row r="59" spans="1:7" x14ac:dyDescent="0.2">
      <c r="A59" s="22" t="s">
        <v>656</v>
      </c>
      <c r="B59" s="22" t="s">
        <v>655</v>
      </c>
      <c r="C59" s="22" t="s">
        <v>142</v>
      </c>
      <c r="D59" s="25">
        <v>4748860</v>
      </c>
      <c r="E59" s="23">
        <v>12130.962869999999</v>
      </c>
      <c r="F59" s="24">
        <v>0.87605019505787096</v>
      </c>
      <c r="G59" s="24"/>
    </row>
    <row r="60" spans="1:7" x14ac:dyDescent="0.2">
      <c r="A60" s="22" t="s">
        <v>658</v>
      </c>
      <c r="B60" s="22" t="s">
        <v>657</v>
      </c>
      <c r="C60" s="22" t="s">
        <v>205</v>
      </c>
      <c r="D60" s="25">
        <v>2655589</v>
      </c>
      <c r="E60" s="23">
        <v>12012.556839999999</v>
      </c>
      <c r="F60" s="24">
        <v>0.86749937952994205</v>
      </c>
      <c r="G60" s="24"/>
    </row>
    <row r="61" spans="1:7" x14ac:dyDescent="0.2">
      <c r="A61" s="22" t="s">
        <v>547</v>
      </c>
      <c r="B61" s="22" t="s">
        <v>546</v>
      </c>
      <c r="C61" s="22" t="s">
        <v>208</v>
      </c>
      <c r="D61" s="25">
        <v>2230054</v>
      </c>
      <c r="E61" s="23">
        <v>11696.633229999999</v>
      </c>
      <c r="F61" s="24">
        <v>0.844684624993983</v>
      </c>
      <c r="G61" s="24"/>
    </row>
    <row r="62" spans="1:7" x14ac:dyDescent="0.2">
      <c r="A62" s="22" t="s">
        <v>660</v>
      </c>
      <c r="B62" s="22" t="s">
        <v>659</v>
      </c>
      <c r="C62" s="22" t="s">
        <v>186</v>
      </c>
      <c r="D62" s="25">
        <v>6711910</v>
      </c>
      <c r="E62" s="23">
        <v>11525.02066</v>
      </c>
      <c r="F62" s="24">
        <v>0.83229144342760597</v>
      </c>
      <c r="G62" s="24"/>
    </row>
    <row r="63" spans="1:7" x14ac:dyDescent="0.2">
      <c r="A63" s="22" t="s">
        <v>662</v>
      </c>
      <c r="B63" s="22" t="s">
        <v>661</v>
      </c>
      <c r="C63" s="22" t="s">
        <v>174</v>
      </c>
      <c r="D63" s="25">
        <v>1306390</v>
      </c>
      <c r="E63" s="23">
        <v>11381.269679999999</v>
      </c>
      <c r="F63" s="24">
        <v>0.82191031577778095</v>
      </c>
      <c r="G63" s="24"/>
    </row>
    <row r="64" spans="1:7" x14ac:dyDescent="0.2">
      <c r="A64" s="22" t="s">
        <v>664</v>
      </c>
      <c r="B64" s="22" t="s">
        <v>663</v>
      </c>
      <c r="C64" s="22" t="s">
        <v>177</v>
      </c>
      <c r="D64" s="25">
        <v>252000</v>
      </c>
      <c r="E64" s="23">
        <v>11349.072</v>
      </c>
      <c r="F64" s="24">
        <v>0.81958512657831795</v>
      </c>
      <c r="G64" s="24"/>
    </row>
    <row r="65" spans="1:7" x14ac:dyDescent="0.2">
      <c r="A65" s="22" t="s">
        <v>666</v>
      </c>
      <c r="B65" s="22" t="s">
        <v>665</v>
      </c>
      <c r="C65" s="22" t="s">
        <v>166</v>
      </c>
      <c r="D65" s="25">
        <v>9577961</v>
      </c>
      <c r="E65" s="23">
        <v>10918.875539999999</v>
      </c>
      <c r="F65" s="24">
        <v>0.78851803843907198</v>
      </c>
      <c r="G65" s="24"/>
    </row>
    <row r="66" spans="1:7" x14ac:dyDescent="0.2">
      <c r="A66" s="22" t="s">
        <v>668</v>
      </c>
      <c r="B66" s="22" t="s">
        <v>667</v>
      </c>
      <c r="C66" s="22" t="s">
        <v>221</v>
      </c>
      <c r="D66" s="25">
        <v>2262962</v>
      </c>
      <c r="E66" s="23">
        <v>10565.76958</v>
      </c>
      <c r="F66" s="24">
        <v>0.76301812153642501</v>
      </c>
      <c r="G66" s="24"/>
    </row>
    <row r="67" spans="1:7" x14ac:dyDescent="0.2">
      <c r="A67" s="22" t="s">
        <v>670</v>
      </c>
      <c r="B67" s="22" t="s">
        <v>669</v>
      </c>
      <c r="C67" s="22" t="s">
        <v>218</v>
      </c>
      <c r="D67" s="25">
        <v>7464845</v>
      </c>
      <c r="E67" s="23">
        <v>10488.853709999999</v>
      </c>
      <c r="F67" s="24">
        <v>0.75746356138826199</v>
      </c>
      <c r="G67" s="24"/>
    </row>
    <row r="68" spans="1:7" x14ac:dyDescent="0.2">
      <c r="A68" s="22" t="s">
        <v>567</v>
      </c>
      <c r="B68" s="22" t="s">
        <v>566</v>
      </c>
      <c r="C68" s="22" t="s">
        <v>399</v>
      </c>
      <c r="D68" s="25">
        <v>748650</v>
      </c>
      <c r="E68" s="23">
        <v>10343.348400000001</v>
      </c>
      <c r="F68" s="24">
        <v>0.74695574295921696</v>
      </c>
      <c r="G68" s="24"/>
    </row>
    <row r="69" spans="1:7" x14ac:dyDescent="0.2">
      <c r="A69" s="22" t="s">
        <v>672</v>
      </c>
      <c r="B69" s="22" t="s">
        <v>671</v>
      </c>
      <c r="C69" s="22" t="s">
        <v>177</v>
      </c>
      <c r="D69" s="25">
        <v>2023000</v>
      </c>
      <c r="E69" s="23">
        <v>10294.0355</v>
      </c>
      <c r="F69" s="24">
        <v>0.74339456021331096</v>
      </c>
      <c r="G69" s="24"/>
    </row>
    <row r="70" spans="1:7" x14ac:dyDescent="0.2">
      <c r="A70" s="22" t="s">
        <v>217</v>
      </c>
      <c r="B70" s="22" t="s">
        <v>216</v>
      </c>
      <c r="C70" s="22" t="s">
        <v>218</v>
      </c>
      <c r="D70" s="25">
        <v>24979395</v>
      </c>
      <c r="E70" s="23">
        <v>9734.4702319999997</v>
      </c>
      <c r="F70" s="24">
        <v>0.702984968045545</v>
      </c>
      <c r="G70" s="24"/>
    </row>
    <row r="71" spans="1:7" x14ac:dyDescent="0.2">
      <c r="A71" s="22" t="s">
        <v>258</v>
      </c>
      <c r="B71" s="22" t="s">
        <v>257</v>
      </c>
      <c r="C71" s="22" t="s">
        <v>208</v>
      </c>
      <c r="D71" s="25">
        <v>693000</v>
      </c>
      <c r="E71" s="23">
        <v>9708.93</v>
      </c>
      <c r="F71" s="24">
        <v>0.70114055342939297</v>
      </c>
      <c r="G71" s="24"/>
    </row>
    <row r="72" spans="1:7" x14ac:dyDescent="0.2">
      <c r="A72" s="22" t="s">
        <v>674</v>
      </c>
      <c r="B72" s="22" t="s">
        <v>673</v>
      </c>
      <c r="C72" s="22" t="s">
        <v>277</v>
      </c>
      <c r="D72" s="25">
        <v>2404003</v>
      </c>
      <c r="E72" s="23">
        <v>9643.6580350000004</v>
      </c>
      <c r="F72" s="24">
        <v>0.69642687008184301</v>
      </c>
      <c r="G72" s="24"/>
    </row>
    <row r="73" spans="1:7" x14ac:dyDescent="0.2">
      <c r="A73" s="22" t="s">
        <v>676</v>
      </c>
      <c r="B73" s="22" t="s">
        <v>675</v>
      </c>
      <c r="C73" s="22" t="s">
        <v>458</v>
      </c>
      <c r="D73" s="25">
        <v>1659420</v>
      </c>
      <c r="E73" s="23">
        <v>9609.7012200000008</v>
      </c>
      <c r="F73" s="24">
        <v>0.69397464310504997</v>
      </c>
      <c r="G73" s="24"/>
    </row>
    <row r="74" spans="1:7" x14ac:dyDescent="0.2">
      <c r="A74" s="22" t="s">
        <v>678</v>
      </c>
      <c r="B74" s="22" t="s">
        <v>677</v>
      </c>
      <c r="C74" s="22" t="s">
        <v>458</v>
      </c>
      <c r="D74" s="25">
        <v>4214678</v>
      </c>
      <c r="E74" s="23">
        <v>9120.9846600000001</v>
      </c>
      <c r="F74" s="24">
        <v>0.658681464624156</v>
      </c>
      <c r="G74" s="24"/>
    </row>
    <row r="75" spans="1:7" x14ac:dyDescent="0.2">
      <c r="A75" s="22" t="s">
        <v>680</v>
      </c>
      <c r="B75" s="22" t="s">
        <v>679</v>
      </c>
      <c r="C75" s="22" t="s">
        <v>174</v>
      </c>
      <c r="D75" s="25">
        <v>2351928</v>
      </c>
      <c r="E75" s="23">
        <v>8983.1889960000008</v>
      </c>
      <c r="F75" s="24">
        <v>0.64873040635953405</v>
      </c>
      <c r="G75" s="24"/>
    </row>
    <row r="76" spans="1:7" x14ac:dyDescent="0.2">
      <c r="A76" s="22" t="s">
        <v>682</v>
      </c>
      <c r="B76" s="22" t="s">
        <v>681</v>
      </c>
      <c r="C76" s="22" t="s">
        <v>218</v>
      </c>
      <c r="D76" s="25">
        <v>1564660</v>
      </c>
      <c r="E76" s="23">
        <v>8794.9538599999996</v>
      </c>
      <c r="F76" s="24">
        <v>0.63513680877155099</v>
      </c>
      <c r="G76" s="24"/>
    </row>
    <row r="77" spans="1:7" x14ac:dyDescent="0.2">
      <c r="A77" s="22" t="s">
        <v>573</v>
      </c>
      <c r="B77" s="22" t="s">
        <v>572</v>
      </c>
      <c r="C77" s="22" t="s">
        <v>174</v>
      </c>
      <c r="D77" s="25">
        <v>1489763</v>
      </c>
      <c r="E77" s="23">
        <v>8794.8158710000007</v>
      </c>
      <c r="F77" s="24">
        <v>0.635126843751325</v>
      </c>
      <c r="G77" s="24"/>
    </row>
    <row r="78" spans="1:7" x14ac:dyDescent="0.2">
      <c r="A78" s="22" t="s">
        <v>684</v>
      </c>
      <c r="B78" s="22" t="s">
        <v>683</v>
      </c>
      <c r="C78" s="22" t="s">
        <v>685</v>
      </c>
      <c r="D78" s="25">
        <v>2357202</v>
      </c>
      <c r="E78" s="23">
        <v>8534.2498410000007</v>
      </c>
      <c r="F78" s="24">
        <v>0.61630979486137505</v>
      </c>
      <c r="G78" s="24"/>
    </row>
    <row r="79" spans="1:7" x14ac:dyDescent="0.2">
      <c r="A79" s="22" t="s">
        <v>575</v>
      </c>
      <c r="B79" s="22" t="s">
        <v>574</v>
      </c>
      <c r="C79" s="22" t="s">
        <v>205</v>
      </c>
      <c r="D79" s="25">
        <v>13793660</v>
      </c>
      <c r="E79" s="23">
        <v>7724.4495999999999</v>
      </c>
      <c r="F79" s="24">
        <v>0.55782922191028805</v>
      </c>
      <c r="G79" s="24"/>
    </row>
    <row r="80" spans="1:7" x14ac:dyDescent="0.2">
      <c r="A80" s="22" t="s">
        <v>687</v>
      </c>
      <c r="B80" s="22" t="s">
        <v>686</v>
      </c>
      <c r="C80" s="22" t="s">
        <v>458</v>
      </c>
      <c r="D80" s="25">
        <v>1597501</v>
      </c>
      <c r="E80" s="23">
        <v>7255.050792</v>
      </c>
      <c r="F80" s="24">
        <v>0.52393109513213498</v>
      </c>
      <c r="G80" s="24"/>
    </row>
    <row r="81" spans="1:7" x14ac:dyDescent="0.2">
      <c r="A81" s="22" t="s">
        <v>689</v>
      </c>
      <c r="B81" s="22" t="s">
        <v>688</v>
      </c>
      <c r="C81" s="22" t="s">
        <v>160</v>
      </c>
      <c r="D81" s="25">
        <v>888643</v>
      </c>
      <c r="E81" s="23">
        <v>6859.8796389999998</v>
      </c>
      <c r="F81" s="24">
        <v>0.49539339623907902</v>
      </c>
      <c r="G81" s="24"/>
    </row>
    <row r="82" spans="1:7" x14ac:dyDescent="0.2">
      <c r="A82" s="22" t="s">
        <v>691</v>
      </c>
      <c r="B82" s="22" t="s">
        <v>690</v>
      </c>
      <c r="C82" s="22" t="s">
        <v>213</v>
      </c>
      <c r="D82" s="25">
        <v>3507931</v>
      </c>
      <c r="E82" s="23">
        <v>6509.6675569999998</v>
      </c>
      <c r="F82" s="24">
        <v>0.47010246376854598</v>
      </c>
      <c r="G82" s="24"/>
    </row>
    <row r="83" spans="1:7" x14ac:dyDescent="0.2">
      <c r="A83" s="22" t="s">
        <v>693</v>
      </c>
      <c r="B83" s="22" t="s">
        <v>692</v>
      </c>
      <c r="C83" s="22" t="s">
        <v>177</v>
      </c>
      <c r="D83" s="25">
        <v>250083</v>
      </c>
      <c r="E83" s="23">
        <v>6383.8687410000002</v>
      </c>
      <c r="F83" s="24">
        <v>0.46101777045311298</v>
      </c>
      <c r="G83" s="24"/>
    </row>
    <row r="84" spans="1:7" x14ac:dyDescent="0.2">
      <c r="A84" s="22" t="s">
        <v>695</v>
      </c>
      <c r="B84" s="22" t="s">
        <v>694</v>
      </c>
      <c r="C84" s="22" t="s">
        <v>231</v>
      </c>
      <c r="D84" s="25">
        <v>1063013</v>
      </c>
      <c r="E84" s="23">
        <v>6271.7767000000003</v>
      </c>
      <c r="F84" s="24">
        <v>0.45292292625691699</v>
      </c>
      <c r="G84" s="24"/>
    </row>
    <row r="85" spans="1:7" x14ac:dyDescent="0.2">
      <c r="A85" s="22" t="s">
        <v>697</v>
      </c>
      <c r="B85" s="22" t="s">
        <v>696</v>
      </c>
      <c r="C85" s="22" t="s">
        <v>166</v>
      </c>
      <c r="D85" s="25">
        <v>1521507</v>
      </c>
      <c r="E85" s="23">
        <v>6213.0738350000001</v>
      </c>
      <c r="F85" s="24">
        <v>0.44868363734928401</v>
      </c>
      <c r="G85" s="24"/>
    </row>
    <row r="86" spans="1:7" x14ac:dyDescent="0.2">
      <c r="A86" s="22" t="s">
        <v>294</v>
      </c>
      <c r="B86" s="22" t="s">
        <v>293</v>
      </c>
      <c r="C86" s="22" t="s">
        <v>169</v>
      </c>
      <c r="D86" s="25">
        <v>1365476</v>
      </c>
      <c r="E86" s="23">
        <v>6035.4039199999997</v>
      </c>
      <c r="F86" s="24">
        <v>0.43585301826655698</v>
      </c>
      <c r="G86" s="24"/>
    </row>
    <row r="87" spans="1:7" x14ac:dyDescent="0.2">
      <c r="A87" s="22" t="s">
        <v>699</v>
      </c>
      <c r="B87" s="22" t="s">
        <v>698</v>
      </c>
      <c r="C87" s="22" t="s">
        <v>208</v>
      </c>
      <c r="D87" s="25">
        <v>3334415</v>
      </c>
      <c r="E87" s="23">
        <v>5761.5356789999996</v>
      </c>
      <c r="F87" s="24">
        <v>0.41607533627055199</v>
      </c>
      <c r="G87" s="24"/>
    </row>
    <row r="88" spans="1:7" x14ac:dyDescent="0.2">
      <c r="A88" s="22" t="s">
        <v>701</v>
      </c>
      <c r="B88" s="22" t="s">
        <v>700</v>
      </c>
      <c r="C88" s="22" t="s">
        <v>236</v>
      </c>
      <c r="D88" s="25">
        <v>9255068</v>
      </c>
      <c r="E88" s="23">
        <v>5684.4627659999996</v>
      </c>
      <c r="F88" s="24">
        <v>0.41050943509758703</v>
      </c>
      <c r="G88" s="24"/>
    </row>
    <row r="89" spans="1:7" x14ac:dyDescent="0.2">
      <c r="A89" s="22" t="s">
        <v>703</v>
      </c>
      <c r="B89" s="22" t="s">
        <v>702</v>
      </c>
      <c r="C89" s="22" t="s">
        <v>208</v>
      </c>
      <c r="D89" s="25">
        <v>259384</v>
      </c>
      <c r="E89" s="23">
        <v>5621.8888159999997</v>
      </c>
      <c r="F89" s="24">
        <v>0.405990591730371</v>
      </c>
      <c r="G89" s="24"/>
    </row>
    <row r="90" spans="1:7" x14ac:dyDescent="0.2">
      <c r="A90" s="22" t="s">
        <v>705</v>
      </c>
      <c r="B90" s="22" t="s">
        <v>704</v>
      </c>
      <c r="C90" s="22" t="s">
        <v>166</v>
      </c>
      <c r="D90" s="25">
        <v>923838</v>
      </c>
      <c r="E90" s="23">
        <v>4941.147543</v>
      </c>
      <c r="F90" s="24">
        <v>0.35683014738753999</v>
      </c>
      <c r="G90" s="24"/>
    </row>
    <row r="91" spans="1:7" x14ac:dyDescent="0.2">
      <c r="A91" s="22" t="s">
        <v>577</v>
      </c>
      <c r="B91" s="22" t="s">
        <v>576</v>
      </c>
      <c r="C91" s="22" t="s">
        <v>166</v>
      </c>
      <c r="D91" s="25">
        <v>1477466</v>
      </c>
      <c r="E91" s="23">
        <v>4665.8376280000002</v>
      </c>
      <c r="F91" s="24">
        <v>0.33694835339297002</v>
      </c>
      <c r="G91" s="24"/>
    </row>
    <row r="92" spans="1:7" x14ac:dyDescent="0.2">
      <c r="A92" s="22" t="s">
        <v>707</v>
      </c>
      <c r="B92" s="22" t="s">
        <v>706</v>
      </c>
      <c r="C92" s="22" t="s">
        <v>442</v>
      </c>
      <c r="D92" s="25">
        <v>2000000</v>
      </c>
      <c r="E92" s="23">
        <v>3984.2</v>
      </c>
      <c r="F92" s="24">
        <v>0.28772317783457002</v>
      </c>
      <c r="G92" s="24"/>
    </row>
    <row r="93" spans="1:7" x14ac:dyDescent="0.2">
      <c r="A93" s="22" t="s">
        <v>709</v>
      </c>
      <c r="B93" s="22" t="s">
        <v>708</v>
      </c>
      <c r="C93" s="22" t="s">
        <v>208</v>
      </c>
      <c r="D93" s="25">
        <v>508131</v>
      </c>
      <c r="E93" s="23">
        <v>1065.3474550000001</v>
      </c>
      <c r="F93" s="24">
        <v>7.6935182784642106E-2</v>
      </c>
      <c r="G93" s="24"/>
    </row>
    <row r="94" spans="1:7" x14ac:dyDescent="0.2">
      <c r="A94" s="21" t="s">
        <v>34</v>
      </c>
      <c r="B94" s="21"/>
      <c r="C94" s="21"/>
      <c r="D94" s="21"/>
      <c r="E94" s="26">
        <f>SUM(E7:E93)</f>
        <v>1331015.9693959996</v>
      </c>
      <c r="F94" s="27">
        <f>SUM(F7:F93)</f>
        <v>96.120712931875232</v>
      </c>
      <c r="G94" s="24"/>
    </row>
    <row r="95" spans="1:7" x14ac:dyDescent="0.2">
      <c r="A95" s="22"/>
      <c r="B95" s="22"/>
      <c r="C95" s="22"/>
      <c r="D95" s="22"/>
      <c r="E95" s="23"/>
      <c r="F95" s="24"/>
      <c r="G95" s="24"/>
    </row>
    <row r="96" spans="1:7" x14ac:dyDescent="0.2">
      <c r="A96" s="21" t="s">
        <v>35</v>
      </c>
      <c r="B96" s="22"/>
      <c r="C96" s="22"/>
      <c r="D96" s="22"/>
      <c r="E96" s="23"/>
      <c r="F96" s="24"/>
      <c r="G96" s="24"/>
    </row>
    <row r="97" spans="1:7" x14ac:dyDescent="0.2">
      <c r="A97" s="21" t="s">
        <v>42</v>
      </c>
      <c r="B97" s="22"/>
      <c r="C97" s="22"/>
      <c r="D97" s="22"/>
      <c r="E97" s="23"/>
      <c r="F97" s="24"/>
      <c r="G97" s="24"/>
    </row>
    <row r="98" spans="1:7" x14ac:dyDescent="0.2">
      <c r="A98" s="22" t="s">
        <v>138</v>
      </c>
      <c r="B98" s="22" t="s">
        <v>1744</v>
      </c>
      <c r="C98" s="22" t="s">
        <v>43</v>
      </c>
      <c r="D98" s="25">
        <v>2500000</v>
      </c>
      <c r="E98" s="23">
        <v>2498.2375000000002</v>
      </c>
      <c r="F98" s="24">
        <v>0.18041283883477</v>
      </c>
      <c r="G98" s="24">
        <v>5.1501000000000001</v>
      </c>
    </row>
    <row r="99" spans="1:7" x14ac:dyDescent="0.2">
      <c r="A99" s="21" t="s">
        <v>34</v>
      </c>
      <c r="B99" s="21"/>
      <c r="C99" s="21"/>
      <c r="D99" s="21"/>
      <c r="E99" s="26">
        <f>SUM(E97:E98)</f>
        <v>2498.2375000000002</v>
      </c>
      <c r="F99" s="27">
        <f>SUM(F97:F98)</f>
        <v>0.18041283883477</v>
      </c>
      <c r="G99" s="24"/>
    </row>
    <row r="100" spans="1:7" x14ac:dyDescent="0.2">
      <c r="A100" s="22"/>
      <c r="B100" s="22"/>
      <c r="C100" s="22"/>
      <c r="D100" s="22"/>
      <c r="E100" s="23"/>
      <c r="F100" s="24"/>
      <c r="G100" s="24"/>
    </row>
    <row r="101" spans="1:7" x14ac:dyDescent="0.2">
      <c r="A101" s="21" t="s">
        <v>44</v>
      </c>
      <c r="B101" s="21"/>
      <c r="C101" s="21"/>
      <c r="D101" s="21"/>
      <c r="E101" s="26">
        <f>E94+E99</f>
        <v>1333514.2068959996</v>
      </c>
      <c r="F101" s="27">
        <f>F94+F99</f>
        <v>96.301125770710001</v>
      </c>
      <c r="G101" s="24"/>
    </row>
    <row r="102" spans="1:7" x14ac:dyDescent="0.2">
      <c r="A102" s="21"/>
      <c r="B102" s="21"/>
      <c r="C102" s="21"/>
      <c r="D102" s="21"/>
      <c r="E102" s="26"/>
      <c r="F102" s="27"/>
      <c r="G102" s="24"/>
    </row>
    <row r="103" spans="1:7" x14ac:dyDescent="0.2">
      <c r="A103" s="21" t="s">
        <v>46</v>
      </c>
      <c r="B103" s="21"/>
      <c r="C103" s="21"/>
      <c r="D103" s="21"/>
      <c r="E103" s="26">
        <f>E105-(E94+E99)</f>
        <v>51219.560465200339</v>
      </c>
      <c r="F103" s="27">
        <f>F105-(F94+F99)</f>
        <v>3.6988742292899985</v>
      </c>
      <c r="G103" s="22"/>
    </row>
    <row r="104" spans="1:7" x14ac:dyDescent="0.2">
      <c r="A104" s="21"/>
      <c r="B104" s="21"/>
      <c r="C104" s="21"/>
      <c r="D104" s="21"/>
      <c r="E104" s="26"/>
      <c r="F104" s="27"/>
      <c r="G104" s="67"/>
    </row>
    <row r="105" spans="1:7" x14ac:dyDescent="0.2">
      <c r="A105" s="28" t="s">
        <v>45</v>
      </c>
      <c r="B105" s="28"/>
      <c r="C105" s="28"/>
      <c r="D105" s="28"/>
      <c r="E105" s="29">
        <v>1384733.7673611999</v>
      </c>
      <c r="F105" s="30">
        <v>100</v>
      </c>
      <c r="G105" s="66"/>
    </row>
    <row r="106" spans="1:7" x14ac:dyDescent="0.2">
      <c r="A106" s="6" t="s">
        <v>1743</v>
      </c>
      <c r="B106" s="11"/>
      <c r="C106" s="11"/>
      <c r="D106" s="11"/>
      <c r="E106" s="12"/>
      <c r="F106" s="13"/>
      <c r="G106" s="11"/>
    </row>
    <row r="108" spans="1:7" ht="23.25" customHeight="1" x14ac:dyDescent="0.2">
      <c r="A108" s="175" t="s">
        <v>983</v>
      </c>
      <c r="B108" s="175"/>
      <c r="C108" s="175"/>
      <c r="D108" s="175"/>
      <c r="G108" s="9"/>
    </row>
    <row r="110" spans="1:7" x14ac:dyDescent="0.2">
      <c r="A110" s="11" t="s">
        <v>49</v>
      </c>
    </row>
    <row r="111" spans="1:7" x14ac:dyDescent="0.2">
      <c r="A111" s="11" t="s">
        <v>995</v>
      </c>
    </row>
    <row r="112" spans="1:7" x14ac:dyDescent="0.2">
      <c r="A112" s="11" t="s">
        <v>50</v>
      </c>
      <c r="B112" s="11"/>
      <c r="C112" s="31" t="s">
        <v>52</v>
      </c>
      <c r="D112" s="11" t="s">
        <v>51</v>
      </c>
    </row>
    <row r="113" spans="1:4" x14ac:dyDescent="0.2">
      <c r="A113" s="6" t="s">
        <v>59</v>
      </c>
      <c r="C113" s="32">
        <v>170.4622</v>
      </c>
      <c r="D113" s="32">
        <v>169.97739999999999</v>
      </c>
    </row>
    <row r="114" spans="1:4" x14ac:dyDescent="0.2">
      <c r="A114" s="6" t="s">
        <v>127</v>
      </c>
      <c r="C114" s="32">
        <v>42.611400000000003</v>
      </c>
      <c r="D114" s="32">
        <v>42.490200000000002</v>
      </c>
    </row>
    <row r="115" spans="1:4" x14ac:dyDescent="0.2">
      <c r="A115" s="6" t="s">
        <v>60</v>
      </c>
      <c r="C115" s="32">
        <v>194.17740000000001</v>
      </c>
      <c r="D115" s="32">
        <v>193.745</v>
      </c>
    </row>
    <row r="116" spans="1:4" x14ac:dyDescent="0.2">
      <c r="A116" s="6" t="s">
        <v>128</v>
      </c>
      <c r="C116" s="32">
        <v>50.466099999999997</v>
      </c>
      <c r="D116" s="32">
        <v>50.353499999999997</v>
      </c>
    </row>
    <row r="118" spans="1:4" x14ac:dyDescent="0.2">
      <c r="A118" s="6" t="s">
        <v>56</v>
      </c>
    </row>
    <row r="120" spans="1:4" x14ac:dyDescent="0.2">
      <c r="A120" s="11" t="s">
        <v>996</v>
      </c>
      <c r="D120" s="31" t="s">
        <v>58</v>
      </c>
    </row>
    <row r="122" spans="1:4" x14ac:dyDescent="0.2">
      <c r="A122" s="11" t="s">
        <v>998</v>
      </c>
      <c r="D122" s="31" t="s">
        <v>58</v>
      </c>
    </row>
    <row r="124" spans="1:4" x14ac:dyDescent="0.2">
      <c r="A124" s="11" t="s">
        <v>1019</v>
      </c>
      <c r="D124" s="31" t="s">
        <v>58</v>
      </c>
    </row>
    <row r="125" spans="1:4" x14ac:dyDescent="0.2">
      <c r="A125" s="11"/>
    </row>
    <row r="126" spans="1:4" x14ac:dyDescent="0.2">
      <c r="A126" s="11" t="s">
        <v>1014</v>
      </c>
      <c r="D126" s="31" t="s">
        <v>58</v>
      </c>
    </row>
    <row r="128" spans="1:4" x14ac:dyDescent="0.2">
      <c r="A128" s="11" t="s">
        <v>1015</v>
      </c>
      <c r="D128" s="36">
        <v>0.334997796875804</v>
      </c>
    </row>
    <row r="130" spans="1:9" x14ac:dyDescent="0.2">
      <c r="A130" s="11" t="s">
        <v>377</v>
      </c>
      <c r="D130" s="31" t="s">
        <v>58</v>
      </c>
    </row>
    <row r="132" spans="1:9" x14ac:dyDescent="0.2">
      <c r="A132" s="11" t="s">
        <v>984</v>
      </c>
      <c r="D132" s="31" t="s">
        <v>58</v>
      </c>
    </row>
    <row r="134" spans="1:9" x14ac:dyDescent="0.2">
      <c r="A134" s="11" t="s">
        <v>985</v>
      </c>
      <c r="B134" s="11"/>
      <c r="D134" s="31" t="s">
        <v>58</v>
      </c>
    </row>
    <row r="135" spans="1:9" x14ac:dyDescent="0.2">
      <c r="A135" s="11"/>
      <c r="B135" s="11"/>
    </row>
    <row r="136" spans="1:9" x14ac:dyDescent="0.2">
      <c r="A136" s="11" t="s">
        <v>986</v>
      </c>
      <c r="B136" s="11"/>
      <c r="D136" s="31" t="s">
        <v>58</v>
      </c>
    </row>
    <row r="137" spans="1:9" x14ac:dyDescent="0.2">
      <c r="A137" s="11"/>
      <c r="B137" s="11"/>
    </row>
    <row r="138" spans="1:9" x14ac:dyDescent="0.2">
      <c r="A138" s="11" t="s">
        <v>987</v>
      </c>
      <c r="B138" s="11"/>
      <c r="D138" s="31" t="s">
        <v>58</v>
      </c>
    </row>
    <row r="140" spans="1:9" x14ac:dyDescent="0.2">
      <c r="A140" s="56" t="s">
        <v>1020</v>
      </c>
      <c r="B140" s="56"/>
      <c r="C140" s="56"/>
      <c r="D140" s="56"/>
      <c r="E140" s="56"/>
      <c r="F140" s="56"/>
      <c r="G140" s="57"/>
      <c r="H140" s="56"/>
      <c r="I140" s="56"/>
    </row>
    <row r="141" spans="1:9" x14ac:dyDescent="0.2">
      <c r="A141" s="71"/>
      <c r="B141" s="57"/>
      <c r="C141" s="57"/>
      <c r="D141" s="57"/>
      <c r="E141" s="10"/>
      <c r="G141" s="10"/>
      <c r="H141" s="57"/>
      <c r="I141" s="57"/>
    </row>
    <row r="142" spans="1:9" x14ac:dyDescent="0.2">
      <c r="A142" s="56" t="s">
        <v>1129</v>
      </c>
      <c r="B142" s="57"/>
      <c r="C142" s="57"/>
      <c r="D142" s="57"/>
      <c r="E142" s="10"/>
      <c r="G142" s="10"/>
      <c r="H142" s="57"/>
      <c r="I142" s="57"/>
    </row>
    <row r="143" spans="1:9" x14ac:dyDescent="0.2">
      <c r="A143" s="71"/>
      <c r="B143" s="57"/>
      <c r="C143" s="57"/>
      <c r="D143" s="57"/>
      <c r="E143" s="10"/>
      <c r="G143" s="10"/>
      <c r="H143" s="57"/>
      <c r="I143" s="57"/>
    </row>
    <row r="144" spans="1:9" x14ac:dyDescent="0.2">
      <c r="A144" s="57"/>
      <c r="B144" s="57"/>
      <c r="C144" s="57"/>
      <c r="D144" s="57"/>
      <c r="E144" s="10"/>
      <c r="G144" s="10"/>
      <c r="H144" s="57"/>
      <c r="I144" s="57"/>
    </row>
    <row r="145" spans="1:9" x14ac:dyDescent="0.2">
      <c r="A145" s="57"/>
      <c r="B145" s="57"/>
      <c r="C145" s="57"/>
      <c r="D145" s="57"/>
      <c r="E145" s="10"/>
      <c r="G145" s="10"/>
      <c r="H145" s="57"/>
      <c r="I145" s="57"/>
    </row>
    <row r="146" spans="1:9" x14ac:dyDescent="0.2">
      <c r="A146" s="57"/>
      <c r="B146" s="57"/>
      <c r="C146" s="57"/>
      <c r="D146" s="57"/>
      <c r="E146" s="10"/>
      <c r="G146" s="10"/>
      <c r="H146" s="57"/>
      <c r="I146" s="57"/>
    </row>
    <row r="147" spans="1:9" x14ac:dyDescent="0.2">
      <c r="A147" s="57"/>
      <c r="B147" s="57"/>
      <c r="C147" s="57"/>
      <c r="D147" s="57"/>
      <c r="E147" s="10"/>
      <c r="G147" s="10"/>
      <c r="H147" s="57"/>
      <c r="I147" s="57"/>
    </row>
    <row r="148" spans="1:9" x14ac:dyDescent="0.2">
      <c r="A148" s="57"/>
      <c r="B148" s="57"/>
      <c r="C148" s="57"/>
      <c r="D148" s="57"/>
      <c r="E148" s="10"/>
      <c r="G148" s="10"/>
      <c r="H148" s="57"/>
      <c r="I148" s="57"/>
    </row>
    <row r="149" spans="1:9" x14ac:dyDescent="0.2">
      <c r="A149" s="57"/>
      <c r="B149" s="57"/>
      <c r="C149" s="57"/>
      <c r="D149" s="57"/>
      <c r="E149" s="10"/>
      <c r="G149" s="10"/>
      <c r="H149" s="57"/>
      <c r="I149" s="57"/>
    </row>
    <row r="150" spans="1:9" x14ac:dyDescent="0.2">
      <c r="A150" s="57"/>
      <c r="B150" s="57"/>
      <c r="C150" s="57"/>
      <c r="D150" s="57"/>
      <c r="E150" s="10"/>
      <c r="G150" s="10"/>
      <c r="H150" s="57"/>
      <c r="I150" s="57"/>
    </row>
    <row r="151" spans="1:9" x14ac:dyDescent="0.2">
      <c r="A151" s="57"/>
      <c r="B151" s="57"/>
      <c r="C151" s="57"/>
      <c r="D151" s="57"/>
      <c r="E151" s="10"/>
      <c r="G151" s="10"/>
      <c r="H151" s="57"/>
      <c r="I151" s="57"/>
    </row>
    <row r="152" spans="1:9" x14ac:dyDescent="0.2">
      <c r="A152" s="57"/>
      <c r="B152" s="57"/>
      <c r="C152" s="57"/>
      <c r="D152" s="57"/>
      <c r="E152" s="10"/>
      <c r="G152" s="10"/>
      <c r="H152" s="57"/>
      <c r="I152" s="57"/>
    </row>
    <row r="153" spans="1:9" x14ac:dyDescent="0.2">
      <c r="A153" s="57"/>
      <c r="B153" s="57"/>
      <c r="C153" s="57"/>
      <c r="D153" s="57"/>
      <c r="E153" s="10"/>
      <c r="G153" s="10"/>
      <c r="H153" s="57"/>
      <c r="I153" s="57"/>
    </row>
    <row r="154" spans="1:9" x14ac:dyDescent="0.2">
      <c r="A154" s="57"/>
      <c r="B154" s="57"/>
      <c r="C154" s="57"/>
      <c r="D154" s="57"/>
      <c r="E154" s="10"/>
      <c r="G154" s="10"/>
      <c r="H154" s="57"/>
      <c r="I154" s="57"/>
    </row>
    <row r="155" spans="1:9" x14ac:dyDescent="0.2">
      <c r="A155" s="57"/>
      <c r="B155" s="57"/>
      <c r="C155" s="57"/>
      <c r="D155" s="57"/>
      <c r="E155" s="10"/>
      <c r="G155" s="10"/>
      <c r="H155" s="57"/>
      <c r="I155" s="57"/>
    </row>
    <row r="156" spans="1:9" x14ac:dyDescent="0.2">
      <c r="A156" s="57"/>
      <c r="B156" s="57"/>
      <c r="C156" s="57"/>
      <c r="D156" s="57"/>
      <c r="E156" s="10"/>
      <c r="G156" s="10"/>
      <c r="H156" s="57"/>
      <c r="I156" s="57"/>
    </row>
    <row r="157" spans="1:9" x14ac:dyDescent="0.2">
      <c r="A157" s="57"/>
      <c r="B157" s="57"/>
      <c r="C157" s="57"/>
      <c r="D157" s="57"/>
      <c r="E157" s="10"/>
      <c r="G157" s="10"/>
      <c r="H157" s="57"/>
      <c r="I157" s="57"/>
    </row>
    <row r="158" spans="1:9" x14ac:dyDescent="0.2">
      <c r="A158" s="57"/>
      <c r="B158" s="57"/>
      <c r="C158" s="57"/>
      <c r="D158" s="57"/>
      <c r="E158" s="10"/>
      <c r="G158" s="10"/>
      <c r="H158" s="57"/>
      <c r="I158" s="57"/>
    </row>
    <row r="159" spans="1:9" x14ac:dyDescent="0.2">
      <c r="A159" s="57"/>
      <c r="B159" s="57"/>
      <c r="C159" s="57"/>
      <c r="D159" s="57"/>
      <c r="E159" s="10"/>
      <c r="G159" s="10"/>
      <c r="H159" s="57"/>
      <c r="I159" s="57"/>
    </row>
    <row r="160" spans="1:9" x14ac:dyDescent="0.2">
      <c r="A160" s="56" t="s">
        <v>1139</v>
      </c>
      <c r="B160" s="57"/>
      <c r="C160" s="57"/>
      <c r="D160" s="57"/>
      <c r="E160" s="10"/>
      <c r="G160" s="10"/>
      <c r="H160" s="57"/>
      <c r="I160" s="57"/>
    </row>
    <row r="161" spans="1:9" x14ac:dyDescent="0.2">
      <c r="A161" s="57"/>
      <c r="B161" s="57"/>
      <c r="C161" s="57"/>
      <c r="D161" s="57"/>
      <c r="E161" s="10"/>
      <c r="G161" s="10"/>
      <c r="H161" s="57"/>
      <c r="I161" s="57"/>
    </row>
    <row r="162" spans="1:9" x14ac:dyDescent="0.2">
      <c r="A162" s="56" t="s">
        <v>1130</v>
      </c>
      <c r="B162" s="57"/>
      <c r="C162" s="57"/>
      <c r="D162" s="57"/>
      <c r="E162" s="10"/>
      <c r="G162" s="10"/>
      <c r="H162" s="57"/>
      <c r="I162" s="57"/>
    </row>
    <row r="163" spans="1:9" x14ac:dyDescent="0.2">
      <c r="A163" s="57"/>
      <c r="B163" s="57"/>
      <c r="C163" s="57"/>
      <c r="D163" s="57"/>
      <c r="E163" s="10"/>
      <c r="G163" s="10"/>
      <c r="H163" s="57"/>
      <c r="I163" s="57"/>
    </row>
    <row r="164" spans="1:9" x14ac:dyDescent="0.2">
      <c r="A164" s="57"/>
      <c r="B164" s="57"/>
      <c r="C164" s="57"/>
      <c r="D164" s="57"/>
      <c r="E164" s="10"/>
      <c r="G164" s="10"/>
      <c r="H164" s="57"/>
      <c r="I164" s="57"/>
    </row>
    <row r="165" spans="1:9" x14ac:dyDescent="0.2">
      <c r="A165" s="57"/>
      <c r="B165" s="57"/>
      <c r="C165" s="57"/>
      <c r="D165" s="57"/>
      <c r="E165" s="10"/>
      <c r="G165" s="10"/>
      <c r="H165" s="57"/>
      <c r="I165" s="57"/>
    </row>
    <row r="166" spans="1:9" x14ac:dyDescent="0.2">
      <c r="A166" s="57"/>
      <c r="B166" s="57"/>
      <c r="C166" s="57"/>
      <c r="D166" s="57"/>
      <c r="E166" s="10"/>
      <c r="G166" s="10"/>
      <c r="H166" s="57"/>
      <c r="I166" s="57"/>
    </row>
    <row r="167" spans="1:9" x14ac:dyDescent="0.2">
      <c r="A167" s="57"/>
      <c r="B167" s="57"/>
      <c r="C167" s="57"/>
      <c r="D167" s="57"/>
      <c r="E167" s="10"/>
      <c r="G167" s="10"/>
      <c r="H167" s="57"/>
      <c r="I167" s="57"/>
    </row>
    <row r="168" spans="1:9" x14ac:dyDescent="0.2">
      <c r="A168" s="57"/>
      <c r="B168" s="57"/>
      <c r="C168" s="57"/>
      <c r="D168" s="57"/>
      <c r="E168" s="10"/>
      <c r="G168" s="10"/>
      <c r="H168" s="57"/>
      <c r="I168" s="57"/>
    </row>
    <row r="169" spans="1:9" x14ac:dyDescent="0.2">
      <c r="A169" s="57"/>
      <c r="B169" s="57"/>
      <c r="C169" s="57"/>
      <c r="D169" s="57"/>
      <c r="E169" s="10"/>
      <c r="G169" s="10"/>
      <c r="H169" s="57"/>
      <c r="I169" s="57"/>
    </row>
    <row r="170" spans="1:9" x14ac:dyDescent="0.2">
      <c r="A170" s="57"/>
      <c r="B170" s="57"/>
      <c r="C170" s="57"/>
      <c r="D170" s="57"/>
      <c r="E170" s="10"/>
      <c r="G170" s="10"/>
      <c r="H170" s="57"/>
      <c r="I170" s="57"/>
    </row>
    <row r="171" spans="1:9" x14ac:dyDescent="0.2">
      <c r="A171" s="57"/>
      <c r="B171" s="57"/>
      <c r="C171" s="57"/>
      <c r="D171" s="57"/>
      <c r="E171" s="10"/>
      <c r="G171" s="10"/>
      <c r="H171" s="57"/>
      <c r="I171" s="57"/>
    </row>
    <row r="172" spans="1:9" x14ac:dyDescent="0.2">
      <c r="A172" s="57"/>
      <c r="B172" s="57"/>
      <c r="C172" s="57"/>
      <c r="D172" s="57"/>
      <c r="E172" s="10"/>
      <c r="G172" s="10"/>
      <c r="H172" s="57"/>
      <c r="I172" s="57"/>
    </row>
    <row r="173" spans="1:9" x14ac:dyDescent="0.2">
      <c r="A173" s="57"/>
      <c r="B173" s="57"/>
      <c r="C173" s="57"/>
      <c r="D173" s="57"/>
      <c r="E173" s="10"/>
      <c r="G173" s="10"/>
      <c r="H173" s="57"/>
      <c r="I173" s="57"/>
    </row>
    <row r="174" spans="1:9" x14ac:dyDescent="0.2">
      <c r="A174" s="57"/>
      <c r="B174" s="57"/>
      <c r="C174" s="57"/>
      <c r="D174" s="57"/>
      <c r="E174" s="10"/>
      <c r="G174" s="10"/>
      <c r="H174" s="57"/>
      <c r="I174" s="57"/>
    </row>
    <row r="175" spans="1:9" x14ac:dyDescent="0.2">
      <c r="A175" s="57"/>
      <c r="B175" s="57"/>
      <c r="C175" s="57"/>
      <c r="D175" s="57"/>
      <c r="E175" s="10"/>
      <c r="G175" s="10"/>
      <c r="H175" s="57"/>
      <c r="I175" s="57"/>
    </row>
    <row r="176" spans="1:9" x14ac:dyDescent="0.2">
      <c r="A176" s="57"/>
      <c r="B176" s="57"/>
      <c r="C176" s="57"/>
      <c r="D176" s="57"/>
      <c r="E176" s="10"/>
      <c r="G176" s="10"/>
      <c r="H176" s="57"/>
      <c r="I176" s="57"/>
    </row>
    <row r="177" spans="1:9" x14ac:dyDescent="0.2">
      <c r="A177" s="57"/>
      <c r="B177" s="57"/>
      <c r="C177" s="57"/>
      <c r="D177" s="57"/>
      <c r="E177" s="10"/>
      <c r="G177" s="10"/>
      <c r="H177" s="57"/>
      <c r="I177" s="57"/>
    </row>
    <row r="178" spans="1:9" x14ac:dyDescent="0.2">
      <c r="A178" s="57"/>
      <c r="B178" s="57"/>
      <c r="C178" s="57"/>
      <c r="D178" s="57"/>
      <c r="E178" s="10"/>
      <c r="G178" s="10"/>
      <c r="H178" s="57"/>
      <c r="I178" s="57"/>
    </row>
    <row r="179" spans="1:9" x14ac:dyDescent="0.2">
      <c r="A179" s="57"/>
      <c r="B179" s="57"/>
      <c r="C179" s="57"/>
      <c r="D179" s="57"/>
      <c r="E179" s="10"/>
      <c r="G179" s="10"/>
      <c r="H179" s="57"/>
      <c r="I179" s="57"/>
    </row>
    <row r="180" spans="1:9" x14ac:dyDescent="0.2">
      <c r="A180" s="6" t="s">
        <v>1140</v>
      </c>
      <c r="B180" s="57"/>
      <c r="C180" s="57"/>
      <c r="D180" s="57"/>
      <c r="E180" s="10"/>
      <c r="G180" s="10"/>
      <c r="H180" s="57"/>
      <c r="I180" s="57"/>
    </row>
    <row r="181" spans="1:9" x14ac:dyDescent="0.2">
      <c r="A181" s="57"/>
      <c r="B181" s="57"/>
      <c r="C181" s="57"/>
      <c r="D181" s="57"/>
      <c r="E181" s="10"/>
      <c r="G181" s="10"/>
      <c r="H181" s="57"/>
      <c r="I181" s="57"/>
    </row>
    <row r="182" spans="1:9" x14ac:dyDescent="0.2">
      <c r="A182" s="57" t="s">
        <v>1128</v>
      </c>
      <c r="B182" s="57"/>
      <c r="C182" s="57"/>
      <c r="D182" s="57"/>
      <c r="E182" s="10"/>
      <c r="G182" s="10"/>
      <c r="H182" s="57"/>
      <c r="I182" s="57"/>
    </row>
    <row r="183" spans="1:9" x14ac:dyDescent="0.2">
      <c r="A183" s="57"/>
      <c r="B183" s="57"/>
      <c r="C183" s="57"/>
      <c r="D183" s="57"/>
      <c r="E183" s="10"/>
      <c r="G183" s="10"/>
      <c r="H183" s="57"/>
      <c r="I183" s="57"/>
    </row>
    <row r="184" spans="1:9" x14ac:dyDescent="0.2">
      <c r="A184" s="57"/>
      <c r="B184" s="57"/>
      <c r="C184" s="57"/>
      <c r="D184" s="57"/>
      <c r="E184" s="10"/>
      <c r="G184" s="10"/>
      <c r="H184" s="57"/>
      <c r="I184" s="57"/>
    </row>
    <row r="185" spans="1:9" x14ac:dyDescent="0.2">
      <c r="A185" s="57"/>
      <c r="B185" s="57"/>
      <c r="C185" s="57"/>
      <c r="D185" s="57"/>
      <c r="E185" s="10"/>
      <c r="G185" s="10"/>
      <c r="H185" s="57"/>
      <c r="I185" s="57"/>
    </row>
    <row r="186" spans="1:9" x14ac:dyDescent="0.2">
      <c r="A186" s="57"/>
      <c r="B186" s="57"/>
      <c r="C186" s="57"/>
      <c r="D186" s="57"/>
      <c r="E186" s="10"/>
      <c r="G186" s="10"/>
      <c r="H186" s="57"/>
      <c r="I186" s="57"/>
    </row>
    <row r="187" spans="1:9" x14ac:dyDescent="0.2">
      <c r="A187" s="57"/>
      <c r="B187" s="57"/>
      <c r="C187" s="57"/>
      <c r="D187" s="57"/>
      <c r="E187" s="10"/>
      <c r="G187" s="10"/>
      <c r="H187" s="57"/>
      <c r="I187" s="57"/>
    </row>
    <row r="188" spans="1:9" x14ac:dyDescent="0.2">
      <c r="A188" s="57"/>
      <c r="B188" s="57"/>
      <c r="C188" s="57"/>
      <c r="D188" s="57"/>
      <c r="E188" s="10"/>
      <c r="G188" s="10"/>
      <c r="H188" s="57"/>
      <c r="I188" s="57"/>
    </row>
    <row r="189" spans="1:9" x14ac:dyDescent="0.2">
      <c r="A189" s="57"/>
      <c r="B189" s="57"/>
      <c r="C189" s="57"/>
      <c r="D189" s="57"/>
      <c r="E189" s="10"/>
      <c r="G189" s="10"/>
      <c r="H189" s="57"/>
      <c r="I189" s="57"/>
    </row>
    <row r="190" spans="1:9" x14ac:dyDescent="0.2">
      <c r="A190" s="57"/>
      <c r="B190" s="57"/>
      <c r="C190" s="57"/>
      <c r="D190" s="57"/>
      <c r="E190" s="10"/>
      <c r="G190" s="10"/>
      <c r="H190" s="57"/>
      <c r="I190" s="57"/>
    </row>
    <row r="191" spans="1:9" x14ac:dyDescent="0.2">
      <c r="A191" s="57"/>
      <c r="B191" s="57"/>
      <c r="C191" s="57"/>
      <c r="D191" s="57"/>
      <c r="E191" s="10"/>
      <c r="G191" s="10"/>
      <c r="H191" s="57"/>
      <c r="I191" s="57"/>
    </row>
    <row r="192" spans="1:9" x14ac:dyDescent="0.2">
      <c r="A192" s="57"/>
      <c r="B192" s="57"/>
      <c r="C192" s="57"/>
      <c r="D192" s="57"/>
      <c r="E192" s="10"/>
      <c r="G192" s="10"/>
      <c r="H192" s="57"/>
      <c r="I192" s="57"/>
    </row>
    <row r="193" spans="1:9" x14ac:dyDescent="0.2">
      <c r="A193" s="57"/>
      <c r="B193" s="57"/>
      <c r="C193" s="57"/>
      <c r="D193" s="57"/>
      <c r="E193" s="10"/>
      <c r="G193" s="10"/>
      <c r="H193" s="57"/>
      <c r="I193" s="57"/>
    </row>
    <row r="194" spans="1:9" x14ac:dyDescent="0.2">
      <c r="A194" s="57"/>
      <c r="B194" s="57"/>
      <c r="C194" s="57"/>
      <c r="D194" s="57"/>
      <c r="E194" s="10"/>
      <c r="G194" s="10"/>
      <c r="H194" s="57"/>
      <c r="I194" s="57"/>
    </row>
    <row r="195" spans="1:9" x14ac:dyDescent="0.2">
      <c r="A195" s="57"/>
      <c r="B195" s="57"/>
      <c r="C195" s="57"/>
      <c r="D195" s="57"/>
      <c r="E195" s="10"/>
      <c r="G195" s="10"/>
      <c r="H195" s="57"/>
      <c r="I195" s="57"/>
    </row>
    <row r="196" spans="1:9" x14ac:dyDescent="0.2">
      <c r="A196" s="57"/>
      <c r="B196" s="57"/>
      <c r="C196" s="57"/>
      <c r="D196" s="57"/>
      <c r="E196" s="10"/>
      <c r="G196" s="10"/>
      <c r="H196" s="57"/>
      <c r="I196" s="57"/>
    </row>
    <row r="197" spans="1:9" x14ac:dyDescent="0.2">
      <c r="A197" s="57"/>
      <c r="B197" s="57"/>
      <c r="C197" s="57"/>
      <c r="D197" s="57"/>
      <c r="E197" s="10"/>
      <c r="G197" s="10"/>
      <c r="H197" s="57"/>
      <c r="I197" s="57"/>
    </row>
    <row r="198" spans="1:9" x14ac:dyDescent="0.2">
      <c r="A198" s="57"/>
      <c r="B198" s="57"/>
      <c r="C198" s="57"/>
      <c r="D198" s="57"/>
      <c r="E198" s="10"/>
      <c r="G198" s="10"/>
      <c r="H198" s="57"/>
      <c r="I198" s="57"/>
    </row>
    <row r="199" spans="1:9" x14ac:dyDescent="0.2">
      <c r="A199" s="57"/>
      <c r="B199" s="57"/>
      <c r="C199" s="57"/>
      <c r="D199" s="57"/>
      <c r="E199" s="10"/>
      <c r="G199" s="10"/>
      <c r="H199" s="57"/>
      <c r="I199" s="57"/>
    </row>
    <row r="200" spans="1:9" x14ac:dyDescent="0.2">
      <c r="A200" s="57"/>
      <c r="B200" s="57"/>
      <c r="C200" s="57"/>
      <c r="D200" s="57"/>
      <c r="E200" s="10"/>
      <c r="G200" s="10"/>
      <c r="H200" s="57"/>
      <c r="I200" s="57"/>
    </row>
    <row r="201" spans="1:9" x14ac:dyDescent="0.2">
      <c r="A201" s="57"/>
      <c r="B201" s="57"/>
      <c r="C201" s="57"/>
      <c r="D201" s="57"/>
      <c r="E201" s="10"/>
      <c r="G201" s="10"/>
      <c r="H201" s="57"/>
      <c r="I201" s="57"/>
    </row>
    <row r="202" spans="1:9" x14ac:dyDescent="0.2">
      <c r="A202" s="57"/>
      <c r="B202" s="57"/>
      <c r="C202" s="57"/>
      <c r="D202" s="57"/>
      <c r="E202" s="10"/>
      <c r="G202" s="10"/>
      <c r="H202" s="57"/>
      <c r="I202" s="57"/>
    </row>
    <row r="203" spans="1:9" x14ac:dyDescent="0.2">
      <c r="A203" s="57"/>
      <c r="B203" s="57"/>
      <c r="C203" s="57"/>
      <c r="D203" s="57"/>
      <c r="E203" s="10"/>
      <c r="G203" s="10"/>
      <c r="H203" s="57"/>
      <c r="I203" s="57"/>
    </row>
    <row r="204" spans="1:9" x14ac:dyDescent="0.2">
      <c r="A204" s="57"/>
      <c r="B204" s="57"/>
      <c r="C204" s="57"/>
      <c r="D204" s="57"/>
      <c r="E204" s="10"/>
      <c r="G204" s="10"/>
      <c r="H204" s="57"/>
      <c r="I204" s="57"/>
    </row>
    <row r="205" spans="1:9" x14ac:dyDescent="0.2">
      <c r="A205" s="57"/>
      <c r="B205" s="57"/>
      <c r="C205" s="57"/>
      <c r="D205" s="57"/>
      <c r="E205" s="10"/>
      <c r="G205" s="10"/>
      <c r="H205" s="57"/>
      <c r="I205" s="57"/>
    </row>
    <row r="206" spans="1:9" x14ac:dyDescent="0.2">
      <c r="A206" s="57"/>
      <c r="B206" s="57"/>
      <c r="C206" s="57"/>
      <c r="D206" s="57"/>
      <c r="E206" s="10"/>
      <c r="G206" s="10"/>
      <c r="H206" s="57"/>
      <c r="I206" s="57"/>
    </row>
    <row r="207" spans="1:9" x14ac:dyDescent="0.2">
      <c r="A207" s="57"/>
      <c r="B207" s="57"/>
      <c r="C207" s="57"/>
      <c r="D207" s="57"/>
      <c r="E207" s="10"/>
      <c r="G207" s="10"/>
      <c r="H207" s="57"/>
      <c r="I207" s="57"/>
    </row>
    <row r="208" spans="1:9" x14ac:dyDescent="0.2">
      <c r="A208" s="57"/>
      <c r="B208" s="57"/>
      <c r="C208" s="57"/>
      <c r="D208" s="57"/>
      <c r="E208" s="10"/>
      <c r="G208" s="10"/>
      <c r="H208" s="57"/>
      <c r="I208" s="57"/>
    </row>
    <row r="209" spans="1:9" x14ac:dyDescent="0.2">
      <c r="A209" s="57"/>
      <c r="B209" s="57"/>
      <c r="C209" s="57"/>
      <c r="D209" s="57"/>
      <c r="E209" s="10"/>
      <c r="G209" s="10"/>
      <c r="H209" s="57"/>
      <c r="I209" s="57"/>
    </row>
    <row r="210" spans="1:9" x14ac:dyDescent="0.2">
      <c r="A210" s="57"/>
      <c r="B210" s="57"/>
      <c r="C210" s="57"/>
      <c r="D210" s="57"/>
      <c r="E210" s="10"/>
      <c r="G210" s="10"/>
      <c r="H210" s="57"/>
      <c r="I210" s="57"/>
    </row>
    <row r="211" spans="1:9" x14ac:dyDescent="0.2">
      <c r="A211" s="57"/>
      <c r="B211" s="57"/>
      <c r="C211" s="57"/>
      <c r="D211" s="57"/>
      <c r="E211" s="10"/>
      <c r="G211" s="10"/>
      <c r="H211" s="57"/>
      <c r="I211" s="57"/>
    </row>
    <row r="212" spans="1:9" x14ac:dyDescent="0.2">
      <c r="A212" s="57"/>
      <c r="B212" s="57"/>
      <c r="C212" s="57"/>
      <c r="D212" s="57"/>
      <c r="E212" s="10"/>
      <c r="G212" s="10"/>
      <c r="H212" s="57"/>
      <c r="I212" s="57"/>
    </row>
    <row r="213" spans="1:9" x14ac:dyDescent="0.2">
      <c r="A213" s="57"/>
      <c r="B213" s="57"/>
      <c r="C213" s="57"/>
      <c r="D213" s="57"/>
      <c r="E213" s="10"/>
      <c r="G213" s="10"/>
      <c r="H213" s="57"/>
      <c r="I213" s="57"/>
    </row>
    <row r="214" spans="1:9" x14ac:dyDescent="0.2">
      <c r="A214" s="57"/>
      <c r="B214" s="57"/>
      <c r="C214" s="57"/>
      <c r="D214" s="57"/>
      <c r="E214" s="10"/>
      <c r="G214" s="10"/>
      <c r="H214" s="57"/>
      <c r="I214" s="57"/>
    </row>
    <row r="215" spans="1:9" x14ac:dyDescent="0.2">
      <c r="A215" s="57"/>
      <c r="B215" s="57"/>
      <c r="C215" s="57"/>
      <c r="D215" s="57"/>
      <c r="E215" s="10"/>
      <c r="G215" s="10"/>
      <c r="H215" s="57"/>
      <c r="I215" s="57"/>
    </row>
    <row r="216" spans="1:9" x14ac:dyDescent="0.2">
      <c r="A216" s="57"/>
      <c r="B216" s="57"/>
      <c r="C216" s="57"/>
      <c r="D216" s="57"/>
      <c r="E216" s="10"/>
      <c r="G216" s="10"/>
      <c r="H216" s="57"/>
      <c r="I216" s="57"/>
    </row>
    <row r="217" spans="1:9" x14ac:dyDescent="0.2">
      <c r="A217" s="57"/>
      <c r="B217" s="57"/>
      <c r="C217" s="57"/>
      <c r="D217" s="57"/>
      <c r="E217" s="10"/>
      <c r="G217" s="10"/>
      <c r="H217" s="57"/>
      <c r="I217" s="57"/>
    </row>
    <row r="218" spans="1:9" x14ac:dyDescent="0.2">
      <c r="A218" s="57"/>
      <c r="B218" s="57"/>
      <c r="C218" s="57"/>
      <c r="D218" s="57"/>
      <c r="E218" s="10"/>
      <c r="G218" s="10"/>
      <c r="H218" s="57"/>
      <c r="I218" s="57"/>
    </row>
    <row r="219" spans="1:9" x14ac:dyDescent="0.2">
      <c r="A219" s="57"/>
      <c r="B219" s="57"/>
      <c r="C219" s="57"/>
      <c r="D219" s="57"/>
      <c r="E219" s="10"/>
      <c r="G219" s="10"/>
      <c r="H219" s="57"/>
      <c r="I219" s="57"/>
    </row>
    <row r="220" spans="1:9" x14ac:dyDescent="0.2">
      <c r="A220" s="57"/>
      <c r="B220" s="57"/>
      <c r="C220" s="57"/>
      <c r="D220" s="57"/>
      <c r="E220" s="10"/>
      <c r="G220" s="10"/>
      <c r="H220" s="57"/>
      <c r="I220" s="57"/>
    </row>
    <row r="221" spans="1:9" x14ac:dyDescent="0.2">
      <c r="A221" s="57"/>
      <c r="B221" s="57"/>
      <c r="C221" s="57"/>
      <c r="D221" s="57"/>
      <c r="E221" s="10"/>
      <c r="G221" s="10"/>
      <c r="H221" s="57"/>
      <c r="I221" s="57"/>
    </row>
    <row r="222" spans="1:9" x14ac:dyDescent="0.2">
      <c r="A222" s="57"/>
      <c r="B222" s="57"/>
      <c r="C222" s="57"/>
      <c r="D222" s="57"/>
      <c r="E222" s="10"/>
      <c r="G222" s="10"/>
      <c r="H222" s="57"/>
      <c r="I222" s="57"/>
    </row>
    <row r="223" spans="1:9" x14ac:dyDescent="0.2">
      <c r="A223" s="57"/>
      <c r="B223" s="57"/>
      <c r="C223" s="57"/>
      <c r="D223" s="57"/>
      <c r="E223" s="10"/>
      <c r="G223" s="10"/>
      <c r="H223" s="57"/>
      <c r="I223" s="57"/>
    </row>
    <row r="224" spans="1:9" x14ac:dyDescent="0.2">
      <c r="A224" s="57"/>
      <c r="B224" s="57"/>
      <c r="C224" s="57"/>
      <c r="D224" s="57"/>
      <c r="E224" s="10"/>
      <c r="G224" s="10"/>
      <c r="H224" s="57"/>
      <c r="I224" s="57"/>
    </row>
    <row r="225" spans="1:9" x14ac:dyDescent="0.2">
      <c r="A225" s="57"/>
      <c r="B225" s="57"/>
      <c r="C225" s="57"/>
      <c r="D225" s="57"/>
      <c r="E225" s="10"/>
      <c r="G225" s="10"/>
      <c r="H225" s="57"/>
      <c r="I225" s="57"/>
    </row>
    <row r="226" spans="1:9" x14ac:dyDescent="0.2">
      <c r="A226" s="57"/>
      <c r="B226" s="57"/>
      <c r="C226" s="57"/>
      <c r="D226" s="57"/>
      <c r="E226" s="10"/>
      <c r="G226" s="10"/>
      <c r="H226" s="57"/>
      <c r="I226" s="57"/>
    </row>
    <row r="227" spans="1:9" x14ac:dyDescent="0.2">
      <c r="A227" s="57"/>
      <c r="B227" s="57"/>
      <c r="C227" s="57"/>
      <c r="D227" s="57"/>
      <c r="E227" s="10"/>
      <c r="G227" s="10"/>
      <c r="H227" s="57"/>
      <c r="I227" s="57"/>
    </row>
    <row r="228" spans="1:9" x14ac:dyDescent="0.2">
      <c r="A228" s="57"/>
      <c r="B228" s="57"/>
      <c r="C228" s="57"/>
      <c r="D228" s="57"/>
      <c r="E228" s="10"/>
      <c r="G228" s="10"/>
      <c r="H228" s="57"/>
      <c r="I228" s="57"/>
    </row>
    <row r="229" spans="1:9" x14ac:dyDescent="0.2">
      <c r="A229" s="57"/>
      <c r="B229" s="57"/>
      <c r="C229" s="57"/>
      <c r="D229" s="57"/>
      <c r="E229" s="10"/>
      <c r="G229" s="10"/>
      <c r="H229" s="57"/>
      <c r="I229" s="57"/>
    </row>
    <row r="230" spans="1:9" x14ac:dyDescent="0.2">
      <c r="A230" s="57"/>
      <c r="B230" s="57"/>
      <c r="C230" s="57"/>
      <c r="D230" s="57"/>
      <c r="E230" s="10"/>
      <c r="G230" s="10"/>
      <c r="H230" s="57"/>
      <c r="I230" s="57"/>
    </row>
    <row r="231" spans="1:9" x14ac:dyDescent="0.2">
      <c r="A231" s="57"/>
      <c r="B231" s="57"/>
      <c r="C231" s="57"/>
      <c r="D231" s="57"/>
      <c r="E231" s="10"/>
      <c r="G231" s="10"/>
      <c r="H231" s="57"/>
      <c r="I231" s="57"/>
    </row>
    <row r="232" spans="1:9" x14ac:dyDescent="0.2">
      <c r="A232" s="57"/>
      <c r="B232" s="57"/>
      <c r="C232" s="57"/>
      <c r="D232" s="57"/>
      <c r="E232" s="10"/>
      <c r="G232" s="10"/>
      <c r="H232" s="57"/>
      <c r="I232" s="57"/>
    </row>
    <row r="233" spans="1:9" x14ac:dyDescent="0.2">
      <c r="A233" s="57"/>
      <c r="B233" s="57"/>
      <c r="C233" s="57"/>
      <c r="D233" s="57"/>
      <c r="E233" s="10"/>
      <c r="G233" s="10"/>
      <c r="H233" s="57"/>
      <c r="I233" s="57"/>
    </row>
    <row r="234" spans="1:9" x14ac:dyDescent="0.2">
      <c r="A234" s="57"/>
      <c r="B234" s="57"/>
      <c r="C234" s="57"/>
      <c r="D234" s="57"/>
      <c r="E234" s="10"/>
      <c r="G234" s="10"/>
      <c r="H234" s="57"/>
      <c r="I234" s="57"/>
    </row>
    <row r="235" spans="1:9" x14ac:dyDescent="0.2">
      <c r="A235" s="57"/>
      <c r="B235" s="57"/>
      <c r="C235" s="57"/>
      <c r="D235" s="57"/>
      <c r="E235" s="10"/>
      <c r="G235" s="10"/>
      <c r="H235" s="57"/>
      <c r="I235" s="57"/>
    </row>
    <row r="236" spans="1:9" x14ac:dyDescent="0.2">
      <c r="A236" s="57"/>
      <c r="B236" s="57"/>
      <c r="C236" s="57"/>
      <c r="D236" s="57"/>
      <c r="E236" s="10"/>
      <c r="G236" s="10"/>
      <c r="H236" s="57"/>
      <c r="I236" s="57"/>
    </row>
    <row r="237" spans="1:9" x14ac:dyDescent="0.2">
      <c r="A237" s="57"/>
      <c r="B237" s="57"/>
      <c r="C237" s="57"/>
      <c r="D237" s="57"/>
      <c r="E237" s="10"/>
      <c r="G237" s="10"/>
      <c r="H237" s="57"/>
      <c r="I237" s="57"/>
    </row>
    <row r="238" spans="1:9" x14ac:dyDescent="0.2">
      <c r="A238" s="57"/>
      <c r="B238" s="57"/>
      <c r="C238" s="57"/>
      <c r="D238" s="57"/>
      <c r="E238" s="10"/>
      <c r="G238" s="10"/>
      <c r="H238" s="57"/>
      <c r="I238" s="57"/>
    </row>
    <row r="239" spans="1:9" x14ac:dyDescent="0.2">
      <c r="A239" s="57"/>
      <c r="B239" s="57"/>
      <c r="C239" s="57"/>
      <c r="D239" s="57"/>
      <c r="E239" s="10"/>
      <c r="G239" s="10"/>
      <c r="H239" s="57"/>
      <c r="I239" s="57"/>
    </row>
    <row r="240" spans="1:9" x14ac:dyDescent="0.2">
      <c r="A240" s="57"/>
      <c r="B240" s="57"/>
      <c r="C240" s="57"/>
      <c r="D240" s="57"/>
      <c r="E240" s="10"/>
      <c r="G240" s="10"/>
      <c r="H240" s="57"/>
      <c r="I240" s="57"/>
    </row>
    <row r="241" spans="1:9" x14ac:dyDescent="0.2">
      <c r="A241" s="57"/>
      <c r="B241" s="57"/>
      <c r="C241" s="57"/>
      <c r="D241" s="57"/>
      <c r="E241" s="10"/>
      <c r="G241" s="10"/>
      <c r="H241" s="57"/>
      <c r="I241" s="57"/>
    </row>
    <row r="242" spans="1:9" x14ac:dyDescent="0.2">
      <c r="A242" s="57"/>
      <c r="B242" s="57"/>
      <c r="C242" s="57"/>
      <c r="D242" s="57"/>
      <c r="E242" s="10"/>
      <c r="G242" s="10"/>
      <c r="H242" s="57"/>
      <c r="I242" s="57"/>
    </row>
    <row r="243" spans="1:9" x14ac:dyDescent="0.2">
      <c r="A243" s="57"/>
      <c r="B243" s="57"/>
      <c r="C243" s="57"/>
      <c r="D243" s="57"/>
      <c r="E243" s="10"/>
      <c r="G243" s="10"/>
      <c r="H243" s="57"/>
      <c r="I243" s="57"/>
    </row>
    <row r="244" spans="1:9" x14ac:dyDescent="0.2">
      <c r="A244" s="57"/>
      <c r="B244" s="57"/>
      <c r="C244" s="57"/>
      <c r="D244" s="57"/>
      <c r="E244" s="10"/>
      <c r="G244" s="10"/>
      <c r="H244" s="57"/>
      <c r="I244" s="57"/>
    </row>
    <row r="245" spans="1:9" x14ac:dyDescent="0.2">
      <c r="A245" s="57"/>
      <c r="B245" s="57"/>
      <c r="C245" s="57"/>
      <c r="D245" s="57"/>
      <c r="E245" s="10"/>
      <c r="G245" s="10"/>
      <c r="H245" s="57"/>
      <c r="I245" s="57"/>
    </row>
    <row r="246" spans="1:9" x14ac:dyDescent="0.2">
      <c r="A246" s="57"/>
      <c r="B246" s="57"/>
      <c r="C246" s="57"/>
      <c r="D246" s="57"/>
      <c r="E246" s="10"/>
      <c r="G246" s="10"/>
      <c r="H246" s="57"/>
      <c r="I246" s="57"/>
    </row>
    <row r="247" spans="1:9" x14ac:dyDescent="0.2">
      <c r="A247" s="57"/>
      <c r="B247" s="57"/>
      <c r="C247" s="57"/>
      <c r="D247" s="57"/>
      <c r="E247" s="10"/>
      <c r="G247" s="10"/>
      <c r="H247" s="57"/>
      <c r="I247" s="57"/>
    </row>
    <row r="248" spans="1:9" x14ac:dyDescent="0.2">
      <c r="A248" s="57"/>
      <c r="B248" s="57"/>
      <c r="C248" s="57"/>
      <c r="D248" s="57"/>
      <c r="E248" s="10"/>
      <c r="G248" s="10"/>
      <c r="H248" s="57"/>
      <c r="I248" s="57"/>
    </row>
    <row r="249" spans="1:9" x14ac:dyDescent="0.2">
      <c r="A249" s="57"/>
      <c r="B249" s="57"/>
      <c r="C249" s="57"/>
      <c r="D249" s="57"/>
      <c r="E249" s="10"/>
      <c r="G249" s="10"/>
      <c r="H249" s="57"/>
      <c r="I249" s="57"/>
    </row>
    <row r="250" spans="1:9" x14ac:dyDescent="0.2">
      <c r="A250" s="57"/>
      <c r="B250" s="57"/>
      <c r="C250" s="57"/>
      <c r="D250" s="57"/>
      <c r="E250" s="10"/>
      <c r="G250" s="10"/>
      <c r="H250" s="57"/>
      <c r="I250" s="57"/>
    </row>
    <row r="251" spans="1:9" x14ac:dyDescent="0.2">
      <c r="A251" s="57"/>
      <c r="B251" s="57"/>
      <c r="C251" s="57"/>
      <c r="D251" s="57"/>
      <c r="E251" s="10"/>
      <c r="G251" s="10"/>
      <c r="H251" s="57"/>
      <c r="I251" s="57"/>
    </row>
    <row r="252" spans="1:9" x14ac:dyDescent="0.2">
      <c r="A252" s="57"/>
      <c r="B252" s="57"/>
      <c r="C252" s="57"/>
      <c r="D252" s="57"/>
      <c r="E252" s="10"/>
      <c r="G252" s="10"/>
      <c r="H252" s="57"/>
      <c r="I252" s="57"/>
    </row>
    <row r="253" spans="1:9" x14ac:dyDescent="0.2">
      <c r="A253" s="57"/>
      <c r="B253" s="57"/>
      <c r="C253" s="57"/>
      <c r="D253" s="57"/>
      <c r="E253" s="10"/>
      <c r="G253" s="10"/>
      <c r="H253" s="57"/>
      <c r="I253" s="57"/>
    </row>
    <row r="254" spans="1:9" x14ac:dyDescent="0.2">
      <c r="A254" s="57"/>
      <c r="B254" s="57"/>
      <c r="C254" s="57"/>
      <c r="D254" s="57"/>
      <c r="E254" s="10"/>
      <c r="G254" s="10"/>
      <c r="H254" s="57"/>
      <c r="I254" s="57"/>
    </row>
    <row r="255" spans="1:9" x14ac:dyDescent="0.2">
      <c r="A255" s="57"/>
      <c r="B255" s="57"/>
      <c r="C255" s="57"/>
      <c r="D255" s="57"/>
      <c r="E255" s="10"/>
      <c r="G255" s="10"/>
      <c r="H255" s="57"/>
      <c r="I255" s="57"/>
    </row>
    <row r="256" spans="1:9" x14ac:dyDescent="0.2">
      <c r="A256" s="57"/>
      <c r="B256" s="57"/>
      <c r="C256" s="57"/>
      <c r="D256" s="57"/>
      <c r="E256" s="10"/>
      <c r="G256" s="10"/>
      <c r="H256" s="57"/>
      <c r="I256" s="57"/>
    </row>
    <row r="257" spans="1:9" x14ac:dyDescent="0.2">
      <c r="A257" s="57"/>
      <c r="B257" s="57"/>
      <c r="C257" s="57"/>
      <c r="D257" s="57"/>
      <c r="E257" s="10"/>
      <c r="G257" s="10"/>
      <c r="H257" s="57"/>
      <c r="I257" s="57"/>
    </row>
    <row r="258" spans="1:9" x14ac:dyDescent="0.2">
      <c r="A258" s="57"/>
      <c r="B258" s="57"/>
      <c r="C258" s="57"/>
      <c r="D258" s="57"/>
      <c r="E258" s="10"/>
      <c r="G258" s="10"/>
      <c r="H258" s="57"/>
      <c r="I258" s="57"/>
    </row>
    <row r="259" spans="1:9" x14ac:dyDescent="0.2">
      <c r="A259" s="57"/>
      <c r="B259" s="57"/>
      <c r="C259" s="57"/>
      <c r="D259" s="57"/>
      <c r="E259" s="10"/>
      <c r="G259" s="10"/>
      <c r="H259" s="57"/>
      <c r="I259" s="57"/>
    </row>
    <row r="260" spans="1:9" x14ac:dyDescent="0.2">
      <c r="A260" s="57"/>
      <c r="B260" s="57"/>
      <c r="C260" s="57"/>
      <c r="D260" s="57"/>
      <c r="E260" s="10"/>
      <c r="G260" s="10"/>
      <c r="H260" s="57"/>
      <c r="I260" s="57"/>
    </row>
    <row r="261" spans="1:9" x14ac:dyDescent="0.2">
      <c r="A261" s="57"/>
      <c r="B261" s="57"/>
      <c r="C261" s="57"/>
      <c r="D261" s="57"/>
      <c r="E261" s="10"/>
      <c r="G261" s="10"/>
      <c r="H261" s="57"/>
      <c r="I261" s="57"/>
    </row>
    <row r="262" spans="1:9" x14ac:dyDescent="0.2">
      <c r="A262" s="57"/>
      <c r="B262" s="57"/>
      <c r="C262" s="57"/>
      <c r="D262" s="57"/>
      <c r="E262" s="10"/>
      <c r="G262" s="10"/>
      <c r="H262" s="57"/>
      <c r="I262" s="57"/>
    </row>
    <row r="263" spans="1:9" x14ac:dyDescent="0.2">
      <c r="A263" s="57"/>
      <c r="B263" s="57"/>
      <c r="C263" s="57"/>
      <c r="D263" s="57"/>
      <c r="E263" s="10"/>
      <c r="G263" s="10"/>
      <c r="H263" s="57"/>
      <c r="I263" s="57"/>
    </row>
    <row r="264" spans="1:9" x14ac:dyDescent="0.2">
      <c r="A264" s="57"/>
      <c r="B264" s="57"/>
      <c r="C264" s="57"/>
      <c r="D264" s="57"/>
      <c r="E264" s="10"/>
      <c r="G264" s="10"/>
      <c r="H264" s="57"/>
      <c r="I264" s="57"/>
    </row>
    <row r="265" spans="1:9" x14ac:dyDescent="0.2">
      <c r="A265" s="57"/>
      <c r="B265" s="57"/>
      <c r="C265" s="57"/>
      <c r="D265" s="57"/>
      <c r="E265" s="10"/>
      <c r="G265" s="10"/>
      <c r="H265" s="57"/>
      <c r="I265" s="57"/>
    </row>
    <row r="266" spans="1:9" x14ac:dyDescent="0.2">
      <c r="A266" s="57"/>
      <c r="B266" s="57"/>
      <c r="C266" s="57"/>
      <c r="D266" s="57"/>
      <c r="E266" s="10"/>
      <c r="G266" s="10"/>
      <c r="H266" s="57"/>
      <c r="I266" s="57"/>
    </row>
    <row r="267" spans="1:9" x14ac:dyDescent="0.2">
      <c r="A267" s="57"/>
      <c r="B267" s="57"/>
      <c r="C267" s="57"/>
      <c r="D267" s="57"/>
      <c r="E267" s="10"/>
      <c r="G267" s="10"/>
      <c r="H267" s="57"/>
      <c r="I267" s="57"/>
    </row>
    <row r="268" spans="1:9" x14ac:dyDescent="0.2">
      <c r="A268" s="57"/>
      <c r="B268" s="57"/>
      <c r="C268" s="57"/>
      <c r="D268" s="57"/>
      <c r="E268" s="10"/>
      <c r="G268" s="10"/>
      <c r="H268" s="57"/>
      <c r="I268" s="57"/>
    </row>
    <row r="269" spans="1:9" x14ac:dyDescent="0.2">
      <c r="A269" s="57"/>
      <c r="B269" s="57"/>
      <c r="C269" s="57"/>
      <c r="D269" s="57"/>
      <c r="E269" s="10"/>
      <c r="G269" s="10"/>
      <c r="H269" s="57"/>
      <c r="I269" s="57"/>
    </row>
    <row r="270" spans="1:9" x14ac:dyDescent="0.2">
      <c r="A270" s="57"/>
      <c r="B270" s="57"/>
      <c r="C270" s="57"/>
      <c r="D270" s="57"/>
      <c r="E270" s="10"/>
      <c r="G270" s="10"/>
      <c r="H270" s="57"/>
      <c r="I270" s="57"/>
    </row>
    <row r="271" spans="1:9" x14ac:dyDescent="0.2">
      <c r="A271" s="57"/>
      <c r="B271" s="57"/>
      <c r="C271" s="57"/>
      <c r="D271" s="57"/>
      <c r="E271" s="10"/>
      <c r="G271" s="10"/>
      <c r="H271" s="57"/>
      <c r="I271" s="57"/>
    </row>
    <row r="272" spans="1:9" x14ac:dyDescent="0.2">
      <c r="A272" s="57"/>
      <c r="B272" s="57"/>
      <c r="C272" s="57"/>
      <c r="D272" s="57"/>
      <c r="E272" s="10"/>
      <c r="G272" s="10"/>
      <c r="H272" s="57"/>
      <c r="I272" s="57"/>
    </row>
    <row r="273" spans="1:9" x14ac:dyDescent="0.2">
      <c r="A273" s="57"/>
      <c r="B273" s="57"/>
      <c r="C273" s="57"/>
      <c r="D273" s="57"/>
      <c r="E273" s="10"/>
      <c r="G273" s="10"/>
      <c r="H273" s="57"/>
      <c r="I273" s="57"/>
    </row>
    <row r="274" spans="1:9" x14ac:dyDescent="0.2">
      <c r="A274" s="57"/>
      <c r="B274" s="57"/>
      <c r="C274" s="57"/>
      <c r="D274" s="57"/>
      <c r="E274" s="10"/>
      <c r="G274" s="10"/>
      <c r="H274" s="57"/>
      <c r="I274" s="57"/>
    </row>
    <row r="275" spans="1:9" x14ac:dyDescent="0.2">
      <c r="A275" s="57"/>
      <c r="B275" s="57"/>
      <c r="C275" s="57"/>
      <c r="D275" s="57"/>
      <c r="E275" s="10"/>
      <c r="G275" s="10"/>
      <c r="H275" s="57"/>
      <c r="I275" s="57"/>
    </row>
    <row r="276" spans="1:9" x14ac:dyDescent="0.2">
      <c r="A276" s="57"/>
      <c r="B276" s="57"/>
      <c r="C276" s="57"/>
      <c r="D276" s="57"/>
      <c r="E276" s="10"/>
      <c r="G276" s="10"/>
      <c r="H276" s="57"/>
      <c r="I276" s="57"/>
    </row>
    <row r="277" spans="1:9" x14ac:dyDescent="0.2">
      <c r="A277" s="57"/>
      <c r="B277" s="57"/>
      <c r="C277" s="57"/>
      <c r="D277" s="57"/>
      <c r="E277" s="10"/>
      <c r="G277" s="57"/>
      <c r="H277" s="57"/>
      <c r="I277" s="57"/>
    </row>
    <row r="278" spans="1:9" x14ac:dyDescent="0.2">
      <c r="A278" s="57"/>
      <c r="B278" s="57"/>
      <c r="C278" s="57"/>
      <c r="D278" s="57"/>
      <c r="E278" s="10"/>
      <c r="G278" s="57"/>
      <c r="H278" s="57"/>
      <c r="I278" s="57"/>
    </row>
    <row r="279" spans="1:9" x14ac:dyDescent="0.2">
      <c r="A279" s="57"/>
      <c r="B279" s="57"/>
      <c r="C279" s="57"/>
      <c r="D279" s="57"/>
      <c r="E279" s="10"/>
      <c r="G279" s="57"/>
      <c r="H279" s="57"/>
      <c r="I279" s="57"/>
    </row>
    <row r="280" spans="1:9" x14ac:dyDescent="0.2">
      <c r="A280" s="57"/>
      <c r="B280" s="57"/>
      <c r="C280" s="57"/>
      <c r="D280" s="57"/>
      <c r="E280" s="10"/>
      <c r="G280" s="57"/>
      <c r="H280" s="57"/>
      <c r="I280" s="57"/>
    </row>
    <row r="281" spans="1:9" x14ac:dyDescent="0.2">
      <c r="A281" s="57"/>
      <c r="B281" s="57"/>
      <c r="C281" s="57"/>
      <c r="D281" s="57"/>
      <c r="E281" s="10"/>
      <c r="G281" s="57"/>
      <c r="H281" s="57"/>
      <c r="I281" s="57"/>
    </row>
    <row r="282" spans="1:9" x14ac:dyDescent="0.2">
      <c r="A282" s="57"/>
      <c r="B282" s="57"/>
      <c r="C282" s="57"/>
      <c r="D282" s="57"/>
      <c r="E282" s="10"/>
      <c r="G282" s="57"/>
      <c r="H282" s="57"/>
      <c r="I282" s="57"/>
    </row>
    <row r="283" spans="1:9" x14ac:dyDescent="0.2">
      <c r="A283" s="57"/>
      <c r="B283" s="57"/>
      <c r="C283" s="57"/>
      <c r="D283" s="57"/>
      <c r="E283" s="10"/>
      <c r="G283" s="57"/>
      <c r="H283" s="57"/>
      <c r="I283" s="57"/>
    </row>
    <row r="284" spans="1:9" x14ac:dyDescent="0.2">
      <c r="A284" s="57"/>
      <c r="B284" s="57"/>
      <c r="C284" s="57"/>
      <c r="D284" s="57"/>
      <c r="E284" s="10"/>
      <c r="G284" s="57"/>
      <c r="H284" s="57"/>
      <c r="I284" s="57"/>
    </row>
    <row r="285" spans="1:9" x14ac:dyDescent="0.2">
      <c r="A285" s="57"/>
      <c r="B285" s="57"/>
      <c r="C285" s="57"/>
      <c r="D285" s="57"/>
      <c r="E285" s="10"/>
      <c r="G285" s="57"/>
      <c r="H285" s="57"/>
      <c r="I285" s="57"/>
    </row>
    <row r="286" spans="1:9" x14ac:dyDescent="0.2">
      <c r="A286" s="57"/>
      <c r="B286" s="57"/>
      <c r="C286" s="57"/>
      <c r="D286" s="57"/>
      <c r="E286" s="10"/>
      <c r="G286" s="57"/>
      <c r="H286" s="57"/>
      <c r="I286" s="57"/>
    </row>
    <row r="287" spans="1:9" x14ac:dyDescent="0.2">
      <c r="A287" s="57"/>
      <c r="B287" s="57"/>
      <c r="C287" s="57"/>
      <c r="D287" s="57"/>
      <c r="E287" s="10"/>
      <c r="G287" s="57"/>
      <c r="H287" s="57"/>
      <c r="I287" s="57"/>
    </row>
    <row r="288" spans="1:9" x14ac:dyDescent="0.2">
      <c r="A288" s="57"/>
      <c r="B288" s="57"/>
      <c r="C288" s="57"/>
      <c r="D288" s="57"/>
      <c r="E288" s="10"/>
      <c r="G288" s="57"/>
      <c r="H288" s="57"/>
      <c r="I288" s="57"/>
    </row>
    <row r="289" spans="1:9" x14ac:dyDescent="0.2">
      <c r="A289" s="57"/>
      <c r="B289" s="57"/>
      <c r="C289" s="57"/>
      <c r="D289" s="57"/>
      <c r="E289" s="10"/>
      <c r="G289" s="57"/>
      <c r="H289" s="57"/>
      <c r="I289" s="57"/>
    </row>
    <row r="290" spans="1:9" x14ac:dyDescent="0.2">
      <c r="A290" s="57"/>
      <c r="B290" s="57"/>
      <c r="C290" s="57"/>
      <c r="D290" s="57"/>
      <c r="E290" s="10"/>
      <c r="G290" s="57"/>
      <c r="H290" s="57"/>
      <c r="I290" s="57"/>
    </row>
    <row r="291" spans="1:9" x14ac:dyDescent="0.2">
      <c r="A291" s="57"/>
      <c r="B291" s="57"/>
      <c r="C291" s="57"/>
      <c r="D291" s="57"/>
      <c r="E291" s="10"/>
      <c r="G291" s="57"/>
      <c r="H291" s="57"/>
      <c r="I291" s="57"/>
    </row>
    <row r="292" spans="1:9" x14ac:dyDescent="0.2">
      <c r="A292" s="57"/>
      <c r="B292" s="57"/>
      <c r="C292" s="57"/>
      <c r="D292" s="57"/>
      <c r="E292" s="10"/>
      <c r="G292" s="57"/>
      <c r="H292" s="57"/>
      <c r="I292" s="57"/>
    </row>
    <row r="293" spans="1:9" x14ac:dyDescent="0.2">
      <c r="A293" s="57"/>
      <c r="B293" s="57"/>
      <c r="C293" s="57"/>
      <c r="D293" s="57"/>
      <c r="E293" s="10"/>
      <c r="G293" s="57"/>
      <c r="H293" s="57"/>
      <c r="I293" s="57"/>
    </row>
    <row r="294" spans="1:9" x14ac:dyDescent="0.2">
      <c r="A294" s="57"/>
      <c r="B294" s="57"/>
      <c r="C294" s="57"/>
      <c r="D294" s="57"/>
      <c r="E294" s="10"/>
      <c r="G294" s="57"/>
      <c r="H294" s="57"/>
      <c r="I294" s="57"/>
    </row>
    <row r="295" spans="1:9" x14ac:dyDescent="0.2">
      <c r="A295" s="57"/>
      <c r="B295" s="57"/>
      <c r="C295" s="57"/>
      <c r="D295" s="57"/>
      <c r="E295" s="10"/>
      <c r="G295" s="57"/>
      <c r="H295" s="57"/>
      <c r="I295" s="57"/>
    </row>
    <row r="296" spans="1:9" x14ac:dyDescent="0.2">
      <c r="A296" s="57"/>
      <c r="B296" s="57"/>
      <c r="C296" s="57"/>
      <c r="D296" s="57"/>
      <c r="E296" s="10"/>
      <c r="G296" s="57"/>
      <c r="H296" s="57"/>
      <c r="I296" s="57"/>
    </row>
    <row r="297" spans="1:9" x14ac:dyDescent="0.2">
      <c r="A297" s="57"/>
      <c r="B297" s="57"/>
      <c r="C297" s="57"/>
      <c r="D297" s="57"/>
      <c r="E297" s="10"/>
      <c r="G297" s="57"/>
      <c r="H297" s="57"/>
      <c r="I297" s="57"/>
    </row>
    <row r="298" spans="1:9" x14ac:dyDescent="0.2">
      <c r="A298" s="57"/>
      <c r="B298" s="57"/>
      <c r="C298" s="57"/>
      <c r="D298" s="57"/>
      <c r="E298" s="10"/>
      <c r="G298" s="57"/>
      <c r="H298" s="57"/>
      <c r="I298" s="57"/>
    </row>
    <row r="299" spans="1:9" x14ac:dyDescent="0.2">
      <c r="A299" s="57"/>
      <c r="B299" s="57"/>
      <c r="C299" s="57"/>
      <c r="D299" s="57"/>
      <c r="E299" s="10"/>
      <c r="G299" s="57"/>
      <c r="H299" s="57"/>
      <c r="I299" s="57"/>
    </row>
    <row r="300" spans="1:9" x14ac:dyDescent="0.2">
      <c r="A300" s="57"/>
      <c r="B300" s="57"/>
      <c r="C300" s="57"/>
      <c r="D300" s="57"/>
      <c r="E300" s="10"/>
      <c r="G300" s="57"/>
      <c r="H300" s="57"/>
      <c r="I300" s="57"/>
    </row>
    <row r="301" spans="1:9" x14ac:dyDescent="0.2">
      <c r="A301" s="57"/>
      <c r="B301" s="57"/>
      <c r="C301" s="57"/>
      <c r="D301" s="57"/>
      <c r="E301" s="10"/>
      <c r="G301" s="57"/>
      <c r="H301" s="57"/>
      <c r="I301" s="57"/>
    </row>
    <row r="302" spans="1:9" x14ac:dyDescent="0.2">
      <c r="A302" s="57"/>
      <c r="B302" s="57"/>
      <c r="C302" s="57"/>
      <c r="D302" s="57"/>
      <c r="E302" s="10"/>
      <c r="G302" s="57"/>
      <c r="H302" s="57"/>
      <c r="I302" s="57"/>
    </row>
    <row r="303" spans="1:9" x14ac:dyDescent="0.2">
      <c r="A303" s="57"/>
      <c r="B303" s="57"/>
      <c r="C303" s="57"/>
      <c r="D303" s="57"/>
      <c r="E303" s="10"/>
      <c r="G303" s="57"/>
      <c r="H303" s="57"/>
      <c r="I303" s="57"/>
    </row>
    <row r="304" spans="1:9" x14ac:dyDescent="0.2">
      <c r="A304" s="57"/>
      <c r="B304" s="57"/>
      <c r="C304" s="57"/>
      <c r="D304" s="57"/>
      <c r="E304" s="10"/>
      <c r="G304" s="57"/>
      <c r="H304" s="57"/>
      <c r="I304" s="57"/>
    </row>
    <row r="305" spans="1:9" x14ac:dyDescent="0.2">
      <c r="A305" s="57"/>
      <c r="B305" s="57"/>
      <c r="C305" s="57"/>
      <c r="D305" s="57"/>
      <c r="E305" s="10"/>
      <c r="G305" s="57"/>
      <c r="H305" s="57"/>
      <c r="I305" s="57"/>
    </row>
    <row r="306" spans="1:9" x14ac:dyDescent="0.2">
      <c r="A306" s="57"/>
      <c r="B306" s="57"/>
      <c r="C306" s="57"/>
      <c r="D306" s="57"/>
      <c r="E306" s="10"/>
      <c r="G306" s="57"/>
      <c r="H306" s="57"/>
      <c r="I306" s="57"/>
    </row>
    <row r="307" spans="1:9" x14ac:dyDescent="0.2">
      <c r="A307" s="57"/>
      <c r="B307" s="57"/>
      <c r="C307" s="57"/>
      <c r="D307" s="57"/>
      <c r="E307" s="10"/>
      <c r="G307" s="57"/>
      <c r="H307" s="57"/>
      <c r="I307" s="57"/>
    </row>
    <row r="308" spans="1:9" x14ac:dyDescent="0.2">
      <c r="A308" s="57"/>
      <c r="B308" s="57"/>
      <c r="C308" s="57"/>
      <c r="D308" s="57"/>
      <c r="E308" s="10"/>
      <c r="G308" s="57"/>
      <c r="H308" s="57"/>
      <c r="I308" s="57"/>
    </row>
    <row r="309" spans="1:9" x14ac:dyDescent="0.2">
      <c r="A309" s="57"/>
      <c r="B309" s="57"/>
      <c r="C309" s="57"/>
      <c r="D309" s="57"/>
      <c r="E309" s="10"/>
      <c r="G309" s="57"/>
      <c r="H309" s="57"/>
      <c r="I309" s="57"/>
    </row>
    <row r="310" spans="1:9" x14ac:dyDescent="0.2">
      <c r="A310" s="57"/>
      <c r="B310" s="57"/>
      <c r="C310" s="57"/>
      <c r="D310" s="57"/>
      <c r="E310" s="10"/>
      <c r="G310" s="57"/>
      <c r="H310" s="57"/>
      <c r="I310" s="57"/>
    </row>
    <row r="311" spans="1:9" x14ac:dyDescent="0.2">
      <c r="A311" s="57"/>
      <c r="B311" s="57"/>
      <c r="C311" s="57"/>
      <c r="D311" s="57"/>
      <c r="E311" s="10"/>
      <c r="G311" s="57"/>
      <c r="H311" s="57"/>
      <c r="I311" s="57"/>
    </row>
    <row r="312" spans="1:9" x14ac:dyDescent="0.2">
      <c r="A312" s="57"/>
      <c r="B312" s="57"/>
      <c r="C312" s="57"/>
      <c r="D312" s="57"/>
      <c r="E312" s="10"/>
      <c r="G312" s="57"/>
      <c r="H312" s="57"/>
      <c r="I312" s="57"/>
    </row>
    <row r="313" spans="1:9" x14ac:dyDescent="0.2">
      <c r="A313" s="57"/>
      <c r="B313" s="57"/>
      <c r="C313" s="57"/>
      <c r="D313" s="57"/>
      <c r="E313" s="10"/>
      <c r="G313" s="57"/>
      <c r="H313" s="57"/>
      <c r="I313" s="57"/>
    </row>
    <row r="314" spans="1:9" x14ac:dyDescent="0.2">
      <c r="A314" s="57"/>
      <c r="B314" s="57"/>
      <c r="C314" s="57"/>
      <c r="D314" s="57"/>
      <c r="E314" s="10"/>
      <c r="G314" s="57"/>
      <c r="H314" s="57"/>
      <c r="I314" s="57"/>
    </row>
    <row r="315" spans="1:9" x14ac:dyDescent="0.2">
      <c r="A315" s="57"/>
      <c r="B315" s="57"/>
      <c r="C315" s="57"/>
      <c r="D315" s="57"/>
      <c r="E315" s="10"/>
      <c r="G315" s="57"/>
      <c r="H315" s="57"/>
      <c r="I315" s="57"/>
    </row>
    <row r="316" spans="1:9" x14ac:dyDescent="0.2">
      <c r="A316" s="57"/>
      <c r="B316" s="57"/>
      <c r="C316" s="57"/>
      <c r="D316" s="57"/>
      <c r="E316" s="10"/>
      <c r="G316" s="57"/>
      <c r="H316" s="57"/>
      <c r="I316" s="57"/>
    </row>
    <row r="317" spans="1:9" x14ac:dyDescent="0.2">
      <c r="A317" s="57"/>
      <c r="B317" s="57"/>
      <c r="C317" s="57"/>
      <c r="D317" s="57"/>
      <c r="E317" s="10"/>
      <c r="G317" s="57"/>
      <c r="H317" s="57"/>
      <c r="I317" s="57"/>
    </row>
    <row r="318" spans="1:9" x14ac:dyDescent="0.2">
      <c r="A318" s="57"/>
      <c r="B318" s="57"/>
      <c r="C318" s="57"/>
      <c r="D318" s="57"/>
      <c r="E318" s="10"/>
      <c r="G318" s="57"/>
      <c r="H318" s="57"/>
      <c r="I318" s="57"/>
    </row>
    <row r="319" spans="1:9" x14ac:dyDescent="0.2">
      <c r="A319" s="57"/>
      <c r="B319" s="57"/>
      <c r="C319" s="57"/>
      <c r="D319" s="57"/>
      <c r="E319" s="10"/>
      <c r="G319" s="57"/>
      <c r="H319" s="57"/>
      <c r="I319" s="57"/>
    </row>
    <row r="320" spans="1:9" x14ac:dyDescent="0.2">
      <c r="A320" s="57"/>
      <c r="B320" s="57"/>
      <c r="C320" s="57"/>
      <c r="D320" s="57"/>
      <c r="E320" s="10"/>
      <c r="G320" s="57"/>
      <c r="H320" s="57"/>
      <c r="I320" s="57"/>
    </row>
    <row r="321" spans="1:9" x14ac:dyDescent="0.2">
      <c r="A321" s="57"/>
      <c r="B321" s="57"/>
      <c r="C321" s="57"/>
      <c r="D321" s="57"/>
      <c r="E321" s="10"/>
      <c r="G321" s="57"/>
      <c r="H321" s="57"/>
      <c r="I321" s="57"/>
    </row>
    <row r="322" spans="1:9" x14ac:dyDescent="0.2">
      <c r="A322" s="57"/>
      <c r="B322" s="57"/>
      <c r="C322" s="57"/>
      <c r="D322" s="57"/>
      <c r="E322" s="10"/>
      <c r="G322" s="57"/>
      <c r="H322" s="57"/>
      <c r="I322" s="57"/>
    </row>
    <row r="323" spans="1:9" x14ac:dyDescent="0.2">
      <c r="A323" s="57"/>
      <c r="B323" s="57"/>
      <c r="C323" s="57"/>
      <c r="D323" s="57"/>
      <c r="E323" s="10"/>
      <c r="G323" s="57"/>
      <c r="H323" s="57"/>
      <c r="I323" s="57"/>
    </row>
    <row r="324" spans="1:9" x14ac:dyDescent="0.2">
      <c r="A324" s="57"/>
      <c r="B324" s="57"/>
      <c r="C324" s="57"/>
      <c r="D324" s="57"/>
      <c r="E324" s="10"/>
      <c r="G324" s="57"/>
      <c r="H324" s="57"/>
      <c r="I324" s="57"/>
    </row>
    <row r="325" spans="1:9" x14ac:dyDescent="0.2">
      <c r="A325" s="57"/>
      <c r="B325" s="57"/>
      <c r="C325" s="57"/>
      <c r="D325" s="57"/>
      <c r="E325" s="10"/>
      <c r="G325" s="57"/>
      <c r="H325" s="57"/>
      <c r="I325" s="57"/>
    </row>
    <row r="326" spans="1:9" x14ac:dyDescent="0.2">
      <c r="A326" s="57"/>
      <c r="B326" s="57"/>
      <c r="C326" s="57"/>
      <c r="D326" s="57"/>
      <c r="E326" s="10"/>
      <c r="G326" s="57"/>
      <c r="H326" s="57"/>
      <c r="I326" s="57"/>
    </row>
    <row r="327" spans="1:9" x14ac:dyDescent="0.2">
      <c r="A327" s="57"/>
      <c r="B327" s="57"/>
      <c r="C327" s="57"/>
      <c r="D327" s="57"/>
      <c r="E327" s="10"/>
      <c r="G327" s="57"/>
      <c r="H327" s="57"/>
      <c r="I327" s="57"/>
    </row>
    <row r="328" spans="1:9" x14ac:dyDescent="0.2">
      <c r="A328" s="57"/>
      <c r="B328" s="57"/>
      <c r="C328" s="57"/>
      <c r="D328" s="57"/>
      <c r="E328" s="10"/>
      <c r="G328" s="57"/>
      <c r="H328" s="57"/>
      <c r="I328" s="57"/>
    </row>
    <row r="329" spans="1:9" x14ac:dyDescent="0.2">
      <c r="A329" s="57"/>
      <c r="B329" s="57"/>
      <c r="C329" s="57"/>
      <c r="D329" s="57"/>
      <c r="E329" s="10"/>
      <c r="G329" s="57"/>
      <c r="H329" s="57"/>
      <c r="I329" s="57"/>
    </row>
    <row r="330" spans="1:9" x14ac:dyDescent="0.2">
      <c r="A330" s="57"/>
      <c r="B330" s="57"/>
      <c r="C330" s="57"/>
      <c r="D330" s="57"/>
      <c r="E330" s="10"/>
      <c r="G330" s="57"/>
      <c r="H330" s="57"/>
      <c r="I330" s="57"/>
    </row>
    <row r="331" spans="1:9" x14ac:dyDescent="0.2">
      <c r="A331" s="57"/>
      <c r="B331" s="57"/>
      <c r="C331" s="57"/>
      <c r="D331" s="57"/>
      <c r="E331" s="10"/>
      <c r="G331" s="57"/>
      <c r="H331" s="57"/>
      <c r="I331" s="57"/>
    </row>
    <row r="332" spans="1:9" x14ac:dyDescent="0.2">
      <c r="A332" s="57"/>
      <c r="B332" s="57"/>
      <c r="C332" s="57"/>
      <c r="D332" s="57"/>
      <c r="E332" s="10"/>
      <c r="G332" s="57"/>
      <c r="H332" s="57"/>
      <c r="I332" s="57"/>
    </row>
    <row r="333" spans="1:9" x14ac:dyDescent="0.2">
      <c r="A333" s="57"/>
      <c r="B333" s="57"/>
      <c r="C333" s="57"/>
      <c r="D333" s="57"/>
      <c r="E333" s="10"/>
      <c r="G333" s="57"/>
      <c r="H333" s="57"/>
      <c r="I333" s="57"/>
    </row>
    <row r="334" spans="1:9" x14ac:dyDescent="0.2">
      <c r="A334" s="57"/>
      <c r="B334" s="57"/>
      <c r="C334" s="57"/>
      <c r="D334" s="57"/>
      <c r="E334" s="10"/>
      <c r="G334" s="57"/>
      <c r="H334" s="57"/>
      <c r="I334" s="57"/>
    </row>
    <row r="335" spans="1:9" x14ac:dyDescent="0.2">
      <c r="A335" s="57"/>
      <c r="B335" s="57"/>
      <c r="C335" s="57"/>
      <c r="D335" s="57"/>
      <c r="E335" s="10"/>
      <c r="G335" s="57"/>
      <c r="H335" s="57"/>
      <c r="I335" s="57"/>
    </row>
    <row r="336" spans="1:9" x14ac:dyDescent="0.2">
      <c r="A336" s="57"/>
      <c r="B336" s="57"/>
      <c r="C336" s="57"/>
      <c r="D336" s="57"/>
      <c r="E336" s="10"/>
      <c r="G336" s="57"/>
      <c r="H336" s="57"/>
      <c r="I336" s="57"/>
    </row>
    <row r="337" spans="1:9" x14ac:dyDescent="0.2">
      <c r="A337" s="57"/>
      <c r="B337" s="57"/>
      <c r="C337" s="57"/>
      <c r="D337" s="57"/>
      <c r="E337" s="10"/>
      <c r="G337" s="57"/>
      <c r="H337" s="57"/>
      <c r="I337" s="57"/>
    </row>
    <row r="338" spans="1:9" x14ac:dyDescent="0.2">
      <c r="A338" s="57"/>
      <c r="B338" s="57"/>
      <c r="C338" s="57"/>
      <c r="D338" s="57"/>
      <c r="E338" s="10"/>
      <c r="G338" s="57"/>
      <c r="H338" s="57"/>
      <c r="I338" s="57"/>
    </row>
    <row r="339" spans="1:9" x14ac:dyDescent="0.2">
      <c r="A339" s="57"/>
      <c r="B339" s="57"/>
      <c r="C339" s="57"/>
      <c r="D339" s="57"/>
      <c r="E339" s="10"/>
      <c r="G339" s="57"/>
      <c r="H339" s="57"/>
      <c r="I339" s="57"/>
    </row>
    <row r="340" spans="1:9" x14ac:dyDescent="0.2">
      <c r="A340" s="57"/>
      <c r="B340" s="57"/>
      <c r="C340" s="57"/>
      <c r="D340" s="57"/>
      <c r="E340" s="10"/>
      <c r="G340" s="57"/>
      <c r="H340" s="57"/>
      <c r="I340" s="57"/>
    </row>
    <row r="341" spans="1:9" x14ac:dyDescent="0.2">
      <c r="A341" s="57"/>
      <c r="B341" s="57"/>
      <c r="C341" s="57"/>
      <c r="D341" s="57"/>
      <c r="E341" s="10"/>
      <c r="G341" s="57"/>
      <c r="H341" s="57"/>
      <c r="I341" s="57"/>
    </row>
    <row r="342" spans="1:9" x14ac:dyDescent="0.2">
      <c r="A342" s="57"/>
      <c r="B342" s="57"/>
      <c r="C342" s="57"/>
      <c r="D342" s="57"/>
      <c r="E342" s="10"/>
      <c r="G342" s="57"/>
      <c r="H342" s="57"/>
      <c r="I342" s="57"/>
    </row>
    <row r="343" spans="1:9" x14ac:dyDescent="0.2">
      <c r="A343" s="57"/>
      <c r="B343" s="57"/>
      <c r="C343" s="57"/>
      <c r="D343" s="57"/>
      <c r="E343" s="10"/>
      <c r="G343" s="57"/>
      <c r="H343" s="57"/>
      <c r="I343" s="57"/>
    </row>
    <row r="344" spans="1:9" x14ac:dyDescent="0.2">
      <c r="A344" s="57"/>
      <c r="B344" s="57"/>
      <c r="C344" s="57"/>
      <c r="D344" s="57"/>
      <c r="E344" s="10"/>
      <c r="G344" s="57"/>
      <c r="H344" s="57"/>
      <c r="I344" s="57"/>
    </row>
    <row r="345" spans="1:9" x14ac:dyDescent="0.2">
      <c r="A345" s="57"/>
      <c r="B345" s="57"/>
      <c r="C345" s="57"/>
      <c r="D345" s="57"/>
      <c r="E345" s="10"/>
      <c r="G345" s="57"/>
      <c r="H345" s="57"/>
      <c r="I345" s="57"/>
    </row>
    <row r="346" spans="1:9" x14ac:dyDescent="0.2">
      <c r="A346" s="57"/>
      <c r="B346" s="57"/>
      <c r="C346" s="57"/>
      <c r="D346" s="57"/>
      <c r="E346" s="10"/>
      <c r="G346" s="57"/>
      <c r="H346" s="57"/>
      <c r="I346" s="57"/>
    </row>
    <row r="347" spans="1:9" x14ac:dyDescent="0.2">
      <c r="A347" s="57"/>
      <c r="B347" s="57"/>
      <c r="C347" s="57"/>
      <c r="D347" s="57"/>
      <c r="E347" s="10"/>
      <c r="G347" s="57"/>
      <c r="H347" s="57"/>
      <c r="I347" s="57"/>
    </row>
    <row r="348" spans="1:9" x14ac:dyDescent="0.2">
      <c r="A348" s="57"/>
      <c r="B348" s="57"/>
      <c r="C348" s="57"/>
      <c r="D348" s="57"/>
      <c r="E348" s="10"/>
      <c r="G348" s="57"/>
      <c r="H348" s="57"/>
      <c r="I348" s="57"/>
    </row>
    <row r="349" spans="1:9" x14ac:dyDescent="0.2">
      <c r="A349" s="57"/>
      <c r="B349" s="57"/>
      <c r="C349" s="57"/>
      <c r="D349" s="57"/>
      <c r="E349" s="10"/>
      <c r="G349" s="57"/>
      <c r="H349" s="57"/>
      <c r="I349" s="57"/>
    </row>
    <row r="350" spans="1:9" x14ac:dyDescent="0.2">
      <c r="A350" s="57"/>
      <c r="B350" s="57"/>
      <c r="C350" s="57"/>
      <c r="D350" s="57"/>
      <c r="E350" s="10"/>
      <c r="G350" s="57"/>
      <c r="H350" s="57"/>
      <c r="I350" s="57"/>
    </row>
    <row r="351" spans="1:9" x14ac:dyDescent="0.2">
      <c r="A351" s="57"/>
      <c r="B351" s="57"/>
      <c r="C351" s="57"/>
      <c r="D351" s="57"/>
      <c r="E351" s="10"/>
      <c r="G351" s="57"/>
      <c r="H351" s="57"/>
      <c r="I351" s="57"/>
    </row>
    <row r="352" spans="1:9" x14ac:dyDescent="0.2">
      <c r="A352" s="57"/>
      <c r="B352" s="57"/>
      <c r="C352" s="57"/>
      <c r="D352" s="57"/>
      <c r="E352" s="10"/>
      <c r="G352" s="57"/>
      <c r="H352" s="57"/>
      <c r="I352" s="57"/>
    </row>
    <row r="353" spans="1:9" x14ac:dyDescent="0.2">
      <c r="A353" s="57"/>
      <c r="B353" s="57"/>
      <c r="C353" s="57"/>
      <c r="D353" s="57"/>
      <c r="E353" s="10"/>
      <c r="G353" s="57"/>
      <c r="H353" s="57"/>
      <c r="I353" s="57"/>
    </row>
    <row r="354" spans="1:9" x14ac:dyDescent="0.2">
      <c r="A354" s="57"/>
      <c r="B354" s="57"/>
      <c r="C354" s="57"/>
      <c r="D354" s="57"/>
      <c r="E354" s="10"/>
      <c r="G354" s="57"/>
      <c r="H354" s="57"/>
      <c r="I354" s="57"/>
    </row>
    <row r="355" spans="1:9" x14ac:dyDescent="0.2">
      <c r="A355" s="57"/>
      <c r="B355" s="57"/>
      <c r="C355" s="57"/>
      <c r="D355" s="57"/>
      <c r="E355" s="10"/>
      <c r="G355" s="57"/>
      <c r="H355" s="57"/>
      <c r="I355" s="57"/>
    </row>
    <row r="356" spans="1:9" x14ac:dyDescent="0.2">
      <c r="A356" s="57"/>
      <c r="B356" s="57"/>
      <c r="C356" s="57"/>
      <c r="D356" s="57"/>
      <c r="E356" s="10"/>
      <c r="G356" s="57"/>
      <c r="H356" s="57"/>
      <c r="I356" s="57"/>
    </row>
    <row r="357" spans="1:9" x14ac:dyDescent="0.2">
      <c r="A357" s="57"/>
      <c r="B357" s="57"/>
      <c r="C357" s="57"/>
      <c r="D357" s="57"/>
      <c r="E357" s="10"/>
      <c r="G357" s="57"/>
      <c r="H357" s="57"/>
      <c r="I357" s="57"/>
    </row>
    <row r="358" spans="1:9" x14ac:dyDescent="0.2">
      <c r="A358" s="57"/>
      <c r="B358" s="57"/>
      <c r="C358" s="57"/>
      <c r="D358" s="57"/>
      <c r="E358" s="10"/>
      <c r="G358" s="57"/>
      <c r="H358" s="57"/>
      <c r="I358" s="57"/>
    </row>
    <row r="359" spans="1:9" x14ac:dyDescent="0.2">
      <c r="A359" s="57"/>
      <c r="B359" s="57"/>
      <c r="C359" s="57"/>
      <c r="D359" s="57"/>
      <c r="E359" s="10"/>
      <c r="G359" s="57"/>
      <c r="H359" s="57"/>
      <c r="I359" s="57"/>
    </row>
    <row r="360" spans="1:9" x14ac:dyDescent="0.2">
      <c r="A360" s="57"/>
      <c r="B360" s="57"/>
      <c r="C360" s="57"/>
      <c r="D360" s="57"/>
      <c r="E360" s="10"/>
      <c r="G360" s="57"/>
      <c r="H360" s="57"/>
      <c r="I360" s="57"/>
    </row>
    <row r="361" spans="1:9" x14ac:dyDescent="0.2">
      <c r="A361" s="57"/>
      <c r="B361" s="57"/>
      <c r="C361" s="57"/>
      <c r="D361" s="57"/>
      <c r="E361" s="10"/>
      <c r="G361" s="57"/>
      <c r="H361" s="57"/>
      <c r="I361" s="57"/>
    </row>
    <row r="362" spans="1:9" x14ac:dyDescent="0.2">
      <c r="A362" s="57"/>
      <c r="B362" s="57"/>
      <c r="C362" s="57"/>
      <c r="D362" s="57"/>
      <c r="E362" s="10"/>
      <c r="G362" s="57"/>
      <c r="H362" s="57"/>
      <c r="I362" s="57"/>
    </row>
    <row r="363" spans="1:9" x14ac:dyDescent="0.2">
      <c r="A363" s="57"/>
      <c r="B363" s="57"/>
      <c r="C363" s="57"/>
      <c r="D363" s="57"/>
      <c r="E363" s="10"/>
      <c r="G363" s="57"/>
      <c r="H363" s="57"/>
      <c r="I363" s="57"/>
    </row>
    <row r="364" spans="1:9" x14ac:dyDescent="0.2">
      <c r="A364" s="57"/>
      <c r="B364" s="57"/>
      <c r="C364" s="57"/>
      <c r="D364" s="57"/>
      <c r="E364" s="10"/>
      <c r="G364" s="57"/>
      <c r="H364" s="57"/>
      <c r="I364" s="57"/>
    </row>
    <row r="365" spans="1:9" x14ac:dyDescent="0.2">
      <c r="A365" s="57"/>
      <c r="B365" s="57"/>
      <c r="C365" s="57"/>
      <c r="D365" s="57"/>
      <c r="E365" s="10"/>
      <c r="G365" s="57"/>
      <c r="H365" s="57"/>
      <c r="I365" s="57"/>
    </row>
    <row r="366" spans="1:9" x14ac:dyDescent="0.2">
      <c r="A366" s="57"/>
      <c r="B366" s="57"/>
      <c r="C366" s="57"/>
      <c r="D366" s="57"/>
      <c r="E366" s="10"/>
      <c r="G366" s="57"/>
      <c r="H366" s="57"/>
      <c r="I366" s="57"/>
    </row>
    <row r="367" spans="1:9" x14ac:dyDescent="0.2">
      <c r="A367" s="57"/>
      <c r="B367" s="57"/>
      <c r="C367" s="57"/>
      <c r="D367" s="57"/>
      <c r="E367" s="10"/>
      <c r="G367" s="57"/>
      <c r="H367" s="57"/>
      <c r="I367" s="57"/>
    </row>
    <row r="368" spans="1:9" x14ac:dyDescent="0.2">
      <c r="A368" s="57"/>
      <c r="B368" s="57"/>
      <c r="C368" s="57"/>
      <c r="D368" s="57"/>
      <c r="E368" s="10"/>
      <c r="G368" s="57"/>
      <c r="H368" s="57"/>
      <c r="I368" s="57"/>
    </row>
    <row r="369" spans="1:9" x14ac:dyDescent="0.2">
      <c r="A369" s="57"/>
      <c r="B369" s="57"/>
      <c r="C369" s="57"/>
      <c r="D369" s="57"/>
      <c r="E369" s="10"/>
      <c r="G369" s="57"/>
      <c r="H369" s="57"/>
      <c r="I369" s="57"/>
    </row>
    <row r="370" spans="1:9" x14ac:dyDescent="0.2">
      <c r="A370" s="57"/>
      <c r="B370" s="57"/>
      <c r="C370" s="57"/>
      <c r="D370" s="57"/>
      <c r="E370" s="10"/>
      <c r="G370" s="57"/>
      <c r="H370" s="57"/>
      <c r="I370" s="57"/>
    </row>
    <row r="371" spans="1:9" x14ac:dyDescent="0.2">
      <c r="A371" s="57"/>
      <c r="B371" s="57"/>
      <c r="C371" s="57"/>
      <c r="D371" s="57"/>
      <c r="E371" s="10"/>
      <c r="G371" s="57"/>
      <c r="H371" s="57"/>
      <c r="I371" s="57"/>
    </row>
    <row r="372" spans="1:9" x14ac:dyDescent="0.2">
      <c r="A372" s="57"/>
      <c r="B372" s="57"/>
      <c r="C372" s="57"/>
      <c r="D372" s="57"/>
      <c r="E372" s="10"/>
      <c r="G372" s="57"/>
      <c r="H372" s="57"/>
      <c r="I372" s="57"/>
    </row>
    <row r="373" spans="1:9" x14ac:dyDescent="0.2">
      <c r="A373" s="57"/>
      <c r="B373" s="57"/>
      <c r="C373" s="57"/>
      <c r="D373" s="57"/>
      <c r="E373" s="10"/>
      <c r="G373" s="57"/>
      <c r="H373" s="57"/>
      <c r="I373" s="57"/>
    </row>
    <row r="374" spans="1:9" x14ac:dyDescent="0.2">
      <c r="A374" s="57"/>
      <c r="B374" s="57"/>
      <c r="C374" s="57"/>
      <c r="D374" s="57"/>
      <c r="E374" s="10"/>
      <c r="G374" s="57"/>
      <c r="H374" s="57"/>
      <c r="I374" s="57"/>
    </row>
    <row r="375" spans="1:9" x14ac:dyDescent="0.2">
      <c r="A375" s="57"/>
      <c r="B375" s="57"/>
      <c r="C375" s="57"/>
      <c r="D375" s="57"/>
      <c r="E375" s="10"/>
      <c r="G375" s="57"/>
      <c r="H375" s="57"/>
      <c r="I375" s="57"/>
    </row>
    <row r="376" spans="1:9" x14ac:dyDescent="0.2">
      <c r="A376" s="57"/>
      <c r="B376" s="57"/>
      <c r="C376" s="57"/>
      <c r="D376" s="57"/>
      <c r="E376" s="10"/>
      <c r="G376" s="57"/>
      <c r="H376" s="57"/>
      <c r="I376" s="57"/>
    </row>
    <row r="377" spans="1:9" x14ac:dyDescent="0.2">
      <c r="A377" s="57"/>
      <c r="B377" s="57"/>
      <c r="C377" s="57"/>
      <c r="D377" s="57"/>
      <c r="E377" s="10"/>
      <c r="G377" s="57"/>
      <c r="H377" s="57"/>
      <c r="I377" s="57"/>
    </row>
    <row r="378" spans="1:9" x14ac:dyDescent="0.2">
      <c r="A378" s="57"/>
      <c r="B378" s="57"/>
      <c r="C378" s="57"/>
      <c r="D378" s="57"/>
      <c r="E378" s="10"/>
      <c r="G378" s="57"/>
      <c r="H378" s="57"/>
      <c r="I378" s="57"/>
    </row>
  </sheetData>
  <mergeCells count="2">
    <mergeCell ref="A1:F1"/>
    <mergeCell ref="A108:D108"/>
  </mergeCells>
  <conditionalFormatting sqref="F2:F3">
    <cfRule type="cellIs" dxfId="66" priority="4" stopIfTrue="1" operator="between">
      <formula>0.009</formula>
      <formula>-0.009</formula>
    </cfRule>
  </conditionalFormatting>
  <conditionalFormatting sqref="F5:F139">
    <cfRule type="cellIs" dxfId="65" priority="3" stopIfTrue="1" operator="between">
      <formula>0.009</formula>
      <formula>-0.009</formula>
    </cfRule>
  </conditionalFormatting>
  <conditionalFormatting sqref="F277:F65537">
    <cfRule type="cellIs" dxfId="64" priority="1" stopIfTrue="1" operator="between">
      <formula>0.009</formula>
      <formula>-0.009</formula>
    </cfRule>
  </conditionalFormatting>
  <conditionalFormatting sqref="F141:G176">
    <cfRule type="cellIs" dxfId="63" priority="2" stopIfTrue="1" operator="between">
      <formula>0.009</formula>
      <formula>-0.009</formula>
    </cfRule>
  </conditionalFormatting>
  <hyperlinks>
    <hyperlink ref="A141" r:id="rId1" tooltip="https://www.franklintempletonindia.com/downloadsServlet/pdf/product-labels-jg9o5k7l" display="https://www.franklintempletonindia.com/downloadsServlet/pdf/product-labels-jg9o5k7l" xr:uid="{12D89CF3-411B-4D64-A5A9-2EB91C20C597}"/>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7C42B-3855-47DD-82F0-F21C46A68D64}">
  <dimension ref="A1:DP255"/>
  <sheetViews>
    <sheetView workbookViewId="0">
      <selection sqref="A1:F1"/>
    </sheetView>
  </sheetViews>
  <sheetFormatPr defaultColWidth="9.140625" defaultRowHeight="11.25" x14ac:dyDescent="0.2"/>
  <cols>
    <col min="1" max="1" width="38.7109375" style="6" bestFit="1" customWidth="1"/>
    <col min="2" max="2" width="37" style="6" bestFit="1" customWidth="1"/>
    <col min="3" max="3" width="25.140625" style="6" bestFit="1" customWidth="1"/>
    <col min="4" max="4" width="15.7109375" style="6" customWidth="1"/>
    <col min="5" max="5" width="28" style="9" customWidth="1"/>
    <col min="6" max="6" width="14.5703125" style="10" bestFit="1" customWidth="1"/>
    <col min="7" max="16384" width="9.140625" style="6"/>
  </cols>
  <sheetData>
    <row r="1" spans="1:7" s="1" customFormat="1" ht="15" x14ac:dyDescent="0.2">
      <c r="A1" s="173" t="s">
        <v>16</v>
      </c>
      <c r="B1" s="174"/>
      <c r="C1" s="174"/>
      <c r="D1" s="174"/>
      <c r="E1" s="174"/>
      <c r="F1" s="174"/>
    </row>
    <row r="2" spans="1:7" s="1" customFormat="1" ht="12" x14ac:dyDescent="0.2">
      <c r="E2" s="5"/>
      <c r="F2" s="8"/>
    </row>
    <row r="3" spans="1:7" s="1" customFormat="1" ht="12" x14ac:dyDescent="0.2">
      <c r="A3" s="7" t="s">
        <v>7</v>
      </c>
      <c r="B3" s="2"/>
      <c r="C3" s="3"/>
      <c r="D3" s="3"/>
      <c r="E3" s="4"/>
      <c r="F3" s="8"/>
    </row>
    <row r="4" spans="1:7" s="1" customFormat="1" ht="21.75" customHeight="1" x14ac:dyDescent="0.2">
      <c r="A4" s="14" t="s">
        <v>2</v>
      </c>
      <c r="B4" s="14" t="s">
        <v>0</v>
      </c>
      <c r="C4" s="15" t="s">
        <v>4</v>
      </c>
      <c r="D4" s="15" t="s">
        <v>1</v>
      </c>
      <c r="E4" s="61" t="s">
        <v>6</v>
      </c>
      <c r="F4" s="16" t="s">
        <v>3</v>
      </c>
      <c r="G4" s="63" t="s">
        <v>5</v>
      </c>
    </row>
    <row r="5" spans="1:7" x14ac:dyDescent="0.2">
      <c r="A5" s="17" t="s">
        <v>139</v>
      </c>
      <c r="B5" s="18"/>
      <c r="C5" s="18"/>
      <c r="D5" s="18"/>
      <c r="E5" s="19"/>
      <c r="F5" s="20"/>
      <c r="G5" s="64"/>
    </row>
    <row r="6" spans="1:7" x14ac:dyDescent="0.2">
      <c r="A6" s="21" t="s">
        <v>31</v>
      </c>
      <c r="B6" s="22"/>
      <c r="C6" s="22"/>
      <c r="D6" s="22"/>
      <c r="E6" s="23"/>
      <c r="F6" s="24"/>
      <c r="G6" s="24"/>
    </row>
    <row r="7" spans="1:7" x14ac:dyDescent="0.2">
      <c r="A7" s="22" t="s">
        <v>210</v>
      </c>
      <c r="B7" s="22" t="s">
        <v>209</v>
      </c>
      <c r="C7" s="22" t="s">
        <v>199</v>
      </c>
      <c r="D7" s="25">
        <v>1290170</v>
      </c>
      <c r="E7" s="23">
        <v>55526.336459999999</v>
      </c>
      <c r="F7" s="24">
        <v>6.36491747384847</v>
      </c>
      <c r="G7" s="24"/>
    </row>
    <row r="8" spans="1:7" x14ac:dyDescent="0.2">
      <c r="A8" s="22" t="s">
        <v>148</v>
      </c>
      <c r="B8" s="22" t="s">
        <v>147</v>
      </c>
      <c r="C8" s="22" t="s">
        <v>149</v>
      </c>
      <c r="D8" s="25">
        <v>3070606</v>
      </c>
      <c r="E8" s="23">
        <v>40568.846469999997</v>
      </c>
      <c r="F8" s="24">
        <v>4.6503583029792201</v>
      </c>
      <c r="G8" s="24"/>
    </row>
    <row r="9" spans="1:7" x14ac:dyDescent="0.2">
      <c r="A9" s="22" t="s">
        <v>423</v>
      </c>
      <c r="B9" s="22" t="s">
        <v>422</v>
      </c>
      <c r="C9" s="22" t="s">
        <v>221</v>
      </c>
      <c r="D9" s="25">
        <v>3703959</v>
      </c>
      <c r="E9" s="23">
        <v>35082.04767</v>
      </c>
      <c r="F9" s="24">
        <v>4.0214131251757301</v>
      </c>
      <c r="G9" s="24"/>
    </row>
    <row r="10" spans="1:7" x14ac:dyDescent="0.2">
      <c r="A10" s="22" t="s">
        <v>151</v>
      </c>
      <c r="B10" s="22" t="s">
        <v>150</v>
      </c>
      <c r="C10" s="22" t="s">
        <v>142</v>
      </c>
      <c r="D10" s="25">
        <v>2610658</v>
      </c>
      <c r="E10" s="23">
        <v>33588.725830000003</v>
      </c>
      <c r="F10" s="24">
        <v>3.8502354304192501</v>
      </c>
      <c r="G10" s="24"/>
    </row>
    <row r="11" spans="1:7" x14ac:dyDescent="0.2">
      <c r="A11" s="22" t="s">
        <v>520</v>
      </c>
      <c r="B11" s="22" t="s">
        <v>519</v>
      </c>
      <c r="C11" s="22" t="s">
        <v>177</v>
      </c>
      <c r="D11" s="25">
        <v>1662735</v>
      </c>
      <c r="E11" s="23">
        <v>30446.34059</v>
      </c>
      <c r="F11" s="24">
        <v>3.49002757233289</v>
      </c>
      <c r="G11" s="24"/>
    </row>
    <row r="12" spans="1:7" x14ac:dyDescent="0.2">
      <c r="A12" s="22" t="s">
        <v>162</v>
      </c>
      <c r="B12" s="22" t="s">
        <v>161</v>
      </c>
      <c r="C12" s="22" t="s">
        <v>163</v>
      </c>
      <c r="D12" s="25">
        <v>7482056</v>
      </c>
      <c r="E12" s="23">
        <v>28948.074659999998</v>
      </c>
      <c r="F12" s="24">
        <v>3.3182831424586299</v>
      </c>
      <c r="G12" s="24"/>
    </row>
    <row r="13" spans="1:7" x14ac:dyDescent="0.2">
      <c r="A13" s="22" t="s">
        <v>146</v>
      </c>
      <c r="B13" s="22" t="s">
        <v>145</v>
      </c>
      <c r="C13" s="22" t="s">
        <v>142</v>
      </c>
      <c r="D13" s="25">
        <v>2969724</v>
      </c>
      <c r="E13" s="23">
        <v>28640.018260000001</v>
      </c>
      <c r="F13" s="24">
        <v>3.2829710061230499</v>
      </c>
      <c r="G13" s="24"/>
    </row>
    <row r="14" spans="1:7" x14ac:dyDescent="0.2">
      <c r="A14" s="22" t="s">
        <v>362</v>
      </c>
      <c r="B14" s="22" t="s">
        <v>361</v>
      </c>
      <c r="C14" s="22" t="s">
        <v>213</v>
      </c>
      <c r="D14" s="25">
        <v>1018302</v>
      </c>
      <c r="E14" s="23">
        <v>27204.95623</v>
      </c>
      <c r="F14" s="24">
        <v>3.1184715636398699</v>
      </c>
      <c r="G14" s="24"/>
    </row>
    <row r="15" spans="1:7" x14ac:dyDescent="0.2">
      <c r="A15" s="22" t="s">
        <v>350</v>
      </c>
      <c r="B15" s="22" t="s">
        <v>349</v>
      </c>
      <c r="C15" s="22" t="s">
        <v>208</v>
      </c>
      <c r="D15" s="25">
        <v>1138424</v>
      </c>
      <c r="E15" s="23">
        <v>27044.400539999999</v>
      </c>
      <c r="F15" s="24">
        <v>3.1000672571079102</v>
      </c>
      <c r="G15" s="24"/>
    </row>
    <row r="16" spans="1:7" x14ac:dyDescent="0.2">
      <c r="A16" s="22" t="s">
        <v>664</v>
      </c>
      <c r="B16" s="22" t="s">
        <v>663</v>
      </c>
      <c r="C16" s="22" t="s">
        <v>177</v>
      </c>
      <c r="D16" s="25">
        <v>567437</v>
      </c>
      <c r="E16" s="23">
        <v>25555.09273</v>
      </c>
      <c r="F16" s="24">
        <v>2.9293496858048398</v>
      </c>
      <c r="G16" s="24"/>
    </row>
    <row r="17" spans="1:7" x14ac:dyDescent="0.2">
      <c r="A17" s="22" t="s">
        <v>531</v>
      </c>
      <c r="B17" s="22" t="s">
        <v>329</v>
      </c>
      <c r="C17" s="22" t="s">
        <v>180</v>
      </c>
      <c r="D17" s="25">
        <v>741718</v>
      </c>
      <c r="E17" s="23">
        <v>24889.83093</v>
      </c>
      <c r="F17" s="24">
        <v>2.8530915221034698</v>
      </c>
      <c r="G17" s="24"/>
    </row>
    <row r="18" spans="1:7" x14ac:dyDescent="0.2">
      <c r="A18" s="22" t="s">
        <v>176</v>
      </c>
      <c r="B18" s="22" t="s">
        <v>175</v>
      </c>
      <c r="C18" s="22" t="s">
        <v>177</v>
      </c>
      <c r="D18" s="25">
        <v>1288353</v>
      </c>
      <c r="E18" s="23">
        <v>24839.44584</v>
      </c>
      <c r="F18" s="24">
        <v>2.8473159395563798</v>
      </c>
      <c r="G18" s="24"/>
    </row>
    <row r="19" spans="1:7" x14ac:dyDescent="0.2">
      <c r="A19" s="22" t="s">
        <v>631</v>
      </c>
      <c r="B19" s="22" t="s">
        <v>630</v>
      </c>
      <c r="C19" s="22" t="s">
        <v>177</v>
      </c>
      <c r="D19" s="25">
        <v>1962941</v>
      </c>
      <c r="E19" s="23">
        <v>22304.898580000001</v>
      </c>
      <c r="F19" s="24">
        <v>2.5567838214309599</v>
      </c>
      <c r="G19" s="24"/>
    </row>
    <row r="20" spans="1:7" x14ac:dyDescent="0.2">
      <c r="A20" s="22" t="s">
        <v>262</v>
      </c>
      <c r="B20" s="22" t="s">
        <v>261</v>
      </c>
      <c r="C20" s="22" t="s">
        <v>263</v>
      </c>
      <c r="D20" s="25">
        <v>2029351</v>
      </c>
      <c r="E20" s="23">
        <v>22090.500309999999</v>
      </c>
      <c r="F20" s="24">
        <v>2.53220760441241</v>
      </c>
      <c r="G20" s="24"/>
    </row>
    <row r="21" spans="1:7" x14ac:dyDescent="0.2">
      <c r="A21" s="22" t="s">
        <v>165</v>
      </c>
      <c r="B21" s="22" t="s">
        <v>164</v>
      </c>
      <c r="C21" s="22" t="s">
        <v>166</v>
      </c>
      <c r="D21" s="25">
        <v>8429102</v>
      </c>
      <c r="E21" s="23">
        <v>21121.643789999998</v>
      </c>
      <c r="F21" s="24">
        <v>2.4211487414124599</v>
      </c>
      <c r="G21" s="24"/>
    </row>
    <row r="22" spans="1:7" x14ac:dyDescent="0.2">
      <c r="A22" s="22" t="s">
        <v>212</v>
      </c>
      <c r="B22" s="22" t="s">
        <v>211</v>
      </c>
      <c r="C22" s="22" t="s">
        <v>213</v>
      </c>
      <c r="D22" s="25">
        <v>253035</v>
      </c>
      <c r="E22" s="23">
        <v>19268.615249999999</v>
      </c>
      <c r="F22" s="24">
        <v>2.20873829826568</v>
      </c>
      <c r="G22" s="24"/>
    </row>
    <row r="23" spans="1:7" x14ac:dyDescent="0.2">
      <c r="A23" s="22" t="s">
        <v>379</v>
      </c>
      <c r="B23" s="22" t="s">
        <v>378</v>
      </c>
      <c r="C23" s="22" t="s">
        <v>380</v>
      </c>
      <c r="D23" s="25">
        <v>1086314</v>
      </c>
      <c r="E23" s="23">
        <v>18494.495849999999</v>
      </c>
      <c r="F23" s="24">
        <v>2.12000191819756</v>
      </c>
      <c r="G23" s="24"/>
    </row>
    <row r="24" spans="1:7" x14ac:dyDescent="0.2">
      <c r="A24" s="22" t="s">
        <v>405</v>
      </c>
      <c r="B24" s="22" t="s">
        <v>404</v>
      </c>
      <c r="C24" s="22" t="s">
        <v>142</v>
      </c>
      <c r="D24" s="25">
        <v>25878858</v>
      </c>
      <c r="E24" s="23">
        <v>18456.801530000001</v>
      </c>
      <c r="F24" s="24">
        <v>2.1156810634225298</v>
      </c>
      <c r="G24" s="24"/>
    </row>
    <row r="25" spans="1:7" x14ac:dyDescent="0.2">
      <c r="A25" s="22" t="s">
        <v>539</v>
      </c>
      <c r="B25" s="22" t="s">
        <v>538</v>
      </c>
      <c r="C25" s="22" t="s">
        <v>180</v>
      </c>
      <c r="D25" s="25">
        <v>4533673</v>
      </c>
      <c r="E25" s="23">
        <v>17858.13795</v>
      </c>
      <c r="F25" s="24">
        <v>2.04705697395026</v>
      </c>
      <c r="G25" s="24"/>
    </row>
    <row r="26" spans="1:7" x14ac:dyDescent="0.2">
      <c r="A26" s="22" t="s">
        <v>623</v>
      </c>
      <c r="B26" s="22" t="s">
        <v>622</v>
      </c>
      <c r="C26" s="22" t="s">
        <v>169</v>
      </c>
      <c r="D26" s="25">
        <v>2294130</v>
      </c>
      <c r="E26" s="23">
        <v>16709.295859999998</v>
      </c>
      <c r="F26" s="24">
        <v>1.9153665805348501</v>
      </c>
      <c r="G26" s="24"/>
    </row>
    <row r="27" spans="1:7" x14ac:dyDescent="0.2">
      <c r="A27" s="22" t="s">
        <v>648</v>
      </c>
      <c r="B27" s="22" t="s">
        <v>647</v>
      </c>
      <c r="C27" s="22" t="s">
        <v>142</v>
      </c>
      <c r="D27" s="25">
        <v>27024464</v>
      </c>
      <c r="E27" s="23">
        <v>14698.605970000001</v>
      </c>
      <c r="F27" s="24">
        <v>1.6848836055852801</v>
      </c>
      <c r="G27" s="24"/>
    </row>
    <row r="28" spans="1:7" x14ac:dyDescent="0.2">
      <c r="A28" s="22" t="s">
        <v>711</v>
      </c>
      <c r="B28" s="22" t="s">
        <v>710</v>
      </c>
      <c r="C28" s="22" t="s">
        <v>157</v>
      </c>
      <c r="D28" s="25">
        <v>731054</v>
      </c>
      <c r="E28" s="23">
        <v>14365.2111</v>
      </c>
      <c r="F28" s="24">
        <v>1.6466669507681</v>
      </c>
      <c r="G28" s="24"/>
    </row>
    <row r="29" spans="1:7" x14ac:dyDescent="0.2">
      <c r="A29" s="22" t="s">
        <v>713</v>
      </c>
      <c r="B29" s="22" t="s">
        <v>712</v>
      </c>
      <c r="C29" s="22" t="s">
        <v>458</v>
      </c>
      <c r="D29" s="25">
        <v>1495526</v>
      </c>
      <c r="E29" s="23">
        <v>14028.033880000001</v>
      </c>
      <c r="F29" s="24">
        <v>1.6080167296985499</v>
      </c>
      <c r="G29" s="24"/>
    </row>
    <row r="30" spans="1:7" x14ac:dyDescent="0.2">
      <c r="A30" s="22" t="s">
        <v>194</v>
      </c>
      <c r="B30" s="22" t="s">
        <v>193</v>
      </c>
      <c r="C30" s="22" t="s">
        <v>169</v>
      </c>
      <c r="D30" s="25">
        <v>2520884</v>
      </c>
      <c r="E30" s="23">
        <v>13999.729289999999</v>
      </c>
      <c r="F30" s="24">
        <v>1.6047722084323</v>
      </c>
      <c r="G30" s="24"/>
    </row>
    <row r="31" spans="1:7" x14ac:dyDescent="0.2">
      <c r="A31" s="22" t="s">
        <v>591</v>
      </c>
      <c r="B31" s="22" t="s">
        <v>590</v>
      </c>
      <c r="C31" s="22" t="s">
        <v>160</v>
      </c>
      <c r="D31" s="25">
        <v>605572</v>
      </c>
      <c r="E31" s="23">
        <v>13754.96241</v>
      </c>
      <c r="F31" s="24">
        <v>1.5767148740058901</v>
      </c>
      <c r="G31" s="24"/>
    </row>
    <row r="32" spans="1:7" x14ac:dyDescent="0.2">
      <c r="A32" s="22" t="s">
        <v>547</v>
      </c>
      <c r="B32" s="22" t="s">
        <v>546</v>
      </c>
      <c r="C32" s="22" t="s">
        <v>208</v>
      </c>
      <c r="D32" s="25">
        <v>2533367</v>
      </c>
      <c r="E32" s="23">
        <v>13287.50992</v>
      </c>
      <c r="F32" s="24">
        <v>1.52313135469811</v>
      </c>
      <c r="G32" s="24"/>
    </row>
    <row r="33" spans="1:7" x14ac:dyDescent="0.2">
      <c r="A33" s="22" t="s">
        <v>173</v>
      </c>
      <c r="B33" s="22" t="s">
        <v>172</v>
      </c>
      <c r="C33" s="22" t="s">
        <v>174</v>
      </c>
      <c r="D33" s="25">
        <v>113843</v>
      </c>
      <c r="E33" s="23">
        <v>13071.45326</v>
      </c>
      <c r="F33" s="24">
        <v>1.49836503841924</v>
      </c>
      <c r="G33" s="24"/>
    </row>
    <row r="34" spans="1:7" x14ac:dyDescent="0.2">
      <c r="A34" s="22" t="s">
        <v>267</v>
      </c>
      <c r="B34" s="22" t="s">
        <v>266</v>
      </c>
      <c r="C34" s="22" t="s">
        <v>213</v>
      </c>
      <c r="D34" s="25">
        <v>2433483</v>
      </c>
      <c r="E34" s="23">
        <v>11742.772220000001</v>
      </c>
      <c r="F34" s="24">
        <v>1.3460599214634399</v>
      </c>
      <c r="G34" s="24"/>
    </row>
    <row r="35" spans="1:7" x14ac:dyDescent="0.2">
      <c r="A35" s="22" t="s">
        <v>715</v>
      </c>
      <c r="B35" s="22" t="s">
        <v>714</v>
      </c>
      <c r="C35" s="22" t="s">
        <v>585</v>
      </c>
      <c r="D35" s="25">
        <v>775972</v>
      </c>
      <c r="E35" s="23">
        <v>11352.470359999999</v>
      </c>
      <c r="F35" s="24">
        <v>1.3013200865100001</v>
      </c>
      <c r="G35" s="24"/>
    </row>
    <row r="36" spans="1:7" x14ac:dyDescent="0.2">
      <c r="A36" s="22" t="s">
        <v>699</v>
      </c>
      <c r="B36" s="22" t="s">
        <v>698</v>
      </c>
      <c r="C36" s="22" t="s">
        <v>208</v>
      </c>
      <c r="D36" s="25">
        <v>6154389</v>
      </c>
      <c r="E36" s="23">
        <v>10634.168750000001</v>
      </c>
      <c r="F36" s="24">
        <v>1.2189820328861001</v>
      </c>
      <c r="G36" s="24"/>
    </row>
    <row r="37" spans="1:7" x14ac:dyDescent="0.2">
      <c r="A37" s="22" t="s">
        <v>204</v>
      </c>
      <c r="B37" s="22" t="s">
        <v>203</v>
      </c>
      <c r="C37" s="22" t="s">
        <v>205</v>
      </c>
      <c r="D37" s="25">
        <v>236227</v>
      </c>
      <c r="E37" s="23">
        <v>10405.799349999999</v>
      </c>
      <c r="F37" s="24">
        <v>1.1928043219614901</v>
      </c>
      <c r="G37" s="24"/>
    </row>
    <row r="38" spans="1:7" x14ac:dyDescent="0.2">
      <c r="A38" s="22" t="s">
        <v>235</v>
      </c>
      <c r="B38" s="22" t="s">
        <v>234</v>
      </c>
      <c r="C38" s="22" t="s">
        <v>236</v>
      </c>
      <c r="D38" s="25">
        <v>9002650</v>
      </c>
      <c r="E38" s="23">
        <v>10258.519679999999</v>
      </c>
      <c r="F38" s="24">
        <v>1.1759218297084499</v>
      </c>
      <c r="G38" s="24"/>
    </row>
    <row r="39" spans="1:7" x14ac:dyDescent="0.2">
      <c r="A39" s="22" t="s">
        <v>332</v>
      </c>
      <c r="B39" s="22" t="s">
        <v>331</v>
      </c>
      <c r="C39" s="22" t="s">
        <v>157</v>
      </c>
      <c r="D39" s="25">
        <v>2314234</v>
      </c>
      <c r="E39" s="23">
        <v>10230.071400000001</v>
      </c>
      <c r="F39" s="24">
        <v>1.17266083742953</v>
      </c>
      <c r="G39" s="24"/>
    </row>
    <row r="40" spans="1:7" x14ac:dyDescent="0.2">
      <c r="A40" s="22" t="s">
        <v>207</v>
      </c>
      <c r="B40" s="22" t="s">
        <v>206</v>
      </c>
      <c r="C40" s="22" t="s">
        <v>208</v>
      </c>
      <c r="D40" s="25">
        <v>717992</v>
      </c>
      <c r="E40" s="23">
        <v>10044.70808</v>
      </c>
      <c r="F40" s="24">
        <v>1.15141286196966</v>
      </c>
      <c r="G40" s="24"/>
    </row>
    <row r="41" spans="1:7" x14ac:dyDescent="0.2">
      <c r="A41" s="22" t="s">
        <v>682</v>
      </c>
      <c r="B41" s="22" t="s">
        <v>681</v>
      </c>
      <c r="C41" s="22" t="s">
        <v>218</v>
      </c>
      <c r="D41" s="25">
        <v>1563667</v>
      </c>
      <c r="E41" s="23">
        <v>8789.3722070000003</v>
      </c>
      <c r="F41" s="24">
        <v>1.0075152137003101</v>
      </c>
      <c r="G41" s="24"/>
    </row>
    <row r="42" spans="1:7" x14ac:dyDescent="0.2">
      <c r="A42" s="22" t="s">
        <v>587</v>
      </c>
      <c r="B42" s="22" t="s">
        <v>586</v>
      </c>
      <c r="C42" s="22" t="s">
        <v>160</v>
      </c>
      <c r="D42" s="25">
        <v>1148909</v>
      </c>
      <c r="E42" s="23">
        <v>8235.9541669999999</v>
      </c>
      <c r="F42" s="24">
        <v>0.94407756631155504</v>
      </c>
      <c r="G42" s="24"/>
    </row>
    <row r="43" spans="1:7" x14ac:dyDescent="0.2">
      <c r="A43" s="22" t="s">
        <v>717</v>
      </c>
      <c r="B43" s="22" t="s">
        <v>716</v>
      </c>
      <c r="C43" s="22" t="s">
        <v>177</v>
      </c>
      <c r="D43" s="25">
        <v>379685</v>
      </c>
      <c r="E43" s="23">
        <v>8212.9662349999999</v>
      </c>
      <c r="F43" s="24">
        <v>0.94144248718689805</v>
      </c>
      <c r="G43" s="24"/>
    </row>
    <row r="44" spans="1:7" x14ac:dyDescent="0.2">
      <c r="A44" s="22" t="s">
        <v>141</v>
      </c>
      <c r="B44" s="22" t="s">
        <v>140</v>
      </c>
      <c r="C44" s="22" t="s">
        <v>142</v>
      </c>
      <c r="D44" s="25">
        <v>1051186</v>
      </c>
      <c r="E44" s="23">
        <v>7826.6053629999997</v>
      </c>
      <c r="F44" s="24">
        <v>0.89715440296985904</v>
      </c>
      <c r="G44" s="24"/>
    </row>
    <row r="45" spans="1:7" x14ac:dyDescent="0.2">
      <c r="A45" s="22" t="s">
        <v>358</v>
      </c>
      <c r="B45" s="22" t="s">
        <v>357</v>
      </c>
      <c r="C45" s="22" t="s">
        <v>202</v>
      </c>
      <c r="D45" s="25">
        <v>403034</v>
      </c>
      <c r="E45" s="23">
        <v>7375.9252340000003</v>
      </c>
      <c r="F45" s="24">
        <v>0.84549347932410701</v>
      </c>
      <c r="G45" s="24"/>
    </row>
    <row r="46" spans="1:7" x14ac:dyDescent="0.2">
      <c r="A46" s="22" t="s">
        <v>668</v>
      </c>
      <c r="B46" s="22" t="s">
        <v>667</v>
      </c>
      <c r="C46" s="22" t="s">
        <v>221</v>
      </c>
      <c r="D46" s="25">
        <v>1317828</v>
      </c>
      <c r="E46" s="23">
        <v>6152.938932</v>
      </c>
      <c r="F46" s="24">
        <v>0.70530402365049705</v>
      </c>
      <c r="G46" s="24"/>
    </row>
    <row r="47" spans="1:7" x14ac:dyDescent="0.2">
      <c r="A47" s="22" t="s">
        <v>625</v>
      </c>
      <c r="B47" s="22" t="s">
        <v>624</v>
      </c>
      <c r="C47" s="22" t="s">
        <v>458</v>
      </c>
      <c r="D47" s="25">
        <v>336107</v>
      </c>
      <c r="E47" s="23">
        <v>5653.3197399999999</v>
      </c>
      <c r="F47" s="24">
        <v>0.64803327380151898</v>
      </c>
      <c r="G47" s="24"/>
    </row>
    <row r="48" spans="1:7" x14ac:dyDescent="0.2">
      <c r="A48" s="22" t="s">
        <v>569</v>
      </c>
      <c r="B48" s="22" t="s">
        <v>568</v>
      </c>
      <c r="C48" s="22" t="s">
        <v>160</v>
      </c>
      <c r="D48" s="25">
        <v>1072111</v>
      </c>
      <c r="E48" s="23">
        <v>5297.836507</v>
      </c>
      <c r="F48" s="24">
        <v>0.60728465637721296</v>
      </c>
      <c r="G48" s="24"/>
    </row>
    <row r="49" spans="1:7" x14ac:dyDescent="0.2">
      <c r="A49" s="22" t="s">
        <v>719</v>
      </c>
      <c r="B49" s="22" t="s">
        <v>718</v>
      </c>
      <c r="C49" s="22" t="s">
        <v>160</v>
      </c>
      <c r="D49" s="25">
        <v>636067</v>
      </c>
      <c r="E49" s="23">
        <v>5214.1592330000003</v>
      </c>
      <c r="F49" s="24">
        <v>0.59769283063466205</v>
      </c>
      <c r="G49" s="24"/>
    </row>
    <row r="50" spans="1:7" x14ac:dyDescent="0.2">
      <c r="A50" s="22" t="s">
        <v>502</v>
      </c>
      <c r="B50" s="22" t="s">
        <v>501</v>
      </c>
      <c r="C50" s="22" t="s">
        <v>208</v>
      </c>
      <c r="D50" s="25">
        <v>14613</v>
      </c>
      <c r="E50" s="23">
        <v>62.638624499999999</v>
      </c>
      <c r="F50" s="24">
        <v>7.18019053724335E-3</v>
      </c>
      <c r="G50" s="24"/>
    </row>
    <row r="51" spans="1:7" x14ac:dyDescent="0.2">
      <c r="A51" s="21" t="s">
        <v>34</v>
      </c>
      <c r="B51" s="21"/>
      <c r="C51" s="21"/>
      <c r="D51" s="21"/>
      <c r="E51" s="26">
        <f>SUM(E7:E50)</f>
        <v>773334.23724249995</v>
      </c>
      <c r="F51" s="27">
        <f>SUM(F7:F50)</f>
        <v>88.646377801206398</v>
      </c>
      <c r="G51" s="24"/>
    </row>
    <row r="52" spans="1:7" x14ac:dyDescent="0.2">
      <c r="A52" s="22"/>
      <c r="B52" s="22"/>
      <c r="C52" s="22"/>
      <c r="D52" s="22"/>
      <c r="E52" s="23"/>
      <c r="F52" s="24"/>
      <c r="G52" s="24"/>
    </row>
    <row r="53" spans="1:7" x14ac:dyDescent="0.2">
      <c r="A53" s="21" t="s">
        <v>1827</v>
      </c>
      <c r="B53" s="22"/>
      <c r="C53" s="22"/>
      <c r="D53" s="22"/>
      <c r="E53" s="23"/>
      <c r="F53" s="24"/>
      <c r="G53" s="24"/>
    </row>
    <row r="54" spans="1:7" x14ac:dyDescent="0.2">
      <c r="A54" s="22"/>
      <c r="B54" s="22" t="s">
        <v>720</v>
      </c>
      <c r="C54" s="22" t="s">
        <v>585</v>
      </c>
      <c r="D54" s="25">
        <v>23815</v>
      </c>
      <c r="E54" s="23">
        <v>2.3814999999999999E-3</v>
      </c>
      <c r="F54" s="24">
        <v>2.7298849393548002E-7</v>
      </c>
      <c r="G54" s="24"/>
    </row>
    <row r="55" spans="1:7" x14ac:dyDescent="0.2">
      <c r="A55" s="21" t="s">
        <v>34</v>
      </c>
      <c r="B55" s="21"/>
      <c r="C55" s="21"/>
      <c r="D55" s="21"/>
      <c r="E55" s="26">
        <f>SUM(E53:E54)</f>
        <v>2.3814999999999999E-3</v>
      </c>
      <c r="F55" s="27">
        <f>SUM(F53:F54)</f>
        <v>2.7298849393548002E-7</v>
      </c>
      <c r="G55" s="24"/>
    </row>
    <row r="56" spans="1:7" x14ac:dyDescent="0.2">
      <c r="A56" s="22"/>
      <c r="B56" s="22"/>
      <c r="C56" s="22"/>
      <c r="D56" s="22"/>
      <c r="E56" s="23"/>
      <c r="F56" s="24"/>
      <c r="G56" s="24"/>
    </row>
    <row r="57" spans="1:7" x14ac:dyDescent="0.2">
      <c r="A57" s="21" t="s">
        <v>594</v>
      </c>
      <c r="B57" s="22"/>
      <c r="C57" s="22"/>
      <c r="D57" s="22"/>
      <c r="E57" s="23"/>
      <c r="F57" s="24"/>
      <c r="G57" s="24"/>
    </row>
    <row r="58" spans="1:7" x14ac:dyDescent="0.2">
      <c r="A58" s="22" t="s">
        <v>722</v>
      </c>
      <c r="B58" s="22" t="s">
        <v>721</v>
      </c>
      <c r="C58" s="22" t="s">
        <v>263</v>
      </c>
      <c r="D58" s="25">
        <v>234384</v>
      </c>
      <c r="E58" s="23">
        <v>33124.48732</v>
      </c>
      <c r="F58" s="24">
        <v>3.7970203257911801</v>
      </c>
      <c r="G58" s="24"/>
    </row>
    <row r="59" spans="1:7" x14ac:dyDescent="0.2">
      <c r="A59" s="21" t="s">
        <v>34</v>
      </c>
      <c r="B59" s="21"/>
      <c r="C59" s="21"/>
      <c r="D59" s="21"/>
      <c r="E59" s="26">
        <f>SUM(E57:E58)</f>
        <v>33124.48732</v>
      </c>
      <c r="F59" s="27">
        <f>SUM(F57:F58)</f>
        <v>3.7970203257911801</v>
      </c>
      <c r="G59" s="24"/>
    </row>
    <row r="60" spans="1:7" x14ac:dyDescent="0.2">
      <c r="A60" s="22"/>
      <c r="B60" s="22"/>
      <c r="C60" s="22"/>
      <c r="D60" s="22"/>
      <c r="E60" s="23"/>
      <c r="F60" s="24"/>
      <c r="G60" s="24"/>
    </row>
    <row r="61" spans="1:7" x14ac:dyDescent="0.2">
      <c r="A61" s="21" t="s">
        <v>35</v>
      </c>
      <c r="B61" s="22"/>
      <c r="C61" s="22"/>
      <c r="D61" s="22"/>
      <c r="E61" s="23"/>
      <c r="F61" s="24"/>
      <c r="G61" s="24"/>
    </row>
    <row r="62" spans="1:7" x14ac:dyDescent="0.2">
      <c r="A62" s="21" t="s">
        <v>42</v>
      </c>
      <c r="B62" s="22"/>
      <c r="C62" s="22"/>
      <c r="D62" s="22"/>
      <c r="E62" s="23"/>
      <c r="F62" s="24"/>
      <c r="G62" s="24"/>
    </row>
    <row r="63" spans="1:7" x14ac:dyDescent="0.2">
      <c r="A63" s="22" t="s">
        <v>138</v>
      </c>
      <c r="B63" s="22" t="s">
        <v>1744</v>
      </c>
      <c r="C63" s="22" t="s">
        <v>43</v>
      </c>
      <c r="D63" s="25">
        <v>2500000</v>
      </c>
      <c r="E63" s="23">
        <v>2498.2375000000002</v>
      </c>
      <c r="F63" s="24">
        <v>0.286369973805643</v>
      </c>
      <c r="G63" s="24">
        <v>5.1501000000000001</v>
      </c>
    </row>
    <row r="64" spans="1:7" x14ac:dyDescent="0.2">
      <c r="A64" s="21" t="s">
        <v>34</v>
      </c>
      <c r="B64" s="21"/>
      <c r="C64" s="21"/>
      <c r="D64" s="21"/>
      <c r="E64" s="26">
        <f>SUM(E62:E63)</f>
        <v>2498.2375000000002</v>
      </c>
      <c r="F64" s="27">
        <f>SUM(F62:F63)</f>
        <v>0.286369973805643</v>
      </c>
      <c r="G64" s="24"/>
    </row>
    <row r="65" spans="1:7" x14ac:dyDescent="0.2">
      <c r="A65" s="22"/>
      <c r="B65" s="22"/>
      <c r="C65" s="22"/>
      <c r="D65" s="22"/>
      <c r="E65" s="23"/>
      <c r="F65" s="24"/>
      <c r="G65" s="24"/>
    </row>
    <row r="66" spans="1:7" x14ac:dyDescent="0.2">
      <c r="A66" s="21" t="s">
        <v>44</v>
      </c>
      <c r="B66" s="21"/>
      <c r="C66" s="21"/>
      <c r="D66" s="21"/>
      <c r="E66" s="26">
        <f>E51+E55+E59+E64</f>
        <v>808956.96444399992</v>
      </c>
      <c r="F66" s="27">
        <f>F51+F55+F59+F64</f>
        <v>92.729768373791714</v>
      </c>
      <c r="G66" s="24"/>
    </row>
    <row r="67" spans="1:7" x14ac:dyDescent="0.2">
      <c r="A67" s="21"/>
      <c r="B67" s="21"/>
      <c r="C67" s="21"/>
      <c r="D67" s="21"/>
      <c r="E67" s="26"/>
      <c r="F67" s="27"/>
      <c r="G67" s="24"/>
    </row>
    <row r="68" spans="1:7" x14ac:dyDescent="0.2">
      <c r="A68" s="21" t="s">
        <v>46</v>
      </c>
      <c r="B68" s="21"/>
      <c r="C68" s="21"/>
      <c r="D68" s="21"/>
      <c r="E68" s="26">
        <f>E70-(E51+E55+E59+E64)</f>
        <v>63424.125933700125</v>
      </c>
      <c r="F68" s="27">
        <f>F70-(F51+F55+F59+F64)</f>
        <v>7.270231626208286</v>
      </c>
      <c r="G68" s="24"/>
    </row>
    <row r="69" spans="1:7" x14ac:dyDescent="0.2">
      <c r="A69" s="21"/>
      <c r="B69" s="21"/>
      <c r="C69" s="21"/>
      <c r="D69" s="21"/>
      <c r="E69" s="26"/>
      <c r="F69" s="27"/>
      <c r="G69" s="24"/>
    </row>
    <row r="70" spans="1:7" x14ac:dyDescent="0.2">
      <c r="A70" s="28" t="s">
        <v>45</v>
      </c>
      <c r="B70" s="28"/>
      <c r="C70" s="28"/>
      <c r="D70" s="28"/>
      <c r="E70" s="29">
        <v>872381.09037770005</v>
      </c>
      <c r="F70" s="30">
        <v>100</v>
      </c>
      <c r="G70" s="65"/>
    </row>
    <row r="71" spans="1:7" x14ac:dyDescent="0.2">
      <c r="A71" s="6" t="s">
        <v>1743</v>
      </c>
      <c r="B71" s="11"/>
      <c r="C71" s="11"/>
      <c r="D71" s="11"/>
      <c r="E71" s="12"/>
      <c r="F71" s="13" t="s">
        <v>976</v>
      </c>
      <c r="G71" s="10"/>
    </row>
    <row r="73" spans="1:7" x14ac:dyDescent="0.2">
      <c r="A73" s="11" t="s">
        <v>48</v>
      </c>
    </row>
    <row r="74" spans="1:7" x14ac:dyDescent="0.2">
      <c r="A74" s="11" t="s">
        <v>403</v>
      </c>
    </row>
    <row r="76" spans="1:7" ht="23.25" customHeight="1" x14ac:dyDescent="0.2">
      <c r="A76" s="175" t="s">
        <v>983</v>
      </c>
      <c r="B76" s="175"/>
      <c r="C76" s="175"/>
      <c r="D76" s="175"/>
      <c r="G76" s="9"/>
    </row>
    <row r="78" spans="1:7" x14ac:dyDescent="0.2">
      <c r="A78" s="11" t="s">
        <v>49</v>
      </c>
    </row>
    <row r="79" spans="1:7" x14ac:dyDescent="0.2">
      <c r="A79" s="11" t="s">
        <v>995</v>
      </c>
    </row>
    <row r="80" spans="1:7" x14ac:dyDescent="0.2">
      <c r="A80" s="11" t="s">
        <v>50</v>
      </c>
      <c r="B80" s="11"/>
      <c r="C80" s="31" t="s">
        <v>52</v>
      </c>
      <c r="D80" s="11" t="s">
        <v>51</v>
      </c>
    </row>
    <row r="81" spans="1:4" x14ac:dyDescent="0.2">
      <c r="A81" s="6" t="s">
        <v>59</v>
      </c>
      <c r="C81" s="32">
        <v>246.51400000000001</v>
      </c>
      <c r="D81" s="32">
        <v>249.2107</v>
      </c>
    </row>
    <row r="82" spans="1:4" x14ac:dyDescent="0.2">
      <c r="A82" s="6" t="s">
        <v>127</v>
      </c>
      <c r="C82" s="32">
        <v>35.360199999999999</v>
      </c>
      <c r="D82" s="32">
        <v>35.747</v>
      </c>
    </row>
    <row r="83" spans="1:4" x14ac:dyDescent="0.2">
      <c r="A83" s="6" t="s">
        <v>60</v>
      </c>
      <c r="C83" s="32">
        <v>274.55290000000002</v>
      </c>
      <c r="D83" s="32">
        <v>277.8184</v>
      </c>
    </row>
    <row r="84" spans="1:4" x14ac:dyDescent="0.2">
      <c r="A84" s="6" t="s">
        <v>128</v>
      </c>
      <c r="C84" s="32">
        <v>40.039299999999997</v>
      </c>
      <c r="D84" s="32">
        <v>40.515300000000003</v>
      </c>
    </row>
    <row r="86" spans="1:4" x14ac:dyDescent="0.2">
      <c r="A86" s="6" t="s">
        <v>56</v>
      </c>
    </row>
    <row r="88" spans="1:4" x14ac:dyDescent="0.2">
      <c r="A88" s="11" t="s">
        <v>996</v>
      </c>
      <c r="D88" s="31" t="s">
        <v>58</v>
      </c>
    </row>
    <row r="90" spans="1:4" x14ac:dyDescent="0.2">
      <c r="A90" s="11" t="s">
        <v>1091</v>
      </c>
      <c r="D90" s="31" t="s">
        <v>58</v>
      </c>
    </row>
    <row r="91" spans="1:4" x14ac:dyDescent="0.2">
      <c r="A91" s="11"/>
    </row>
    <row r="92" spans="1:4" x14ac:dyDescent="0.2">
      <c r="A92" s="11" t="s">
        <v>376</v>
      </c>
      <c r="D92" s="31" t="s">
        <v>58</v>
      </c>
    </row>
    <row r="94" spans="1:4" x14ac:dyDescent="0.2">
      <c r="A94" s="11" t="s">
        <v>993</v>
      </c>
      <c r="D94" s="36">
        <v>0.67919300897173096</v>
      </c>
    </row>
    <row r="96" spans="1:4" x14ac:dyDescent="0.2">
      <c r="A96" s="11" t="s">
        <v>1092</v>
      </c>
      <c r="D96" s="31" t="s">
        <v>58</v>
      </c>
    </row>
    <row r="98" spans="1:120" s="105" customFormat="1" x14ac:dyDescent="0.2">
      <c r="A98" s="103" t="s">
        <v>1093</v>
      </c>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row>
    <row r="99" spans="1:120" s="105" customFormat="1" x14ac:dyDescent="0.2">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row>
    <row r="100" spans="1:120" s="105" customFormat="1" x14ac:dyDescent="0.2">
      <c r="A100" s="138" t="s">
        <v>1094</v>
      </c>
      <c r="B100" s="139" t="s">
        <v>1095</v>
      </c>
      <c r="C100" s="139" t="s">
        <v>1096</v>
      </c>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row>
    <row r="101" spans="1:120" s="105" customFormat="1" x14ac:dyDescent="0.2">
      <c r="A101" s="140" t="s">
        <v>16</v>
      </c>
      <c r="B101" s="141">
        <f>E58</f>
        <v>33124.48732</v>
      </c>
      <c r="C101" s="142">
        <v>3.797020326031901E-2</v>
      </c>
      <c r="D101" s="10"/>
      <c r="E101" s="10"/>
      <c r="F101" s="147"/>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row>
    <row r="102" spans="1:120" s="105" customFormat="1" x14ac:dyDescent="0.2">
      <c r="D102" s="10"/>
      <c r="E102" s="14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row>
    <row r="103" spans="1:120" s="105" customFormat="1" x14ac:dyDescent="0.2">
      <c r="A103" s="103" t="s">
        <v>1831</v>
      </c>
      <c r="D103" s="149"/>
      <c r="E103" s="104"/>
      <c r="F103" s="104"/>
    </row>
    <row r="104" spans="1:120" x14ac:dyDescent="0.2">
      <c r="A104" s="11"/>
    </row>
    <row r="105" spans="1:120" x14ac:dyDescent="0.2">
      <c r="A105" s="11" t="s">
        <v>985</v>
      </c>
      <c r="D105" s="31" t="s">
        <v>58</v>
      </c>
    </row>
    <row r="106" spans="1:120" x14ac:dyDescent="0.2">
      <c r="A106" s="11"/>
    </row>
    <row r="107" spans="1:120" x14ac:dyDescent="0.2">
      <c r="A107" s="11" t="s">
        <v>986</v>
      </c>
      <c r="C107" s="145"/>
      <c r="D107" s="31" t="s">
        <v>58</v>
      </c>
    </row>
    <row r="108" spans="1:120" x14ac:dyDescent="0.2">
      <c r="A108" s="11"/>
    </row>
    <row r="109" spans="1:120" x14ac:dyDescent="0.2">
      <c r="A109" s="11" t="s">
        <v>987</v>
      </c>
      <c r="D109" s="31" t="s">
        <v>58</v>
      </c>
    </row>
    <row r="111" spans="1:120" x14ac:dyDescent="0.2">
      <c r="A111" s="56" t="s">
        <v>1020</v>
      </c>
      <c r="B111" s="57"/>
      <c r="C111" s="57"/>
      <c r="D111" s="57"/>
      <c r="E111" s="10"/>
      <c r="G111" s="57"/>
      <c r="H111" s="57"/>
      <c r="I111" s="57"/>
    </row>
    <row r="112" spans="1:120" x14ac:dyDescent="0.2">
      <c r="A112" s="56"/>
      <c r="B112" s="57"/>
      <c r="C112" s="57"/>
      <c r="D112" s="57"/>
      <c r="E112" s="10"/>
      <c r="G112" s="57"/>
      <c r="H112" s="57"/>
      <c r="I112" s="57"/>
    </row>
    <row r="113" spans="1:9" x14ac:dyDescent="0.2">
      <c r="A113" s="56" t="s">
        <v>1129</v>
      </c>
      <c r="B113" s="57"/>
      <c r="C113" s="57"/>
      <c r="D113" s="57"/>
      <c r="E113" s="10"/>
      <c r="G113" s="57"/>
      <c r="H113" s="57"/>
      <c r="I113" s="57"/>
    </row>
    <row r="114" spans="1:9" x14ac:dyDescent="0.2">
      <c r="A114" s="71"/>
      <c r="B114" s="57"/>
      <c r="C114" s="57"/>
      <c r="D114" s="57"/>
      <c r="E114" s="10"/>
      <c r="G114" s="57"/>
      <c r="H114" s="57"/>
      <c r="I114" s="57"/>
    </row>
    <row r="115" spans="1:9" x14ac:dyDescent="0.2">
      <c r="A115" s="57"/>
      <c r="B115" s="57"/>
      <c r="C115" s="57"/>
      <c r="D115" s="57"/>
      <c r="E115" s="10"/>
      <c r="G115" s="57"/>
      <c r="H115" s="57"/>
      <c r="I115" s="57"/>
    </row>
    <row r="116" spans="1:9" x14ac:dyDescent="0.2">
      <c r="A116" s="57"/>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7"/>
      <c r="B126" s="57"/>
      <c r="C126" s="57"/>
      <c r="D126" s="57"/>
      <c r="E126" s="10"/>
      <c r="G126" s="57"/>
      <c r="H126" s="57"/>
      <c r="I126" s="57"/>
    </row>
    <row r="127" spans="1:9" x14ac:dyDescent="0.2">
      <c r="A127" s="57"/>
      <c r="B127" s="57"/>
      <c r="C127" s="57"/>
      <c r="D127" s="57"/>
      <c r="E127" s="10"/>
      <c r="G127" s="57"/>
      <c r="H127" s="57"/>
      <c r="I127" s="57"/>
    </row>
    <row r="128" spans="1:9" x14ac:dyDescent="0.2">
      <c r="A128" s="57"/>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6" t="s">
        <v>1141</v>
      </c>
      <c r="B132" s="57"/>
      <c r="C132" s="57"/>
      <c r="D132" s="57"/>
      <c r="E132" s="10"/>
      <c r="G132" s="57"/>
      <c r="H132" s="57"/>
      <c r="I132" s="57"/>
    </row>
    <row r="133" spans="1:9" x14ac:dyDescent="0.2">
      <c r="A133" s="57"/>
      <c r="B133" s="57"/>
      <c r="C133" s="57"/>
      <c r="D133" s="57"/>
      <c r="E133" s="10"/>
      <c r="G133" s="57"/>
      <c r="H133" s="57"/>
      <c r="I133" s="57"/>
    </row>
    <row r="134" spans="1:9" x14ac:dyDescent="0.2">
      <c r="A134" s="56" t="s">
        <v>1130</v>
      </c>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t="s">
        <v>1128</v>
      </c>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row r="223" spans="1:9" x14ac:dyDescent="0.2">
      <c r="A223" s="57"/>
      <c r="B223" s="57"/>
      <c r="C223" s="57"/>
      <c r="D223" s="57"/>
      <c r="E223" s="10"/>
      <c r="G223" s="57"/>
      <c r="H223" s="57"/>
      <c r="I223" s="57"/>
    </row>
    <row r="224" spans="1:9" x14ac:dyDescent="0.2">
      <c r="A224" s="57"/>
      <c r="B224" s="57"/>
      <c r="C224" s="57"/>
      <c r="D224" s="57"/>
      <c r="E224" s="10"/>
      <c r="G224" s="57"/>
      <c r="H224" s="57"/>
      <c r="I224" s="57"/>
    </row>
    <row r="225" spans="1:9" x14ac:dyDescent="0.2">
      <c r="A225" s="57"/>
      <c r="B225" s="57"/>
      <c r="C225" s="57"/>
      <c r="D225" s="57"/>
      <c r="E225" s="10"/>
      <c r="G225" s="57"/>
      <c r="H225" s="57"/>
      <c r="I225" s="57"/>
    </row>
    <row r="226" spans="1:9" x14ac:dyDescent="0.2">
      <c r="A226" s="57"/>
      <c r="B226" s="57"/>
      <c r="C226" s="57"/>
      <c r="D226" s="57"/>
      <c r="E226" s="10"/>
      <c r="G226" s="57"/>
      <c r="H226" s="57"/>
      <c r="I226" s="57"/>
    </row>
    <row r="227" spans="1:9" x14ac:dyDescent="0.2">
      <c r="A227" s="57"/>
      <c r="B227" s="57"/>
      <c r="C227" s="57"/>
      <c r="D227" s="57"/>
      <c r="E227" s="10"/>
      <c r="G227" s="57"/>
      <c r="H227" s="57"/>
      <c r="I227" s="57"/>
    </row>
    <row r="228" spans="1:9" x14ac:dyDescent="0.2">
      <c r="A228" s="57"/>
      <c r="B228" s="57"/>
      <c r="C228" s="57"/>
      <c r="D228" s="57"/>
      <c r="E228" s="10"/>
      <c r="G228" s="57"/>
      <c r="H228" s="57"/>
      <c r="I228" s="57"/>
    </row>
    <row r="229" spans="1:9" x14ac:dyDescent="0.2">
      <c r="A229" s="57"/>
      <c r="B229" s="57"/>
      <c r="C229" s="57"/>
      <c r="D229" s="57"/>
      <c r="E229" s="10"/>
      <c r="G229" s="57"/>
      <c r="H229" s="57"/>
      <c r="I229" s="57"/>
    </row>
    <row r="230" spans="1:9" x14ac:dyDescent="0.2">
      <c r="A230" s="57"/>
      <c r="B230" s="57"/>
      <c r="C230" s="57"/>
      <c r="D230" s="57"/>
      <c r="E230" s="10"/>
      <c r="G230" s="57"/>
      <c r="H230" s="57"/>
      <c r="I230" s="57"/>
    </row>
    <row r="231" spans="1:9" x14ac:dyDescent="0.2">
      <c r="A231" s="57"/>
      <c r="B231" s="57"/>
      <c r="C231" s="57"/>
      <c r="D231" s="57"/>
      <c r="E231" s="10"/>
      <c r="G231" s="57"/>
      <c r="H231" s="57"/>
      <c r="I231" s="57"/>
    </row>
    <row r="232" spans="1:9" x14ac:dyDescent="0.2">
      <c r="A232" s="57"/>
      <c r="B232" s="57"/>
      <c r="C232" s="57"/>
      <c r="D232" s="57"/>
      <c r="E232" s="10"/>
      <c r="G232" s="57"/>
      <c r="H232" s="57"/>
      <c r="I232" s="57"/>
    </row>
    <row r="233" spans="1:9" x14ac:dyDescent="0.2">
      <c r="A233" s="57"/>
      <c r="B233" s="57"/>
      <c r="C233" s="57"/>
      <c r="D233" s="57"/>
      <c r="E233" s="10"/>
      <c r="G233" s="57"/>
      <c r="H233" s="57"/>
      <c r="I233" s="57"/>
    </row>
    <row r="234" spans="1:9" x14ac:dyDescent="0.2">
      <c r="A234" s="57"/>
      <c r="B234" s="57"/>
      <c r="C234" s="57"/>
      <c r="D234" s="57"/>
      <c r="E234" s="10"/>
      <c r="G234" s="57"/>
      <c r="H234" s="57"/>
      <c r="I234" s="57"/>
    </row>
    <row r="235" spans="1:9" x14ac:dyDescent="0.2">
      <c r="A235" s="57"/>
      <c r="B235" s="57"/>
      <c r="C235" s="57"/>
      <c r="D235" s="57"/>
      <c r="E235" s="10"/>
      <c r="G235" s="57"/>
      <c r="H235" s="57"/>
      <c r="I235" s="57"/>
    </row>
    <row r="236" spans="1:9" x14ac:dyDescent="0.2">
      <c r="A236" s="57"/>
      <c r="B236" s="57"/>
      <c r="C236" s="57"/>
      <c r="D236" s="57"/>
      <c r="E236" s="10"/>
      <c r="G236" s="57"/>
      <c r="H236" s="57"/>
      <c r="I236" s="57"/>
    </row>
    <row r="237" spans="1:9" x14ac:dyDescent="0.2">
      <c r="A237" s="57"/>
      <c r="B237" s="57"/>
      <c r="C237" s="57"/>
      <c r="D237" s="57"/>
      <c r="E237" s="10"/>
      <c r="G237" s="57"/>
      <c r="H237" s="57"/>
      <c r="I237" s="57"/>
    </row>
    <row r="238" spans="1:9" x14ac:dyDescent="0.2">
      <c r="A238" s="57"/>
      <c r="B238" s="57"/>
      <c r="C238" s="57"/>
      <c r="D238" s="57"/>
      <c r="E238" s="10"/>
      <c r="G238" s="57"/>
      <c r="H238" s="57"/>
      <c r="I238" s="57"/>
    </row>
    <row r="239" spans="1:9" x14ac:dyDescent="0.2">
      <c r="A239" s="57"/>
      <c r="B239" s="57"/>
      <c r="C239" s="57"/>
      <c r="D239" s="57"/>
      <c r="E239" s="10"/>
      <c r="G239" s="57"/>
      <c r="H239" s="57"/>
      <c r="I239" s="57"/>
    </row>
    <row r="240" spans="1:9" x14ac:dyDescent="0.2">
      <c r="A240" s="57"/>
      <c r="B240" s="57"/>
      <c r="C240" s="57"/>
      <c r="D240" s="57"/>
      <c r="E240" s="10"/>
      <c r="G240" s="57"/>
      <c r="H240" s="57"/>
      <c r="I240" s="57"/>
    </row>
    <row r="241" spans="1:9" x14ac:dyDescent="0.2">
      <c r="A241" s="57"/>
      <c r="B241" s="57"/>
      <c r="C241" s="57"/>
      <c r="D241" s="57"/>
      <c r="E241" s="10"/>
      <c r="G241" s="57"/>
      <c r="H241" s="57"/>
      <c r="I241" s="57"/>
    </row>
    <row r="242" spans="1:9" x14ac:dyDescent="0.2">
      <c r="A242" s="57"/>
      <c r="B242" s="57"/>
      <c r="C242" s="57"/>
      <c r="D242" s="57"/>
      <c r="E242" s="10"/>
      <c r="G242" s="57"/>
      <c r="H242" s="57"/>
      <c r="I242" s="57"/>
    </row>
    <row r="243" spans="1:9" x14ac:dyDescent="0.2">
      <c r="A243" s="57"/>
      <c r="B243" s="57"/>
      <c r="C243" s="57"/>
      <c r="D243" s="57"/>
      <c r="E243" s="10"/>
      <c r="G243" s="57"/>
      <c r="H243" s="57"/>
      <c r="I243" s="57"/>
    </row>
    <row r="244" spans="1:9" x14ac:dyDescent="0.2">
      <c r="A244" s="57"/>
      <c r="B244" s="57"/>
      <c r="C244" s="57"/>
      <c r="D244" s="57"/>
      <c r="E244" s="10"/>
      <c r="G244" s="57"/>
      <c r="H244" s="57"/>
      <c r="I244" s="57"/>
    </row>
    <row r="245" spans="1:9" x14ac:dyDescent="0.2">
      <c r="A245" s="57"/>
      <c r="B245" s="57"/>
      <c r="C245" s="57"/>
      <c r="D245" s="57"/>
      <c r="E245" s="10"/>
      <c r="G245" s="57"/>
      <c r="H245" s="57"/>
      <c r="I245" s="57"/>
    </row>
    <row r="246" spans="1:9" x14ac:dyDescent="0.2">
      <c r="A246" s="57"/>
      <c r="B246" s="57"/>
      <c r="C246" s="57"/>
      <c r="D246" s="57"/>
      <c r="E246" s="10"/>
      <c r="G246" s="57"/>
      <c r="H246" s="57"/>
      <c r="I246" s="57"/>
    </row>
    <row r="247" spans="1:9" x14ac:dyDescent="0.2">
      <c r="A247" s="57"/>
      <c r="B247" s="57"/>
      <c r="C247" s="57"/>
      <c r="D247" s="57"/>
      <c r="E247" s="10"/>
      <c r="G247" s="57"/>
      <c r="H247" s="57"/>
      <c r="I247" s="57"/>
    </row>
    <row r="248" spans="1:9" x14ac:dyDescent="0.2">
      <c r="A248" s="57"/>
      <c r="B248" s="57"/>
      <c r="C248" s="57"/>
      <c r="D248" s="57"/>
      <c r="E248" s="10"/>
      <c r="G248" s="57"/>
      <c r="H248" s="57"/>
      <c r="I248" s="57"/>
    </row>
    <row r="249" spans="1:9" x14ac:dyDescent="0.2">
      <c r="A249" s="57"/>
      <c r="B249" s="57"/>
      <c r="C249" s="57"/>
      <c r="D249" s="57"/>
      <c r="E249" s="10"/>
      <c r="G249" s="57"/>
      <c r="H249" s="57"/>
      <c r="I249" s="57"/>
    </row>
    <row r="250" spans="1:9" x14ac:dyDescent="0.2">
      <c r="A250" s="57"/>
      <c r="B250" s="57"/>
      <c r="C250" s="57"/>
      <c r="D250" s="57"/>
      <c r="E250" s="10"/>
      <c r="G250" s="57"/>
      <c r="H250" s="57"/>
      <c r="I250" s="57"/>
    </row>
    <row r="251" spans="1:9" x14ac:dyDescent="0.2">
      <c r="A251" s="57"/>
      <c r="B251" s="57"/>
      <c r="C251" s="57"/>
      <c r="D251" s="57"/>
      <c r="E251" s="10"/>
      <c r="G251" s="57"/>
      <c r="H251" s="57"/>
      <c r="I251" s="57"/>
    </row>
    <row r="252" spans="1:9" x14ac:dyDescent="0.2">
      <c r="A252" s="57"/>
      <c r="B252" s="57"/>
      <c r="C252" s="57"/>
      <c r="D252" s="57"/>
      <c r="E252" s="10"/>
      <c r="G252" s="57"/>
      <c r="H252" s="57"/>
      <c r="I252" s="57"/>
    </row>
    <row r="253" spans="1:9" x14ac:dyDescent="0.2">
      <c r="A253" s="57"/>
      <c r="B253" s="57"/>
      <c r="C253" s="57"/>
      <c r="D253" s="57"/>
      <c r="E253" s="10"/>
      <c r="G253" s="57"/>
      <c r="H253" s="57"/>
      <c r="I253" s="57"/>
    </row>
    <row r="254" spans="1:9" x14ac:dyDescent="0.2">
      <c r="A254" s="57"/>
      <c r="B254" s="57"/>
      <c r="C254" s="57"/>
      <c r="D254" s="57"/>
      <c r="E254" s="10"/>
      <c r="G254" s="57"/>
      <c r="H254" s="57"/>
      <c r="I254" s="57"/>
    </row>
    <row r="255" spans="1:9" x14ac:dyDescent="0.2">
      <c r="A255" s="57"/>
      <c r="B255" s="57"/>
      <c r="C255" s="57"/>
      <c r="D255" s="57"/>
      <c r="E255" s="10"/>
      <c r="G255" s="57"/>
      <c r="H255" s="57"/>
      <c r="I255" s="57"/>
    </row>
  </sheetData>
  <mergeCells count="2">
    <mergeCell ref="A1:F1"/>
    <mergeCell ref="A76:D76"/>
  </mergeCells>
  <conditionalFormatting sqref="F2:F3">
    <cfRule type="cellIs" dxfId="62" priority="5" stopIfTrue="1" operator="between">
      <formula>0.009</formula>
      <formula>-0.009</formula>
    </cfRule>
  </conditionalFormatting>
  <conditionalFormatting sqref="F5:F97 D98:DP102 F103:F146">
    <cfRule type="cellIs" dxfId="61" priority="1" stopIfTrue="1" operator="between">
      <formula>0.009</formula>
      <formula>-0.009</formula>
    </cfRule>
  </conditionalFormatting>
  <conditionalFormatting sqref="F247:F249">
    <cfRule type="cellIs" dxfId="60" priority="2" stopIfTrue="1" operator="between">
      <formula>0.009</formula>
      <formula>-0.009</formula>
    </cfRule>
  </conditionalFormatting>
  <conditionalFormatting sqref="F252:F65537">
    <cfRule type="cellIs" dxfId="59" priority="3"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FF88A-03B4-45D6-95C1-9EA93F093B01}">
  <dimension ref="A1:I268"/>
  <sheetViews>
    <sheetView workbookViewId="0">
      <selection sqref="A1:F1"/>
    </sheetView>
  </sheetViews>
  <sheetFormatPr defaultColWidth="9.140625" defaultRowHeight="11.25" x14ac:dyDescent="0.2"/>
  <cols>
    <col min="1" max="1" width="38.7109375" style="6" bestFit="1" customWidth="1"/>
    <col min="2" max="2" width="33.85546875" style="6" bestFit="1" customWidth="1"/>
    <col min="3" max="3" width="35.42578125" style="6" bestFit="1" customWidth="1"/>
    <col min="4" max="4" width="15.7109375" style="6" customWidth="1"/>
    <col min="5" max="5" width="28" style="9" customWidth="1"/>
    <col min="6" max="6" width="13.5703125" style="10" bestFit="1" customWidth="1"/>
    <col min="7" max="16384" width="9.140625" style="6"/>
  </cols>
  <sheetData>
    <row r="1" spans="1:7" s="1" customFormat="1" ht="15" x14ac:dyDescent="0.2">
      <c r="A1" s="173" t="s">
        <v>17</v>
      </c>
      <c r="B1" s="174"/>
      <c r="C1" s="174"/>
      <c r="D1" s="174"/>
      <c r="E1" s="174"/>
      <c r="F1" s="174"/>
    </row>
    <row r="2" spans="1:7" s="1" customFormat="1" ht="12" x14ac:dyDescent="0.2">
      <c r="E2" s="5"/>
      <c r="F2" s="8"/>
    </row>
    <row r="3" spans="1:7" s="1" customFormat="1" ht="12" x14ac:dyDescent="0.2">
      <c r="A3" s="7" t="s">
        <v>7</v>
      </c>
      <c r="B3" s="2"/>
      <c r="C3" s="3"/>
      <c r="D3" s="3"/>
      <c r="E3" s="4"/>
      <c r="F3" s="8"/>
    </row>
    <row r="4" spans="1:7" s="1" customFormat="1" ht="21.75" customHeight="1" x14ac:dyDescent="0.2">
      <c r="A4" s="14" t="s">
        <v>2</v>
      </c>
      <c r="B4" s="14" t="s">
        <v>0</v>
      </c>
      <c r="C4" s="15" t="s">
        <v>4</v>
      </c>
      <c r="D4" s="15" t="s">
        <v>1</v>
      </c>
      <c r="E4" s="61" t="s">
        <v>6</v>
      </c>
      <c r="F4" s="16" t="s">
        <v>3</v>
      </c>
      <c r="G4" s="63" t="s">
        <v>5</v>
      </c>
    </row>
    <row r="5" spans="1:7" x14ac:dyDescent="0.2">
      <c r="A5" s="17" t="s">
        <v>139</v>
      </c>
      <c r="B5" s="18"/>
      <c r="C5" s="18"/>
      <c r="D5" s="18"/>
      <c r="E5" s="19"/>
      <c r="F5" s="20"/>
      <c r="G5" s="64"/>
    </row>
    <row r="6" spans="1:7" x14ac:dyDescent="0.2">
      <c r="A6" s="21" t="s">
        <v>31</v>
      </c>
      <c r="B6" s="22"/>
      <c r="C6" s="22"/>
      <c r="D6" s="22"/>
      <c r="E6" s="23"/>
      <c r="F6" s="24"/>
      <c r="G6" s="24"/>
    </row>
    <row r="7" spans="1:7" x14ac:dyDescent="0.2">
      <c r="A7" s="22" t="s">
        <v>724</v>
      </c>
      <c r="B7" s="22" t="s">
        <v>723</v>
      </c>
      <c r="C7" s="22" t="s">
        <v>142</v>
      </c>
      <c r="D7" s="25">
        <v>10324683</v>
      </c>
      <c r="E7" s="23">
        <v>29833.17153</v>
      </c>
      <c r="F7" s="24">
        <v>2.4391689754223602</v>
      </c>
      <c r="G7" s="24"/>
    </row>
    <row r="8" spans="1:7" x14ac:dyDescent="0.2">
      <c r="A8" s="22" t="s">
        <v>502</v>
      </c>
      <c r="B8" s="22" t="s">
        <v>501</v>
      </c>
      <c r="C8" s="22" t="s">
        <v>208</v>
      </c>
      <c r="D8" s="25">
        <v>6219684</v>
      </c>
      <c r="E8" s="23">
        <v>26660.675469999998</v>
      </c>
      <c r="F8" s="24">
        <v>2.17978475418996</v>
      </c>
      <c r="G8" s="24"/>
    </row>
    <row r="9" spans="1:7" x14ac:dyDescent="0.2">
      <c r="A9" s="22" t="s">
        <v>405</v>
      </c>
      <c r="B9" s="22" t="s">
        <v>404</v>
      </c>
      <c r="C9" s="22" t="s">
        <v>142</v>
      </c>
      <c r="D9" s="25">
        <v>36893177</v>
      </c>
      <c r="E9" s="23">
        <v>26312.21384</v>
      </c>
      <c r="F9" s="24">
        <v>2.1512944277033399</v>
      </c>
      <c r="G9" s="24"/>
    </row>
    <row r="10" spans="1:7" x14ac:dyDescent="0.2">
      <c r="A10" s="22" t="s">
        <v>726</v>
      </c>
      <c r="B10" s="22" t="s">
        <v>725</v>
      </c>
      <c r="C10" s="22" t="s">
        <v>218</v>
      </c>
      <c r="D10" s="25">
        <v>836172</v>
      </c>
      <c r="E10" s="23">
        <v>26267.50721</v>
      </c>
      <c r="F10" s="24">
        <v>2.1476392003406701</v>
      </c>
      <c r="G10" s="24"/>
    </row>
    <row r="11" spans="1:7" x14ac:dyDescent="0.2">
      <c r="A11" s="22" t="s">
        <v>591</v>
      </c>
      <c r="B11" s="22" t="s">
        <v>590</v>
      </c>
      <c r="C11" s="22" t="s">
        <v>160</v>
      </c>
      <c r="D11" s="25">
        <v>1152885</v>
      </c>
      <c r="E11" s="23">
        <v>26186.62989</v>
      </c>
      <c r="F11" s="24">
        <v>2.1410266466079602</v>
      </c>
      <c r="G11" s="24"/>
    </row>
    <row r="12" spans="1:7" x14ac:dyDescent="0.2">
      <c r="A12" s="22" t="s">
        <v>549</v>
      </c>
      <c r="B12" s="22" t="s">
        <v>548</v>
      </c>
      <c r="C12" s="22" t="s">
        <v>218</v>
      </c>
      <c r="D12" s="25">
        <v>1175000</v>
      </c>
      <c r="E12" s="23">
        <v>25914.625</v>
      </c>
      <c r="F12" s="24">
        <v>2.1187874459187501</v>
      </c>
      <c r="G12" s="24"/>
    </row>
    <row r="13" spans="1:7" x14ac:dyDescent="0.2">
      <c r="A13" s="22" t="s">
        <v>350</v>
      </c>
      <c r="B13" s="22" t="s">
        <v>349</v>
      </c>
      <c r="C13" s="22" t="s">
        <v>208</v>
      </c>
      <c r="D13" s="25">
        <v>1029108</v>
      </c>
      <c r="E13" s="23">
        <v>24447.48965</v>
      </c>
      <c r="F13" s="24">
        <v>1.9988340234384501</v>
      </c>
      <c r="G13" s="24"/>
    </row>
    <row r="14" spans="1:7" x14ac:dyDescent="0.2">
      <c r="A14" s="22" t="s">
        <v>210</v>
      </c>
      <c r="B14" s="22" t="s">
        <v>209</v>
      </c>
      <c r="C14" s="22" t="s">
        <v>199</v>
      </c>
      <c r="D14" s="25">
        <v>559715</v>
      </c>
      <c r="E14" s="23">
        <v>24089.014169999999</v>
      </c>
      <c r="F14" s="24">
        <v>1.9695249615981301</v>
      </c>
      <c r="G14" s="24"/>
    </row>
    <row r="15" spans="1:7" x14ac:dyDescent="0.2">
      <c r="A15" s="22" t="s">
        <v>201</v>
      </c>
      <c r="B15" s="22" t="s">
        <v>200</v>
      </c>
      <c r="C15" s="22" t="s">
        <v>202</v>
      </c>
      <c r="D15" s="25">
        <v>1295000</v>
      </c>
      <c r="E15" s="23">
        <v>23208.99</v>
      </c>
      <c r="F15" s="24">
        <v>1.8975739237767799</v>
      </c>
      <c r="G15" s="24"/>
    </row>
    <row r="16" spans="1:7" x14ac:dyDescent="0.2">
      <c r="A16" s="22" t="s">
        <v>728</v>
      </c>
      <c r="B16" s="22" t="s">
        <v>727</v>
      </c>
      <c r="C16" s="22" t="s">
        <v>221</v>
      </c>
      <c r="D16" s="25">
        <v>7413356</v>
      </c>
      <c r="E16" s="23">
        <v>22510.655490000001</v>
      </c>
      <c r="F16" s="24">
        <v>1.84047788658389</v>
      </c>
      <c r="G16" s="24"/>
    </row>
    <row r="17" spans="1:7" x14ac:dyDescent="0.2">
      <c r="A17" s="22" t="s">
        <v>730</v>
      </c>
      <c r="B17" s="22" t="s">
        <v>729</v>
      </c>
      <c r="C17" s="22" t="s">
        <v>208</v>
      </c>
      <c r="D17" s="25">
        <v>1473633</v>
      </c>
      <c r="E17" s="23">
        <v>22464.061450000001</v>
      </c>
      <c r="F17" s="24">
        <v>1.83666834401838</v>
      </c>
      <c r="G17" s="24"/>
    </row>
    <row r="18" spans="1:7" x14ac:dyDescent="0.2">
      <c r="A18" s="22" t="s">
        <v>292</v>
      </c>
      <c r="B18" s="22" t="s">
        <v>291</v>
      </c>
      <c r="C18" s="22" t="s">
        <v>192</v>
      </c>
      <c r="D18" s="25">
        <v>1631918</v>
      </c>
      <c r="E18" s="23">
        <v>22344.221259999998</v>
      </c>
      <c r="F18" s="24">
        <v>1.82687017444856</v>
      </c>
      <c r="G18" s="24"/>
    </row>
    <row r="19" spans="1:7" x14ac:dyDescent="0.2">
      <c r="A19" s="22" t="s">
        <v>520</v>
      </c>
      <c r="B19" s="22" t="s">
        <v>519</v>
      </c>
      <c r="C19" s="22" t="s">
        <v>177</v>
      </c>
      <c r="D19" s="25">
        <v>1199891</v>
      </c>
      <c r="E19" s="23">
        <v>21971.204099999999</v>
      </c>
      <c r="F19" s="24">
        <v>1.79637218052735</v>
      </c>
      <c r="G19" s="24"/>
    </row>
    <row r="20" spans="1:7" x14ac:dyDescent="0.2">
      <c r="A20" s="22" t="s">
        <v>732</v>
      </c>
      <c r="B20" s="22" t="s">
        <v>731</v>
      </c>
      <c r="C20" s="22" t="s">
        <v>174</v>
      </c>
      <c r="D20" s="25">
        <v>83670</v>
      </c>
      <c r="E20" s="23">
        <v>21147.592499999999</v>
      </c>
      <c r="F20" s="24">
        <v>1.72903345120393</v>
      </c>
      <c r="G20" s="24"/>
    </row>
    <row r="21" spans="1:7" x14ac:dyDescent="0.2">
      <c r="A21" s="22" t="s">
        <v>366</v>
      </c>
      <c r="B21" s="22" t="s">
        <v>365</v>
      </c>
      <c r="C21" s="22" t="s">
        <v>160</v>
      </c>
      <c r="D21" s="25">
        <v>1448384</v>
      </c>
      <c r="E21" s="23">
        <v>20593.12371</v>
      </c>
      <c r="F21" s="24">
        <v>1.68369991805785</v>
      </c>
      <c r="G21" s="24"/>
    </row>
    <row r="22" spans="1:7" x14ac:dyDescent="0.2">
      <c r="A22" s="22" t="s">
        <v>182</v>
      </c>
      <c r="B22" s="22" t="s">
        <v>181</v>
      </c>
      <c r="C22" s="22" t="s">
        <v>183</v>
      </c>
      <c r="D22" s="25">
        <v>9850000</v>
      </c>
      <c r="E22" s="23">
        <v>20489.97</v>
      </c>
      <c r="F22" s="24">
        <v>1.6752660400546699</v>
      </c>
      <c r="G22" s="24"/>
    </row>
    <row r="23" spans="1:7" x14ac:dyDescent="0.2">
      <c r="A23" s="22" t="s">
        <v>734</v>
      </c>
      <c r="B23" s="22" t="s">
        <v>733</v>
      </c>
      <c r="C23" s="22" t="s">
        <v>177</v>
      </c>
      <c r="D23" s="25">
        <v>561411</v>
      </c>
      <c r="E23" s="23">
        <v>20381.464940000002</v>
      </c>
      <c r="F23" s="24">
        <v>1.6663946340842399</v>
      </c>
      <c r="G23" s="24"/>
    </row>
    <row r="24" spans="1:7" x14ac:dyDescent="0.2">
      <c r="A24" s="22" t="s">
        <v>191</v>
      </c>
      <c r="B24" s="22" t="s">
        <v>190</v>
      </c>
      <c r="C24" s="22" t="s">
        <v>192</v>
      </c>
      <c r="D24" s="25">
        <v>1132124</v>
      </c>
      <c r="E24" s="23">
        <v>20052.18029</v>
      </c>
      <c r="F24" s="24">
        <v>1.63947222318484</v>
      </c>
      <c r="G24" s="24"/>
    </row>
    <row r="25" spans="1:7" x14ac:dyDescent="0.2">
      <c r="A25" s="22" t="s">
        <v>736</v>
      </c>
      <c r="B25" s="22" t="s">
        <v>735</v>
      </c>
      <c r="C25" s="22" t="s">
        <v>458</v>
      </c>
      <c r="D25" s="25">
        <v>732594</v>
      </c>
      <c r="E25" s="23">
        <v>19895.787850000001</v>
      </c>
      <c r="F25" s="24">
        <v>1.62668553078591</v>
      </c>
      <c r="G25" s="24"/>
    </row>
    <row r="26" spans="1:7" x14ac:dyDescent="0.2">
      <c r="A26" s="22" t="s">
        <v>230</v>
      </c>
      <c r="B26" s="22" t="s">
        <v>229</v>
      </c>
      <c r="C26" s="22" t="s">
        <v>231</v>
      </c>
      <c r="D26" s="25">
        <v>12333520</v>
      </c>
      <c r="E26" s="23">
        <v>19171.22349</v>
      </c>
      <c r="F26" s="24">
        <v>1.5674449332573701</v>
      </c>
      <c r="G26" s="24"/>
    </row>
    <row r="27" spans="1:7" x14ac:dyDescent="0.2">
      <c r="A27" s="22" t="s">
        <v>738</v>
      </c>
      <c r="B27" s="22" t="s">
        <v>737</v>
      </c>
      <c r="C27" s="22" t="s">
        <v>442</v>
      </c>
      <c r="D27" s="25">
        <v>5751488</v>
      </c>
      <c r="E27" s="23">
        <v>18709.590459999999</v>
      </c>
      <c r="F27" s="24">
        <v>1.5297016794543301</v>
      </c>
      <c r="G27" s="24"/>
    </row>
    <row r="28" spans="1:7" x14ac:dyDescent="0.2">
      <c r="A28" s="22" t="s">
        <v>740</v>
      </c>
      <c r="B28" s="22" t="s">
        <v>739</v>
      </c>
      <c r="C28" s="22" t="s">
        <v>634</v>
      </c>
      <c r="D28" s="25">
        <v>48500</v>
      </c>
      <c r="E28" s="23">
        <v>18524.575000000001</v>
      </c>
      <c r="F28" s="24">
        <v>1.5145747604289199</v>
      </c>
      <c r="G28" s="24"/>
    </row>
    <row r="29" spans="1:7" x14ac:dyDescent="0.2">
      <c r="A29" s="22" t="s">
        <v>625</v>
      </c>
      <c r="B29" s="22" t="s">
        <v>624</v>
      </c>
      <c r="C29" s="22" t="s">
        <v>458</v>
      </c>
      <c r="D29" s="25">
        <v>1100123</v>
      </c>
      <c r="E29" s="23">
        <v>18504.068859999999</v>
      </c>
      <c r="F29" s="24">
        <v>1.51289817232486</v>
      </c>
      <c r="G29" s="24"/>
    </row>
    <row r="30" spans="1:7" x14ac:dyDescent="0.2">
      <c r="A30" s="22" t="s">
        <v>290</v>
      </c>
      <c r="B30" s="22" t="s">
        <v>289</v>
      </c>
      <c r="C30" s="22" t="s">
        <v>213</v>
      </c>
      <c r="D30" s="25">
        <v>6391052</v>
      </c>
      <c r="E30" s="23">
        <v>17968.4427</v>
      </c>
      <c r="F30" s="24">
        <v>1.4691052182105799</v>
      </c>
      <c r="G30" s="24"/>
    </row>
    <row r="31" spans="1:7" x14ac:dyDescent="0.2">
      <c r="A31" s="22" t="s">
        <v>379</v>
      </c>
      <c r="B31" s="22" t="s">
        <v>378</v>
      </c>
      <c r="C31" s="22" t="s">
        <v>380</v>
      </c>
      <c r="D31" s="25">
        <v>1050578</v>
      </c>
      <c r="E31" s="23">
        <v>17886.09045</v>
      </c>
      <c r="F31" s="24">
        <v>1.4623720737624899</v>
      </c>
      <c r="G31" s="24"/>
    </row>
    <row r="32" spans="1:7" x14ac:dyDescent="0.2">
      <c r="A32" s="22" t="s">
        <v>360</v>
      </c>
      <c r="B32" s="22" t="s">
        <v>359</v>
      </c>
      <c r="C32" s="22" t="s">
        <v>202</v>
      </c>
      <c r="D32" s="25">
        <v>1057487</v>
      </c>
      <c r="E32" s="23">
        <v>17702.33238</v>
      </c>
      <c r="F32" s="24">
        <v>1.4473479593173799</v>
      </c>
      <c r="G32" s="24"/>
    </row>
    <row r="33" spans="1:7" x14ac:dyDescent="0.2">
      <c r="A33" s="22" t="s">
        <v>742</v>
      </c>
      <c r="B33" s="22" t="s">
        <v>741</v>
      </c>
      <c r="C33" s="22" t="s">
        <v>174</v>
      </c>
      <c r="D33" s="25">
        <v>337051</v>
      </c>
      <c r="E33" s="23">
        <v>17428.907210000001</v>
      </c>
      <c r="F33" s="24">
        <v>1.4249926361130401</v>
      </c>
      <c r="G33" s="24"/>
    </row>
    <row r="34" spans="1:7" x14ac:dyDescent="0.2">
      <c r="A34" s="22" t="s">
        <v>506</v>
      </c>
      <c r="B34" s="22" t="s">
        <v>505</v>
      </c>
      <c r="C34" s="22" t="s">
        <v>213</v>
      </c>
      <c r="D34" s="25">
        <v>4904921</v>
      </c>
      <c r="E34" s="23">
        <v>17414.922009999998</v>
      </c>
      <c r="F34" s="24">
        <v>1.42384920200243</v>
      </c>
      <c r="G34" s="24"/>
    </row>
    <row r="35" spans="1:7" x14ac:dyDescent="0.2">
      <c r="A35" s="22" t="s">
        <v>711</v>
      </c>
      <c r="B35" s="22" t="s">
        <v>710</v>
      </c>
      <c r="C35" s="22" t="s">
        <v>157</v>
      </c>
      <c r="D35" s="25">
        <v>884291</v>
      </c>
      <c r="E35" s="23">
        <v>17376.318149999999</v>
      </c>
      <c r="F35" s="24">
        <v>1.4206929389296601</v>
      </c>
      <c r="G35" s="24"/>
    </row>
    <row r="36" spans="1:7" x14ac:dyDescent="0.2">
      <c r="A36" s="22" t="s">
        <v>744</v>
      </c>
      <c r="B36" s="22" t="s">
        <v>743</v>
      </c>
      <c r="C36" s="22" t="s">
        <v>442</v>
      </c>
      <c r="D36" s="25">
        <v>435482</v>
      </c>
      <c r="E36" s="23">
        <v>16862.29852</v>
      </c>
      <c r="F36" s="24">
        <v>1.3786665411330601</v>
      </c>
      <c r="G36" s="24"/>
    </row>
    <row r="37" spans="1:7" x14ac:dyDescent="0.2">
      <c r="A37" s="22" t="s">
        <v>551</v>
      </c>
      <c r="B37" s="22" t="s">
        <v>550</v>
      </c>
      <c r="C37" s="22" t="s">
        <v>166</v>
      </c>
      <c r="D37" s="25">
        <v>6455555</v>
      </c>
      <c r="E37" s="23">
        <v>16648.876349999999</v>
      </c>
      <c r="F37" s="24">
        <v>1.36121708105109</v>
      </c>
      <c r="G37" s="24"/>
    </row>
    <row r="38" spans="1:7" x14ac:dyDescent="0.2">
      <c r="A38" s="22" t="s">
        <v>746</v>
      </c>
      <c r="B38" s="22" t="s">
        <v>745</v>
      </c>
      <c r="C38" s="22" t="s">
        <v>192</v>
      </c>
      <c r="D38" s="25">
        <v>973135</v>
      </c>
      <c r="E38" s="23">
        <v>16612.387589999998</v>
      </c>
      <c r="F38" s="24">
        <v>1.3582337491832699</v>
      </c>
      <c r="G38" s="24"/>
    </row>
    <row r="39" spans="1:7" x14ac:dyDescent="0.2">
      <c r="A39" s="22" t="s">
        <v>615</v>
      </c>
      <c r="B39" s="22" t="s">
        <v>614</v>
      </c>
      <c r="C39" s="22" t="s">
        <v>142</v>
      </c>
      <c r="D39" s="25">
        <v>23580355</v>
      </c>
      <c r="E39" s="23">
        <v>16555.767250000001</v>
      </c>
      <c r="F39" s="24">
        <v>1.35360445334836</v>
      </c>
      <c r="G39" s="24"/>
    </row>
    <row r="40" spans="1:7" x14ac:dyDescent="0.2">
      <c r="A40" s="22" t="s">
        <v>748</v>
      </c>
      <c r="B40" s="22" t="s">
        <v>747</v>
      </c>
      <c r="C40" s="22" t="s">
        <v>243</v>
      </c>
      <c r="D40" s="25">
        <v>8876044</v>
      </c>
      <c r="E40" s="23">
        <v>16410.917750000001</v>
      </c>
      <c r="F40" s="24">
        <v>1.3417615151562201</v>
      </c>
      <c r="G40" s="24"/>
    </row>
    <row r="41" spans="1:7" x14ac:dyDescent="0.2">
      <c r="A41" s="22" t="s">
        <v>526</v>
      </c>
      <c r="B41" s="22" t="s">
        <v>525</v>
      </c>
      <c r="C41" s="22" t="s">
        <v>442</v>
      </c>
      <c r="D41" s="25">
        <v>28500000</v>
      </c>
      <c r="E41" s="23">
        <v>16242.15</v>
      </c>
      <c r="F41" s="24">
        <v>1.3279630137317899</v>
      </c>
      <c r="G41" s="24"/>
    </row>
    <row r="42" spans="1:7" x14ac:dyDescent="0.2">
      <c r="A42" s="22" t="s">
        <v>750</v>
      </c>
      <c r="B42" s="22" t="s">
        <v>749</v>
      </c>
      <c r="C42" s="22" t="s">
        <v>213</v>
      </c>
      <c r="D42" s="25">
        <v>1362332</v>
      </c>
      <c r="E42" s="23">
        <v>16031.922979999999</v>
      </c>
      <c r="F42" s="24">
        <v>1.3107747900639299</v>
      </c>
      <c r="G42" s="24"/>
    </row>
    <row r="43" spans="1:7" x14ac:dyDescent="0.2">
      <c r="A43" s="22" t="s">
        <v>141</v>
      </c>
      <c r="B43" s="22" t="s">
        <v>140</v>
      </c>
      <c r="C43" s="22" t="s">
        <v>142</v>
      </c>
      <c r="D43" s="25">
        <v>2096350</v>
      </c>
      <c r="E43" s="23">
        <v>15608.37393</v>
      </c>
      <c r="F43" s="24">
        <v>1.27614529379026</v>
      </c>
      <c r="G43" s="24"/>
    </row>
    <row r="44" spans="1:7" x14ac:dyDescent="0.2">
      <c r="A44" s="22" t="s">
        <v>752</v>
      </c>
      <c r="B44" s="22" t="s">
        <v>751</v>
      </c>
      <c r="C44" s="22" t="s">
        <v>213</v>
      </c>
      <c r="D44" s="25">
        <v>135340</v>
      </c>
      <c r="E44" s="23">
        <v>15596.5816</v>
      </c>
      <c r="F44" s="24">
        <v>1.2751811493829199</v>
      </c>
      <c r="G44" s="24"/>
    </row>
    <row r="45" spans="1:7" x14ac:dyDescent="0.2">
      <c r="A45" s="22" t="s">
        <v>146</v>
      </c>
      <c r="B45" s="22" t="s">
        <v>145</v>
      </c>
      <c r="C45" s="22" t="s">
        <v>142</v>
      </c>
      <c r="D45" s="25">
        <v>1582729</v>
      </c>
      <c r="E45" s="23">
        <v>15263.83848</v>
      </c>
      <c r="F45" s="24">
        <v>1.2479759729479201</v>
      </c>
      <c r="G45" s="24"/>
    </row>
    <row r="46" spans="1:7" x14ac:dyDescent="0.2">
      <c r="A46" s="22" t="s">
        <v>541</v>
      </c>
      <c r="B46" s="22" t="s">
        <v>540</v>
      </c>
      <c r="C46" s="22" t="s">
        <v>221</v>
      </c>
      <c r="D46" s="25">
        <v>2208439</v>
      </c>
      <c r="E46" s="23">
        <v>14704.891079999999</v>
      </c>
      <c r="F46" s="24">
        <v>1.20227626731649</v>
      </c>
      <c r="G46" s="24"/>
    </row>
    <row r="47" spans="1:7" x14ac:dyDescent="0.2">
      <c r="A47" s="22" t="s">
        <v>233</v>
      </c>
      <c r="B47" s="22" t="s">
        <v>232</v>
      </c>
      <c r="C47" s="22" t="s">
        <v>221</v>
      </c>
      <c r="D47" s="25">
        <v>1400001</v>
      </c>
      <c r="E47" s="23">
        <v>14427.01031</v>
      </c>
      <c r="F47" s="24">
        <v>1.17955665293125</v>
      </c>
      <c r="G47" s="24"/>
    </row>
    <row r="48" spans="1:7" x14ac:dyDescent="0.2">
      <c r="A48" s="22" t="s">
        <v>754</v>
      </c>
      <c r="B48" s="22" t="s">
        <v>753</v>
      </c>
      <c r="C48" s="22" t="s">
        <v>231</v>
      </c>
      <c r="D48" s="25">
        <v>493075</v>
      </c>
      <c r="E48" s="23">
        <v>14100.958850000001</v>
      </c>
      <c r="F48" s="24">
        <v>1.1528985886076699</v>
      </c>
      <c r="G48" s="24"/>
    </row>
    <row r="49" spans="1:7" x14ac:dyDescent="0.2">
      <c r="A49" s="22" t="s">
        <v>756</v>
      </c>
      <c r="B49" s="22" t="s">
        <v>755</v>
      </c>
      <c r="C49" s="22" t="s">
        <v>221</v>
      </c>
      <c r="D49" s="25">
        <v>3621544</v>
      </c>
      <c r="E49" s="23">
        <v>13865.081200000001</v>
      </c>
      <c r="F49" s="24">
        <v>1.1336131618035801</v>
      </c>
      <c r="G49" s="24"/>
    </row>
    <row r="50" spans="1:7" x14ac:dyDescent="0.2">
      <c r="A50" s="22" t="s">
        <v>481</v>
      </c>
      <c r="B50" s="22" t="s">
        <v>480</v>
      </c>
      <c r="C50" s="22" t="s">
        <v>169</v>
      </c>
      <c r="D50" s="25">
        <v>1402413</v>
      </c>
      <c r="E50" s="23">
        <v>13534.68786</v>
      </c>
      <c r="F50" s="24">
        <v>1.1066001040801099</v>
      </c>
      <c r="G50" s="24"/>
    </row>
    <row r="51" spans="1:7" x14ac:dyDescent="0.2">
      <c r="A51" s="22" t="s">
        <v>249</v>
      </c>
      <c r="B51" s="22" t="s">
        <v>248</v>
      </c>
      <c r="C51" s="22" t="s">
        <v>163</v>
      </c>
      <c r="D51" s="25">
        <v>3200000</v>
      </c>
      <c r="E51" s="23">
        <v>13464</v>
      </c>
      <c r="F51" s="24">
        <v>1.1008206436269099</v>
      </c>
      <c r="G51" s="24"/>
    </row>
    <row r="52" spans="1:7" x14ac:dyDescent="0.2">
      <c r="A52" s="22" t="s">
        <v>623</v>
      </c>
      <c r="B52" s="22" t="s">
        <v>622</v>
      </c>
      <c r="C52" s="22" t="s">
        <v>169</v>
      </c>
      <c r="D52" s="25">
        <v>1778263</v>
      </c>
      <c r="E52" s="23">
        <v>12951.97856</v>
      </c>
      <c r="F52" s="24">
        <v>1.05895761843889</v>
      </c>
      <c r="G52" s="24"/>
    </row>
    <row r="53" spans="1:7" x14ac:dyDescent="0.2">
      <c r="A53" s="22" t="s">
        <v>758</v>
      </c>
      <c r="B53" s="22" t="s">
        <v>757</v>
      </c>
      <c r="C53" s="22" t="s">
        <v>177</v>
      </c>
      <c r="D53" s="25">
        <v>817345</v>
      </c>
      <c r="E53" s="23">
        <v>12899.33879</v>
      </c>
      <c r="F53" s="24">
        <v>1.05465377519083</v>
      </c>
      <c r="G53" s="24"/>
    </row>
    <row r="54" spans="1:7" x14ac:dyDescent="0.2">
      <c r="A54" s="22" t="s">
        <v>348</v>
      </c>
      <c r="B54" s="22" t="s">
        <v>347</v>
      </c>
      <c r="C54" s="22" t="s">
        <v>192</v>
      </c>
      <c r="D54" s="25">
        <v>725956</v>
      </c>
      <c r="E54" s="23">
        <v>12796.42641</v>
      </c>
      <c r="F54" s="24">
        <v>1.04623962840022</v>
      </c>
      <c r="G54" s="24"/>
    </row>
    <row r="55" spans="1:7" x14ac:dyDescent="0.2">
      <c r="A55" s="22" t="s">
        <v>593</v>
      </c>
      <c r="B55" s="22" t="s">
        <v>592</v>
      </c>
      <c r="C55" s="22" t="s">
        <v>160</v>
      </c>
      <c r="D55" s="25">
        <v>2497849</v>
      </c>
      <c r="E55" s="23">
        <v>12689.072920000001</v>
      </c>
      <c r="F55" s="24">
        <v>1.0374623751354199</v>
      </c>
      <c r="G55" s="24"/>
    </row>
    <row r="56" spans="1:7" x14ac:dyDescent="0.2">
      <c r="A56" s="22" t="s">
        <v>256</v>
      </c>
      <c r="B56" s="22" t="s">
        <v>255</v>
      </c>
      <c r="C56" s="22" t="s">
        <v>166</v>
      </c>
      <c r="D56" s="25">
        <v>293937</v>
      </c>
      <c r="E56" s="23">
        <v>12415.898880000001</v>
      </c>
      <c r="F56" s="24">
        <v>1.01512758439455</v>
      </c>
      <c r="G56" s="24"/>
    </row>
    <row r="57" spans="1:7" x14ac:dyDescent="0.2">
      <c r="A57" s="22" t="s">
        <v>346</v>
      </c>
      <c r="B57" s="22" t="s">
        <v>345</v>
      </c>
      <c r="C57" s="22" t="s">
        <v>149</v>
      </c>
      <c r="D57" s="25">
        <v>3093002</v>
      </c>
      <c r="E57" s="23">
        <v>12181.78838</v>
      </c>
      <c r="F57" s="24">
        <v>0.99598664029994399</v>
      </c>
      <c r="G57" s="24"/>
    </row>
    <row r="58" spans="1:7" x14ac:dyDescent="0.2">
      <c r="A58" s="22" t="s">
        <v>242</v>
      </c>
      <c r="B58" s="22" t="s">
        <v>241</v>
      </c>
      <c r="C58" s="22" t="s">
        <v>243</v>
      </c>
      <c r="D58" s="25">
        <v>3564251</v>
      </c>
      <c r="E58" s="23">
        <v>12022.21862</v>
      </c>
      <c r="F58" s="24">
        <v>0.98294016927301398</v>
      </c>
      <c r="G58" s="24"/>
    </row>
    <row r="59" spans="1:7" x14ac:dyDescent="0.2">
      <c r="A59" s="22" t="s">
        <v>545</v>
      </c>
      <c r="B59" s="22" t="s">
        <v>544</v>
      </c>
      <c r="C59" s="22" t="s">
        <v>455</v>
      </c>
      <c r="D59" s="25">
        <v>2976225</v>
      </c>
      <c r="E59" s="23">
        <v>11878.11398</v>
      </c>
      <c r="F59" s="24">
        <v>0.97115813105595905</v>
      </c>
      <c r="G59" s="24"/>
    </row>
    <row r="60" spans="1:7" x14ac:dyDescent="0.2">
      <c r="A60" s="22" t="s">
        <v>760</v>
      </c>
      <c r="B60" s="22" t="s">
        <v>759</v>
      </c>
      <c r="C60" s="22" t="s">
        <v>157</v>
      </c>
      <c r="D60" s="25">
        <v>787855</v>
      </c>
      <c r="E60" s="23">
        <v>11782.37153</v>
      </c>
      <c r="F60" s="24">
        <v>0.963330199874184</v>
      </c>
      <c r="G60" s="24"/>
    </row>
    <row r="61" spans="1:7" x14ac:dyDescent="0.2">
      <c r="A61" s="22" t="s">
        <v>762</v>
      </c>
      <c r="B61" s="22" t="s">
        <v>761</v>
      </c>
      <c r="C61" s="22" t="s">
        <v>455</v>
      </c>
      <c r="D61" s="25">
        <v>121744</v>
      </c>
      <c r="E61" s="23">
        <v>11749.513440000001</v>
      </c>
      <c r="F61" s="24">
        <v>0.96064371266517101</v>
      </c>
      <c r="G61" s="24"/>
    </row>
    <row r="62" spans="1:7" x14ac:dyDescent="0.2">
      <c r="A62" s="22" t="s">
        <v>633</v>
      </c>
      <c r="B62" s="22" t="s">
        <v>632</v>
      </c>
      <c r="C62" s="22" t="s">
        <v>634</v>
      </c>
      <c r="D62" s="25">
        <v>1200000</v>
      </c>
      <c r="E62" s="23">
        <v>11598</v>
      </c>
      <c r="F62" s="24">
        <v>0.948255928757051</v>
      </c>
      <c r="G62" s="24"/>
    </row>
    <row r="63" spans="1:7" x14ac:dyDescent="0.2">
      <c r="A63" s="22" t="s">
        <v>332</v>
      </c>
      <c r="B63" s="22" t="s">
        <v>331</v>
      </c>
      <c r="C63" s="22" t="s">
        <v>157</v>
      </c>
      <c r="D63" s="25">
        <v>2605137</v>
      </c>
      <c r="E63" s="23">
        <v>11516.008110000001</v>
      </c>
      <c r="F63" s="24">
        <v>0.941552247449714</v>
      </c>
      <c r="G63" s="24"/>
    </row>
    <row r="64" spans="1:7" x14ac:dyDescent="0.2">
      <c r="A64" s="22" t="s">
        <v>764</v>
      </c>
      <c r="B64" s="22" t="s">
        <v>763</v>
      </c>
      <c r="C64" s="22" t="s">
        <v>236</v>
      </c>
      <c r="D64" s="25">
        <v>2686292</v>
      </c>
      <c r="E64" s="23">
        <v>11483.898300000001</v>
      </c>
      <c r="F64" s="24">
        <v>0.93892693983600795</v>
      </c>
      <c r="G64" s="24"/>
    </row>
    <row r="65" spans="1:7" x14ac:dyDescent="0.2">
      <c r="A65" s="22" t="s">
        <v>260</v>
      </c>
      <c r="B65" s="22" t="s">
        <v>259</v>
      </c>
      <c r="C65" s="22" t="s">
        <v>218</v>
      </c>
      <c r="D65" s="25">
        <v>2803019</v>
      </c>
      <c r="E65" s="23">
        <v>10833.668439999999</v>
      </c>
      <c r="F65" s="24">
        <v>0.88576395313141498</v>
      </c>
      <c r="G65" s="24"/>
    </row>
    <row r="66" spans="1:7" x14ac:dyDescent="0.2">
      <c r="A66" s="22" t="s">
        <v>198</v>
      </c>
      <c r="B66" s="22" t="s">
        <v>197</v>
      </c>
      <c r="C66" s="22" t="s">
        <v>199</v>
      </c>
      <c r="D66" s="25">
        <v>2617750</v>
      </c>
      <c r="E66" s="23">
        <v>10752.40813</v>
      </c>
      <c r="F66" s="24">
        <v>0.87912008602241898</v>
      </c>
      <c r="G66" s="24"/>
    </row>
    <row r="67" spans="1:7" x14ac:dyDescent="0.2">
      <c r="A67" s="22" t="s">
        <v>285</v>
      </c>
      <c r="B67" s="22" t="s">
        <v>284</v>
      </c>
      <c r="C67" s="22" t="s">
        <v>286</v>
      </c>
      <c r="D67" s="25">
        <v>374936</v>
      </c>
      <c r="E67" s="23">
        <v>10404.474</v>
      </c>
      <c r="F67" s="24">
        <v>0.85067288809265296</v>
      </c>
      <c r="G67" s="24"/>
    </row>
    <row r="68" spans="1:7" x14ac:dyDescent="0.2">
      <c r="A68" s="22" t="s">
        <v>217</v>
      </c>
      <c r="B68" s="22" t="s">
        <v>216</v>
      </c>
      <c r="C68" s="22" t="s">
        <v>218</v>
      </c>
      <c r="D68" s="25">
        <v>26204805</v>
      </c>
      <c r="E68" s="23">
        <v>10212.01251</v>
      </c>
      <c r="F68" s="24">
        <v>0.83493717944030599</v>
      </c>
      <c r="G68" s="24"/>
    </row>
    <row r="69" spans="1:7" x14ac:dyDescent="0.2">
      <c r="A69" s="22" t="s">
        <v>766</v>
      </c>
      <c r="B69" s="22" t="s">
        <v>765</v>
      </c>
      <c r="C69" s="22" t="s">
        <v>286</v>
      </c>
      <c r="D69" s="25">
        <v>577620</v>
      </c>
      <c r="E69" s="23">
        <v>10129.144319999999</v>
      </c>
      <c r="F69" s="24">
        <v>0.82816185158439404</v>
      </c>
      <c r="G69" s="24"/>
    </row>
    <row r="70" spans="1:7" x14ac:dyDescent="0.2">
      <c r="A70" s="22" t="s">
        <v>512</v>
      </c>
      <c r="B70" s="22" t="s">
        <v>511</v>
      </c>
      <c r="C70" s="22" t="s">
        <v>142</v>
      </c>
      <c r="D70" s="25">
        <v>1050000</v>
      </c>
      <c r="E70" s="23">
        <v>9600.6749999999993</v>
      </c>
      <c r="F70" s="24">
        <v>0.78495404283666104</v>
      </c>
      <c r="G70" s="24"/>
    </row>
    <row r="71" spans="1:7" x14ac:dyDescent="0.2">
      <c r="A71" s="22" t="s">
        <v>448</v>
      </c>
      <c r="B71" s="22" t="s">
        <v>447</v>
      </c>
      <c r="C71" s="22" t="s">
        <v>166</v>
      </c>
      <c r="D71" s="25">
        <v>7741030</v>
      </c>
      <c r="E71" s="23">
        <v>9426.2522310000004</v>
      </c>
      <c r="F71" s="24">
        <v>0.77069318537723097</v>
      </c>
      <c r="G71" s="24"/>
    </row>
    <row r="72" spans="1:7" x14ac:dyDescent="0.2">
      <c r="A72" s="22" t="s">
        <v>662</v>
      </c>
      <c r="B72" s="22" t="s">
        <v>661</v>
      </c>
      <c r="C72" s="22" t="s">
        <v>174</v>
      </c>
      <c r="D72" s="25">
        <v>1071904</v>
      </c>
      <c r="E72" s="23">
        <v>9338.4276480000008</v>
      </c>
      <c r="F72" s="24">
        <v>0.76351262135581699</v>
      </c>
      <c r="G72" s="24"/>
    </row>
    <row r="73" spans="1:7" x14ac:dyDescent="0.2">
      <c r="A73" s="22" t="s">
        <v>768</v>
      </c>
      <c r="B73" s="22" t="s">
        <v>767</v>
      </c>
      <c r="C73" s="22" t="s">
        <v>236</v>
      </c>
      <c r="D73" s="25">
        <v>5993530</v>
      </c>
      <c r="E73" s="23">
        <v>9280.981205</v>
      </c>
      <c r="F73" s="24">
        <v>0.75881578309398201</v>
      </c>
      <c r="G73" s="24"/>
    </row>
    <row r="74" spans="1:7" x14ac:dyDescent="0.2">
      <c r="A74" s="22" t="s">
        <v>770</v>
      </c>
      <c r="B74" s="22" t="s">
        <v>769</v>
      </c>
      <c r="C74" s="22" t="s">
        <v>208</v>
      </c>
      <c r="D74" s="25">
        <v>34304</v>
      </c>
      <c r="E74" s="23">
        <v>9212.3392000000003</v>
      </c>
      <c r="F74" s="24">
        <v>0.75320359235393897</v>
      </c>
      <c r="G74" s="24"/>
    </row>
    <row r="75" spans="1:7" x14ac:dyDescent="0.2">
      <c r="A75" s="22" t="s">
        <v>772</v>
      </c>
      <c r="B75" s="22" t="s">
        <v>771</v>
      </c>
      <c r="C75" s="22" t="s">
        <v>177</v>
      </c>
      <c r="D75" s="25">
        <v>152366</v>
      </c>
      <c r="E75" s="23">
        <v>8960.6444599999995</v>
      </c>
      <c r="F75" s="24">
        <v>0.73262495556811702</v>
      </c>
      <c r="G75" s="24"/>
    </row>
    <row r="76" spans="1:7" x14ac:dyDescent="0.2">
      <c r="A76" s="22" t="s">
        <v>774</v>
      </c>
      <c r="B76" s="22" t="s">
        <v>773</v>
      </c>
      <c r="C76" s="22" t="s">
        <v>160</v>
      </c>
      <c r="D76" s="25">
        <v>167491</v>
      </c>
      <c r="E76" s="23">
        <v>8699.9850129999995</v>
      </c>
      <c r="F76" s="24">
        <v>0.71131336167224801</v>
      </c>
      <c r="G76" s="24"/>
    </row>
    <row r="77" spans="1:7" x14ac:dyDescent="0.2">
      <c r="A77" s="22" t="s">
        <v>619</v>
      </c>
      <c r="B77" s="22" t="s">
        <v>618</v>
      </c>
      <c r="C77" s="22" t="s">
        <v>213</v>
      </c>
      <c r="D77" s="25">
        <v>745000</v>
      </c>
      <c r="E77" s="23">
        <v>7990.87</v>
      </c>
      <c r="F77" s="24">
        <v>0.65333590734840996</v>
      </c>
      <c r="G77" s="24"/>
    </row>
    <row r="78" spans="1:7" x14ac:dyDescent="0.2">
      <c r="A78" s="22" t="s">
        <v>776</v>
      </c>
      <c r="B78" s="22" t="s">
        <v>775</v>
      </c>
      <c r="C78" s="22" t="s">
        <v>205</v>
      </c>
      <c r="D78" s="25">
        <v>1512125</v>
      </c>
      <c r="E78" s="23">
        <v>7010.9675630000002</v>
      </c>
      <c r="F78" s="24">
        <v>0.57321879271754805</v>
      </c>
      <c r="G78" s="24"/>
    </row>
    <row r="79" spans="1:7" x14ac:dyDescent="0.2">
      <c r="A79" s="22" t="s">
        <v>283</v>
      </c>
      <c r="B79" s="22" t="s">
        <v>282</v>
      </c>
      <c r="C79" s="22" t="s">
        <v>243</v>
      </c>
      <c r="D79" s="25">
        <v>628909</v>
      </c>
      <c r="E79" s="23">
        <v>6946.2999049999999</v>
      </c>
      <c r="F79" s="24">
        <v>0.56793154577002802</v>
      </c>
      <c r="G79" s="24"/>
    </row>
    <row r="80" spans="1:7" x14ac:dyDescent="0.2">
      <c r="A80" s="22" t="s">
        <v>656</v>
      </c>
      <c r="B80" s="22" t="s">
        <v>655</v>
      </c>
      <c r="C80" s="22" t="s">
        <v>142</v>
      </c>
      <c r="D80" s="25">
        <v>2348208</v>
      </c>
      <c r="E80" s="23">
        <v>5998.4973360000004</v>
      </c>
      <c r="F80" s="24">
        <v>0.490438925891997</v>
      </c>
      <c r="G80" s="24"/>
    </row>
    <row r="81" spans="1:7" x14ac:dyDescent="0.2">
      <c r="A81" s="21" t="s">
        <v>34</v>
      </c>
      <c r="B81" s="21"/>
      <c r="C81" s="21"/>
      <c r="D81" s="21"/>
      <c r="E81" s="26">
        <f>SUM(E7:E80)</f>
        <v>1174149.0676910004</v>
      </c>
      <c r="F81" s="27">
        <f>SUM(F7:F80)</f>
        <v>95.998776916930012</v>
      </c>
      <c r="G81" s="24"/>
    </row>
    <row r="82" spans="1:7" x14ac:dyDescent="0.2">
      <c r="A82" s="22"/>
      <c r="B82" s="22"/>
      <c r="C82" s="22"/>
      <c r="D82" s="22"/>
      <c r="E82" s="23"/>
      <c r="F82" s="24"/>
      <c r="G82" s="24"/>
    </row>
    <row r="83" spans="1:7" x14ac:dyDescent="0.2">
      <c r="A83" s="21" t="s">
        <v>35</v>
      </c>
      <c r="B83" s="22"/>
      <c r="C83" s="22"/>
      <c r="D83" s="22"/>
      <c r="E83" s="23"/>
      <c r="F83" s="24"/>
      <c r="G83" s="24"/>
    </row>
    <row r="84" spans="1:7" x14ac:dyDescent="0.2">
      <c r="A84" s="21" t="s">
        <v>42</v>
      </c>
      <c r="B84" s="22"/>
      <c r="C84" s="22"/>
      <c r="D84" s="22"/>
      <c r="E84" s="23"/>
      <c r="F84" s="24"/>
      <c r="G84" s="24"/>
    </row>
    <row r="85" spans="1:7" x14ac:dyDescent="0.2">
      <c r="A85" s="22" t="s">
        <v>138</v>
      </c>
      <c r="B85" s="22" t="s">
        <v>1744</v>
      </c>
      <c r="C85" s="22" t="s">
        <v>43</v>
      </c>
      <c r="D85" s="25">
        <v>2500000</v>
      </c>
      <c r="E85" s="23">
        <v>2498.2375000000002</v>
      </c>
      <c r="F85" s="24">
        <v>0.20425664087068399</v>
      </c>
      <c r="G85" s="24">
        <v>5.1501000000000001</v>
      </c>
    </row>
    <row r="86" spans="1:7" x14ac:dyDescent="0.2">
      <c r="A86" s="21" t="s">
        <v>34</v>
      </c>
      <c r="B86" s="21"/>
      <c r="C86" s="21"/>
      <c r="D86" s="21"/>
      <c r="E86" s="26">
        <f>SUM(E84:E85)</f>
        <v>2498.2375000000002</v>
      </c>
      <c r="F86" s="27">
        <f>SUM(F84:F85)</f>
        <v>0.20425664087068399</v>
      </c>
      <c r="G86" s="24"/>
    </row>
    <row r="87" spans="1:7" x14ac:dyDescent="0.2">
      <c r="A87" s="22"/>
      <c r="B87" s="22"/>
      <c r="C87" s="22"/>
      <c r="D87" s="22"/>
      <c r="E87" s="23"/>
      <c r="F87" s="24"/>
      <c r="G87" s="24"/>
    </row>
    <row r="88" spans="1:7" x14ac:dyDescent="0.2">
      <c r="A88" s="21" t="s">
        <v>44</v>
      </c>
      <c r="B88" s="21"/>
      <c r="C88" s="21"/>
      <c r="D88" s="21"/>
      <c r="E88" s="26">
        <f>E81+E86</f>
        <v>1176647.3051910005</v>
      </c>
      <c r="F88" s="27">
        <f>F81+F86</f>
        <v>96.203033557800694</v>
      </c>
      <c r="G88" s="24"/>
    </row>
    <row r="89" spans="1:7" x14ac:dyDescent="0.2">
      <c r="A89" s="21"/>
      <c r="B89" s="21"/>
      <c r="C89" s="21"/>
      <c r="D89" s="21"/>
      <c r="E89" s="26"/>
      <c r="F89" s="27"/>
      <c r="G89" s="24"/>
    </row>
    <row r="90" spans="1:7" x14ac:dyDescent="0.2">
      <c r="A90" s="21" t="s">
        <v>46</v>
      </c>
      <c r="B90" s="21"/>
      <c r="C90" s="21"/>
      <c r="D90" s="21"/>
      <c r="E90" s="26">
        <f>E92-(E81+E86)</f>
        <v>46440.223004299449</v>
      </c>
      <c r="F90" s="27">
        <f>F92-(F81+F86)</f>
        <v>3.7969664421993059</v>
      </c>
      <c r="G90" s="24"/>
    </row>
    <row r="91" spans="1:7" x14ac:dyDescent="0.2">
      <c r="A91" s="21"/>
      <c r="B91" s="21"/>
      <c r="C91" s="21"/>
      <c r="D91" s="21"/>
      <c r="E91" s="26"/>
      <c r="F91" s="27"/>
      <c r="G91" s="24"/>
    </row>
    <row r="92" spans="1:7" x14ac:dyDescent="0.2">
      <c r="A92" s="28" t="s">
        <v>45</v>
      </c>
      <c r="B92" s="28"/>
      <c r="C92" s="28"/>
      <c r="D92" s="28"/>
      <c r="E92" s="29">
        <v>1223087.5281952999</v>
      </c>
      <c r="F92" s="30">
        <v>100</v>
      </c>
      <c r="G92" s="65"/>
    </row>
    <row r="93" spans="1:7" x14ac:dyDescent="0.2">
      <c r="A93" s="6" t="s">
        <v>1743</v>
      </c>
      <c r="B93" s="11"/>
      <c r="C93" s="11"/>
      <c r="D93" s="11"/>
      <c r="E93" s="12"/>
      <c r="F93" s="13"/>
      <c r="G93" s="10"/>
    </row>
    <row r="95" spans="1:7" ht="23.25" customHeight="1" x14ac:dyDescent="0.2">
      <c r="A95" s="175" t="s">
        <v>983</v>
      </c>
      <c r="B95" s="175"/>
      <c r="C95" s="175"/>
      <c r="D95" s="175"/>
    </row>
    <row r="97" spans="1:4" x14ac:dyDescent="0.2">
      <c r="A97" s="11" t="s">
        <v>49</v>
      </c>
    </row>
    <row r="98" spans="1:4" x14ac:dyDescent="0.2">
      <c r="A98" s="11" t="s">
        <v>995</v>
      </c>
    </row>
    <row r="99" spans="1:4" x14ac:dyDescent="0.2">
      <c r="A99" s="11" t="s">
        <v>50</v>
      </c>
      <c r="B99" s="11"/>
      <c r="C99" s="31" t="s">
        <v>52</v>
      </c>
      <c r="D99" s="11" t="s">
        <v>51</v>
      </c>
    </row>
    <row r="100" spans="1:4" x14ac:dyDescent="0.2">
      <c r="A100" s="6" t="s">
        <v>59</v>
      </c>
      <c r="C100" s="32">
        <v>2656.8382000000001</v>
      </c>
      <c r="D100" s="32">
        <v>2682.0789</v>
      </c>
    </row>
    <row r="101" spans="1:4" x14ac:dyDescent="0.2">
      <c r="A101" s="6" t="s">
        <v>127</v>
      </c>
      <c r="C101" s="32">
        <v>90.201899999999995</v>
      </c>
      <c r="D101" s="32">
        <v>91.058899999999994</v>
      </c>
    </row>
    <row r="102" spans="1:4" x14ac:dyDescent="0.2">
      <c r="A102" s="6" t="s">
        <v>60</v>
      </c>
      <c r="C102" s="32">
        <v>3005.0994000000001</v>
      </c>
      <c r="D102" s="32">
        <v>3035.42</v>
      </c>
    </row>
    <row r="103" spans="1:4" x14ac:dyDescent="0.2">
      <c r="A103" s="6" t="s">
        <v>128</v>
      </c>
      <c r="C103" s="32">
        <v>109.1528</v>
      </c>
      <c r="D103" s="32">
        <v>110.2535</v>
      </c>
    </row>
    <row r="105" spans="1:4" x14ac:dyDescent="0.2">
      <c r="A105" s="6" t="s">
        <v>56</v>
      </c>
    </row>
    <row r="107" spans="1:4" x14ac:dyDescent="0.2">
      <c r="A107" s="11" t="s">
        <v>996</v>
      </c>
      <c r="D107" s="31" t="s">
        <v>58</v>
      </c>
    </row>
    <row r="109" spans="1:4" x14ac:dyDescent="0.2">
      <c r="A109" s="11" t="s">
        <v>998</v>
      </c>
      <c r="D109" s="31" t="s">
        <v>58</v>
      </c>
    </row>
    <row r="111" spans="1:4" x14ac:dyDescent="0.2">
      <c r="A111" s="11" t="s">
        <v>1019</v>
      </c>
      <c r="D111" s="31" t="s">
        <v>58</v>
      </c>
    </row>
    <row r="112" spans="1:4" x14ac:dyDescent="0.2">
      <c r="A112" s="11"/>
    </row>
    <row r="113" spans="1:9" x14ac:dyDescent="0.2">
      <c r="A113" s="11" t="s">
        <v>1014</v>
      </c>
      <c r="D113" s="31" t="s">
        <v>58</v>
      </c>
    </row>
    <row r="115" spans="1:9" x14ac:dyDescent="0.2">
      <c r="A115" s="11" t="s">
        <v>1015</v>
      </c>
      <c r="D115" s="36">
        <v>0.38916959831637898</v>
      </c>
    </row>
    <row r="117" spans="1:9" x14ac:dyDescent="0.2">
      <c r="A117" s="11" t="s">
        <v>377</v>
      </c>
      <c r="D117" s="31" t="s">
        <v>58</v>
      </c>
    </row>
    <row r="119" spans="1:9" x14ac:dyDescent="0.2">
      <c r="A119" s="11" t="s">
        <v>984</v>
      </c>
      <c r="D119" s="31" t="s">
        <v>58</v>
      </c>
    </row>
    <row r="121" spans="1:9" x14ac:dyDescent="0.2">
      <c r="A121" s="11" t="s">
        <v>985</v>
      </c>
      <c r="B121" s="11"/>
      <c r="D121" s="31" t="s">
        <v>58</v>
      </c>
    </row>
    <row r="122" spans="1:9" x14ac:dyDescent="0.2">
      <c r="A122" s="11"/>
      <c r="B122" s="11"/>
    </row>
    <row r="123" spans="1:9" x14ac:dyDescent="0.2">
      <c r="A123" s="11" t="s">
        <v>986</v>
      </c>
      <c r="B123" s="11"/>
      <c r="D123" s="31" t="s">
        <v>58</v>
      </c>
    </row>
    <row r="124" spans="1:9" x14ac:dyDescent="0.2">
      <c r="A124" s="11"/>
      <c r="B124" s="11"/>
    </row>
    <row r="125" spans="1:9" x14ac:dyDescent="0.2">
      <c r="A125" s="11" t="s">
        <v>987</v>
      </c>
      <c r="B125" s="11"/>
      <c r="D125" s="31" t="s">
        <v>58</v>
      </c>
    </row>
    <row r="126" spans="1:9" x14ac:dyDescent="0.2">
      <c r="B126" s="11"/>
      <c r="D126" s="31"/>
    </row>
    <row r="127" spans="1:9" x14ac:dyDescent="0.2">
      <c r="A127" s="56" t="s">
        <v>1020</v>
      </c>
      <c r="B127" s="57"/>
      <c r="C127" s="57"/>
      <c r="D127" s="57"/>
      <c r="E127" s="10"/>
      <c r="G127" s="57"/>
      <c r="H127" s="57"/>
      <c r="I127" s="57"/>
    </row>
    <row r="128" spans="1:9" x14ac:dyDescent="0.2">
      <c r="A128" s="56"/>
      <c r="B128" s="57"/>
      <c r="C128" s="57"/>
      <c r="D128" s="57"/>
      <c r="E128" s="10"/>
      <c r="G128" s="57"/>
      <c r="H128" s="57"/>
      <c r="I128" s="57"/>
    </row>
    <row r="129" spans="1:9" x14ac:dyDescent="0.2">
      <c r="A129" s="56" t="s">
        <v>1129</v>
      </c>
      <c r="B129" s="57"/>
      <c r="C129" s="57"/>
      <c r="D129" s="57"/>
      <c r="E129" s="10"/>
      <c r="G129" s="57"/>
      <c r="H129" s="57"/>
      <c r="I129" s="57"/>
    </row>
    <row r="130" spans="1:9" x14ac:dyDescent="0.2">
      <c r="A130" s="71"/>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6" t="s">
        <v>1142</v>
      </c>
      <c r="B147" s="57"/>
      <c r="C147" s="57"/>
      <c r="D147" s="57"/>
      <c r="E147" s="10"/>
      <c r="G147" s="57"/>
      <c r="H147" s="57"/>
      <c r="I147" s="57"/>
    </row>
    <row r="148" spans="1:9" x14ac:dyDescent="0.2">
      <c r="A148" s="57"/>
      <c r="B148" s="57"/>
      <c r="C148" s="57"/>
      <c r="D148" s="57"/>
      <c r="E148" s="10"/>
      <c r="G148" s="57"/>
      <c r="H148" s="57"/>
      <c r="I148" s="57"/>
    </row>
    <row r="149" spans="1:9" x14ac:dyDescent="0.2">
      <c r="A149" s="56" t="s">
        <v>1130</v>
      </c>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t="s">
        <v>1143</v>
      </c>
      <c r="B166" s="57"/>
      <c r="C166" s="57"/>
      <c r="D166" s="57"/>
      <c r="E166" s="10"/>
      <c r="G166" s="57"/>
      <c r="H166" s="57"/>
      <c r="I166" s="57"/>
    </row>
    <row r="167" spans="1:9" x14ac:dyDescent="0.2">
      <c r="B167" s="57"/>
      <c r="C167" s="57"/>
      <c r="D167" s="57"/>
      <c r="E167" s="10"/>
      <c r="G167" s="57"/>
      <c r="H167" s="57"/>
      <c r="I167" s="57"/>
    </row>
    <row r="168" spans="1:9" x14ac:dyDescent="0.2">
      <c r="A168" s="57" t="s">
        <v>1128</v>
      </c>
      <c r="G168" s="57"/>
    </row>
    <row r="169" spans="1:9" x14ac:dyDescent="0.2">
      <c r="G169" s="57"/>
    </row>
    <row r="170" spans="1:9" x14ac:dyDescent="0.2">
      <c r="G170" s="57"/>
    </row>
    <row r="171" spans="1:9" x14ac:dyDescent="0.2">
      <c r="G171" s="57"/>
    </row>
    <row r="172" spans="1:9" x14ac:dyDescent="0.2">
      <c r="G172" s="57"/>
    </row>
    <row r="173" spans="1:9" x14ac:dyDescent="0.2">
      <c r="G173" s="57"/>
    </row>
    <row r="174" spans="1:9" x14ac:dyDescent="0.2">
      <c r="G174" s="57"/>
    </row>
    <row r="175" spans="1:9" x14ac:dyDescent="0.2">
      <c r="G175" s="57"/>
    </row>
    <row r="176" spans="1:9" x14ac:dyDescent="0.2">
      <c r="G176" s="57"/>
    </row>
    <row r="177" spans="7:7" x14ac:dyDescent="0.2">
      <c r="G177" s="57"/>
    </row>
    <row r="178" spans="7:7" x14ac:dyDescent="0.2">
      <c r="G178" s="57"/>
    </row>
    <row r="179" spans="7:7" x14ac:dyDescent="0.2">
      <c r="G179" s="57"/>
    </row>
    <row r="180" spans="7:7" x14ac:dyDescent="0.2">
      <c r="G180" s="57"/>
    </row>
    <row r="181" spans="7:7" x14ac:dyDescent="0.2">
      <c r="G181" s="57"/>
    </row>
    <row r="182" spans="7:7" x14ac:dyDescent="0.2">
      <c r="G182" s="57"/>
    </row>
    <row r="183" spans="7:7" x14ac:dyDescent="0.2">
      <c r="G183" s="57"/>
    </row>
    <row r="184" spans="7:7" x14ac:dyDescent="0.2">
      <c r="G184" s="57"/>
    </row>
    <row r="185" spans="7:7" x14ac:dyDescent="0.2">
      <c r="G185" s="57"/>
    </row>
    <row r="186" spans="7:7" x14ac:dyDescent="0.2">
      <c r="G186" s="57"/>
    </row>
    <row r="187" spans="7:7" x14ac:dyDescent="0.2">
      <c r="G187" s="57"/>
    </row>
    <row r="188" spans="7:7" x14ac:dyDescent="0.2">
      <c r="G188" s="57"/>
    </row>
    <row r="189" spans="7:7" x14ac:dyDescent="0.2">
      <c r="G189" s="57"/>
    </row>
    <row r="190" spans="7:7" x14ac:dyDescent="0.2">
      <c r="G190" s="57"/>
    </row>
    <row r="191" spans="7:7" x14ac:dyDescent="0.2">
      <c r="G191" s="57"/>
    </row>
    <row r="192" spans="7:7" x14ac:dyDescent="0.2">
      <c r="G192" s="57"/>
    </row>
    <row r="193" spans="7:7" x14ac:dyDescent="0.2">
      <c r="G193" s="57"/>
    </row>
    <row r="194" spans="7:7" x14ac:dyDescent="0.2">
      <c r="G194" s="57"/>
    </row>
    <row r="195" spans="7:7" x14ac:dyDescent="0.2">
      <c r="G195" s="57"/>
    </row>
    <row r="196" spans="7:7" x14ac:dyDescent="0.2">
      <c r="G196" s="57"/>
    </row>
    <row r="197" spans="7:7" x14ac:dyDescent="0.2">
      <c r="G197" s="57"/>
    </row>
    <row r="198" spans="7:7" x14ac:dyDescent="0.2">
      <c r="G198" s="57"/>
    </row>
    <row r="199" spans="7:7" x14ac:dyDescent="0.2">
      <c r="G199" s="57"/>
    </row>
    <row r="200" spans="7:7" x14ac:dyDescent="0.2">
      <c r="G200" s="57"/>
    </row>
    <row r="201" spans="7:7" x14ac:dyDescent="0.2">
      <c r="G201" s="57"/>
    </row>
    <row r="202" spans="7:7" x14ac:dyDescent="0.2">
      <c r="G202" s="57"/>
    </row>
    <row r="203" spans="7:7" x14ac:dyDescent="0.2">
      <c r="G203" s="57"/>
    </row>
    <row r="204" spans="7:7" x14ac:dyDescent="0.2">
      <c r="G204" s="57"/>
    </row>
    <row r="205" spans="7:7" x14ac:dyDescent="0.2">
      <c r="G205" s="57"/>
    </row>
    <row r="206" spans="7:7" x14ac:dyDescent="0.2">
      <c r="G206" s="57"/>
    </row>
    <row r="207" spans="7:7" x14ac:dyDescent="0.2">
      <c r="G207" s="57"/>
    </row>
    <row r="208" spans="7:7" x14ac:dyDescent="0.2">
      <c r="G208" s="57"/>
    </row>
    <row r="209" spans="7:7" x14ac:dyDescent="0.2">
      <c r="G209" s="57"/>
    </row>
    <row r="210" spans="7:7" x14ac:dyDescent="0.2">
      <c r="G210" s="57"/>
    </row>
    <row r="211" spans="7:7" x14ac:dyDescent="0.2">
      <c r="G211" s="57"/>
    </row>
    <row r="212" spans="7:7" x14ac:dyDescent="0.2">
      <c r="G212" s="57"/>
    </row>
    <row r="213" spans="7:7" x14ac:dyDescent="0.2">
      <c r="G213" s="57"/>
    </row>
    <row r="214" spans="7:7" x14ac:dyDescent="0.2">
      <c r="G214" s="57"/>
    </row>
    <row r="215" spans="7:7" x14ac:dyDescent="0.2">
      <c r="G215" s="57"/>
    </row>
    <row r="216" spans="7:7" x14ac:dyDescent="0.2">
      <c r="G216" s="57"/>
    </row>
    <row r="217" spans="7:7" x14ac:dyDescent="0.2">
      <c r="G217" s="57"/>
    </row>
    <row r="218" spans="7:7" x14ac:dyDescent="0.2">
      <c r="G218" s="57"/>
    </row>
    <row r="219" spans="7:7" x14ac:dyDescent="0.2">
      <c r="G219" s="57"/>
    </row>
    <row r="220" spans="7:7" x14ac:dyDescent="0.2">
      <c r="G220" s="57"/>
    </row>
    <row r="221" spans="7:7" x14ac:dyDescent="0.2">
      <c r="G221" s="57"/>
    </row>
    <row r="222" spans="7:7" x14ac:dyDescent="0.2">
      <c r="G222" s="57"/>
    </row>
    <row r="223" spans="7:7" x14ac:dyDescent="0.2">
      <c r="G223" s="57"/>
    </row>
    <row r="224" spans="7:7" x14ac:dyDescent="0.2">
      <c r="G224" s="57"/>
    </row>
    <row r="225" spans="7:7" x14ac:dyDescent="0.2">
      <c r="G225" s="57"/>
    </row>
    <row r="226" spans="7:7" x14ac:dyDescent="0.2">
      <c r="G226" s="57"/>
    </row>
    <row r="227" spans="7:7" x14ac:dyDescent="0.2">
      <c r="G227" s="57"/>
    </row>
    <row r="228" spans="7:7" x14ac:dyDescent="0.2">
      <c r="G228" s="57"/>
    </row>
    <row r="229" spans="7:7" x14ac:dyDescent="0.2">
      <c r="G229" s="57"/>
    </row>
    <row r="230" spans="7:7" x14ac:dyDescent="0.2">
      <c r="G230" s="57"/>
    </row>
    <row r="231" spans="7:7" x14ac:dyDescent="0.2">
      <c r="G231" s="57"/>
    </row>
    <row r="232" spans="7:7" x14ac:dyDescent="0.2">
      <c r="G232" s="57"/>
    </row>
    <row r="233" spans="7:7" x14ac:dyDescent="0.2">
      <c r="G233" s="57"/>
    </row>
    <row r="234" spans="7:7" x14ac:dyDescent="0.2">
      <c r="G234" s="57"/>
    </row>
    <row r="235" spans="7:7" x14ac:dyDescent="0.2">
      <c r="G235" s="57"/>
    </row>
    <row r="236" spans="7:7" x14ac:dyDescent="0.2">
      <c r="G236" s="57"/>
    </row>
    <row r="237" spans="7:7" x14ac:dyDescent="0.2">
      <c r="G237" s="57"/>
    </row>
    <row r="238" spans="7:7" x14ac:dyDescent="0.2">
      <c r="G238" s="57"/>
    </row>
    <row r="239" spans="7:7" x14ac:dyDescent="0.2">
      <c r="G239" s="57"/>
    </row>
    <row r="240" spans="7:7" x14ac:dyDescent="0.2">
      <c r="G240" s="57"/>
    </row>
    <row r="241" spans="7:7" x14ac:dyDescent="0.2">
      <c r="G241" s="57"/>
    </row>
    <row r="242" spans="7:7" x14ac:dyDescent="0.2">
      <c r="G242" s="57"/>
    </row>
    <row r="243" spans="7:7" x14ac:dyDescent="0.2">
      <c r="G243" s="57"/>
    </row>
    <row r="244" spans="7:7" x14ac:dyDescent="0.2">
      <c r="G244" s="57"/>
    </row>
    <row r="245" spans="7:7" x14ac:dyDescent="0.2">
      <c r="G245" s="57"/>
    </row>
    <row r="246" spans="7:7" x14ac:dyDescent="0.2">
      <c r="G246" s="57"/>
    </row>
    <row r="247" spans="7:7" x14ac:dyDescent="0.2">
      <c r="G247" s="57"/>
    </row>
    <row r="248" spans="7:7" x14ac:dyDescent="0.2">
      <c r="G248" s="57"/>
    </row>
    <row r="249" spans="7:7" x14ac:dyDescent="0.2">
      <c r="G249" s="57"/>
    </row>
    <row r="250" spans="7:7" x14ac:dyDescent="0.2">
      <c r="G250" s="57"/>
    </row>
    <row r="251" spans="7:7" x14ac:dyDescent="0.2">
      <c r="G251" s="57"/>
    </row>
    <row r="252" spans="7:7" x14ac:dyDescent="0.2">
      <c r="G252" s="57"/>
    </row>
    <row r="253" spans="7:7" x14ac:dyDescent="0.2">
      <c r="G253" s="57"/>
    </row>
    <row r="254" spans="7:7" x14ac:dyDescent="0.2">
      <c r="G254" s="57"/>
    </row>
    <row r="255" spans="7:7" x14ac:dyDescent="0.2">
      <c r="G255" s="57"/>
    </row>
    <row r="256" spans="7:7" x14ac:dyDescent="0.2">
      <c r="G256" s="57"/>
    </row>
    <row r="257" spans="7:7" x14ac:dyDescent="0.2">
      <c r="G257" s="57"/>
    </row>
    <row r="258" spans="7:7" x14ac:dyDescent="0.2">
      <c r="G258" s="57"/>
    </row>
    <row r="259" spans="7:7" x14ac:dyDescent="0.2">
      <c r="G259" s="57"/>
    </row>
    <row r="260" spans="7:7" x14ac:dyDescent="0.2">
      <c r="G260" s="57"/>
    </row>
    <row r="261" spans="7:7" x14ac:dyDescent="0.2">
      <c r="G261" s="57"/>
    </row>
    <row r="262" spans="7:7" x14ac:dyDescent="0.2">
      <c r="G262" s="57"/>
    </row>
    <row r="263" spans="7:7" x14ac:dyDescent="0.2">
      <c r="G263" s="57"/>
    </row>
    <row r="264" spans="7:7" x14ac:dyDescent="0.2">
      <c r="G264" s="57"/>
    </row>
    <row r="265" spans="7:7" x14ac:dyDescent="0.2">
      <c r="G265" s="57"/>
    </row>
    <row r="266" spans="7:7" x14ac:dyDescent="0.2">
      <c r="G266" s="57"/>
    </row>
    <row r="267" spans="7:7" x14ac:dyDescent="0.2">
      <c r="G267" s="57"/>
    </row>
    <row r="268" spans="7:7" x14ac:dyDescent="0.2">
      <c r="G268" s="57"/>
    </row>
  </sheetData>
  <mergeCells count="2">
    <mergeCell ref="A1:F1"/>
    <mergeCell ref="A95:D95"/>
  </mergeCells>
  <conditionalFormatting sqref="F2:F3">
    <cfRule type="cellIs" dxfId="58" priority="4" stopIfTrue="1" operator="between">
      <formula>0.009</formula>
      <formula>-0.009</formula>
    </cfRule>
  </conditionalFormatting>
  <conditionalFormatting sqref="F5:F160">
    <cfRule type="cellIs" dxfId="57" priority="1" stopIfTrue="1" operator="between">
      <formula>0.009</formula>
      <formula>-0.009</formula>
    </cfRule>
  </conditionalFormatting>
  <conditionalFormatting sqref="F168:F65537">
    <cfRule type="cellIs" dxfId="56" priority="2"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B9B6-42A6-4BA1-8C93-D39A086DC0BC}">
  <dimension ref="A1:G183"/>
  <sheetViews>
    <sheetView workbookViewId="0">
      <selection sqref="A1:F1"/>
    </sheetView>
  </sheetViews>
  <sheetFormatPr defaultColWidth="9.140625" defaultRowHeight="11.25" x14ac:dyDescent="0.2"/>
  <cols>
    <col min="1" max="1" width="38.7109375" style="6" bestFit="1" customWidth="1"/>
    <col min="2" max="2" width="30.28515625" style="6" bestFit="1" customWidth="1"/>
    <col min="3" max="3" width="35.42578125" style="6" bestFit="1" customWidth="1"/>
    <col min="4" max="4" width="15.7109375" style="6" customWidth="1"/>
    <col min="5" max="5" width="28" style="9" customWidth="1"/>
    <col min="6" max="6" width="13.5703125" style="10" bestFit="1" customWidth="1"/>
    <col min="7" max="16384" width="9.140625" style="6"/>
  </cols>
  <sheetData>
    <row r="1" spans="1:6" s="1" customFormat="1" ht="15" x14ac:dyDescent="0.2">
      <c r="A1" s="173" t="s">
        <v>18</v>
      </c>
      <c r="B1" s="174"/>
      <c r="C1" s="174"/>
      <c r="D1" s="174"/>
      <c r="E1" s="174"/>
      <c r="F1" s="174"/>
    </row>
    <row r="2" spans="1:6" s="1" customFormat="1" ht="12" x14ac:dyDescent="0.2">
      <c r="E2" s="5"/>
      <c r="F2" s="8"/>
    </row>
    <row r="3" spans="1:6" s="1" customFormat="1" ht="12" x14ac:dyDescent="0.2">
      <c r="A3" s="7" t="s">
        <v>7</v>
      </c>
      <c r="B3" s="2"/>
      <c r="C3" s="3"/>
      <c r="D3" s="3"/>
      <c r="E3" s="4"/>
      <c r="F3" s="8"/>
    </row>
    <row r="4" spans="1:6" s="1" customFormat="1" ht="21.75" customHeight="1" x14ac:dyDescent="0.2">
      <c r="A4" s="14" t="s">
        <v>2</v>
      </c>
      <c r="B4" s="14" t="s">
        <v>0</v>
      </c>
      <c r="C4" s="15" t="s">
        <v>582</v>
      </c>
      <c r="D4" s="15" t="s">
        <v>1</v>
      </c>
      <c r="E4" s="61" t="s">
        <v>6</v>
      </c>
      <c r="F4" s="16" t="s">
        <v>3</v>
      </c>
    </row>
    <row r="5" spans="1:6" x14ac:dyDescent="0.2">
      <c r="A5" s="17" t="s">
        <v>139</v>
      </c>
      <c r="B5" s="18"/>
      <c r="C5" s="18"/>
      <c r="D5" s="18"/>
      <c r="E5" s="19"/>
      <c r="F5" s="20"/>
    </row>
    <row r="6" spans="1:6" x14ac:dyDescent="0.2">
      <c r="A6" s="21" t="s">
        <v>31</v>
      </c>
      <c r="B6" s="22"/>
      <c r="C6" s="22"/>
      <c r="D6" s="22"/>
      <c r="E6" s="23"/>
      <c r="F6" s="24"/>
    </row>
    <row r="7" spans="1:6" x14ac:dyDescent="0.2">
      <c r="A7" s="22" t="s">
        <v>141</v>
      </c>
      <c r="B7" s="22" t="s">
        <v>140</v>
      </c>
      <c r="C7" s="22" t="s">
        <v>142</v>
      </c>
      <c r="D7" s="25">
        <v>474069</v>
      </c>
      <c r="E7" s="23">
        <v>3529.6807399999998</v>
      </c>
      <c r="F7" s="24">
        <v>6.3345040825615397</v>
      </c>
    </row>
    <row r="8" spans="1:6" x14ac:dyDescent="0.2">
      <c r="A8" s="22" t="s">
        <v>148</v>
      </c>
      <c r="B8" s="22" t="s">
        <v>147</v>
      </c>
      <c r="C8" s="22" t="s">
        <v>149</v>
      </c>
      <c r="D8" s="25">
        <v>215550</v>
      </c>
      <c r="E8" s="23">
        <v>2847.8465999999999</v>
      </c>
      <c r="F8" s="24">
        <v>5.1108576789324598</v>
      </c>
    </row>
    <row r="9" spans="1:6" x14ac:dyDescent="0.2">
      <c r="A9" s="22" t="s">
        <v>144</v>
      </c>
      <c r="B9" s="22" t="s">
        <v>143</v>
      </c>
      <c r="C9" s="22" t="s">
        <v>142</v>
      </c>
      <c r="D9" s="25">
        <v>205564</v>
      </c>
      <c r="E9" s="23">
        <v>2582.7060959999999</v>
      </c>
      <c r="F9" s="24">
        <v>4.6350260871380096</v>
      </c>
    </row>
    <row r="10" spans="1:6" x14ac:dyDescent="0.2">
      <c r="A10" s="22" t="s">
        <v>156</v>
      </c>
      <c r="B10" s="22" t="s">
        <v>155</v>
      </c>
      <c r="C10" s="22" t="s">
        <v>157</v>
      </c>
      <c r="D10" s="25">
        <v>109654</v>
      </c>
      <c r="E10" s="23">
        <v>2005.5716600000001</v>
      </c>
      <c r="F10" s="24">
        <v>3.5992778962042098</v>
      </c>
    </row>
    <row r="11" spans="1:6" x14ac:dyDescent="0.2">
      <c r="A11" s="22" t="s">
        <v>153</v>
      </c>
      <c r="B11" s="22" t="s">
        <v>152</v>
      </c>
      <c r="C11" s="22" t="s">
        <v>154</v>
      </c>
      <c r="D11" s="25">
        <v>42001</v>
      </c>
      <c r="E11" s="23">
        <v>1712.1707650000001</v>
      </c>
      <c r="F11" s="24">
        <v>3.0727290936049401</v>
      </c>
    </row>
    <row r="12" spans="1:6" x14ac:dyDescent="0.2">
      <c r="A12" s="22" t="s">
        <v>159</v>
      </c>
      <c r="B12" s="22" t="s">
        <v>158</v>
      </c>
      <c r="C12" s="22" t="s">
        <v>160</v>
      </c>
      <c r="D12" s="25">
        <v>141275</v>
      </c>
      <c r="E12" s="23">
        <v>1640.061475</v>
      </c>
      <c r="F12" s="24">
        <v>2.9433189215405902</v>
      </c>
    </row>
    <row r="13" spans="1:6" x14ac:dyDescent="0.2">
      <c r="A13" s="22" t="s">
        <v>146</v>
      </c>
      <c r="B13" s="22" t="s">
        <v>145</v>
      </c>
      <c r="C13" s="22" t="s">
        <v>142</v>
      </c>
      <c r="D13" s="25">
        <v>120837</v>
      </c>
      <c r="E13" s="23">
        <v>1165.352028</v>
      </c>
      <c r="F13" s="24">
        <v>2.0913866501669398</v>
      </c>
    </row>
    <row r="14" spans="1:6" x14ac:dyDescent="0.2">
      <c r="A14" s="22" t="s">
        <v>344</v>
      </c>
      <c r="B14" s="22" t="s">
        <v>343</v>
      </c>
      <c r="C14" s="22" t="s">
        <v>224</v>
      </c>
      <c r="D14" s="25">
        <v>402565</v>
      </c>
      <c r="E14" s="23">
        <v>1154.958985</v>
      </c>
      <c r="F14" s="24">
        <v>2.0727348858394601</v>
      </c>
    </row>
    <row r="15" spans="1:6" x14ac:dyDescent="0.2">
      <c r="A15" s="22" t="s">
        <v>320</v>
      </c>
      <c r="B15" s="22" t="s">
        <v>319</v>
      </c>
      <c r="C15" s="22" t="s">
        <v>142</v>
      </c>
      <c r="D15" s="25">
        <v>286447</v>
      </c>
      <c r="E15" s="23">
        <v>1100.529374</v>
      </c>
      <c r="F15" s="24">
        <v>1.9750533620731701</v>
      </c>
    </row>
    <row r="16" spans="1:6" x14ac:dyDescent="0.2">
      <c r="A16" s="22" t="s">
        <v>162</v>
      </c>
      <c r="B16" s="22" t="s">
        <v>161</v>
      </c>
      <c r="C16" s="22" t="s">
        <v>163</v>
      </c>
      <c r="D16" s="25">
        <v>276135</v>
      </c>
      <c r="E16" s="23">
        <v>1068.366315</v>
      </c>
      <c r="F16" s="24">
        <v>1.9173322695578201</v>
      </c>
    </row>
    <row r="17" spans="1:6" x14ac:dyDescent="0.2">
      <c r="A17" s="22" t="s">
        <v>151</v>
      </c>
      <c r="B17" s="22" t="s">
        <v>150</v>
      </c>
      <c r="C17" s="22" t="s">
        <v>142</v>
      </c>
      <c r="D17" s="25">
        <v>82296</v>
      </c>
      <c r="E17" s="23">
        <v>1058.820336</v>
      </c>
      <c r="F17" s="24">
        <v>1.90020067964877</v>
      </c>
    </row>
    <row r="18" spans="1:6" x14ac:dyDescent="0.2">
      <c r="A18" s="22" t="s">
        <v>254</v>
      </c>
      <c r="B18" s="22" t="s">
        <v>253</v>
      </c>
      <c r="C18" s="22" t="s">
        <v>213</v>
      </c>
      <c r="D18" s="25">
        <v>25474</v>
      </c>
      <c r="E18" s="23">
        <v>1038.0400259999999</v>
      </c>
      <c r="F18" s="24">
        <v>1.8629075168309099</v>
      </c>
    </row>
    <row r="19" spans="1:6" x14ac:dyDescent="0.2">
      <c r="A19" s="22" t="s">
        <v>772</v>
      </c>
      <c r="B19" s="22" t="s">
        <v>771</v>
      </c>
      <c r="C19" s="22" t="s">
        <v>177</v>
      </c>
      <c r="D19" s="25">
        <v>15083</v>
      </c>
      <c r="E19" s="23">
        <v>887.03123000000005</v>
      </c>
      <c r="F19" s="24">
        <v>1.59190118361656</v>
      </c>
    </row>
    <row r="20" spans="1:6" x14ac:dyDescent="0.2">
      <c r="A20" s="22" t="s">
        <v>510</v>
      </c>
      <c r="B20" s="22" t="s">
        <v>509</v>
      </c>
      <c r="C20" s="22" t="s">
        <v>180</v>
      </c>
      <c r="D20" s="25">
        <v>11863</v>
      </c>
      <c r="E20" s="23">
        <v>851.40751</v>
      </c>
      <c r="F20" s="24">
        <v>1.5279694525626</v>
      </c>
    </row>
    <row r="21" spans="1:6" x14ac:dyDescent="0.2">
      <c r="A21" s="22" t="s">
        <v>427</v>
      </c>
      <c r="B21" s="22" t="s">
        <v>426</v>
      </c>
      <c r="C21" s="22" t="s">
        <v>186</v>
      </c>
      <c r="D21" s="25">
        <v>59442</v>
      </c>
      <c r="E21" s="23">
        <v>844.96803</v>
      </c>
      <c r="F21" s="24">
        <v>1.5164129081172899</v>
      </c>
    </row>
    <row r="22" spans="1:6" x14ac:dyDescent="0.2">
      <c r="A22" s="22" t="s">
        <v>198</v>
      </c>
      <c r="B22" s="22" t="s">
        <v>197</v>
      </c>
      <c r="C22" s="22" t="s">
        <v>199</v>
      </c>
      <c r="D22" s="25">
        <v>199019</v>
      </c>
      <c r="E22" s="23">
        <v>817.47054249999997</v>
      </c>
      <c r="F22" s="24">
        <v>1.4670648339826999</v>
      </c>
    </row>
    <row r="23" spans="1:6" x14ac:dyDescent="0.2">
      <c r="A23" s="22" t="s">
        <v>356</v>
      </c>
      <c r="B23" s="22" t="s">
        <v>355</v>
      </c>
      <c r="C23" s="22" t="s">
        <v>208</v>
      </c>
      <c r="D23" s="25">
        <v>43906</v>
      </c>
      <c r="E23" s="23">
        <v>789.95675200000005</v>
      </c>
      <c r="F23" s="24">
        <v>1.41768750184218</v>
      </c>
    </row>
    <row r="24" spans="1:6" x14ac:dyDescent="0.2">
      <c r="A24" s="22" t="s">
        <v>537</v>
      </c>
      <c r="B24" s="22" t="s">
        <v>536</v>
      </c>
      <c r="C24" s="22" t="s">
        <v>160</v>
      </c>
      <c r="D24" s="25">
        <v>33322</v>
      </c>
      <c r="E24" s="23">
        <v>752.71065799999997</v>
      </c>
      <c r="F24" s="24">
        <v>1.3508441945059799</v>
      </c>
    </row>
    <row r="25" spans="1:6" x14ac:dyDescent="0.2">
      <c r="A25" s="22" t="s">
        <v>539</v>
      </c>
      <c r="B25" s="22" t="s">
        <v>538</v>
      </c>
      <c r="C25" s="22" t="s">
        <v>180</v>
      </c>
      <c r="D25" s="25">
        <v>184417</v>
      </c>
      <c r="E25" s="23">
        <v>726.41856299999995</v>
      </c>
      <c r="F25" s="24">
        <v>1.3036593652297299</v>
      </c>
    </row>
    <row r="26" spans="1:6" x14ac:dyDescent="0.2">
      <c r="A26" s="22" t="s">
        <v>171</v>
      </c>
      <c r="B26" s="22" t="s">
        <v>170</v>
      </c>
      <c r="C26" s="22" t="s">
        <v>160</v>
      </c>
      <c r="D26" s="25">
        <v>60632</v>
      </c>
      <c r="E26" s="23">
        <v>717.761616</v>
      </c>
      <c r="F26" s="24">
        <v>1.2881232671649401</v>
      </c>
    </row>
    <row r="27" spans="1:6" x14ac:dyDescent="0.2">
      <c r="A27" s="22" t="s">
        <v>251</v>
      </c>
      <c r="B27" s="22" t="s">
        <v>250</v>
      </c>
      <c r="C27" s="22" t="s">
        <v>252</v>
      </c>
      <c r="D27" s="25">
        <v>60852</v>
      </c>
      <c r="E27" s="23">
        <v>685.61948400000006</v>
      </c>
      <c r="F27" s="24">
        <v>1.2304397310680699</v>
      </c>
    </row>
    <row r="28" spans="1:6" x14ac:dyDescent="0.2">
      <c r="A28" s="22" t="s">
        <v>514</v>
      </c>
      <c r="B28" s="22" t="s">
        <v>513</v>
      </c>
      <c r="C28" s="22" t="s">
        <v>180</v>
      </c>
      <c r="D28" s="25">
        <v>13975</v>
      </c>
      <c r="E28" s="23">
        <v>685.19425000000001</v>
      </c>
      <c r="F28" s="24">
        <v>1.22967658938261</v>
      </c>
    </row>
    <row r="29" spans="1:6" x14ac:dyDescent="0.2">
      <c r="A29" s="22" t="s">
        <v>778</v>
      </c>
      <c r="B29" s="22" t="s">
        <v>777</v>
      </c>
      <c r="C29" s="22" t="s">
        <v>442</v>
      </c>
      <c r="D29" s="25">
        <v>1756</v>
      </c>
      <c r="E29" s="23">
        <v>675.0942</v>
      </c>
      <c r="F29" s="24">
        <v>1.21155064183329</v>
      </c>
    </row>
    <row r="30" spans="1:6" x14ac:dyDescent="0.2">
      <c r="A30" s="22" t="s">
        <v>423</v>
      </c>
      <c r="B30" s="22" t="s">
        <v>422</v>
      </c>
      <c r="C30" s="22" t="s">
        <v>221</v>
      </c>
      <c r="D30" s="25">
        <v>70569</v>
      </c>
      <c r="E30" s="23">
        <v>668.39428350000003</v>
      </c>
      <c r="F30" s="24">
        <v>1.19952670778705</v>
      </c>
    </row>
    <row r="31" spans="1:6" x14ac:dyDescent="0.2">
      <c r="A31" s="22" t="s">
        <v>185</v>
      </c>
      <c r="B31" s="22" t="s">
        <v>184</v>
      </c>
      <c r="C31" s="22" t="s">
        <v>186</v>
      </c>
      <c r="D31" s="25">
        <v>12767</v>
      </c>
      <c r="E31" s="23">
        <v>664.45851500000003</v>
      </c>
      <c r="F31" s="24">
        <v>1.19246342261546</v>
      </c>
    </row>
    <row r="32" spans="1:6" x14ac:dyDescent="0.2">
      <c r="A32" s="22" t="s">
        <v>483</v>
      </c>
      <c r="B32" s="22" t="s">
        <v>482</v>
      </c>
      <c r="C32" s="22" t="s">
        <v>218</v>
      </c>
      <c r="D32" s="25">
        <v>455900</v>
      </c>
      <c r="E32" s="23">
        <v>664.42866000000004</v>
      </c>
      <c r="F32" s="24">
        <v>1.19240984365654</v>
      </c>
    </row>
    <row r="33" spans="1:6" x14ac:dyDescent="0.2">
      <c r="A33" s="22" t="s">
        <v>328</v>
      </c>
      <c r="B33" s="22" t="s">
        <v>327</v>
      </c>
      <c r="C33" s="22" t="s">
        <v>142</v>
      </c>
      <c r="D33" s="25">
        <v>246556</v>
      </c>
      <c r="E33" s="23">
        <v>662.00286000000006</v>
      </c>
      <c r="F33" s="24">
        <v>1.1880564074294799</v>
      </c>
    </row>
    <row r="34" spans="1:6" x14ac:dyDescent="0.2">
      <c r="A34" s="22" t="s">
        <v>410</v>
      </c>
      <c r="B34" s="22" t="s">
        <v>409</v>
      </c>
      <c r="C34" s="22" t="s">
        <v>166</v>
      </c>
      <c r="D34" s="25">
        <v>242922</v>
      </c>
      <c r="E34" s="23">
        <v>637.18440599999997</v>
      </c>
      <c r="F34" s="24">
        <v>1.14351623233538</v>
      </c>
    </row>
    <row r="35" spans="1:6" x14ac:dyDescent="0.2">
      <c r="A35" s="22" t="s">
        <v>780</v>
      </c>
      <c r="B35" s="22" t="s">
        <v>779</v>
      </c>
      <c r="C35" s="22" t="s">
        <v>221</v>
      </c>
      <c r="D35" s="25">
        <v>6119</v>
      </c>
      <c r="E35" s="23">
        <v>633.98959000000002</v>
      </c>
      <c r="F35" s="24">
        <v>1.13778268970483</v>
      </c>
    </row>
    <row r="36" spans="1:6" x14ac:dyDescent="0.2">
      <c r="A36" s="22" t="s">
        <v>332</v>
      </c>
      <c r="B36" s="22" t="s">
        <v>331</v>
      </c>
      <c r="C36" s="22" t="s">
        <v>157</v>
      </c>
      <c r="D36" s="25">
        <v>140808</v>
      </c>
      <c r="E36" s="23">
        <v>622.44176400000003</v>
      </c>
      <c r="F36" s="24">
        <v>1.11705850632111</v>
      </c>
    </row>
    <row r="37" spans="1:6" x14ac:dyDescent="0.2">
      <c r="A37" s="22" t="s">
        <v>439</v>
      </c>
      <c r="B37" s="22" t="s">
        <v>438</v>
      </c>
      <c r="C37" s="22" t="s">
        <v>142</v>
      </c>
      <c r="D37" s="25">
        <v>474369</v>
      </c>
      <c r="E37" s="23">
        <v>620.47465199999999</v>
      </c>
      <c r="F37" s="24">
        <v>1.1135282496455901</v>
      </c>
    </row>
    <row r="38" spans="1:6" x14ac:dyDescent="0.2">
      <c r="A38" s="22" t="s">
        <v>338</v>
      </c>
      <c r="B38" s="22" t="s">
        <v>337</v>
      </c>
      <c r="C38" s="22" t="s">
        <v>163</v>
      </c>
      <c r="D38" s="25">
        <v>211758</v>
      </c>
      <c r="E38" s="23">
        <v>615.26286900000002</v>
      </c>
      <c r="F38" s="24">
        <v>1.1041749785928301</v>
      </c>
    </row>
    <row r="39" spans="1:6" x14ac:dyDescent="0.2">
      <c r="A39" s="22" t="s">
        <v>782</v>
      </c>
      <c r="B39" s="22" t="s">
        <v>781</v>
      </c>
      <c r="C39" s="22" t="s">
        <v>221</v>
      </c>
      <c r="D39" s="25">
        <v>18237</v>
      </c>
      <c r="E39" s="23">
        <v>609.64467300000001</v>
      </c>
      <c r="F39" s="24">
        <v>1.09409234276253</v>
      </c>
    </row>
    <row r="40" spans="1:6" x14ac:dyDescent="0.2">
      <c r="A40" s="22" t="s">
        <v>784</v>
      </c>
      <c r="B40" s="22" t="s">
        <v>783</v>
      </c>
      <c r="C40" s="22" t="s">
        <v>442</v>
      </c>
      <c r="D40" s="25">
        <v>11440</v>
      </c>
      <c r="E40" s="23">
        <v>588.99983999999995</v>
      </c>
      <c r="F40" s="24">
        <v>1.0570423123050201</v>
      </c>
    </row>
    <row r="41" spans="1:6" x14ac:dyDescent="0.2">
      <c r="A41" s="22" t="s">
        <v>215</v>
      </c>
      <c r="B41" s="22" t="s">
        <v>214</v>
      </c>
      <c r="C41" s="22" t="s">
        <v>180</v>
      </c>
      <c r="D41" s="25">
        <v>4386</v>
      </c>
      <c r="E41" s="23">
        <v>575.75022000000001</v>
      </c>
      <c r="F41" s="24">
        <v>1.03326402237889</v>
      </c>
    </row>
    <row r="42" spans="1:6" x14ac:dyDescent="0.2">
      <c r="A42" s="22" t="s">
        <v>786</v>
      </c>
      <c r="B42" s="22" t="s">
        <v>785</v>
      </c>
      <c r="C42" s="22" t="s">
        <v>142</v>
      </c>
      <c r="D42" s="25">
        <v>341583</v>
      </c>
      <c r="E42" s="23">
        <v>573.44954040000005</v>
      </c>
      <c r="F42" s="24">
        <v>1.0291351321499</v>
      </c>
    </row>
    <row r="43" spans="1:6" x14ac:dyDescent="0.2">
      <c r="A43" s="22" t="s">
        <v>457</v>
      </c>
      <c r="B43" s="22" t="s">
        <v>456</v>
      </c>
      <c r="C43" s="22" t="s">
        <v>458</v>
      </c>
      <c r="D43" s="25">
        <v>38144</v>
      </c>
      <c r="E43" s="23">
        <v>565.59923200000003</v>
      </c>
      <c r="F43" s="24">
        <v>1.01504665948844</v>
      </c>
    </row>
    <row r="44" spans="1:6" x14ac:dyDescent="0.2">
      <c r="A44" s="22" t="s">
        <v>182</v>
      </c>
      <c r="B44" s="22" t="s">
        <v>181</v>
      </c>
      <c r="C44" s="22" t="s">
        <v>183</v>
      </c>
      <c r="D44" s="25">
        <v>266621</v>
      </c>
      <c r="E44" s="23">
        <v>554.62500420000003</v>
      </c>
      <c r="F44" s="24">
        <v>0.99535187802725</v>
      </c>
    </row>
    <row r="45" spans="1:6" x14ac:dyDescent="0.2">
      <c r="A45" s="22" t="s">
        <v>788</v>
      </c>
      <c r="B45" s="22" t="s">
        <v>787</v>
      </c>
      <c r="C45" s="22" t="s">
        <v>208</v>
      </c>
      <c r="D45" s="25">
        <v>24402</v>
      </c>
      <c r="E45" s="23">
        <v>553.36415399999998</v>
      </c>
      <c r="F45" s="24">
        <v>0.99308910659614302</v>
      </c>
    </row>
    <row r="46" spans="1:6" x14ac:dyDescent="0.2">
      <c r="A46" s="22" t="s">
        <v>543</v>
      </c>
      <c r="B46" s="22" t="s">
        <v>542</v>
      </c>
      <c r="C46" s="22" t="s">
        <v>208</v>
      </c>
      <c r="D46" s="25">
        <v>42037</v>
      </c>
      <c r="E46" s="23">
        <v>547.95229500000005</v>
      </c>
      <c r="F46" s="24">
        <v>0.98337677127321899</v>
      </c>
    </row>
    <row r="47" spans="1:6" x14ac:dyDescent="0.2">
      <c r="A47" s="22" t="s">
        <v>494</v>
      </c>
      <c r="B47" s="22" t="s">
        <v>493</v>
      </c>
      <c r="C47" s="22" t="s">
        <v>142</v>
      </c>
      <c r="D47" s="25">
        <v>389549</v>
      </c>
      <c r="E47" s="23">
        <v>545.01800590000005</v>
      </c>
      <c r="F47" s="24">
        <v>0.97811078047900202</v>
      </c>
    </row>
    <row r="48" spans="1:6" x14ac:dyDescent="0.2">
      <c r="A48" s="22" t="s">
        <v>452</v>
      </c>
      <c r="B48" s="22" t="s">
        <v>451</v>
      </c>
      <c r="C48" s="22" t="s">
        <v>252</v>
      </c>
      <c r="D48" s="25">
        <v>83503</v>
      </c>
      <c r="E48" s="23">
        <v>528.53223849999995</v>
      </c>
      <c r="F48" s="24">
        <v>0.94852477296392601</v>
      </c>
    </row>
    <row r="49" spans="1:6" x14ac:dyDescent="0.2">
      <c r="A49" s="22" t="s">
        <v>790</v>
      </c>
      <c r="B49" s="22" t="s">
        <v>789</v>
      </c>
      <c r="C49" s="22" t="s">
        <v>202</v>
      </c>
      <c r="D49" s="25">
        <v>127742</v>
      </c>
      <c r="E49" s="23">
        <v>525.46671700000002</v>
      </c>
      <c r="F49" s="24">
        <v>0.94302326733570496</v>
      </c>
    </row>
    <row r="50" spans="1:6" x14ac:dyDescent="0.2">
      <c r="A50" s="22" t="s">
        <v>271</v>
      </c>
      <c r="B50" s="22" t="s">
        <v>270</v>
      </c>
      <c r="C50" s="22" t="s">
        <v>272</v>
      </c>
      <c r="D50" s="25">
        <v>196201</v>
      </c>
      <c r="E50" s="23">
        <v>520.71745399999998</v>
      </c>
      <c r="F50" s="24">
        <v>0.93450005289261695</v>
      </c>
    </row>
    <row r="51" spans="1:6" x14ac:dyDescent="0.2">
      <c r="A51" s="22" t="s">
        <v>465</v>
      </c>
      <c r="B51" s="22" t="s">
        <v>464</v>
      </c>
      <c r="C51" s="22" t="s">
        <v>218</v>
      </c>
      <c r="D51" s="25">
        <v>26300</v>
      </c>
      <c r="E51" s="23">
        <v>514.74360000000001</v>
      </c>
      <c r="F51" s="24">
        <v>0.92377913920691401</v>
      </c>
    </row>
    <row r="52" spans="1:6" x14ac:dyDescent="0.2">
      <c r="A52" s="22" t="s">
        <v>179</v>
      </c>
      <c r="B52" s="22" t="s">
        <v>178</v>
      </c>
      <c r="C52" s="22" t="s">
        <v>180</v>
      </c>
      <c r="D52" s="25">
        <v>16419</v>
      </c>
      <c r="E52" s="23">
        <v>500.05706400000003</v>
      </c>
      <c r="F52" s="24">
        <v>0.89742210323014604</v>
      </c>
    </row>
    <row r="53" spans="1:6" x14ac:dyDescent="0.2">
      <c r="A53" s="22" t="s">
        <v>334</v>
      </c>
      <c r="B53" s="22" t="s">
        <v>333</v>
      </c>
      <c r="C53" s="22" t="s">
        <v>221</v>
      </c>
      <c r="D53" s="25">
        <v>114198</v>
      </c>
      <c r="E53" s="23">
        <v>489.452628</v>
      </c>
      <c r="F53" s="24">
        <v>0.87839096469854505</v>
      </c>
    </row>
    <row r="54" spans="1:6" x14ac:dyDescent="0.2">
      <c r="A54" s="22" t="s">
        <v>492</v>
      </c>
      <c r="B54" s="22" t="s">
        <v>491</v>
      </c>
      <c r="C54" s="22" t="s">
        <v>221</v>
      </c>
      <c r="D54" s="25">
        <v>141599</v>
      </c>
      <c r="E54" s="23">
        <v>478.10902349999998</v>
      </c>
      <c r="F54" s="24">
        <v>0.85803328526258205</v>
      </c>
    </row>
    <row r="55" spans="1:6" x14ac:dyDescent="0.2">
      <c r="A55" s="22" t="s">
        <v>467</v>
      </c>
      <c r="B55" s="22" t="s">
        <v>466</v>
      </c>
      <c r="C55" s="22" t="s">
        <v>208</v>
      </c>
      <c r="D55" s="25">
        <v>31832</v>
      </c>
      <c r="E55" s="23">
        <v>454.051648</v>
      </c>
      <c r="F55" s="24">
        <v>0.81485897162183396</v>
      </c>
    </row>
    <row r="56" spans="1:6" x14ac:dyDescent="0.2">
      <c r="A56" s="22" t="s">
        <v>425</v>
      </c>
      <c r="B56" s="22" t="s">
        <v>424</v>
      </c>
      <c r="C56" s="22" t="s">
        <v>243</v>
      </c>
      <c r="D56" s="25">
        <v>14418</v>
      </c>
      <c r="E56" s="23">
        <v>425.97980999999999</v>
      </c>
      <c r="F56" s="24">
        <v>0.76448014545751497</v>
      </c>
    </row>
    <row r="57" spans="1:6" x14ac:dyDescent="0.2">
      <c r="A57" s="22" t="s">
        <v>766</v>
      </c>
      <c r="B57" s="22" t="s">
        <v>765</v>
      </c>
      <c r="C57" s="22" t="s">
        <v>286</v>
      </c>
      <c r="D57" s="25">
        <v>24010</v>
      </c>
      <c r="E57" s="23">
        <v>421.03935999999999</v>
      </c>
      <c r="F57" s="24">
        <v>0.75561381929378102</v>
      </c>
    </row>
    <row r="58" spans="1:6" x14ac:dyDescent="0.2">
      <c r="A58" s="22" t="s">
        <v>792</v>
      </c>
      <c r="B58" s="22" t="s">
        <v>791</v>
      </c>
      <c r="C58" s="22" t="s">
        <v>202</v>
      </c>
      <c r="D58" s="25">
        <v>107439</v>
      </c>
      <c r="E58" s="23">
        <v>409.61118750000003</v>
      </c>
      <c r="F58" s="24">
        <v>0.73510437079406499</v>
      </c>
    </row>
    <row r="59" spans="1:6" x14ac:dyDescent="0.2">
      <c r="A59" s="22" t="s">
        <v>354</v>
      </c>
      <c r="B59" s="22" t="s">
        <v>353</v>
      </c>
      <c r="C59" s="22" t="s">
        <v>221</v>
      </c>
      <c r="D59" s="25">
        <v>43461</v>
      </c>
      <c r="E59" s="23">
        <v>394.7345325</v>
      </c>
      <c r="F59" s="24">
        <v>0.70840613977151701</v>
      </c>
    </row>
    <row r="60" spans="1:6" x14ac:dyDescent="0.2">
      <c r="A60" s="22" t="s">
        <v>487</v>
      </c>
      <c r="B60" s="22" t="s">
        <v>486</v>
      </c>
      <c r="C60" s="22" t="s">
        <v>488</v>
      </c>
      <c r="D60" s="25">
        <v>110998</v>
      </c>
      <c r="E60" s="23">
        <v>391.37894799999998</v>
      </c>
      <c r="F60" s="24">
        <v>0.702384075658537</v>
      </c>
    </row>
    <row r="61" spans="1:6" x14ac:dyDescent="0.2">
      <c r="A61" s="22" t="s">
        <v>794</v>
      </c>
      <c r="B61" s="22" t="s">
        <v>793</v>
      </c>
      <c r="C61" s="22" t="s">
        <v>231</v>
      </c>
      <c r="D61" s="25">
        <v>102167</v>
      </c>
      <c r="E61" s="23">
        <v>387.72376500000001</v>
      </c>
      <c r="F61" s="24">
        <v>0.69582434027691498</v>
      </c>
    </row>
    <row r="62" spans="1:6" x14ac:dyDescent="0.2">
      <c r="A62" s="22" t="s">
        <v>796</v>
      </c>
      <c r="B62" s="22" t="s">
        <v>795</v>
      </c>
      <c r="C62" s="22" t="s">
        <v>205</v>
      </c>
      <c r="D62" s="25">
        <v>26294</v>
      </c>
      <c r="E62" s="23">
        <v>373.08556599999997</v>
      </c>
      <c r="F62" s="24">
        <v>0.66955405178423699</v>
      </c>
    </row>
    <row r="63" spans="1:6" x14ac:dyDescent="0.2">
      <c r="A63" s="22" t="s">
        <v>798</v>
      </c>
      <c r="B63" s="22" t="s">
        <v>797</v>
      </c>
      <c r="C63" s="22" t="s">
        <v>218</v>
      </c>
      <c r="D63" s="25">
        <v>292</v>
      </c>
      <c r="E63" s="23">
        <v>360.38639999999998</v>
      </c>
      <c r="F63" s="24">
        <v>0.64676362828771194</v>
      </c>
    </row>
    <row r="64" spans="1:6" x14ac:dyDescent="0.2">
      <c r="A64" s="22" t="s">
        <v>800</v>
      </c>
      <c r="B64" s="22" t="s">
        <v>799</v>
      </c>
      <c r="C64" s="22" t="s">
        <v>252</v>
      </c>
      <c r="D64" s="25">
        <v>83139</v>
      </c>
      <c r="E64" s="23">
        <v>352.88348550000001</v>
      </c>
      <c r="F64" s="24">
        <v>0.63329860240229496</v>
      </c>
    </row>
    <row r="65" spans="1:6" x14ac:dyDescent="0.2">
      <c r="A65" s="22" t="s">
        <v>362</v>
      </c>
      <c r="B65" s="22" t="s">
        <v>361</v>
      </c>
      <c r="C65" s="22" t="s">
        <v>213</v>
      </c>
      <c r="D65" s="25">
        <v>12421</v>
      </c>
      <c r="E65" s="23">
        <v>331.83943599999998</v>
      </c>
      <c r="F65" s="24">
        <v>0.59553212228959795</v>
      </c>
    </row>
    <row r="66" spans="1:6" x14ac:dyDescent="0.2">
      <c r="A66" s="22" t="s">
        <v>802</v>
      </c>
      <c r="B66" s="22" t="s">
        <v>801</v>
      </c>
      <c r="C66" s="22" t="s">
        <v>243</v>
      </c>
      <c r="D66" s="25">
        <v>7718</v>
      </c>
      <c r="E66" s="23">
        <v>319.99599799999999</v>
      </c>
      <c r="F66" s="24">
        <v>0.57427742196716502</v>
      </c>
    </row>
    <row r="67" spans="1:6" x14ac:dyDescent="0.2">
      <c r="A67" s="22" t="s">
        <v>804</v>
      </c>
      <c r="B67" s="22" t="s">
        <v>803</v>
      </c>
      <c r="C67" s="22" t="s">
        <v>177</v>
      </c>
      <c r="D67" s="25">
        <v>3283</v>
      </c>
      <c r="E67" s="23">
        <v>311.14632499999999</v>
      </c>
      <c r="F67" s="24">
        <v>0.55839545023171699</v>
      </c>
    </row>
    <row r="68" spans="1:6" x14ac:dyDescent="0.2">
      <c r="A68" s="22" t="s">
        <v>173</v>
      </c>
      <c r="B68" s="22" t="s">
        <v>172</v>
      </c>
      <c r="C68" s="22" t="s">
        <v>174</v>
      </c>
      <c r="D68" s="25">
        <v>2633</v>
      </c>
      <c r="E68" s="23">
        <v>302.32105999999999</v>
      </c>
      <c r="F68" s="24">
        <v>0.54255728205444798</v>
      </c>
    </row>
    <row r="69" spans="1:6" x14ac:dyDescent="0.2">
      <c r="A69" s="22" t="s">
        <v>429</v>
      </c>
      <c r="B69" s="22" t="s">
        <v>428</v>
      </c>
      <c r="C69" s="22" t="s">
        <v>202</v>
      </c>
      <c r="D69" s="25">
        <v>59639</v>
      </c>
      <c r="E69" s="23">
        <v>300.55074050000002</v>
      </c>
      <c r="F69" s="24">
        <v>0.53938019695065798</v>
      </c>
    </row>
    <row r="70" spans="1:6" x14ac:dyDescent="0.2">
      <c r="A70" s="22" t="s">
        <v>524</v>
      </c>
      <c r="B70" s="22" t="s">
        <v>523</v>
      </c>
      <c r="C70" s="22" t="s">
        <v>458</v>
      </c>
      <c r="D70" s="25">
        <v>1565</v>
      </c>
      <c r="E70" s="23">
        <v>285.56554999999997</v>
      </c>
      <c r="F70" s="24">
        <v>0.51248718384482905</v>
      </c>
    </row>
    <row r="71" spans="1:6" x14ac:dyDescent="0.2">
      <c r="A71" s="22" t="s">
        <v>419</v>
      </c>
      <c r="B71" s="22" t="s">
        <v>418</v>
      </c>
      <c r="C71" s="22" t="s">
        <v>183</v>
      </c>
      <c r="D71" s="25">
        <v>136255</v>
      </c>
      <c r="E71" s="23">
        <v>278.46434349999998</v>
      </c>
      <c r="F71" s="24">
        <v>0.49974307895862802</v>
      </c>
    </row>
    <row r="72" spans="1:6" x14ac:dyDescent="0.2">
      <c r="A72" s="22" t="s">
        <v>528</v>
      </c>
      <c r="B72" s="22" t="s">
        <v>527</v>
      </c>
      <c r="C72" s="22" t="s">
        <v>163</v>
      </c>
      <c r="D72" s="25">
        <v>113034</v>
      </c>
      <c r="E72" s="23">
        <v>275.09084580000001</v>
      </c>
      <c r="F72" s="24">
        <v>0.493688867111366</v>
      </c>
    </row>
    <row r="73" spans="1:6" x14ac:dyDescent="0.2">
      <c r="A73" s="22" t="s">
        <v>508</v>
      </c>
      <c r="B73" s="22" t="s">
        <v>507</v>
      </c>
      <c r="C73" s="22" t="s">
        <v>169</v>
      </c>
      <c r="D73" s="25">
        <v>29190</v>
      </c>
      <c r="E73" s="23">
        <v>271.01455499999997</v>
      </c>
      <c r="F73" s="24">
        <v>0.48637339508533001</v>
      </c>
    </row>
    <row r="74" spans="1:6" x14ac:dyDescent="0.2">
      <c r="A74" s="22" t="s">
        <v>165</v>
      </c>
      <c r="B74" s="22" t="s">
        <v>164</v>
      </c>
      <c r="C74" s="22" t="s">
        <v>166</v>
      </c>
      <c r="D74" s="25">
        <v>103919</v>
      </c>
      <c r="E74" s="23">
        <v>260.40023020000001</v>
      </c>
      <c r="F74" s="24">
        <v>0.467324509723751</v>
      </c>
    </row>
    <row r="75" spans="1:6" x14ac:dyDescent="0.2">
      <c r="A75" s="22" t="s">
        <v>348</v>
      </c>
      <c r="B75" s="22" t="s">
        <v>347</v>
      </c>
      <c r="C75" s="22" t="s">
        <v>192</v>
      </c>
      <c r="D75" s="25">
        <v>14580</v>
      </c>
      <c r="E75" s="23">
        <v>257.00166000000002</v>
      </c>
      <c r="F75" s="24">
        <v>0.46122530178043603</v>
      </c>
    </row>
    <row r="76" spans="1:6" x14ac:dyDescent="0.2">
      <c r="A76" s="22" t="s">
        <v>346</v>
      </c>
      <c r="B76" s="22" t="s">
        <v>345</v>
      </c>
      <c r="C76" s="22" t="s">
        <v>149</v>
      </c>
      <c r="D76" s="25">
        <v>64273</v>
      </c>
      <c r="E76" s="23">
        <v>253.13921049999999</v>
      </c>
      <c r="F76" s="24">
        <v>0.45429359777413097</v>
      </c>
    </row>
    <row r="77" spans="1:6" x14ac:dyDescent="0.2">
      <c r="A77" s="22" t="s">
        <v>473</v>
      </c>
      <c r="B77" s="22" t="s">
        <v>472</v>
      </c>
      <c r="C77" s="22" t="s">
        <v>208</v>
      </c>
      <c r="D77" s="25">
        <v>11091</v>
      </c>
      <c r="E77" s="23">
        <v>252.30915899999999</v>
      </c>
      <c r="F77" s="24">
        <v>0.45280395465828099</v>
      </c>
    </row>
    <row r="78" spans="1:6" x14ac:dyDescent="0.2">
      <c r="A78" s="22" t="s">
        <v>805</v>
      </c>
      <c r="B78" s="22" t="s">
        <v>1125</v>
      </c>
      <c r="C78" s="22" t="s">
        <v>272</v>
      </c>
      <c r="D78" s="25">
        <v>110998</v>
      </c>
      <c r="E78" s="23">
        <v>251.27727239999999</v>
      </c>
      <c r="F78" s="24">
        <v>0.45095209032212002</v>
      </c>
    </row>
    <row r="79" spans="1:6" x14ac:dyDescent="0.2">
      <c r="A79" s="22" t="s">
        <v>807</v>
      </c>
      <c r="B79" s="22" t="s">
        <v>806</v>
      </c>
      <c r="C79" s="22" t="s">
        <v>208</v>
      </c>
      <c r="D79" s="25">
        <v>24556</v>
      </c>
      <c r="E79" s="23">
        <v>249.464404</v>
      </c>
      <c r="F79" s="24">
        <v>0.44769864528648001</v>
      </c>
    </row>
    <row r="80" spans="1:6" x14ac:dyDescent="0.2">
      <c r="A80" s="22" t="s">
        <v>809</v>
      </c>
      <c r="B80" s="22" t="s">
        <v>808</v>
      </c>
      <c r="C80" s="22" t="s">
        <v>458</v>
      </c>
      <c r="D80" s="25">
        <v>3249</v>
      </c>
      <c r="E80" s="23">
        <v>231.62120999999999</v>
      </c>
      <c r="F80" s="24">
        <v>0.41567654652892</v>
      </c>
    </row>
    <row r="81" spans="1:6" x14ac:dyDescent="0.2">
      <c r="A81" s="22" t="s">
        <v>811</v>
      </c>
      <c r="B81" s="22" t="s">
        <v>810</v>
      </c>
      <c r="C81" s="22" t="s">
        <v>221</v>
      </c>
      <c r="D81" s="25">
        <v>26322</v>
      </c>
      <c r="E81" s="23">
        <v>218.38047299999999</v>
      </c>
      <c r="F81" s="24">
        <v>0.391914198384475</v>
      </c>
    </row>
    <row r="82" spans="1:6" x14ac:dyDescent="0.2">
      <c r="A82" s="22" t="s">
        <v>223</v>
      </c>
      <c r="B82" s="22" t="s">
        <v>222</v>
      </c>
      <c r="C82" s="22" t="s">
        <v>224</v>
      </c>
      <c r="D82" s="25">
        <v>9943</v>
      </c>
      <c r="E82" s="23">
        <v>214.12250499999999</v>
      </c>
      <c r="F82" s="24">
        <v>0.38427268129944397</v>
      </c>
    </row>
    <row r="83" spans="1:6" x14ac:dyDescent="0.2">
      <c r="A83" s="22" t="s">
        <v>469</v>
      </c>
      <c r="B83" s="22" t="s">
        <v>468</v>
      </c>
      <c r="C83" s="22" t="s">
        <v>432</v>
      </c>
      <c r="D83" s="25">
        <v>16660</v>
      </c>
      <c r="E83" s="23">
        <v>211.58199999999999</v>
      </c>
      <c r="F83" s="24">
        <v>0.379713390961398</v>
      </c>
    </row>
    <row r="84" spans="1:6" x14ac:dyDescent="0.2">
      <c r="A84" s="22" t="s">
        <v>813</v>
      </c>
      <c r="B84" s="22" t="s">
        <v>812</v>
      </c>
      <c r="C84" s="22" t="s">
        <v>243</v>
      </c>
      <c r="D84" s="25">
        <v>19714</v>
      </c>
      <c r="E84" s="23">
        <v>209.75695999999999</v>
      </c>
      <c r="F84" s="24">
        <v>0.37643810229298502</v>
      </c>
    </row>
    <row r="85" spans="1:6" x14ac:dyDescent="0.2">
      <c r="A85" s="22" t="s">
        <v>636</v>
      </c>
      <c r="B85" s="22" t="s">
        <v>635</v>
      </c>
      <c r="C85" s="22" t="s">
        <v>189</v>
      </c>
      <c r="D85" s="25">
        <v>17431</v>
      </c>
      <c r="E85" s="23">
        <v>183.68787800000001</v>
      </c>
      <c r="F85" s="24">
        <v>0.32965350093053097</v>
      </c>
    </row>
    <row r="86" spans="1:6" x14ac:dyDescent="0.2">
      <c r="A86" s="22" t="s">
        <v>815</v>
      </c>
      <c r="B86" s="22" t="s">
        <v>814</v>
      </c>
      <c r="C86" s="22" t="s">
        <v>177</v>
      </c>
      <c r="D86" s="25">
        <v>8836</v>
      </c>
      <c r="E86" s="23">
        <v>181.69466800000001</v>
      </c>
      <c r="F86" s="24">
        <v>0.32607640775626201</v>
      </c>
    </row>
    <row r="87" spans="1:6" x14ac:dyDescent="0.2">
      <c r="A87" s="22" t="s">
        <v>817</v>
      </c>
      <c r="B87" s="22" t="s">
        <v>816</v>
      </c>
      <c r="C87" s="22" t="s">
        <v>432</v>
      </c>
      <c r="D87" s="25">
        <v>4954</v>
      </c>
      <c r="E87" s="23">
        <v>174.31144399999999</v>
      </c>
      <c r="F87" s="24">
        <v>0.31282618315649602</v>
      </c>
    </row>
    <row r="88" spans="1:6" x14ac:dyDescent="0.2">
      <c r="A88" s="22" t="s">
        <v>547</v>
      </c>
      <c r="B88" s="22" t="s">
        <v>546</v>
      </c>
      <c r="C88" s="22" t="s">
        <v>208</v>
      </c>
      <c r="D88" s="25">
        <v>29582</v>
      </c>
      <c r="E88" s="23">
        <v>155.15759</v>
      </c>
      <c r="F88" s="24">
        <v>0.27845192233884902</v>
      </c>
    </row>
    <row r="89" spans="1:6" x14ac:dyDescent="0.2">
      <c r="A89" s="22" t="s">
        <v>819</v>
      </c>
      <c r="B89" s="22" t="s">
        <v>818</v>
      </c>
      <c r="C89" s="22" t="s">
        <v>180</v>
      </c>
      <c r="D89" s="25">
        <v>763</v>
      </c>
      <c r="E89" s="23">
        <v>148.57899</v>
      </c>
      <c r="F89" s="24">
        <v>0.26664570766189799</v>
      </c>
    </row>
    <row r="90" spans="1:6" x14ac:dyDescent="0.2">
      <c r="A90" s="22" t="s">
        <v>820</v>
      </c>
      <c r="B90" s="22" t="s">
        <v>1124</v>
      </c>
      <c r="C90" s="22" t="s">
        <v>163</v>
      </c>
      <c r="D90" s="25">
        <v>110998</v>
      </c>
      <c r="E90" s="23">
        <v>142.99872339999999</v>
      </c>
      <c r="F90" s="24">
        <v>0.25663114142679899</v>
      </c>
    </row>
    <row r="91" spans="1:6" x14ac:dyDescent="0.2">
      <c r="A91" s="22" t="s">
        <v>658</v>
      </c>
      <c r="B91" s="22" t="s">
        <v>657</v>
      </c>
      <c r="C91" s="22" t="s">
        <v>205</v>
      </c>
      <c r="D91" s="25">
        <v>31012</v>
      </c>
      <c r="E91" s="23">
        <v>140.282782</v>
      </c>
      <c r="F91" s="24">
        <v>0.25175700601524997</v>
      </c>
    </row>
    <row r="92" spans="1:6" x14ac:dyDescent="0.2">
      <c r="A92" s="22" t="s">
        <v>822</v>
      </c>
      <c r="B92" s="22" t="s">
        <v>821</v>
      </c>
      <c r="C92" s="22" t="s">
        <v>149</v>
      </c>
      <c r="D92" s="25">
        <v>12322</v>
      </c>
      <c r="E92" s="23">
        <v>130.39140399999999</v>
      </c>
      <c r="F92" s="24">
        <v>0.234005549456275</v>
      </c>
    </row>
    <row r="93" spans="1:6" x14ac:dyDescent="0.2">
      <c r="A93" s="22" t="s">
        <v>500</v>
      </c>
      <c r="B93" s="22" t="s">
        <v>499</v>
      </c>
      <c r="C93" s="22" t="s">
        <v>221</v>
      </c>
      <c r="D93" s="25">
        <v>22343</v>
      </c>
      <c r="E93" s="23">
        <v>119.12170450000001</v>
      </c>
      <c r="F93" s="24">
        <v>0.213780502844271</v>
      </c>
    </row>
    <row r="94" spans="1:6" x14ac:dyDescent="0.2">
      <c r="A94" s="22" t="s">
        <v>746</v>
      </c>
      <c r="B94" s="22" t="s">
        <v>745</v>
      </c>
      <c r="C94" s="22" t="s">
        <v>192</v>
      </c>
      <c r="D94" s="25">
        <v>6861</v>
      </c>
      <c r="E94" s="23">
        <v>117.12413100000001</v>
      </c>
      <c r="F94" s="24">
        <v>0.21019557876103301</v>
      </c>
    </row>
    <row r="95" spans="1:6" x14ac:dyDescent="0.2">
      <c r="A95" s="22" t="s">
        <v>281</v>
      </c>
      <c r="B95" s="22" t="s">
        <v>280</v>
      </c>
      <c r="C95" s="22" t="s">
        <v>149</v>
      </c>
      <c r="D95" s="25">
        <v>38586</v>
      </c>
      <c r="E95" s="23">
        <v>115.024866</v>
      </c>
      <c r="F95" s="24">
        <v>0.20642815510648499</v>
      </c>
    </row>
    <row r="96" spans="1:6" x14ac:dyDescent="0.2">
      <c r="A96" s="22" t="s">
        <v>475</v>
      </c>
      <c r="B96" s="22" t="s">
        <v>474</v>
      </c>
      <c r="C96" s="22" t="s">
        <v>149</v>
      </c>
      <c r="D96" s="25">
        <v>79723</v>
      </c>
      <c r="E96" s="23">
        <v>111.8035352</v>
      </c>
      <c r="F96" s="24">
        <v>0.200647027971491</v>
      </c>
    </row>
    <row r="97" spans="1:7" x14ac:dyDescent="0.2">
      <c r="A97" s="22" t="s">
        <v>824</v>
      </c>
      <c r="B97" s="22" t="s">
        <v>823</v>
      </c>
      <c r="C97" s="22" t="s">
        <v>417</v>
      </c>
      <c r="D97" s="25">
        <v>40428</v>
      </c>
      <c r="E97" s="23">
        <v>111.298284</v>
      </c>
      <c r="F97" s="24">
        <v>0.199740284267209</v>
      </c>
    </row>
    <row r="98" spans="1:7" x14ac:dyDescent="0.2">
      <c r="A98" s="22" t="s">
        <v>825</v>
      </c>
      <c r="B98" s="22" t="s">
        <v>1121</v>
      </c>
      <c r="C98" s="22" t="s">
        <v>252</v>
      </c>
      <c r="D98" s="25">
        <v>110998</v>
      </c>
      <c r="E98" s="23">
        <v>83.6036936</v>
      </c>
      <c r="F98" s="24">
        <v>0.15003848150482399</v>
      </c>
    </row>
    <row r="99" spans="1:7" x14ac:dyDescent="0.2">
      <c r="A99" s="22" t="s">
        <v>826</v>
      </c>
      <c r="B99" s="22" t="s">
        <v>1122</v>
      </c>
      <c r="C99" s="22" t="s">
        <v>183</v>
      </c>
      <c r="D99" s="25">
        <v>110998</v>
      </c>
      <c r="E99" s="23">
        <v>79.3968694</v>
      </c>
      <c r="F99" s="24">
        <v>0.142488749097717</v>
      </c>
    </row>
    <row r="100" spans="1:7" x14ac:dyDescent="0.2">
      <c r="A100" s="21" t="s">
        <v>34</v>
      </c>
      <c r="B100" s="21"/>
      <c r="C100" s="21"/>
      <c r="D100" s="21"/>
      <c r="E100" s="26">
        <f>SUM(E7:E99)</f>
        <v>55048.251728000017</v>
      </c>
      <c r="F100" s="27">
        <f>SUM(F7:F99)</f>
        <v>98.791760783693718</v>
      </c>
      <c r="G100" s="11"/>
    </row>
    <row r="101" spans="1:7" x14ac:dyDescent="0.2">
      <c r="A101" s="22"/>
      <c r="B101" s="22"/>
      <c r="C101" s="22"/>
      <c r="D101" s="22"/>
      <c r="E101" s="23"/>
      <c r="F101" s="24"/>
    </row>
    <row r="102" spans="1:7" x14ac:dyDescent="0.2">
      <c r="A102" s="21" t="s">
        <v>44</v>
      </c>
      <c r="B102" s="21"/>
      <c r="C102" s="21"/>
      <c r="D102" s="21"/>
      <c r="E102" s="26">
        <f>E100</f>
        <v>55048.251728000017</v>
      </c>
      <c r="F102" s="27">
        <f>F100</f>
        <v>98.791760783693718</v>
      </c>
      <c r="G102" s="11"/>
    </row>
    <row r="103" spans="1:7" x14ac:dyDescent="0.2">
      <c r="A103" s="21"/>
      <c r="B103" s="21"/>
      <c r="C103" s="21"/>
      <c r="D103" s="21"/>
      <c r="E103" s="26"/>
      <c r="F103" s="27"/>
      <c r="G103" s="11"/>
    </row>
    <row r="104" spans="1:7" x14ac:dyDescent="0.2">
      <c r="A104" s="21" t="s">
        <v>46</v>
      </c>
      <c r="B104" s="21"/>
      <c r="C104" s="21"/>
      <c r="D104" s="21"/>
      <c r="E104" s="26">
        <f>E106-(E100)</f>
        <v>673.24902399998246</v>
      </c>
      <c r="F104" s="27">
        <f>F106-(F100)</f>
        <v>1.2082392163062821</v>
      </c>
      <c r="G104" s="11"/>
    </row>
    <row r="105" spans="1:7" x14ac:dyDescent="0.2">
      <c r="A105" s="21"/>
      <c r="B105" s="21"/>
      <c r="C105" s="21"/>
      <c r="D105" s="21"/>
      <c r="E105" s="26"/>
      <c r="F105" s="27"/>
      <c r="G105" s="11"/>
    </row>
    <row r="106" spans="1:7" x14ac:dyDescent="0.2">
      <c r="A106" s="28" t="s">
        <v>45</v>
      </c>
      <c r="B106" s="28"/>
      <c r="C106" s="28"/>
      <c r="D106" s="28"/>
      <c r="E106" s="29">
        <v>55721.500752</v>
      </c>
      <c r="F106" s="30">
        <v>100</v>
      </c>
      <c r="G106" s="11"/>
    </row>
    <row r="107" spans="1:7" x14ac:dyDescent="0.2">
      <c r="A107" s="6" t="s">
        <v>1123</v>
      </c>
      <c r="B107" s="11"/>
      <c r="C107" s="11"/>
      <c r="D107" s="11"/>
      <c r="E107" s="12"/>
      <c r="F107" s="13"/>
      <c r="G107" s="11"/>
    </row>
    <row r="109" spans="1:7" ht="23.25" customHeight="1" x14ac:dyDescent="0.2">
      <c r="A109" s="175" t="s">
        <v>983</v>
      </c>
      <c r="B109" s="175"/>
      <c r="C109" s="175"/>
      <c r="D109" s="175"/>
      <c r="G109" s="9"/>
    </row>
    <row r="111" spans="1:7" x14ac:dyDescent="0.2">
      <c r="A111" s="11" t="s">
        <v>49</v>
      </c>
    </row>
    <row r="112" spans="1:7" x14ac:dyDescent="0.2">
      <c r="A112" s="11" t="s">
        <v>995</v>
      </c>
    </row>
    <row r="113" spans="1:4" x14ac:dyDescent="0.2">
      <c r="A113" s="11" t="s">
        <v>50</v>
      </c>
      <c r="B113" s="11"/>
      <c r="C113" s="31" t="s">
        <v>52</v>
      </c>
      <c r="D113" s="11" t="s">
        <v>51</v>
      </c>
    </row>
    <row r="114" spans="1:4" x14ac:dyDescent="0.2">
      <c r="A114" s="6" t="s">
        <v>59</v>
      </c>
      <c r="C114" s="32">
        <v>9.4585000000000008</v>
      </c>
      <c r="D114" s="32">
        <v>9.3755000000000006</v>
      </c>
    </row>
    <row r="115" spans="1:4" x14ac:dyDescent="0.2">
      <c r="A115" s="6" t="s">
        <v>127</v>
      </c>
      <c r="C115" s="32">
        <v>9.4585000000000008</v>
      </c>
      <c r="D115" s="32">
        <v>9.3755000000000006</v>
      </c>
    </row>
    <row r="116" spans="1:4" x14ac:dyDescent="0.2">
      <c r="A116" s="6" t="s">
        <v>60</v>
      </c>
      <c r="C116" s="32">
        <v>9.5239999999999991</v>
      </c>
      <c r="D116" s="32">
        <v>9.4522999999999993</v>
      </c>
    </row>
    <row r="117" spans="1:4" x14ac:dyDescent="0.2">
      <c r="A117" s="6" t="s">
        <v>128</v>
      </c>
      <c r="C117" s="32">
        <v>9.5239999999999991</v>
      </c>
      <c r="D117" s="32">
        <v>9.4522999999999993</v>
      </c>
    </row>
    <row r="119" spans="1:4" x14ac:dyDescent="0.2">
      <c r="A119" s="6" t="s">
        <v>56</v>
      </c>
    </row>
    <row r="121" spans="1:4" x14ac:dyDescent="0.2">
      <c r="A121" s="11" t="s">
        <v>996</v>
      </c>
      <c r="D121" s="31" t="s">
        <v>58</v>
      </c>
    </row>
    <row r="123" spans="1:4" x14ac:dyDescent="0.2">
      <c r="A123" s="11" t="s">
        <v>998</v>
      </c>
      <c r="D123" s="31" t="s">
        <v>58</v>
      </c>
    </row>
    <row r="125" spans="1:4" x14ac:dyDescent="0.2">
      <c r="A125" s="11" t="s">
        <v>1019</v>
      </c>
      <c r="D125" s="31" t="s">
        <v>58</v>
      </c>
    </row>
    <row r="126" spans="1:4" x14ac:dyDescent="0.2">
      <c r="A126" s="11"/>
    </row>
    <row r="127" spans="1:4" x14ac:dyDescent="0.2">
      <c r="A127" s="11" t="s">
        <v>1014</v>
      </c>
      <c r="D127" s="31" t="s">
        <v>58</v>
      </c>
    </row>
    <row r="129" spans="1:4" x14ac:dyDescent="0.2">
      <c r="A129" s="11" t="s">
        <v>1015</v>
      </c>
      <c r="D129" s="36">
        <v>0.33574020746771399</v>
      </c>
    </row>
    <row r="131" spans="1:4" x14ac:dyDescent="0.2">
      <c r="A131" s="11" t="s">
        <v>377</v>
      </c>
      <c r="D131" s="31" t="s">
        <v>58</v>
      </c>
    </row>
    <row r="133" spans="1:4" x14ac:dyDescent="0.2">
      <c r="A133" s="11" t="s">
        <v>984</v>
      </c>
      <c r="D133" s="31" t="s">
        <v>58</v>
      </c>
    </row>
    <row r="135" spans="1:4" x14ac:dyDescent="0.2">
      <c r="A135" s="11" t="s">
        <v>985</v>
      </c>
      <c r="B135" s="11"/>
      <c r="D135" s="31" t="s">
        <v>58</v>
      </c>
    </row>
    <row r="136" spans="1:4" x14ac:dyDescent="0.2">
      <c r="A136" s="11"/>
      <c r="B136" s="11"/>
    </row>
    <row r="137" spans="1:4" x14ac:dyDescent="0.2">
      <c r="A137" s="11" t="s">
        <v>986</v>
      </c>
      <c r="B137" s="11"/>
      <c r="D137" s="31" t="s">
        <v>58</v>
      </c>
    </row>
    <row r="138" spans="1:4" x14ac:dyDescent="0.2">
      <c r="A138" s="11"/>
      <c r="B138" s="11"/>
    </row>
    <row r="139" spans="1:4" x14ac:dyDescent="0.2">
      <c r="A139" s="11" t="s">
        <v>987</v>
      </c>
      <c r="B139" s="11"/>
      <c r="D139" s="31" t="s">
        <v>58</v>
      </c>
    </row>
    <row r="141" spans="1:4" x14ac:dyDescent="0.2">
      <c r="A141" s="56" t="s">
        <v>1020</v>
      </c>
    </row>
    <row r="144" spans="1:4" x14ac:dyDescent="0.2">
      <c r="A144" s="56" t="s">
        <v>1129</v>
      </c>
    </row>
    <row r="145" spans="1:1" x14ac:dyDescent="0.2">
      <c r="A145" s="71"/>
    </row>
    <row r="146" spans="1:1" x14ac:dyDescent="0.2">
      <c r="A146" s="57"/>
    </row>
    <row r="147" spans="1:1" x14ac:dyDescent="0.2">
      <c r="A147" s="57"/>
    </row>
    <row r="148" spans="1:1" x14ac:dyDescent="0.2">
      <c r="A148" s="57"/>
    </row>
    <row r="149" spans="1:1" x14ac:dyDescent="0.2">
      <c r="A149" s="57"/>
    </row>
    <row r="150" spans="1:1" x14ac:dyDescent="0.2">
      <c r="A150" s="57"/>
    </row>
    <row r="151" spans="1:1" x14ac:dyDescent="0.2">
      <c r="A151" s="57"/>
    </row>
    <row r="152" spans="1:1" x14ac:dyDescent="0.2">
      <c r="A152" s="57"/>
    </row>
    <row r="153" spans="1:1" x14ac:dyDescent="0.2">
      <c r="A153" s="57"/>
    </row>
    <row r="154" spans="1:1" x14ac:dyDescent="0.2">
      <c r="A154" s="57"/>
    </row>
    <row r="155" spans="1:1" x14ac:dyDescent="0.2">
      <c r="A155" s="57"/>
    </row>
    <row r="156" spans="1:1" x14ac:dyDescent="0.2">
      <c r="A156" s="57"/>
    </row>
    <row r="157" spans="1:1" x14ac:dyDescent="0.2">
      <c r="A157" s="57"/>
    </row>
    <row r="158" spans="1:1" x14ac:dyDescent="0.2">
      <c r="A158" s="57"/>
    </row>
    <row r="159" spans="1:1" x14ac:dyDescent="0.2">
      <c r="A159" s="57"/>
    </row>
    <row r="160" spans="1:1" x14ac:dyDescent="0.2">
      <c r="A160" s="57"/>
    </row>
    <row r="161" spans="1:1" x14ac:dyDescent="0.2">
      <c r="A161" s="57"/>
    </row>
    <row r="162" spans="1:1" x14ac:dyDescent="0.2">
      <c r="A162" s="56" t="s">
        <v>1144</v>
      </c>
    </row>
    <row r="163" spans="1:1" x14ac:dyDescent="0.2">
      <c r="A163" s="57"/>
    </row>
    <row r="164" spans="1:1" x14ac:dyDescent="0.2">
      <c r="A164" s="56" t="s">
        <v>1130</v>
      </c>
    </row>
    <row r="183" spans="1:1" x14ac:dyDescent="0.2">
      <c r="A183" s="57" t="s">
        <v>1128</v>
      </c>
    </row>
  </sheetData>
  <mergeCells count="2">
    <mergeCell ref="A1:F1"/>
    <mergeCell ref="A109:D109"/>
  </mergeCells>
  <conditionalFormatting sqref="F2:F3">
    <cfRule type="cellIs" dxfId="55" priority="3" stopIfTrue="1" operator="between">
      <formula>0.009</formula>
      <formula>-0.009</formula>
    </cfRule>
  </conditionalFormatting>
  <conditionalFormatting sqref="F5:F65536">
    <cfRule type="cellIs" dxfId="54"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1B9B-0B9E-472A-B327-5765B8104A43}">
  <dimension ref="A1:I248"/>
  <sheetViews>
    <sheetView workbookViewId="0">
      <selection sqref="A1:F1"/>
    </sheetView>
  </sheetViews>
  <sheetFormatPr defaultColWidth="9.140625" defaultRowHeight="11.25" x14ac:dyDescent="0.2"/>
  <cols>
    <col min="1" max="1" width="38.7109375" style="6" bestFit="1" customWidth="1"/>
    <col min="2" max="2" width="31.7109375" style="6" bestFit="1" customWidth="1"/>
    <col min="3" max="3" width="25.140625" style="6" bestFit="1" customWidth="1"/>
    <col min="4" max="4" width="15.7109375" style="6" customWidth="1"/>
    <col min="5" max="5" width="28" style="9" customWidth="1"/>
    <col min="6" max="6" width="13.5703125" style="10" bestFit="1" customWidth="1"/>
    <col min="7" max="16384" width="9.140625" style="6"/>
  </cols>
  <sheetData>
    <row r="1" spans="1:6" s="1" customFormat="1" ht="15" x14ac:dyDescent="0.2">
      <c r="A1" s="173" t="s">
        <v>19</v>
      </c>
      <c r="B1" s="174"/>
      <c r="C1" s="174"/>
      <c r="D1" s="174"/>
      <c r="E1" s="174"/>
      <c r="F1" s="174"/>
    </row>
    <row r="2" spans="1:6" s="1" customFormat="1" ht="12" x14ac:dyDescent="0.2">
      <c r="E2" s="5"/>
      <c r="F2" s="8"/>
    </row>
    <row r="3" spans="1:6" s="1" customFormat="1" ht="12" x14ac:dyDescent="0.2">
      <c r="A3" s="7" t="s">
        <v>7</v>
      </c>
      <c r="B3" s="2"/>
      <c r="C3" s="3"/>
      <c r="D3" s="3"/>
      <c r="E3" s="4"/>
      <c r="F3" s="8"/>
    </row>
    <row r="4" spans="1:6" s="1" customFormat="1" ht="21.75" customHeight="1" x14ac:dyDescent="0.2">
      <c r="A4" s="14" t="s">
        <v>2</v>
      </c>
      <c r="B4" s="14" t="s">
        <v>0</v>
      </c>
      <c r="C4" s="15" t="s">
        <v>582</v>
      </c>
      <c r="D4" s="15" t="s">
        <v>1</v>
      </c>
      <c r="E4" s="61" t="s">
        <v>6</v>
      </c>
      <c r="F4" s="16" t="s">
        <v>3</v>
      </c>
    </row>
    <row r="5" spans="1:6" x14ac:dyDescent="0.2">
      <c r="A5" s="17" t="s">
        <v>139</v>
      </c>
      <c r="B5" s="18"/>
      <c r="C5" s="18"/>
      <c r="D5" s="18"/>
      <c r="E5" s="19"/>
      <c r="F5" s="20"/>
    </row>
    <row r="6" spans="1:6" x14ac:dyDescent="0.2">
      <c r="A6" s="21" t="s">
        <v>31</v>
      </c>
      <c r="B6" s="22"/>
      <c r="C6" s="22"/>
      <c r="D6" s="22"/>
      <c r="E6" s="23"/>
      <c r="F6" s="24"/>
    </row>
    <row r="7" spans="1:6" x14ac:dyDescent="0.2">
      <c r="A7" s="22" t="s">
        <v>210</v>
      </c>
      <c r="B7" s="22" t="s">
        <v>209</v>
      </c>
      <c r="C7" s="22" t="s">
        <v>199</v>
      </c>
      <c r="D7" s="25">
        <v>538714</v>
      </c>
      <c r="E7" s="23">
        <v>23185.173129999999</v>
      </c>
      <c r="F7" s="24">
        <v>4.7398818075404101</v>
      </c>
    </row>
    <row r="8" spans="1:6" x14ac:dyDescent="0.2">
      <c r="A8" s="22" t="s">
        <v>151</v>
      </c>
      <c r="B8" s="22" t="s">
        <v>150</v>
      </c>
      <c r="C8" s="22" t="s">
        <v>142</v>
      </c>
      <c r="D8" s="25">
        <v>1430962</v>
      </c>
      <c r="E8" s="23">
        <v>18410.757089999999</v>
      </c>
      <c r="F8" s="24">
        <v>3.76381975259102</v>
      </c>
    </row>
    <row r="9" spans="1:6" x14ac:dyDescent="0.2">
      <c r="A9" s="22" t="s">
        <v>196</v>
      </c>
      <c r="B9" s="22" t="s">
        <v>195</v>
      </c>
      <c r="C9" s="22" t="s">
        <v>163</v>
      </c>
      <c r="D9" s="25">
        <v>7565587</v>
      </c>
      <c r="E9" s="23">
        <v>13776.177369999999</v>
      </c>
      <c r="F9" s="24">
        <v>2.81634526200809</v>
      </c>
    </row>
    <row r="10" spans="1:6" x14ac:dyDescent="0.2">
      <c r="A10" s="22" t="s">
        <v>233</v>
      </c>
      <c r="B10" s="22" t="s">
        <v>232</v>
      </c>
      <c r="C10" s="22" t="s">
        <v>221</v>
      </c>
      <c r="D10" s="25">
        <v>1313783</v>
      </c>
      <c r="E10" s="23">
        <v>13538.533820000001</v>
      </c>
      <c r="F10" s="24">
        <v>2.76776238824612</v>
      </c>
    </row>
    <row r="11" spans="1:6" x14ac:dyDescent="0.2">
      <c r="A11" s="22" t="s">
        <v>262</v>
      </c>
      <c r="B11" s="22" t="s">
        <v>261</v>
      </c>
      <c r="C11" s="22" t="s">
        <v>263</v>
      </c>
      <c r="D11" s="25">
        <v>1237045</v>
      </c>
      <c r="E11" s="23">
        <v>13465.853349999999</v>
      </c>
      <c r="F11" s="24">
        <v>2.7529038907233701</v>
      </c>
    </row>
    <row r="12" spans="1:6" x14ac:dyDescent="0.2">
      <c r="A12" s="22" t="s">
        <v>591</v>
      </c>
      <c r="B12" s="22" t="s">
        <v>590</v>
      </c>
      <c r="C12" s="22" t="s">
        <v>160</v>
      </c>
      <c r="D12" s="25">
        <v>592637</v>
      </c>
      <c r="E12" s="23">
        <v>13461.15682</v>
      </c>
      <c r="F12" s="24">
        <v>2.7519437513713498</v>
      </c>
    </row>
    <row r="13" spans="1:6" x14ac:dyDescent="0.2">
      <c r="A13" s="22" t="s">
        <v>366</v>
      </c>
      <c r="B13" s="22" t="s">
        <v>365</v>
      </c>
      <c r="C13" s="22" t="s">
        <v>160</v>
      </c>
      <c r="D13" s="25">
        <v>914445</v>
      </c>
      <c r="E13" s="23">
        <v>13001.579009999999</v>
      </c>
      <c r="F13" s="24">
        <v>2.6579895467357302</v>
      </c>
    </row>
    <row r="14" spans="1:6" x14ac:dyDescent="0.2">
      <c r="A14" s="22" t="s">
        <v>176</v>
      </c>
      <c r="B14" s="22" t="s">
        <v>175</v>
      </c>
      <c r="C14" s="22" t="s">
        <v>177</v>
      </c>
      <c r="D14" s="25">
        <v>638118</v>
      </c>
      <c r="E14" s="23">
        <v>12302.91504</v>
      </c>
      <c r="F14" s="24">
        <v>2.5151575470599599</v>
      </c>
    </row>
    <row r="15" spans="1:6" x14ac:dyDescent="0.2">
      <c r="A15" s="22" t="s">
        <v>320</v>
      </c>
      <c r="B15" s="22" t="s">
        <v>319</v>
      </c>
      <c r="C15" s="22" t="s">
        <v>142</v>
      </c>
      <c r="D15" s="25">
        <v>3192252</v>
      </c>
      <c r="E15" s="23">
        <v>12264.632180000001</v>
      </c>
      <c r="F15" s="24">
        <v>2.5073311560023099</v>
      </c>
    </row>
    <row r="16" spans="1:6" x14ac:dyDescent="0.2">
      <c r="A16" s="22" t="s">
        <v>265</v>
      </c>
      <c r="B16" s="22" t="s">
        <v>264</v>
      </c>
      <c r="C16" s="22" t="s">
        <v>199</v>
      </c>
      <c r="D16" s="25">
        <v>300042</v>
      </c>
      <c r="E16" s="23">
        <v>12130.998100000001</v>
      </c>
      <c r="F16" s="24">
        <v>2.4800115521715398</v>
      </c>
    </row>
    <row r="17" spans="1:6" x14ac:dyDescent="0.2">
      <c r="A17" s="22" t="s">
        <v>141</v>
      </c>
      <c r="B17" s="22" t="s">
        <v>140</v>
      </c>
      <c r="C17" s="22" t="s">
        <v>142</v>
      </c>
      <c r="D17" s="25">
        <v>1621717</v>
      </c>
      <c r="E17" s="23">
        <v>12074.493920000001</v>
      </c>
      <c r="F17" s="24">
        <v>2.4684600691038798</v>
      </c>
    </row>
    <row r="18" spans="1:6" x14ac:dyDescent="0.2">
      <c r="A18" s="22" t="s">
        <v>711</v>
      </c>
      <c r="B18" s="22" t="s">
        <v>710</v>
      </c>
      <c r="C18" s="22" t="s">
        <v>157</v>
      </c>
      <c r="D18" s="25">
        <v>605496</v>
      </c>
      <c r="E18" s="23">
        <v>11897.9964</v>
      </c>
      <c r="F18" s="24">
        <v>2.4323776392064098</v>
      </c>
    </row>
    <row r="19" spans="1:6" x14ac:dyDescent="0.2">
      <c r="A19" s="22" t="s">
        <v>173</v>
      </c>
      <c r="B19" s="22" t="s">
        <v>172</v>
      </c>
      <c r="C19" s="22" t="s">
        <v>174</v>
      </c>
      <c r="D19" s="25">
        <v>102375</v>
      </c>
      <c r="E19" s="23">
        <v>11754.6975</v>
      </c>
      <c r="F19" s="24">
        <v>2.40308219917056</v>
      </c>
    </row>
    <row r="20" spans="1:6" x14ac:dyDescent="0.2">
      <c r="A20" s="22" t="s">
        <v>520</v>
      </c>
      <c r="B20" s="22" t="s">
        <v>519</v>
      </c>
      <c r="C20" s="22" t="s">
        <v>177</v>
      </c>
      <c r="D20" s="25">
        <v>623374</v>
      </c>
      <c r="E20" s="23">
        <v>11414.60131</v>
      </c>
      <c r="F20" s="24">
        <v>2.3335543274244199</v>
      </c>
    </row>
    <row r="21" spans="1:6" x14ac:dyDescent="0.2">
      <c r="A21" s="22" t="s">
        <v>148</v>
      </c>
      <c r="B21" s="22" t="s">
        <v>147</v>
      </c>
      <c r="C21" s="22" t="s">
        <v>149</v>
      </c>
      <c r="D21" s="25">
        <v>841491</v>
      </c>
      <c r="E21" s="23">
        <v>11117.77909</v>
      </c>
      <c r="F21" s="24">
        <v>2.27287320881628</v>
      </c>
    </row>
    <row r="22" spans="1:6" x14ac:dyDescent="0.2">
      <c r="A22" s="22" t="s">
        <v>146</v>
      </c>
      <c r="B22" s="22" t="s">
        <v>145</v>
      </c>
      <c r="C22" s="22" t="s">
        <v>142</v>
      </c>
      <c r="D22" s="25">
        <v>1149508</v>
      </c>
      <c r="E22" s="23">
        <v>11085.855149999999</v>
      </c>
      <c r="F22" s="24">
        <v>2.2663468093116199</v>
      </c>
    </row>
    <row r="23" spans="1:6" x14ac:dyDescent="0.2">
      <c r="A23" s="22" t="s">
        <v>346</v>
      </c>
      <c r="B23" s="22" t="s">
        <v>345</v>
      </c>
      <c r="C23" s="22" t="s">
        <v>149</v>
      </c>
      <c r="D23" s="25">
        <v>2560392</v>
      </c>
      <c r="E23" s="23">
        <v>10084.10389</v>
      </c>
      <c r="F23" s="24">
        <v>2.0615528857842298</v>
      </c>
    </row>
    <row r="24" spans="1:6" x14ac:dyDescent="0.2">
      <c r="A24" s="22" t="s">
        <v>772</v>
      </c>
      <c r="B24" s="22" t="s">
        <v>771</v>
      </c>
      <c r="C24" s="22" t="s">
        <v>177</v>
      </c>
      <c r="D24" s="25">
        <v>166485</v>
      </c>
      <c r="E24" s="23">
        <v>9790.9828500000003</v>
      </c>
      <c r="F24" s="24">
        <v>2.00162842125195</v>
      </c>
    </row>
    <row r="25" spans="1:6" x14ac:dyDescent="0.2">
      <c r="A25" s="22" t="s">
        <v>828</v>
      </c>
      <c r="B25" s="22" t="s">
        <v>827</v>
      </c>
      <c r="C25" s="22" t="s">
        <v>199</v>
      </c>
      <c r="D25" s="25">
        <v>2292590</v>
      </c>
      <c r="E25" s="23">
        <v>9642.6335400000007</v>
      </c>
      <c r="F25" s="24">
        <v>1.9713004960867</v>
      </c>
    </row>
    <row r="26" spans="1:6" x14ac:dyDescent="0.2">
      <c r="A26" s="22" t="s">
        <v>162</v>
      </c>
      <c r="B26" s="22" t="s">
        <v>161</v>
      </c>
      <c r="C26" s="22" t="s">
        <v>163</v>
      </c>
      <c r="D26" s="25">
        <v>2441795</v>
      </c>
      <c r="E26" s="23">
        <v>9447.3048550000003</v>
      </c>
      <c r="F26" s="24">
        <v>1.9313682999658801</v>
      </c>
    </row>
    <row r="27" spans="1:6" x14ac:dyDescent="0.2">
      <c r="A27" s="22" t="s">
        <v>742</v>
      </c>
      <c r="B27" s="22" t="s">
        <v>741</v>
      </c>
      <c r="C27" s="22" t="s">
        <v>174</v>
      </c>
      <c r="D27" s="25">
        <v>171136</v>
      </c>
      <c r="E27" s="23">
        <v>8849.4425599999995</v>
      </c>
      <c r="F27" s="24">
        <v>1.8091437817535001</v>
      </c>
    </row>
    <row r="28" spans="1:6" x14ac:dyDescent="0.2">
      <c r="A28" s="22" t="s">
        <v>235</v>
      </c>
      <c r="B28" s="22" t="s">
        <v>234</v>
      </c>
      <c r="C28" s="22" t="s">
        <v>236</v>
      </c>
      <c r="D28" s="25">
        <v>7277439</v>
      </c>
      <c r="E28" s="23">
        <v>8292.6417409999995</v>
      </c>
      <c r="F28" s="24">
        <v>1.69531370347012</v>
      </c>
    </row>
    <row r="29" spans="1:6" x14ac:dyDescent="0.2">
      <c r="A29" s="22" t="s">
        <v>405</v>
      </c>
      <c r="B29" s="22" t="s">
        <v>404</v>
      </c>
      <c r="C29" s="22" t="s">
        <v>142</v>
      </c>
      <c r="D29" s="25">
        <v>10908141</v>
      </c>
      <c r="E29" s="23">
        <v>7779.6861609999996</v>
      </c>
      <c r="F29" s="24">
        <v>1.5904471662186701</v>
      </c>
    </row>
    <row r="30" spans="1:6" x14ac:dyDescent="0.2">
      <c r="A30" s="22" t="s">
        <v>830</v>
      </c>
      <c r="B30" s="22" t="s">
        <v>829</v>
      </c>
      <c r="C30" s="22" t="s">
        <v>169</v>
      </c>
      <c r="D30" s="25">
        <v>637977</v>
      </c>
      <c r="E30" s="23">
        <v>7585.5465299999996</v>
      </c>
      <c r="F30" s="24">
        <v>1.5507580554261899</v>
      </c>
    </row>
    <row r="31" spans="1:6" x14ac:dyDescent="0.2">
      <c r="A31" s="22" t="s">
        <v>752</v>
      </c>
      <c r="B31" s="22" t="s">
        <v>751</v>
      </c>
      <c r="C31" s="22" t="s">
        <v>213</v>
      </c>
      <c r="D31" s="25">
        <v>65610</v>
      </c>
      <c r="E31" s="23">
        <v>7560.8963999999996</v>
      </c>
      <c r="F31" s="24">
        <v>1.54571868383791</v>
      </c>
    </row>
    <row r="32" spans="1:6" x14ac:dyDescent="0.2">
      <c r="A32" s="22" t="s">
        <v>171</v>
      </c>
      <c r="B32" s="22" t="s">
        <v>170</v>
      </c>
      <c r="C32" s="22" t="s">
        <v>160</v>
      </c>
      <c r="D32" s="25">
        <v>637027</v>
      </c>
      <c r="E32" s="23">
        <v>7541.125626</v>
      </c>
      <c r="F32" s="24">
        <v>1.5416768278000801</v>
      </c>
    </row>
    <row r="33" spans="1:6" x14ac:dyDescent="0.2">
      <c r="A33" s="22" t="s">
        <v>204</v>
      </c>
      <c r="B33" s="22" t="s">
        <v>203</v>
      </c>
      <c r="C33" s="22" t="s">
        <v>205</v>
      </c>
      <c r="D33" s="25">
        <v>170988</v>
      </c>
      <c r="E33" s="23">
        <v>7532.0213999999996</v>
      </c>
      <c r="F33" s="24">
        <v>1.5398155971356799</v>
      </c>
    </row>
    <row r="34" spans="1:6" x14ac:dyDescent="0.2">
      <c r="A34" s="22" t="s">
        <v>156</v>
      </c>
      <c r="B34" s="22" t="s">
        <v>155</v>
      </c>
      <c r="C34" s="22" t="s">
        <v>157</v>
      </c>
      <c r="D34" s="25">
        <v>406496</v>
      </c>
      <c r="E34" s="23">
        <v>7434.8118400000003</v>
      </c>
      <c r="F34" s="24">
        <v>1.51994247294637</v>
      </c>
    </row>
    <row r="35" spans="1:6" x14ac:dyDescent="0.2">
      <c r="A35" s="22" t="s">
        <v>350</v>
      </c>
      <c r="B35" s="22" t="s">
        <v>349</v>
      </c>
      <c r="C35" s="22" t="s">
        <v>208</v>
      </c>
      <c r="D35" s="25">
        <v>312803</v>
      </c>
      <c r="E35" s="23">
        <v>7430.9480679999997</v>
      </c>
      <c r="F35" s="24">
        <v>1.5191525792281499</v>
      </c>
    </row>
    <row r="36" spans="1:6" x14ac:dyDescent="0.2">
      <c r="A36" s="22" t="s">
        <v>498</v>
      </c>
      <c r="B36" s="22" t="s">
        <v>497</v>
      </c>
      <c r="C36" s="22" t="s">
        <v>455</v>
      </c>
      <c r="D36" s="25">
        <v>1639755</v>
      </c>
      <c r="E36" s="23">
        <v>7270.6736700000001</v>
      </c>
      <c r="F36" s="24">
        <v>1.48638673792798</v>
      </c>
    </row>
    <row r="37" spans="1:6" x14ac:dyDescent="0.2">
      <c r="A37" s="22" t="s">
        <v>207</v>
      </c>
      <c r="B37" s="22" t="s">
        <v>206</v>
      </c>
      <c r="C37" s="22" t="s">
        <v>208</v>
      </c>
      <c r="D37" s="25">
        <v>519474</v>
      </c>
      <c r="E37" s="23">
        <v>7267.4412599999996</v>
      </c>
      <c r="F37" s="24">
        <v>1.48572591727041</v>
      </c>
    </row>
    <row r="38" spans="1:6" x14ac:dyDescent="0.2">
      <c r="A38" s="22" t="s">
        <v>249</v>
      </c>
      <c r="B38" s="22" t="s">
        <v>248</v>
      </c>
      <c r="C38" s="22" t="s">
        <v>163</v>
      </c>
      <c r="D38" s="25">
        <v>1669193</v>
      </c>
      <c r="E38" s="23">
        <v>7023.1295479999999</v>
      </c>
      <c r="F38" s="24">
        <v>1.4357798317879</v>
      </c>
    </row>
    <row r="39" spans="1:6" x14ac:dyDescent="0.2">
      <c r="A39" s="22" t="s">
        <v>656</v>
      </c>
      <c r="B39" s="22" t="s">
        <v>655</v>
      </c>
      <c r="C39" s="22" t="s">
        <v>142</v>
      </c>
      <c r="D39" s="25">
        <v>2745627</v>
      </c>
      <c r="E39" s="23">
        <v>7013.7041719999997</v>
      </c>
      <c r="F39" s="24">
        <v>1.4338529465332099</v>
      </c>
    </row>
    <row r="40" spans="1:6" x14ac:dyDescent="0.2">
      <c r="A40" s="22" t="s">
        <v>547</v>
      </c>
      <c r="B40" s="22" t="s">
        <v>546</v>
      </c>
      <c r="C40" s="22" t="s">
        <v>208</v>
      </c>
      <c r="D40" s="25">
        <v>1210258</v>
      </c>
      <c r="E40" s="23">
        <v>6347.80321</v>
      </c>
      <c r="F40" s="24">
        <v>1.29771888198644</v>
      </c>
    </row>
    <row r="41" spans="1:6" x14ac:dyDescent="0.2">
      <c r="A41" s="22" t="s">
        <v>638</v>
      </c>
      <c r="B41" s="22" t="s">
        <v>637</v>
      </c>
      <c r="C41" s="22" t="s">
        <v>218</v>
      </c>
      <c r="D41" s="25">
        <v>966275</v>
      </c>
      <c r="E41" s="23">
        <v>5869.6374880000003</v>
      </c>
      <c r="F41" s="24">
        <v>1.1999646407742099</v>
      </c>
    </row>
    <row r="42" spans="1:6" x14ac:dyDescent="0.2">
      <c r="A42" s="22" t="s">
        <v>212</v>
      </c>
      <c r="B42" s="22" t="s">
        <v>211</v>
      </c>
      <c r="C42" s="22" t="s">
        <v>213</v>
      </c>
      <c r="D42" s="25">
        <v>76909</v>
      </c>
      <c r="E42" s="23">
        <v>5856.6203500000001</v>
      </c>
      <c r="F42" s="24">
        <v>1.1973034704112999</v>
      </c>
    </row>
    <row r="43" spans="1:6" x14ac:dyDescent="0.2">
      <c r="A43" s="22" t="s">
        <v>502</v>
      </c>
      <c r="B43" s="22" t="s">
        <v>501</v>
      </c>
      <c r="C43" s="22" t="s">
        <v>208</v>
      </c>
      <c r="D43" s="25">
        <v>1347450</v>
      </c>
      <c r="E43" s="23">
        <v>5775.8444250000002</v>
      </c>
      <c r="F43" s="24">
        <v>1.18078997123457</v>
      </c>
    </row>
    <row r="44" spans="1:6" x14ac:dyDescent="0.2">
      <c r="A44" s="22" t="s">
        <v>379</v>
      </c>
      <c r="B44" s="22" t="s">
        <v>378</v>
      </c>
      <c r="C44" s="22" t="s">
        <v>380</v>
      </c>
      <c r="D44" s="25">
        <v>332201</v>
      </c>
      <c r="E44" s="23">
        <v>5655.722025</v>
      </c>
      <c r="F44" s="24">
        <v>1.1562326399070999</v>
      </c>
    </row>
    <row r="45" spans="1:6" x14ac:dyDescent="0.2">
      <c r="A45" s="22" t="s">
        <v>713</v>
      </c>
      <c r="B45" s="22" t="s">
        <v>712</v>
      </c>
      <c r="C45" s="22" t="s">
        <v>458</v>
      </c>
      <c r="D45" s="25">
        <v>592084</v>
      </c>
      <c r="E45" s="23">
        <v>5553.7479199999998</v>
      </c>
      <c r="F45" s="24">
        <v>1.13538547165782</v>
      </c>
    </row>
    <row r="46" spans="1:6" x14ac:dyDescent="0.2">
      <c r="A46" s="22" t="s">
        <v>539</v>
      </c>
      <c r="B46" s="22" t="s">
        <v>538</v>
      </c>
      <c r="C46" s="22" t="s">
        <v>180</v>
      </c>
      <c r="D46" s="25">
        <v>1377511</v>
      </c>
      <c r="E46" s="23">
        <v>5426.0158289999999</v>
      </c>
      <c r="F46" s="24">
        <v>1.1092724462784</v>
      </c>
    </row>
    <row r="47" spans="1:6" x14ac:dyDescent="0.2">
      <c r="A47" s="22" t="s">
        <v>215</v>
      </c>
      <c r="B47" s="22" t="s">
        <v>214</v>
      </c>
      <c r="C47" s="22" t="s">
        <v>180</v>
      </c>
      <c r="D47" s="25">
        <v>37728</v>
      </c>
      <c r="E47" s="23">
        <v>4952.5545599999996</v>
      </c>
      <c r="F47" s="24">
        <v>1.01247996416386</v>
      </c>
    </row>
    <row r="48" spans="1:6" x14ac:dyDescent="0.2">
      <c r="A48" s="22" t="s">
        <v>740</v>
      </c>
      <c r="B48" s="22" t="s">
        <v>739</v>
      </c>
      <c r="C48" s="22" t="s">
        <v>634</v>
      </c>
      <c r="D48" s="25">
        <v>12790</v>
      </c>
      <c r="E48" s="23">
        <v>4885.1405000000004</v>
      </c>
      <c r="F48" s="24">
        <v>0.99869810992560204</v>
      </c>
    </row>
    <row r="49" spans="1:7" x14ac:dyDescent="0.2">
      <c r="A49" s="22" t="s">
        <v>734</v>
      </c>
      <c r="B49" s="22" t="s">
        <v>733</v>
      </c>
      <c r="C49" s="22" t="s">
        <v>177</v>
      </c>
      <c r="D49" s="25">
        <v>133200</v>
      </c>
      <c r="E49" s="23">
        <v>4835.6927999999998</v>
      </c>
      <c r="F49" s="24">
        <v>0.98858922471950195</v>
      </c>
    </row>
    <row r="50" spans="1:7" x14ac:dyDescent="0.2">
      <c r="A50" s="22" t="s">
        <v>648</v>
      </c>
      <c r="B50" s="22" t="s">
        <v>647</v>
      </c>
      <c r="C50" s="22" t="s">
        <v>142</v>
      </c>
      <c r="D50" s="25">
        <v>8621871</v>
      </c>
      <c r="E50" s="23">
        <v>4689.4356369999996</v>
      </c>
      <c r="F50" s="24">
        <v>0.95868900951562397</v>
      </c>
    </row>
    <row r="51" spans="1:7" x14ac:dyDescent="0.2">
      <c r="A51" s="22" t="s">
        <v>201</v>
      </c>
      <c r="B51" s="22" t="s">
        <v>200</v>
      </c>
      <c r="C51" s="22" t="s">
        <v>202</v>
      </c>
      <c r="D51" s="25">
        <v>260889</v>
      </c>
      <c r="E51" s="23">
        <v>4675.652658</v>
      </c>
      <c r="F51" s="24">
        <v>0.95587127375624403</v>
      </c>
    </row>
    <row r="52" spans="1:7" x14ac:dyDescent="0.2">
      <c r="A52" s="22" t="s">
        <v>179</v>
      </c>
      <c r="B52" s="22" t="s">
        <v>178</v>
      </c>
      <c r="C52" s="22" t="s">
        <v>180</v>
      </c>
      <c r="D52" s="25">
        <v>147925</v>
      </c>
      <c r="E52" s="23">
        <v>4505.2038000000002</v>
      </c>
      <c r="F52" s="24">
        <v>0.92102540753733397</v>
      </c>
    </row>
    <row r="53" spans="1:7" x14ac:dyDescent="0.2">
      <c r="A53" s="22" t="s">
        <v>623</v>
      </c>
      <c r="B53" s="22" t="s">
        <v>622</v>
      </c>
      <c r="C53" s="22" t="s">
        <v>169</v>
      </c>
      <c r="D53" s="25">
        <v>614973</v>
      </c>
      <c r="E53" s="23">
        <v>4479.1558459999997</v>
      </c>
      <c r="F53" s="24">
        <v>0.91570027053723602</v>
      </c>
    </row>
    <row r="54" spans="1:7" x14ac:dyDescent="0.2">
      <c r="A54" s="22" t="s">
        <v>168</v>
      </c>
      <c r="B54" s="22" t="s">
        <v>167</v>
      </c>
      <c r="C54" s="22" t="s">
        <v>169</v>
      </c>
      <c r="D54" s="25">
        <v>51022</v>
      </c>
      <c r="E54" s="23">
        <v>4171.8138300000001</v>
      </c>
      <c r="F54" s="24">
        <v>0.85286852793332901</v>
      </c>
    </row>
    <row r="55" spans="1:7" x14ac:dyDescent="0.2">
      <c r="A55" s="22" t="s">
        <v>832</v>
      </c>
      <c r="B55" s="22" t="s">
        <v>831</v>
      </c>
      <c r="C55" s="22" t="s">
        <v>263</v>
      </c>
      <c r="D55" s="25">
        <v>113386</v>
      </c>
      <c r="E55" s="23">
        <v>3292.1625100000001</v>
      </c>
      <c r="F55" s="24">
        <v>0.67303621590923002</v>
      </c>
    </row>
    <row r="56" spans="1:7" x14ac:dyDescent="0.2">
      <c r="A56" s="22" t="s">
        <v>834</v>
      </c>
      <c r="B56" s="22" t="s">
        <v>833</v>
      </c>
      <c r="C56" s="22" t="s">
        <v>177</v>
      </c>
      <c r="D56" s="25">
        <v>418654</v>
      </c>
      <c r="E56" s="23">
        <v>3098.0396000000001</v>
      </c>
      <c r="F56" s="24">
        <v>0.63335052348948095</v>
      </c>
    </row>
    <row r="57" spans="1:7" x14ac:dyDescent="0.2">
      <c r="A57" s="22" t="s">
        <v>652</v>
      </c>
      <c r="B57" s="22" t="s">
        <v>651</v>
      </c>
      <c r="C57" s="22" t="s">
        <v>218</v>
      </c>
      <c r="D57" s="25">
        <v>508403</v>
      </c>
      <c r="E57" s="23">
        <v>2990.9348490000002</v>
      </c>
      <c r="F57" s="24">
        <v>0.61145446699166905</v>
      </c>
    </row>
    <row r="58" spans="1:7" x14ac:dyDescent="0.2">
      <c r="A58" s="22" t="s">
        <v>699</v>
      </c>
      <c r="B58" s="22" t="s">
        <v>698</v>
      </c>
      <c r="C58" s="22" t="s">
        <v>208</v>
      </c>
      <c r="D58" s="25">
        <v>1633949</v>
      </c>
      <c r="E58" s="23">
        <v>2823.3004769999998</v>
      </c>
      <c r="F58" s="24">
        <v>0.57718398275995297</v>
      </c>
    </row>
    <row r="59" spans="1:7" x14ac:dyDescent="0.2">
      <c r="A59" s="22" t="s">
        <v>776</v>
      </c>
      <c r="B59" s="22" t="s">
        <v>775</v>
      </c>
      <c r="C59" s="22" t="s">
        <v>205</v>
      </c>
      <c r="D59" s="25">
        <v>567564</v>
      </c>
      <c r="E59" s="23">
        <v>2631.5104860000001</v>
      </c>
      <c r="F59" s="24">
        <v>0.53797522274284704</v>
      </c>
    </row>
    <row r="60" spans="1:7" x14ac:dyDescent="0.2">
      <c r="A60" s="22" t="s">
        <v>728</v>
      </c>
      <c r="B60" s="22" t="s">
        <v>727</v>
      </c>
      <c r="C60" s="22" t="s">
        <v>221</v>
      </c>
      <c r="D60" s="25">
        <v>774264</v>
      </c>
      <c r="E60" s="23">
        <v>2351.0526359999999</v>
      </c>
      <c r="F60" s="24">
        <v>0.48063956889444698</v>
      </c>
    </row>
    <row r="61" spans="1:7" x14ac:dyDescent="0.2">
      <c r="A61" s="22" t="s">
        <v>719</v>
      </c>
      <c r="B61" s="22" t="s">
        <v>718</v>
      </c>
      <c r="C61" s="22" t="s">
        <v>160</v>
      </c>
      <c r="D61" s="25">
        <v>235860</v>
      </c>
      <c r="E61" s="23">
        <v>1933.46235</v>
      </c>
      <c r="F61" s="24">
        <v>0.39526912164702599</v>
      </c>
    </row>
    <row r="62" spans="1:7" x14ac:dyDescent="0.2">
      <c r="A62" s="22" t="s">
        <v>836</v>
      </c>
      <c r="B62" s="22" t="s">
        <v>835</v>
      </c>
      <c r="C62" s="22" t="s">
        <v>380</v>
      </c>
      <c r="D62" s="25">
        <v>629802</v>
      </c>
      <c r="E62" s="23">
        <v>1651.2778639999999</v>
      </c>
      <c r="F62" s="24">
        <v>0.33758048140862801</v>
      </c>
    </row>
    <row r="63" spans="1:7" x14ac:dyDescent="0.2">
      <c r="A63" s="22" t="s">
        <v>549</v>
      </c>
      <c r="B63" s="22" t="s">
        <v>548</v>
      </c>
      <c r="C63" s="22" t="s">
        <v>218</v>
      </c>
      <c r="D63" s="25">
        <v>38519</v>
      </c>
      <c r="E63" s="23">
        <v>849.53654500000005</v>
      </c>
      <c r="F63" s="24">
        <v>0.173675770800088</v>
      </c>
    </row>
    <row r="64" spans="1:7" x14ac:dyDescent="0.2">
      <c r="A64" s="21" t="s">
        <v>34</v>
      </c>
      <c r="B64" s="21"/>
      <c r="C64" s="21"/>
      <c r="D64" s="21"/>
      <c r="E64" s="26">
        <f>SUM(E7:E63)</f>
        <v>451731.61158600001</v>
      </c>
      <c r="F64" s="27">
        <f>SUM(F7:F63)</f>
        <v>92.350159976889941</v>
      </c>
      <c r="G64" s="11"/>
    </row>
    <row r="65" spans="1:7" x14ac:dyDescent="0.2">
      <c r="A65" s="22"/>
      <c r="B65" s="22"/>
      <c r="C65" s="22"/>
      <c r="D65" s="22"/>
      <c r="E65" s="23"/>
      <c r="F65" s="24"/>
    </row>
    <row r="66" spans="1:7" x14ac:dyDescent="0.2">
      <c r="A66" s="21" t="s">
        <v>44</v>
      </c>
      <c r="B66" s="21"/>
      <c r="C66" s="21"/>
      <c r="D66" s="21"/>
      <c r="E66" s="26">
        <f>E64</f>
        <v>451731.61158600001</v>
      </c>
      <c r="F66" s="27">
        <f>F64</f>
        <v>92.350159976889941</v>
      </c>
      <c r="G66" s="11"/>
    </row>
    <row r="67" spans="1:7" x14ac:dyDescent="0.2">
      <c r="A67" s="21"/>
      <c r="B67" s="21"/>
      <c r="C67" s="21"/>
      <c r="D67" s="21"/>
      <c r="E67" s="26"/>
      <c r="F67" s="27"/>
      <c r="G67" s="11"/>
    </row>
    <row r="68" spans="1:7" x14ac:dyDescent="0.2">
      <c r="A68" s="21" t="s">
        <v>46</v>
      </c>
      <c r="B68" s="21"/>
      <c r="C68" s="21"/>
      <c r="D68" s="21"/>
      <c r="E68" s="26">
        <f>E70-(E64)</f>
        <v>37419.259077399969</v>
      </c>
      <c r="F68" s="27">
        <f>F70-(F64)</f>
        <v>7.649840023110059</v>
      </c>
      <c r="G68" s="11"/>
    </row>
    <row r="69" spans="1:7" x14ac:dyDescent="0.2">
      <c r="A69" s="21"/>
      <c r="B69" s="21"/>
      <c r="C69" s="21"/>
      <c r="D69" s="21"/>
      <c r="E69" s="26"/>
      <c r="F69" s="27"/>
      <c r="G69" s="11"/>
    </row>
    <row r="70" spans="1:7" x14ac:dyDescent="0.2">
      <c r="A70" s="28" t="s">
        <v>45</v>
      </c>
      <c r="B70" s="28"/>
      <c r="C70" s="28"/>
      <c r="D70" s="28"/>
      <c r="E70" s="29">
        <v>489150.87066339998</v>
      </c>
      <c r="F70" s="30">
        <v>100</v>
      </c>
      <c r="G70" s="11"/>
    </row>
    <row r="72" spans="1:7" ht="23.25" customHeight="1" x14ac:dyDescent="0.2">
      <c r="A72" s="175" t="s">
        <v>983</v>
      </c>
      <c r="B72" s="175"/>
      <c r="C72" s="175"/>
      <c r="D72" s="175"/>
      <c r="G72" s="9"/>
    </row>
    <row r="74" spans="1:7" x14ac:dyDescent="0.2">
      <c r="A74" s="11" t="s">
        <v>49</v>
      </c>
    </row>
    <row r="75" spans="1:7" x14ac:dyDescent="0.2">
      <c r="A75" s="11" t="s">
        <v>995</v>
      </c>
    </row>
    <row r="76" spans="1:7" x14ac:dyDescent="0.2">
      <c r="A76" s="11" t="s">
        <v>50</v>
      </c>
      <c r="B76" s="11"/>
      <c r="C76" s="31" t="s">
        <v>52</v>
      </c>
      <c r="D76" s="11" t="s">
        <v>51</v>
      </c>
    </row>
    <row r="77" spans="1:7" x14ac:dyDescent="0.2">
      <c r="A77" s="6" t="s">
        <v>59</v>
      </c>
      <c r="C77" s="32">
        <v>10.108599999999999</v>
      </c>
      <c r="D77" s="32">
        <v>10.260300000000001</v>
      </c>
    </row>
    <row r="78" spans="1:7" x14ac:dyDescent="0.2">
      <c r="A78" s="6" t="s">
        <v>127</v>
      </c>
      <c r="C78" s="32">
        <v>10.108599999999999</v>
      </c>
      <c r="D78" s="32">
        <v>10.260300000000001</v>
      </c>
    </row>
    <row r="79" spans="1:7" x14ac:dyDescent="0.2">
      <c r="A79" s="6" t="s">
        <v>60</v>
      </c>
      <c r="C79" s="32">
        <v>10.3698</v>
      </c>
      <c r="D79" s="32">
        <v>10.5367</v>
      </c>
    </row>
    <row r="80" spans="1:7" x14ac:dyDescent="0.2">
      <c r="A80" s="6" t="s">
        <v>128</v>
      </c>
      <c r="C80" s="32">
        <v>10.3698</v>
      </c>
      <c r="D80" s="32">
        <v>10.5367</v>
      </c>
    </row>
    <row r="82" spans="1:4" x14ac:dyDescent="0.2">
      <c r="A82" s="6" t="s">
        <v>56</v>
      </c>
    </row>
    <row r="84" spans="1:4" x14ac:dyDescent="0.2">
      <c r="A84" s="11" t="s">
        <v>996</v>
      </c>
      <c r="D84" s="31" t="s">
        <v>58</v>
      </c>
    </row>
    <row r="86" spans="1:4" x14ac:dyDescent="0.2">
      <c r="A86" s="11" t="s">
        <v>998</v>
      </c>
      <c r="D86" s="31" t="s">
        <v>58</v>
      </c>
    </row>
    <row r="88" spans="1:4" x14ac:dyDescent="0.2">
      <c r="A88" s="11" t="s">
        <v>1019</v>
      </c>
      <c r="D88" s="31" t="s">
        <v>58</v>
      </c>
    </row>
    <row r="89" spans="1:4" x14ac:dyDescent="0.2">
      <c r="A89" s="11"/>
    </row>
    <row r="90" spans="1:4" x14ac:dyDescent="0.2">
      <c r="A90" s="11" t="s">
        <v>1014</v>
      </c>
      <c r="D90" s="31" t="s">
        <v>58</v>
      </c>
    </row>
    <row r="92" spans="1:4" x14ac:dyDescent="0.2">
      <c r="A92" s="11" t="s">
        <v>1015</v>
      </c>
      <c r="D92" s="36">
        <v>0.69968381646007805</v>
      </c>
    </row>
    <row r="94" spans="1:4" x14ac:dyDescent="0.2">
      <c r="A94" s="11" t="s">
        <v>377</v>
      </c>
      <c r="D94" s="31" t="s">
        <v>58</v>
      </c>
    </row>
    <row r="96" spans="1:4" x14ac:dyDescent="0.2">
      <c r="A96" s="11" t="s">
        <v>984</v>
      </c>
      <c r="D96" s="31" t="s">
        <v>58</v>
      </c>
    </row>
    <row r="98" spans="1:9" x14ac:dyDescent="0.2">
      <c r="A98" s="11" t="s">
        <v>985</v>
      </c>
      <c r="B98" s="11"/>
      <c r="D98" s="31" t="s">
        <v>58</v>
      </c>
    </row>
    <row r="99" spans="1:9" x14ac:dyDescent="0.2">
      <c r="A99" s="11"/>
      <c r="B99" s="11"/>
    </row>
    <row r="100" spans="1:9" x14ac:dyDescent="0.2">
      <c r="A100" s="11" t="s">
        <v>986</v>
      </c>
      <c r="B100" s="11"/>
      <c r="D100" s="31" t="s">
        <v>58</v>
      </c>
    </row>
    <row r="101" spans="1:9" x14ac:dyDescent="0.2">
      <c r="A101" s="11"/>
      <c r="B101" s="11"/>
    </row>
    <row r="102" spans="1:9" x14ac:dyDescent="0.2">
      <c r="A102" s="11" t="s">
        <v>987</v>
      </c>
      <c r="B102" s="11"/>
      <c r="D102" s="31" t="s">
        <v>58</v>
      </c>
    </row>
    <row r="104" spans="1:9" x14ac:dyDescent="0.2">
      <c r="A104" s="56" t="s">
        <v>1020</v>
      </c>
      <c r="B104" s="57"/>
      <c r="C104" s="57"/>
      <c r="D104" s="57"/>
      <c r="E104" s="10"/>
      <c r="F104" s="57"/>
      <c r="G104" s="57"/>
      <c r="H104" s="57"/>
      <c r="I104" s="57"/>
    </row>
    <row r="105" spans="1:9" x14ac:dyDescent="0.2">
      <c r="A105" s="57"/>
      <c r="B105" s="57"/>
      <c r="C105" s="57"/>
      <c r="D105" s="57"/>
      <c r="E105" s="10"/>
      <c r="F105" s="57"/>
      <c r="G105" s="57"/>
      <c r="H105" s="57"/>
      <c r="I105" s="57"/>
    </row>
    <row r="106" spans="1:9" x14ac:dyDescent="0.2">
      <c r="A106" s="56" t="s">
        <v>1129</v>
      </c>
      <c r="B106" s="57"/>
      <c r="C106" s="57"/>
      <c r="D106" s="57"/>
      <c r="E106" s="10"/>
      <c r="F106" s="57"/>
      <c r="G106" s="57"/>
      <c r="H106" s="57"/>
      <c r="I106" s="57"/>
    </row>
    <row r="107" spans="1:9" x14ac:dyDescent="0.2">
      <c r="A107" s="71"/>
      <c r="B107" s="57"/>
      <c r="C107" s="57"/>
      <c r="D107" s="57"/>
      <c r="E107" s="10"/>
      <c r="F107" s="57"/>
      <c r="G107" s="57"/>
      <c r="H107" s="57"/>
      <c r="I107" s="57"/>
    </row>
    <row r="108" spans="1:9" x14ac:dyDescent="0.2">
      <c r="A108" s="57"/>
      <c r="B108" s="57"/>
      <c r="C108" s="57"/>
      <c r="D108" s="57"/>
      <c r="E108" s="10"/>
      <c r="F108" s="57"/>
      <c r="G108" s="57"/>
      <c r="H108" s="57"/>
      <c r="I108" s="57"/>
    </row>
    <row r="109" spans="1:9" x14ac:dyDescent="0.2">
      <c r="A109" s="57"/>
      <c r="B109" s="57"/>
      <c r="C109" s="57"/>
      <c r="D109" s="57"/>
      <c r="E109" s="10"/>
      <c r="F109" s="57"/>
      <c r="G109" s="57"/>
      <c r="H109" s="57"/>
      <c r="I109" s="57"/>
    </row>
    <row r="110" spans="1:9" x14ac:dyDescent="0.2">
      <c r="A110" s="57"/>
      <c r="B110" s="57"/>
      <c r="C110" s="57"/>
      <c r="D110" s="57"/>
      <c r="E110" s="10"/>
      <c r="F110" s="57"/>
      <c r="G110" s="57"/>
      <c r="H110" s="57"/>
      <c r="I110" s="57"/>
    </row>
    <row r="111" spans="1:9" x14ac:dyDescent="0.2">
      <c r="A111" s="57"/>
      <c r="B111" s="57"/>
      <c r="C111" s="57"/>
      <c r="D111" s="57"/>
      <c r="E111" s="10"/>
      <c r="F111" s="57"/>
      <c r="G111" s="57"/>
      <c r="H111" s="57"/>
      <c r="I111" s="57"/>
    </row>
    <row r="112" spans="1:9" x14ac:dyDescent="0.2">
      <c r="A112" s="57"/>
      <c r="B112" s="57"/>
      <c r="C112" s="57"/>
      <c r="D112" s="57"/>
      <c r="E112" s="10"/>
      <c r="F112" s="57"/>
      <c r="G112" s="57"/>
      <c r="H112" s="57"/>
      <c r="I112" s="57"/>
    </row>
    <row r="113" spans="1:9" x14ac:dyDescent="0.2">
      <c r="A113" s="57"/>
      <c r="B113" s="57"/>
      <c r="C113" s="57"/>
      <c r="D113" s="57"/>
      <c r="E113" s="10"/>
      <c r="F113" s="57"/>
      <c r="G113" s="57"/>
      <c r="H113" s="57"/>
      <c r="I113" s="57"/>
    </row>
    <row r="114" spans="1:9" x14ac:dyDescent="0.2">
      <c r="A114" s="57"/>
      <c r="B114" s="57"/>
      <c r="C114" s="57"/>
      <c r="D114" s="57"/>
      <c r="E114" s="10"/>
      <c r="F114" s="57"/>
      <c r="G114" s="57"/>
      <c r="H114" s="57"/>
      <c r="I114" s="57"/>
    </row>
    <row r="115" spans="1:9" x14ac:dyDescent="0.2">
      <c r="A115" s="57"/>
      <c r="B115" s="57"/>
      <c r="C115" s="57"/>
      <c r="D115" s="57"/>
      <c r="E115" s="10"/>
      <c r="F115" s="57"/>
      <c r="G115" s="57"/>
      <c r="H115" s="57"/>
      <c r="I115" s="57"/>
    </row>
    <row r="116" spans="1:9" x14ac:dyDescent="0.2">
      <c r="A116" s="57"/>
      <c r="B116" s="57"/>
      <c r="C116" s="57"/>
      <c r="D116" s="57"/>
      <c r="E116" s="10"/>
      <c r="F116" s="57"/>
      <c r="G116" s="57"/>
      <c r="H116" s="57"/>
      <c r="I116" s="57"/>
    </row>
    <row r="117" spans="1:9" x14ac:dyDescent="0.2">
      <c r="A117" s="57"/>
      <c r="B117" s="57"/>
      <c r="C117" s="57"/>
      <c r="D117" s="57"/>
      <c r="E117" s="10"/>
      <c r="F117" s="57"/>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6" t="s">
        <v>1145</v>
      </c>
      <c r="B125" s="57"/>
      <c r="C125" s="57"/>
      <c r="D125" s="57"/>
      <c r="E125" s="10"/>
      <c r="G125" s="57"/>
      <c r="H125" s="57"/>
      <c r="I125" s="57"/>
    </row>
    <row r="126" spans="1:9" x14ac:dyDescent="0.2">
      <c r="A126" s="57"/>
      <c r="B126" s="57"/>
      <c r="C126" s="57"/>
      <c r="D126" s="57"/>
      <c r="E126" s="10"/>
      <c r="G126" s="57"/>
      <c r="H126" s="57"/>
      <c r="I126" s="57"/>
    </row>
    <row r="127" spans="1:9" x14ac:dyDescent="0.2">
      <c r="A127" s="56" t="s">
        <v>1130</v>
      </c>
      <c r="B127" s="57"/>
      <c r="C127" s="57"/>
      <c r="D127" s="57"/>
      <c r="E127" s="10"/>
      <c r="G127" s="57"/>
      <c r="H127" s="57"/>
      <c r="I127" s="57"/>
    </row>
    <row r="128" spans="1:9" x14ac:dyDescent="0.2">
      <c r="A128" s="57"/>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t="s">
        <v>1128</v>
      </c>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row r="223" spans="1:9" x14ac:dyDescent="0.2">
      <c r="A223" s="57"/>
      <c r="B223" s="57"/>
      <c r="C223" s="57"/>
      <c r="D223" s="57"/>
      <c r="E223" s="10"/>
      <c r="G223" s="57"/>
      <c r="H223" s="57"/>
      <c r="I223" s="57"/>
    </row>
    <row r="224" spans="1:9" x14ac:dyDescent="0.2">
      <c r="A224" s="57"/>
      <c r="B224" s="57"/>
      <c r="C224" s="57"/>
      <c r="D224" s="57"/>
      <c r="E224" s="10"/>
      <c r="G224" s="57"/>
      <c r="H224" s="57"/>
      <c r="I224" s="57"/>
    </row>
    <row r="225" spans="1:9" x14ac:dyDescent="0.2">
      <c r="A225" s="57"/>
      <c r="B225" s="57"/>
      <c r="C225" s="57"/>
      <c r="D225" s="57"/>
      <c r="E225" s="10"/>
      <c r="G225" s="57"/>
      <c r="H225" s="57"/>
      <c r="I225" s="57"/>
    </row>
    <row r="226" spans="1:9" x14ac:dyDescent="0.2">
      <c r="A226" s="57"/>
      <c r="B226" s="57"/>
      <c r="C226" s="57"/>
      <c r="D226" s="57"/>
      <c r="E226" s="10"/>
      <c r="G226" s="57"/>
      <c r="H226" s="57"/>
      <c r="I226" s="57"/>
    </row>
    <row r="227" spans="1:9" x14ac:dyDescent="0.2">
      <c r="A227" s="57"/>
      <c r="B227" s="57"/>
      <c r="C227" s="57"/>
      <c r="D227" s="57"/>
      <c r="E227" s="10"/>
      <c r="G227" s="57"/>
      <c r="H227" s="57"/>
      <c r="I227" s="57"/>
    </row>
    <row r="228" spans="1:9" x14ac:dyDescent="0.2">
      <c r="A228" s="57"/>
      <c r="B228" s="57"/>
      <c r="C228" s="57"/>
      <c r="D228" s="57"/>
      <c r="E228" s="10"/>
      <c r="G228" s="57"/>
      <c r="H228" s="57"/>
      <c r="I228" s="57"/>
    </row>
    <row r="229" spans="1:9" x14ac:dyDescent="0.2">
      <c r="A229" s="57"/>
      <c r="B229" s="57"/>
      <c r="C229" s="57"/>
      <c r="D229" s="57"/>
      <c r="E229" s="10"/>
      <c r="G229" s="57"/>
      <c r="H229" s="57"/>
      <c r="I229" s="57"/>
    </row>
    <row r="230" spans="1:9" x14ac:dyDescent="0.2">
      <c r="A230" s="57"/>
      <c r="B230" s="57"/>
      <c r="C230" s="57"/>
      <c r="D230" s="57"/>
      <c r="E230" s="10"/>
      <c r="G230" s="57"/>
      <c r="H230" s="57"/>
      <c r="I230" s="57"/>
    </row>
    <row r="231" spans="1:9" x14ac:dyDescent="0.2">
      <c r="A231" s="57"/>
      <c r="B231" s="57"/>
      <c r="C231" s="57"/>
      <c r="D231" s="57"/>
      <c r="E231" s="10"/>
      <c r="G231" s="57"/>
      <c r="H231" s="57"/>
      <c r="I231" s="57"/>
    </row>
    <row r="232" spans="1:9" x14ac:dyDescent="0.2">
      <c r="A232" s="57"/>
      <c r="B232" s="57"/>
      <c r="C232" s="57"/>
      <c r="D232" s="57"/>
      <c r="E232" s="10"/>
      <c r="G232" s="57"/>
      <c r="H232" s="57"/>
      <c r="I232" s="57"/>
    </row>
    <row r="233" spans="1:9" x14ac:dyDescent="0.2">
      <c r="A233" s="57"/>
      <c r="B233" s="57"/>
      <c r="C233" s="57"/>
      <c r="D233" s="57"/>
      <c r="E233" s="10"/>
      <c r="G233" s="57"/>
      <c r="H233" s="57"/>
      <c r="I233" s="57"/>
    </row>
    <row r="234" spans="1:9" x14ac:dyDescent="0.2">
      <c r="A234" s="57"/>
      <c r="B234" s="57"/>
      <c r="C234" s="57"/>
      <c r="D234" s="57"/>
      <c r="E234" s="10"/>
      <c r="G234" s="57"/>
      <c r="H234" s="57"/>
      <c r="I234" s="57"/>
    </row>
    <row r="235" spans="1:9" x14ac:dyDescent="0.2">
      <c r="A235" s="57"/>
      <c r="B235" s="57"/>
      <c r="C235" s="57"/>
      <c r="D235" s="57"/>
      <c r="E235" s="10"/>
      <c r="G235" s="57"/>
      <c r="H235" s="57"/>
      <c r="I235" s="57"/>
    </row>
    <row r="236" spans="1:9" x14ac:dyDescent="0.2">
      <c r="A236" s="57"/>
      <c r="B236" s="57"/>
      <c r="C236" s="57"/>
      <c r="D236" s="57"/>
      <c r="E236" s="10"/>
      <c r="G236" s="57"/>
      <c r="H236" s="57"/>
      <c r="I236" s="57"/>
    </row>
    <row r="237" spans="1:9" x14ac:dyDescent="0.2">
      <c r="A237" s="57"/>
      <c r="B237" s="57"/>
      <c r="C237" s="57"/>
      <c r="D237" s="57"/>
      <c r="E237" s="10"/>
      <c r="G237" s="57"/>
      <c r="H237" s="57"/>
      <c r="I237" s="57"/>
    </row>
    <row r="238" spans="1:9" x14ac:dyDescent="0.2">
      <c r="A238" s="57"/>
      <c r="B238" s="57"/>
      <c r="C238" s="57"/>
      <c r="D238" s="57"/>
      <c r="E238" s="10"/>
      <c r="G238" s="57"/>
      <c r="H238" s="57"/>
      <c r="I238" s="57"/>
    </row>
    <row r="239" spans="1:9" x14ac:dyDescent="0.2">
      <c r="A239" s="57"/>
      <c r="B239" s="57"/>
      <c r="C239" s="57"/>
      <c r="D239" s="57"/>
      <c r="E239" s="10"/>
      <c r="G239" s="57"/>
      <c r="H239" s="57"/>
      <c r="I239" s="57"/>
    </row>
    <row r="240" spans="1:9" x14ac:dyDescent="0.2">
      <c r="A240" s="57"/>
      <c r="B240" s="57"/>
      <c r="C240" s="57"/>
      <c r="D240" s="57"/>
      <c r="E240" s="10"/>
      <c r="G240" s="57"/>
      <c r="H240" s="57"/>
      <c r="I240" s="57"/>
    </row>
    <row r="241" spans="1:9" x14ac:dyDescent="0.2">
      <c r="A241" s="57"/>
      <c r="B241" s="57"/>
      <c r="C241" s="57"/>
      <c r="D241" s="57"/>
      <c r="E241" s="10"/>
      <c r="G241" s="57"/>
      <c r="H241" s="57"/>
      <c r="I241" s="57"/>
    </row>
    <row r="242" spans="1:9" x14ac:dyDescent="0.2">
      <c r="A242" s="57"/>
      <c r="B242" s="57"/>
      <c r="C242" s="57"/>
      <c r="D242" s="57"/>
      <c r="E242" s="10"/>
      <c r="G242" s="57"/>
      <c r="H242" s="57"/>
      <c r="I242" s="57"/>
    </row>
    <row r="243" spans="1:9" x14ac:dyDescent="0.2">
      <c r="A243" s="57"/>
      <c r="B243" s="57"/>
      <c r="C243" s="57"/>
      <c r="D243" s="57"/>
      <c r="E243" s="10"/>
      <c r="G243" s="57"/>
      <c r="H243" s="57"/>
      <c r="I243" s="57"/>
    </row>
    <row r="244" spans="1:9" x14ac:dyDescent="0.2">
      <c r="A244" s="57"/>
      <c r="B244" s="57"/>
      <c r="C244" s="57"/>
      <c r="D244" s="57"/>
      <c r="E244" s="10"/>
      <c r="G244" s="57"/>
      <c r="H244" s="57"/>
      <c r="I244" s="57"/>
    </row>
    <row r="245" spans="1:9" x14ac:dyDescent="0.2">
      <c r="A245" s="57"/>
      <c r="B245" s="57"/>
      <c r="C245" s="57"/>
      <c r="D245" s="57"/>
      <c r="E245" s="10"/>
      <c r="G245" s="57"/>
      <c r="H245" s="57"/>
      <c r="I245" s="57"/>
    </row>
    <row r="246" spans="1:9" x14ac:dyDescent="0.2">
      <c r="A246" s="57"/>
      <c r="B246" s="57"/>
      <c r="C246" s="57"/>
      <c r="D246" s="57"/>
      <c r="E246" s="10"/>
      <c r="G246" s="57"/>
      <c r="H246" s="57"/>
      <c r="I246" s="57"/>
    </row>
    <row r="247" spans="1:9" x14ac:dyDescent="0.2">
      <c r="A247" s="57"/>
      <c r="B247" s="57"/>
      <c r="C247" s="57"/>
      <c r="D247" s="57"/>
      <c r="E247" s="10"/>
      <c r="G247" s="57"/>
      <c r="H247" s="57"/>
      <c r="I247" s="57"/>
    </row>
    <row r="248" spans="1:9" x14ac:dyDescent="0.2">
      <c r="A248" s="57"/>
      <c r="B248" s="57"/>
      <c r="C248" s="57"/>
      <c r="D248" s="57"/>
      <c r="E248" s="10"/>
      <c r="G248" s="57"/>
      <c r="H248" s="57"/>
      <c r="I248" s="57"/>
    </row>
  </sheetData>
  <mergeCells count="2">
    <mergeCell ref="A1:F1"/>
    <mergeCell ref="A72:D72"/>
  </mergeCells>
  <conditionalFormatting sqref="F2:F3">
    <cfRule type="cellIs" dxfId="53" priority="3" stopIfTrue="1" operator="between">
      <formula>0.009</formula>
      <formula>-0.009</formula>
    </cfRule>
  </conditionalFormatting>
  <conditionalFormatting sqref="F5:F103">
    <cfRule type="cellIs" dxfId="52" priority="2" stopIfTrue="1" operator="between">
      <formula>0.009</formula>
      <formula>-0.009</formula>
    </cfRule>
  </conditionalFormatting>
  <conditionalFormatting sqref="F118:F65536">
    <cfRule type="cellIs" dxfId="51"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3204C-E9E4-4A3F-A65E-074FA0BAF9EB}">
  <dimension ref="A1:I147"/>
  <sheetViews>
    <sheetView workbookViewId="0">
      <selection sqref="A1:F1"/>
    </sheetView>
  </sheetViews>
  <sheetFormatPr defaultColWidth="9.140625" defaultRowHeight="11.25" x14ac:dyDescent="0.2"/>
  <cols>
    <col min="1" max="1" width="38.7109375" style="6" bestFit="1" customWidth="1"/>
    <col min="2" max="2" width="32.140625" style="6" bestFit="1" customWidth="1"/>
    <col min="3" max="3" width="35.42578125" style="6" bestFit="1" customWidth="1"/>
    <col min="4" max="4" width="15.7109375" style="6" customWidth="1"/>
    <col min="5" max="5" width="28" style="9" customWidth="1"/>
    <col min="6" max="6" width="13.5703125" style="10" bestFit="1" customWidth="1"/>
    <col min="7" max="16384" width="9.140625" style="6"/>
  </cols>
  <sheetData>
    <row r="1" spans="1:6" s="1" customFormat="1" ht="15" x14ac:dyDescent="0.2">
      <c r="A1" s="173" t="s">
        <v>20</v>
      </c>
      <c r="B1" s="174"/>
      <c r="C1" s="174"/>
      <c r="D1" s="174"/>
      <c r="E1" s="174"/>
      <c r="F1" s="174"/>
    </row>
    <row r="2" spans="1:6" s="1" customFormat="1" ht="12" x14ac:dyDescent="0.2">
      <c r="E2" s="5"/>
      <c r="F2" s="8"/>
    </row>
    <row r="3" spans="1:6" s="1" customFormat="1" ht="12" x14ac:dyDescent="0.2">
      <c r="A3" s="7" t="s">
        <v>7</v>
      </c>
      <c r="B3" s="2"/>
      <c r="C3" s="3"/>
      <c r="D3" s="3"/>
      <c r="E3" s="4"/>
      <c r="F3" s="8"/>
    </row>
    <row r="4" spans="1:6" s="1" customFormat="1" ht="21.75" customHeight="1" x14ac:dyDescent="0.2">
      <c r="A4" s="14" t="s">
        <v>2</v>
      </c>
      <c r="B4" s="14" t="s">
        <v>0</v>
      </c>
      <c r="C4" s="15" t="s">
        <v>582</v>
      </c>
      <c r="D4" s="15" t="s">
        <v>1</v>
      </c>
      <c r="E4" s="61" t="s">
        <v>6</v>
      </c>
      <c r="F4" s="16" t="s">
        <v>3</v>
      </c>
    </row>
    <row r="5" spans="1:6" x14ac:dyDescent="0.2">
      <c r="A5" s="17" t="s">
        <v>139</v>
      </c>
      <c r="B5" s="18"/>
      <c r="C5" s="18"/>
      <c r="D5" s="18"/>
      <c r="E5" s="19"/>
      <c r="F5" s="20"/>
    </row>
    <row r="6" spans="1:6" x14ac:dyDescent="0.2">
      <c r="A6" s="21" t="s">
        <v>31</v>
      </c>
      <c r="B6" s="22"/>
      <c r="C6" s="22"/>
      <c r="D6" s="22"/>
      <c r="E6" s="23"/>
      <c r="F6" s="24"/>
    </row>
    <row r="7" spans="1:6" x14ac:dyDescent="0.2">
      <c r="A7" s="22" t="s">
        <v>144</v>
      </c>
      <c r="B7" s="22" t="s">
        <v>143</v>
      </c>
      <c r="C7" s="22" t="s">
        <v>142</v>
      </c>
      <c r="D7" s="25">
        <v>1227369</v>
      </c>
      <c r="E7" s="23">
        <v>15420.664119999999</v>
      </c>
      <c r="F7" s="24">
        <v>4.5463060989254602</v>
      </c>
    </row>
    <row r="8" spans="1:6" x14ac:dyDescent="0.2">
      <c r="A8" s="22" t="s">
        <v>165</v>
      </c>
      <c r="B8" s="22" t="s">
        <v>164</v>
      </c>
      <c r="C8" s="22" t="s">
        <v>166</v>
      </c>
      <c r="D8" s="25">
        <v>5414702</v>
      </c>
      <c r="E8" s="23">
        <v>13568.16027</v>
      </c>
      <c r="F8" s="24">
        <v>4.0001526073508096</v>
      </c>
    </row>
    <row r="9" spans="1:6" x14ac:dyDescent="0.2">
      <c r="A9" s="22" t="s">
        <v>151</v>
      </c>
      <c r="B9" s="22" t="s">
        <v>150</v>
      </c>
      <c r="C9" s="22" t="s">
        <v>142</v>
      </c>
      <c r="D9" s="25">
        <v>1040976</v>
      </c>
      <c r="E9" s="23">
        <v>13393.19722</v>
      </c>
      <c r="F9" s="24">
        <v>3.94857016089379</v>
      </c>
    </row>
    <row r="10" spans="1:6" x14ac:dyDescent="0.2">
      <c r="A10" s="22" t="s">
        <v>179</v>
      </c>
      <c r="B10" s="22" t="s">
        <v>178</v>
      </c>
      <c r="C10" s="22" t="s">
        <v>180</v>
      </c>
      <c r="D10" s="25">
        <v>344268</v>
      </c>
      <c r="E10" s="23">
        <v>10485.02621</v>
      </c>
      <c r="F10" s="24">
        <v>3.0911858422551699</v>
      </c>
    </row>
    <row r="11" spans="1:6" x14ac:dyDescent="0.2">
      <c r="A11" s="22" t="s">
        <v>320</v>
      </c>
      <c r="B11" s="22" t="s">
        <v>319</v>
      </c>
      <c r="C11" s="22" t="s">
        <v>142</v>
      </c>
      <c r="D11" s="25">
        <v>2538970</v>
      </c>
      <c r="E11" s="23">
        <v>9754.7227399999992</v>
      </c>
      <c r="F11" s="24">
        <v>2.8758784408429801</v>
      </c>
    </row>
    <row r="12" spans="1:6" x14ac:dyDescent="0.2">
      <c r="A12" s="22" t="s">
        <v>141</v>
      </c>
      <c r="B12" s="22" t="s">
        <v>140</v>
      </c>
      <c r="C12" s="22" t="s">
        <v>142</v>
      </c>
      <c r="D12" s="25">
        <v>1300837</v>
      </c>
      <c r="E12" s="23">
        <v>9685.3818840000004</v>
      </c>
      <c r="F12" s="24">
        <v>2.8554354330656002</v>
      </c>
    </row>
    <row r="13" spans="1:6" x14ac:dyDescent="0.2">
      <c r="A13" s="22" t="s">
        <v>703</v>
      </c>
      <c r="B13" s="22" t="s">
        <v>702</v>
      </c>
      <c r="C13" s="22" t="s">
        <v>208</v>
      </c>
      <c r="D13" s="25">
        <v>404815</v>
      </c>
      <c r="E13" s="23">
        <v>8773.9603100000004</v>
      </c>
      <c r="F13" s="24">
        <v>2.5867309578027999</v>
      </c>
    </row>
    <row r="14" spans="1:6" x14ac:dyDescent="0.2">
      <c r="A14" s="22" t="s">
        <v>188</v>
      </c>
      <c r="B14" s="22" t="s">
        <v>187</v>
      </c>
      <c r="C14" s="22" t="s">
        <v>189</v>
      </c>
      <c r="D14" s="25">
        <v>924927</v>
      </c>
      <c r="E14" s="23">
        <v>7600.1251590000002</v>
      </c>
      <c r="F14" s="24">
        <v>2.2406619516565001</v>
      </c>
    </row>
    <row r="15" spans="1:6" x14ac:dyDescent="0.2">
      <c r="A15" s="22" t="s">
        <v>146</v>
      </c>
      <c r="B15" s="22" t="s">
        <v>145</v>
      </c>
      <c r="C15" s="22" t="s">
        <v>142</v>
      </c>
      <c r="D15" s="25">
        <v>782229</v>
      </c>
      <c r="E15" s="23">
        <v>7543.816476</v>
      </c>
      <c r="F15" s="24">
        <v>2.2240610772095102</v>
      </c>
    </row>
    <row r="16" spans="1:6" x14ac:dyDescent="0.2">
      <c r="A16" s="22" t="s">
        <v>774</v>
      </c>
      <c r="B16" s="22" t="s">
        <v>773</v>
      </c>
      <c r="C16" s="22" t="s">
        <v>160</v>
      </c>
      <c r="D16" s="25">
        <v>142753</v>
      </c>
      <c r="E16" s="23">
        <v>7415.0190789999997</v>
      </c>
      <c r="F16" s="24">
        <v>2.1860891463672201</v>
      </c>
    </row>
    <row r="17" spans="1:6" x14ac:dyDescent="0.2">
      <c r="A17" s="22" t="s">
        <v>448</v>
      </c>
      <c r="B17" s="22" t="s">
        <v>447</v>
      </c>
      <c r="C17" s="22" t="s">
        <v>166</v>
      </c>
      <c r="D17" s="25">
        <v>6086971</v>
      </c>
      <c r="E17" s="23">
        <v>7412.1045869999998</v>
      </c>
      <c r="F17" s="24">
        <v>2.1852298985000802</v>
      </c>
    </row>
    <row r="18" spans="1:6" x14ac:dyDescent="0.2">
      <c r="A18" s="22" t="s">
        <v>159</v>
      </c>
      <c r="B18" s="22" t="s">
        <v>158</v>
      </c>
      <c r="C18" s="22" t="s">
        <v>160</v>
      </c>
      <c r="D18" s="25">
        <v>603686</v>
      </c>
      <c r="E18" s="23">
        <v>7008.1907739999997</v>
      </c>
      <c r="F18" s="24">
        <v>2.0661483973927202</v>
      </c>
    </row>
    <row r="19" spans="1:6" x14ac:dyDescent="0.2">
      <c r="A19" s="22" t="s">
        <v>360</v>
      </c>
      <c r="B19" s="22" t="s">
        <v>359</v>
      </c>
      <c r="C19" s="22" t="s">
        <v>202</v>
      </c>
      <c r="D19" s="25">
        <v>416180</v>
      </c>
      <c r="E19" s="23">
        <v>6966.8531999999996</v>
      </c>
      <c r="F19" s="24">
        <v>2.0539612916151402</v>
      </c>
    </row>
    <row r="20" spans="1:6" x14ac:dyDescent="0.2">
      <c r="A20" s="22" t="s">
        <v>454</v>
      </c>
      <c r="B20" s="22" t="s">
        <v>453</v>
      </c>
      <c r="C20" s="22" t="s">
        <v>455</v>
      </c>
      <c r="D20" s="25">
        <v>325633</v>
      </c>
      <c r="E20" s="23">
        <v>6707.7141670000001</v>
      </c>
      <c r="F20" s="24">
        <v>1.9775621588002501</v>
      </c>
    </row>
    <row r="21" spans="1:6" x14ac:dyDescent="0.2">
      <c r="A21" s="22" t="s">
        <v>245</v>
      </c>
      <c r="B21" s="22" t="s">
        <v>244</v>
      </c>
      <c r="C21" s="22" t="s">
        <v>202</v>
      </c>
      <c r="D21" s="25">
        <v>4746779</v>
      </c>
      <c r="E21" s="23">
        <v>6552.4537319999999</v>
      </c>
      <c r="F21" s="24">
        <v>1.93178841928622</v>
      </c>
    </row>
    <row r="22" spans="1:6" x14ac:dyDescent="0.2">
      <c r="A22" s="22" t="s">
        <v>340</v>
      </c>
      <c r="B22" s="22" t="s">
        <v>339</v>
      </c>
      <c r="C22" s="22" t="s">
        <v>142</v>
      </c>
      <c r="D22" s="25">
        <v>661537</v>
      </c>
      <c r="E22" s="23">
        <v>6514.1548389999998</v>
      </c>
      <c r="F22" s="24">
        <v>1.92049717466322</v>
      </c>
    </row>
    <row r="23" spans="1:6" x14ac:dyDescent="0.2">
      <c r="A23" s="22" t="s">
        <v>153</v>
      </c>
      <c r="B23" s="22" t="s">
        <v>152</v>
      </c>
      <c r="C23" s="22" t="s">
        <v>154</v>
      </c>
      <c r="D23" s="25">
        <v>158301</v>
      </c>
      <c r="E23" s="23">
        <v>6453.140265</v>
      </c>
      <c r="F23" s="24">
        <v>1.90250891373354</v>
      </c>
    </row>
    <row r="24" spans="1:6" x14ac:dyDescent="0.2">
      <c r="A24" s="22" t="s">
        <v>251</v>
      </c>
      <c r="B24" s="22" t="s">
        <v>250</v>
      </c>
      <c r="C24" s="22" t="s">
        <v>252</v>
      </c>
      <c r="D24" s="25">
        <v>571609</v>
      </c>
      <c r="E24" s="23">
        <v>6440.3186029999997</v>
      </c>
      <c r="F24" s="24">
        <v>1.8987288430637299</v>
      </c>
    </row>
    <row r="25" spans="1:6" x14ac:dyDescent="0.2">
      <c r="A25" s="22" t="s">
        <v>379</v>
      </c>
      <c r="B25" s="22" t="s">
        <v>378</v>
      </c>
      <c r="C25" s="22" t="s">
        <v>380</v>
      </c>
      <c r="D25" s="25">
        <v>370173</v>
      </c>
      <c r="E25" s="23">
        <v>6302.1953249999997</v>
      </c>
      <c r="F25" s="24">
        <v>1.8580074645103599</v>
      </c>
    </row>
    <row r="26" spans="1:6" x14ac:dyDescent="0.2">
      <c r="A26" s="22" t="s">
        <v>551</v>
      </c>
      <c r="B26" s="22" t="s">
        <v>550</v>
      </c>
      <c r="C26" s="22" t="s">
        <v>166</v>
      </c>
      <c r="D26" s="25">
        <v>2389811</v>
      </c>
      <c r="E26" s="23">
        <v>6163.3225689999999</v>
      </c>
      <c r="F26" s="24">
        <v>1.81706512553816</v>
      </c>
    </row>
    <row r="27" spans="1:6" x14ac:dyDescent="0.2">
      <c r="A27" s="22" t="s">
        <v>421</v>
      </c>
      <c r="B27" s="22" t="s">
        <v>420</v>
      </c>
      <c r="C27" s="22" t="s">
        <v>166</v>
      </c>
      <c r="D27" s="25">
        <v>576365</v>
      </c>
      <c r="E27" s="23">
        <v>5734.8317500000003</v>
      </c>
      <c r="F27" s="24">
        <v>1.69073785398916</v>
      </c>
    </row>
    <row r="28" spans="1:6" x14ac:dyDescent="0.2">
      <c r="A28" s="22" t="s">
        <v>838</v>
      </c>
      <c r="B28" s="22" t="s">
        <v>837</v>
      </c>
      <c r="C28" s="22" t="s">
        <v>218</v>
      </c>
      <c r="D28" s="25">
        <v>209500</v>
      </c>
      <c r="E28" s="23">
        <v>5703.8469999999998</v>
      </c>
      <c r="F28" s="24">
        <v>1.6816029583191301</v>
      </c>
    </row>
    <row r="29" spans="1:6" x14ac:dyDescent="0.2">
      <c r="A29" s="22" t="s">
        <v>736</v>
      </c>
      <c r="B29" s="22" t="s">
        <v>735</v>
      </c>
      <c r="C29" s="22" t="s">
        <v>458</v>
      </c>
      <c r="D29" s="25">
        <v>208824</v>
      </c>
      <c r="E29" s="23">
        <v>5671.2421919999997</v>
      </c>
      <c r="F29" s="24">
        <v>1.67199043863054</v>
      </c>
    </row>
    <row r="30" spans="1:6" x14ac:dyDescent="0.2">
      <c r="A30" s="22" t="s">
        <v>283</v>
      </c>
      <c r="B30" s="22" t="s">
        <v>282</v>
      </c>
      <c r="C30" s="22" t="s">
        <v>243</v>
      </c>
      <c r="D30" s="25">
        <v>491529</v>
      </c>
      <c r="E30" s="23">
        <v>5428.9378049999996</v>
      </c>
      <c r="F30" s="24">
        <v>1.60055448075984</v>
      </c>
    </row>
    <row r="31" spans="1:6" x14ac:dyDescent="0.2">
      <c r="A31" s="22" t="s">
        <v>173</v>
      </c>
      <c r="B31" s="22" t="s">
        <v>172</v>
      </c>
      <c r="C31" s="22" t="s">
        <v>174</v>
      </c>
      <c r="D31" s="25">
        <v>47199</v>
      </c>
      <c r="E31" s="23">
        <v>5419.3891800000001</v>
      </c>
      <c r="F31" s="24">
        <v>1.5977393638663</v>
      </c>
    </row>
    <row r="32" spans="1:6" x14ac:dyDescent="0.2">
      <c r="A32" s="22" t="s">
        <v>752</v>
      </c>
      <c r="B32" s="22" t="s">
        <v>751</v>
      </c>
      <c r="C32" s="22" t="s">
        <v>213</v>
      </c>
      <c r="D32" s="25">
        <v>47002</v>
      </c>
      <c r="E32" s="23">
        <v>5416.5104799999999</v>
      </c>
      <c r="F32" s="24">
        <v>1.5968906681638899</v>
      </c>
    </row>
    <row r="33" spans="1:6" x14ac:dyDescent="0.2">
      <c r="A33" s="22" t="s">
        <v>362</v>
      </c>
      <c r="B33" s="22" t="s">
        <v>361</v>
      </c>
      <c r="C33" s="22" t="s">
        <v>213</v>
      </c>
      <c r="D33" s="25">
        <v>201064</v>
      </c>
      <c r="E33" s="23">
        <v>5371.6258239999997</v>
      </c>
      <c r="F33" s="24">
        <v>1.58365781491366</v>
      </c>
    </row>
    <row r="34" spans="1:6" x14ac:dyDescent="0.2">
      <c r="A34" s="22" t="s">
        <v>156</v>
      </c>
      <c r="B34" s="22" t="s">
        <v>155</v>
      </c>
      <c r="C34" s="22" t="s">
        <v>157</v>
      </c>
      <c r="D34" s="25">
        <v>293188</v>
      </c>
      <c r="E34" s="23">
        <v>5362.40852</v>
      </c>
      <c r="F34" s="24">
        <v>1.5809403777744599</v>
      </c>
    </row>
    <row r="35" spans="1:6" x14ac:dyDescent="0.2">
      <c r="A35" s="22" t="s">
        <v>840</v>
      </c>
      <c r="B35" s="22" t="s">
        <v>839</v>
      </c>
      <c r="C35" s="22" t="s">
        <v>221</v>
      </c>
      <c r="D35" s="25">
        <v>1112585</v>
      </c>
      <c r="E35" s="23">
        <v>5309.2556199999999</v>
      </c>
      <c r="F35" s="24">
        <v>1.5652698883866401</v>
      </c>
    </row>
    <row r="36" spans="1:6" x14ac:dyDescent="0.2">
      <c r="A36" s="22" t="s">
        <v>842</v>
      </c>
      <c r="B36" s="22" t="s">
        <v>841</v>
      </c>
      <c r="C36" s="22" t="s">
        <v>163</v>
      </c>
      <c r="D36" s="25">
        <v>474838</v>
      </c>
      <c r="E36" s="23">
        <v>5270.2269619999997</v>
      </c>
      <c r="F36" s="24">
        <v>1.55376349511347</v>
      </c>
    </row>
    <row r="37" spans="1:6" x14ac:dyDescent="0.2">
      <c r="A37" s="22" t="s">
        <v>168</v>
      </c>
      <c r="B37" s="22" t="s">
        <v>167</v>
      </c>
      <c r="C37" s="22" t="s">
        <v>169</v>
      </c>
      <c r="D37" s="25">
        <v>63310</v>
      </c>
      <c r="E37" s="23">
        <v>5176.5421500000002</v>
      </c>
      <c r="F37" s="24">
        <v>1.5261434244823999</v>
      </c>
    </row>
    <row r="38" spans="1:6" x14ac:dyDescent="0.2">
      <c r="A38" s="22" t="s">
        <v>844</v>
      </c>
      <c r="B38" s="22" t="s">
        <v>843</v>
      </c>
      <c r="C38" s="22" t="s">
        <v>585</v>
      </c>
      <c r="D38" s="25">
        <v>12387452</v>
      </c>
      <c r="E38" s="23">
        <v>5083.8103010000004</v>
      </c>
      <c r="F38" s="24">
        <v>1.4988043055318401</v>
      </c>
    </row>
    <row r="39" spans="1:6" x14ac:dyDescent="0.2">
      <c r="A39" s="22" t="s">
        <v>846</v>
      </c>
      <c r="B39" s="22" t="s">
        <v>845</v>
      </c>
      <c r="C39" s="22" t="s">
        <v>432</v>
      </c>
      <c r="D39" s="25">
        <v>377497</v>
      </c>
      <c r="E39" s="23">
        <v>4982.9603999999999</v>
      </c>
      <c r="F39" s="24">
        <v>1.4690718299118299</v>
      </c>
    </row>
    <row r="40" spans="1:6" x14ac:dyDescent="0.2">
      <c r="A40" s="22" t="s">
        <v>201</v>
      </c>
      <c r="B40" s="22" t="s">
        <v>200</v>
      </c>
      <c r="C40" s="22" t="s">
        <v>202</v>
      </c>
      <c r="D40" s="25">
        <v>277088</v>
      </c>
      <c r="E40" s="23">
        <v>4965.9711360000001</v>
      </c>
      <c r="F40" s="24">
        <v>1.46406307063023</v>
      </c>
    </row>
    <row r="41" spans="1:6" x14ac:dyDescent="0.2">
      <c r="A41" s="22" t="s">
        <v>541</v>
      </c>
      <c r="B41" s="22" t="s">
        <v>540</v>
      </c>
      <c r="C41" s="22" t="s">
        <v>221</v>
      </c>
      <c r="D41" s="25">
        <v>741395</v>
      </c>
      <c r="E41" s="23">
        <v>4936.5786079999998</v>
      </c>
      <c r="F41" s="24">
        <v>1.4553975923947</v>
      </c>
    </row>
    <row r="42" spans="1:6" x14ac:dyDescent="0.2">
      <c r="A42" s="22" t="s">
        <v>848</v>
      </c>
      <c r="B42" s="22" t="s">
        <v>847</v>
      </c>
      <c r="C42" s="22" t="s">
        <v>442</v>
      </c>
      <c r="D42" s="25">
        <v>66962</v>
      </c>
      <c r="E42" s="23">
        <v>4856.7538599999998</v>
      </c>
      <c r="F42" s="24">
        <v>1.43186373316182</v>
      </c>
    </row>
    <row r="43" spans="1:6" x14ac:dyDescent="0.2">
      <c r="A43" s="22" t="s">
        <v>850</v>
      </c>
      <c r="B43" s="22" t="s">
        <v>849</v>
      </c>
      <c r="C43" s="22" t="s">
        <v>186</v>
      </c>
      <c r="D43" s="25">
        <v>834909</v>
      </c>
      <c r="E43" s="23">
        <v>4810.7456579999998</v>
      </c>
      <c r="F43" s="24">
        <v>1.41829963710698</v>
      </c>
    </row>
    <row r="44" spans="1:6" x14ac:dyDescent="0.2">
      <c r="A44" s="22" t="s">
        <v>290</v>
      </c>
      <c r="B44" s="22" t="s">
        <v>289</v>
      </c>
      <c r="C44" s="22" t="s">
        <v>213</v>
      </c>
      <c r="D44" s="25">
        <v>1677907</v>
      </c>
      <c r="E44" s="23">
        <v>4717.4355310000001</v>
      </c>
      <c r="F44" s="24">
        <v>1.39079003076509</v>
      </c>
    </row>
    <row r="45" spans="1:6" x14ac:dyDescent="0.2">
      <c r="A45" s="22" t="s">
        <v>794</v>
      </c>
      <c r="B45" s="22" t="s">
        <v>793</v>
      </c>
      <c r="C45" s="22" t="s">
        <v>231</v>
      </c>
      <c r="D45" s="25">
        <v>1233731</v>
      </c>
      <c r="E45" s="23">
        <v>4682.009145</v>
      </c>
      <c r="F45" s="24">
        <v>1.3803456560299101</v>
      </c>
    </row>
    <row r="46" spans="1:6" x14ac:dyDescent="0.2">
      <c r="A46" s="22" t="s">
        <v>621</v>
      </c>
      <c r="B46" s="22" t="s">
        <v>620</v>
      </c>
      <c r="C46" s="22" t="s">
        <v>192</v>
      </c>
      <c r="D46" s="25">
        <v>667139</v>
      </c>
      <c r="E46" s="23">
        <v>4352.0812669999996</v>
      </c>
      <c r="F46" s="24">
        <v>1.28307662064436</v>
      </c>
    </row>
    <row r="47" spans="1:6" x14ac:dyDescent="0.2">
      <c r="A47" s="22" t="s">
        <v>171</v>
      </c>
      <c r="B47" s="22" t="s">
        <v>170</v>
      </c>
      <c r="C47" s="22" t="s">
        <v>160</v>
      </c>
      <c r="D47" s="25">
        <v>362976</v>
      </c>
      <c r="E47" s="23">
        <v>4296.9098880000001</v>
      </c>
      <c r="F47" s="24">
        <v>1.2668110451229699</v>
      </c>
    </row>
    <row r="48" spans="1:6" x14ac:dyDescent="0.2">
      <c r="A48" s="22" t="s">
        <v>249</v>
      </c>
      <c r="B48" s="22" t="s">
        <v>248</v>
      </c>
      <c r="C48" s="22" t="s">
        <v>163</v>
      </c>
      <c r="D48" s="25">
        <v>991841</v>
      </c>
      <c r="E48" s="23">
        <v>4173.1710080000003</v>
      </c>
      <c r="F48" s="24">
        <v>1.2303304616383399</v>
      </c>
    </row>
    <row r="49" spans="1:6" x14ac:dyDescent="0.2">
      <c r="A49" s="22" t="s">
        <v>481</v>
      </c>
      <c r="B49" s="22" t="s">
        <v>480</v>
      </c>
      <c r="C49" s="22" t="s">
        <v>169</v>
      </c>
      <c r="D49" s="25">
        <v>413268</v>
      </c>
      <c r="E49" s="23">
        <v>3988.4494679999998</v>
      </c>
      <c r="F49" s="24">
        <v>1.17587102608032</v>
      </c>
    </row>
    <row r="50" spans="1:6" x14ac:dyDescent="0.2">
      <c r="A50" s="22" t="s">
        <v>638</v>
      </c>
      <c r="B50" s="22" t="s">
        <v>637</v>
      </c>
      <c r="C50" s="22" t="s">
        <v>218</v>
      </c>
      <c r="D50" s="25">
        <v>642470</v>
      </c>
      <c r="E50" s="23">
        <v>3902.6840149999998</v>
      </c>
      <c r="F50" s="24">
        <v>1.15058573363009</v>
      </c>
    </row>
    <row r="51" spans="1:6" x14ac:dyDescent="0.2">
      <c r="A51" s="22" t="s">
        <v>746</v>
      </c>
      <c r="B51" s="22" t="s">
        <v>745</v>
      </c>
      <c r="C51" s="22" t="s">
        <v>192</v>
      </c>
      <c r="D51" s="25">
        <v>225369</v>
      </c>
      <c r="E51" s="23">
        <v>3847.274199</v>
      </c>
      <c r="F51" s="24">
        <v>1.1342498623303301</v>
      </c>
    </row>
    <row r="52" spans="1:6" x14ac:dyDescent="0.2">
      <c r="A52" s="22" t="s">
        <v>366</v>
      </c>
      <c r="B52" s="22" t="s">
        <v>365</v>
      </c>
      <c r="C52" s="22" t="s">
        <v>160</v>
      </c>
      <c r="D52" s="25">
        <v>263445</v>
      </c>
      <c r="E52" s="23">
        <v>3745.6610099999998</v>
      </c>
      <c r="F52" s="24">
        <v>1.1042923548399199</v>
      </c>
    </row>
    <row r="53" spans="1:6" x14ac:dyDescent="0.2">
      <c r="A53" s="22" t="s">
        <v>824</v>
      </c>
      <c r="B53" s="22" t="s">
        <v>823</v>
      </c>
      <c r="C53" s="22" t="s">
        <v>417</v>
      </c>
      <c r="D53" s="25">
        <v>1359348</v>
      </c>
      <c r="E53" s="23">
        <v>3742.2850440000002</v>
      </c>
      <c r="F53" s="24">
        <v>1.1032970556299699</v>
      </c>
    </row>
    <row r="54" spans="1:6" x14ac:dyDescent="0.2">
      <c r="A54" s="22" t="s">
        <v>593</v>
      </c>
      <c r="B54" s="22" t="s">
        <v>592</v>
      </c>
      <c r="C54" s="22" t="s">
        <v>160</v>
      </c>
      <c r="D54" s="25">
        <v>730690</v>
      </c>
      <c r="E54" s="23">
        <v>3711.9052000000001</v>
      </c>
      <c r="F54" s="24">
        <v>1.09434049779389</v>
      </c>
    </row>
    <row r="55" spans="1:6" x14ac:dyDescent="0.2">
      <c r="A55" s="22" t="s">
        <v>788</v>
      </c>
      <c r="B55" s="22" t="s">
        <v>787</v>
      </c>
      <c r="C55" s="22" t="s">
        <v>208</v>
      </c>
      <c r="D55" s="25">
        <v>150467</v>
      </c>
      <c r="E55" s="23">
        <v>3412.140159</v>
      </c>
      <c r="F55" s="24">
        <v>1.0059640424390599</v>
      </c>
    </row>
    <row r="56" spans="1:6" x14ac:dyDescent="0.2">
      <c r="A56" s="22" t="s">
        <v>348</v>
      </c>
      <c r="B56" s="22" t="s">
        <v>347</v>
      </c>
      <c r="C56" s="22" t="s">
        <v>192</v>
      </c>
      <c r="D56" s="25">
        <v>193212</v>
      </c>
      <c r="E56" s="23">
        <v>3405.7479239999998</v>
      </c>
      <c r="F56" s="24">
        <v>1.0040794895598799</v>
      </c>
    </row>
    <row r="57" spans="1:6" x14ac:dyDescent="0.2">
      <c r="A57" s="22" t="s">
        <v>204</v>
      </c>
      <c r="B57" s="22" t="s">
        <v>203</v>
      </c>
      <c r="C57" s="22" t="s">
        <v>205</v>
      </c>
      <c r="D57" s="25">
        <v>76496</v>
      </c>
      <c r="E57" s="23">
        <v>3369.6487999999999</v>
      </c>
      <c r="F57" s="24">
        <v>0.99343677882252301</v>
      </c>
    </row>
    <row r="58" spans="1:6" x14ac:dyDescent="0.2">
      <c r="A58" s="22" t="s">
        <v>338</v>
      </c>
      <c r="B58" s="22" t="s">
        <v>337</v>
      </c>
      <c r="C58" s="22" t="s">
        <v>163</v>
      </c>
      <c r="D58" s="25">
        <v>1106671</v>
      </c>
      <c r="E58" s="23">
        <v>3215.4325909999998</v>
      </c>
      <c r="F58" s="24">
        <v>0.94797089706321902</v>
      </c>
    </row>
    <row r="59" spans="1:6" x14ac:dyDescent="0.2">
      <c r="A59" s="22" t="s">
        <v>640</v>
      </c>
      <c r="B59" s="22" t="s">
        <v>639</v>
      </c>
      <c r="C59" s="22" t="s">
        <v>458</v>
      </c>
      <c r="D59" s="25">
        <v>494674</v>
      </c>
      <c r="E59" s="23">
        <v>3196.583388</v>
      </c>
      <c r="F59" s="24">
        <v>0.94241379226592104</v>
      </c>
    </row>
    <row r="60" spans="1:6" x14ac:dyDescent="0.2">
      <c r="A60" s="22" t="s">
        <v>852</v>
      </c>
      <c r="B60" s="22" t="s">
        <v>851</v>
      </c>
      <c r="C60" s="22" t="s">
        <v>221</v>
      </c>
      <c r="D60" s="25">
        <v>417801</v>
      </c>
      <c r="E60" s="23">
        <v>3191.3729389999999</v>
      </c>
      <c r="F60" s="24">
        <v>0.94087765245491695</v>
      </c>
    </row>
    <row r="61" spans="1:6" x14ac:dyDescent="0.2">
      <c r="A61" s="22" t="s">
        <v>658</v>
      </c>
      <c r="B61" s="22" t="s">
        <v>657</v>
      </c>
      <c r="C61" s="22" t="s">
        <v>205</v>
      </c>
      <c r="D61" s="25">
        <v>645394</v>
      </c>
      <c r="E61" s="23">
        <v>2919.4397589999999</v>
      </c>
      <c r="F61" s="24">
        <v>0.86070656091737596</v>
      </c>
    </row>
    <row r="62" spans="1:6" x14ac:dyDescent="0.2">
      <c r="A62" s="22" t="s">
        <v>498</v>
      </c>
      <c r="B62" s="22" t="s">
        <v>497</v>
      </c>
      <c r="C62" s="22" t="s">
        <v>455</v>
      </c>
      <c r="D62" s="25">
        <v>614797</v>
      </c>
      <c r="E62" s="23">
        <v>2726.0098979999998</v>
      </c>
      <c r="F62" s="24">
        <v>0.80367974612293003</v>
      </c>
    </row>
    <row r="63" spans="1:6" x14ac:dyDescent="0.2">
      <c r="A63" s="22" t="s">
        <v>230</v>
      </c>
      <c r="B63" s="22" t="s">
        <v>229</v>
      </c>
      <c r="C63" s="22" t="s">
        <v>231</v>
      </c>
      <c r="D63" s="25">
        <v>1470335</v>
      </c>
      <c r="E63" s="23">
        <v>2285.4887239999998</v>
      </c>
      <c r="F63" s="24">
        <v>0.67380569631047604</v>
      </c>
    </row>
    <row r="64" spans="1:6" x14ac:dyDescent="0.2">
      <c r="A64" s="22" t="s">
        <v>717</v>
      </c>
      <c r="B64" s="22" t="s">
        <v>716</v>
      </c>
      <c r="C64" s="22" t="s">
        <v>177</v>
      </c>
      <c r="D64" s="25">
        <v>77984</v>
      </c>
      <c r="E64" s="23">
        <v>1686.8719040000001</v>
      </c>
      <c r="F64" s="24">
        <v>0.49732203266879799</v>
      </c>
    </row>
    <row r="65" spans="1:7" x14ac:dyDescent="0.2">
      <c r="A65" s="22" t="s">
        <v>854</v>
      </c>
      <c r="B65" s="22" t="s">
        <v>853</v>
      </c>
      <c r="C65" s="22" t="s">
        <v>213</v>
      </c>
      <c r="D65" s="25">
        <v>56000</v>
      </c>
      <c r="E65" s="23">
        <v>889.84</v>
      </c>
      <c r="F65" s="24">
        <v>0.26234181534509898</v>
      </c>
    </row>
    <row r="66" spans="1:7" x14ac:dyDescent="0.2">
      <c r="A66" s="21" t="s">
        <v>34</v>
      </c>
      <c r="B66" s="21"/>
      <c r="C66" s="21"/>
      <c r="D66" s="21"/>
      <c r="E66" s="26">
        <f>SUM(E7:E65)</f>
        <v>335120.600836</v>
      </c>
      <c r="F66" s="27">
        <f>SUM(F7:F65)</f>
        <v>98.799949185085566</v>
      </c>
      <c r="G66" s="11"/>
    </row>
    <row r="67" spans="1:7" x14ac:dyDescent="0.2">
      <c r="A67" s="22"/>
      <c r="B67" s="22"/>
      <c r="C67" s="22"/>
      <c r="D67" s="22"/>
      <c r="E67" s="23"/>
      <c r="F67" s="24"/>
    </row>
    <row r="68" spans="1:7" x14ac:dyDescent="0.2">
      <c r="A68" s="21" t="s">
        <v>44</v>
      </c>
      <c r="B68" s="21"/>
      <c r="C68" s="21"/>
      <c r="D68" s="21"/>
      <c r="E68" s="26">
        <f>E66</f>
        <v>335120.600836</v>
      </c>
      <c r="F68" s="27">
        <f>F66</f>
        <v>98.799949185085566</v>
      </c>
      <c r="G68" s="11"/>
    </row>
    <row r="69" spans="1:7" x14ac:dyDescent="0.2">
      <c r="A69" s="21"/>
      <c r="B69" s="21"/>
      <c r="C69" s="21"/>
      <c r="D69" s="21"/>
      <c r="E69" s="26"/>
      <c r="F69" s="27"/>
      <c r="G69" s="11"/>
    </row>
    <row r="70" spans="1:7" x14ac:dyDescent="0.2">
      <c r="A70" s="21" t="s">
        <v>46</v>
      </c>
      <c r="B70" s="21"/>
      <c r="C70" s="21"/>
      <c r="D70" s="21"/>
      <c r="E70" s="26">
        <f>E72-(E66)</f>
        <v>4070.4651515000151</v>
      </c>
      <c r="F70" s="27">
        <f>F72-(F66)</f>
        <v>1.2000508149144338</v>
      </c>
      <c r="G70" s="11"/>
    </row>
    <row r="71" spans="1:7" x14ac:dyDescent="0.2">
      <c r="A71" s="21"/>
      <c r="B71" s="21"/>
      <c r="C71" s="21"/>
      <c r="D71" s="21"/>
      <c r="E71" s="26"/>
      <c r="F71" s="27"/>
      <c r="G71" s="11"/>
    </row>
    <row r="72" spans="1:7" x14ac:dyDescent="0.2">
      <c r="A72" s="28" t="s">
        <v>45</v>
      </c>
      <c r="B72" s="28"/>
      <c r="C72" s="28"/>
      <c r="D72" s="28"/>
      <c r="E72" s="29">
        <v>339191.06598750001</v>
      </c>
      <c r="F72" s="30">
        <v>100</v>
      </c>
      <c r="G72" s="11"/>
    </row>
    <row r="74" spans="1:7" ht="23.25" customHeight="1" x14ac:dyDescent="0.2">
      <c r="A74" s="175" t="s">
        <v>983</v>
      </c>
      <c r="B74" s="175"/>
      <c r="C74" s="175"/>
      <c r="D74" s="175"/>
      <c r="G74" s="9"/>
    </row>
    <row r="76" spans="1:7" x14ac:dyDescent="0.2">
      <c r="A76" s="11" t="s">
        <v>49</v>
      </c>
    </row>
    <row r="77" spans="1:7" x14ac:dyDescent="0.2">
      <c r="A77" s="11" t="s">
        <v>995</v>
      </c>
    </row>
    <row r="78" spans="1:7" x14ac:dyDescent="0.2">
      <c r="A78" s="11" t="s">
        <v>50</v>
      </c>
      <c r="B78" s="11"/>
      <c r="C78" s="31" t="s">
        <v>52</v>
      </c>
      <c r="D78" s="11" t="s">
        <v>51</v>
      </c>
    </row>
    <row r="79" spans="1:7" x14ac:dyDescent="0.2">
      <c r="A79" s="6" t="s">
        <v>59</v>
      </c>
      <c r="C79" s="32">
        <v>182.24039999999999</v>
      </c>
      <c r="D79" s="32">
        <v>182.63030000000001</v>
      </c>
    </row>
    <row r="80" spans="1:7" x14ac:dyDescent="0.2">
      <c r="A80" s="6" t="s">
        <v>127</v>
      </c>
      <c r="C80" s="32">
        <v>18.907599999999999</v>
      </c>
      <c r="D80" s="32">
        <v>18.948</v>
      </c>
    </row>
    <row r="81" spans="1:4" x14ac:dyDescent="0.2">
      <c r="A81" s="6" t="s">
        <v>60</v>
      </c>
      <c r="C81" s="32">
        <v>201.29939999999999</v>
      </c>
      <c r="D81" s="32">
        <v>201.83160000000001</v>
      </c>
    </row>
    <row r="82" spans="1:4" x14ac:dyDescent="0.2">
      <c r="A82" s="6" t="s">
        <v>128</v>
      </c>
      <c r="C82" s="32">
        <v>21.7851</v>
      </c>
      <c r="D82" s="32">
        <v>21.842300000000002</v>
      </c>
    </row>
    <row r="84" spans="1:4" x14ac:dyDescent="0.2">
      <c r="A84" s="6" t="s">
        <v>56</v>
      </c>
    </row>
    <row r="86" spans="1:4" x14ac:dyDescent="0.2">
      <c r="A86" s="11" t="s">
        <v>996</v>
      </c>
      <c r="D86" s="31" t="s">
        <v>58</v>
      </c>
    </row>
    <row r="88" spans="1:4" x14ac:dyDescent="0.2">
      <c r="A88" s="11" t="s">
        <v>998</v>
      </c>
      <c r="D88" s="31" t="s">
        <v>58</v>
      </c>
    </row>
    <row r="90" spans="1:4" x14ac:dyDescent="0.2">
      <c r="A90" s="11" t="s">
        <v>1019</v>
      </c>
      <c r="D90" s="31" t="s">
        <v>58</v>
      </c>
    </row>
    <row r="91" spans="1:4" x14ac:dyDescent="0.2">
      <c r="A91" s="11"/>
    </row>
    <row r="92" spans="1:4" x14ac:dyDescent="0.2">
      <c r="A92" s="11" t="s">
        <v>1014</v>
      </c>
      <c r="D92" s="31" t="s">
        <v>58</v>
      </c>
    </row>
    <row r="94" spans="1:4" x14ac:dyDescent="0.2">
      <c r="A94" s="11" t="s">
        <v>1015</v>
      </c>
      <c r="D94" s="36">
        <v>0.97472637456149602</v>
      </c>
    </row>
    <row r="96" spans="1:4" x14ac:dyDescent="0.2">
      <c r="A96" s="11" t="s">
        <v>377</v>
      </c>
      <c r="D96" s="31" t="s">
        <v>58</v>
      </c>
    </row>
    <row r="98" spans="1:9" x14ac:dyDescent="0.2">
      <c r="A98" s="11" t="s">
        <v>984</v>
      </c>
      <c r="D98" s="31" t="s">
        <v>58</v>
      </c>
    </row>
    <row r="100" spans="1:9" x14ac:dyDescent="0.2">
      <c r="A100" s="11" t="s">
        <v>985</v>
      </c>
      <c r="B100" s="11"/>
      <c r="D100" s="31" t="s">
        <v>58</v>
      </c>
    </row>
    <row r="101" spans="1:9" x14ac:dyDescent="0.2">
      <c r="A101" s="11"/>
      <c r="B101" s="11"/>
    </row>
    <row r="102" spans="1:9" x14ac:dyDescent="0.2">
      <c r="A102" s="11" t="s">
        <v>986</v>
      </c>
      <c r="B102" s="11"/>
      <c r="D102" s="31" t="s">
        <v>58</v>
      </c>
    </row>
    <row r="103" spans="1:9" x14ac:dyDescent="0.2">
      <c r="A103" s="11"/>
      <c r="B103" s="11"/>
    </row>
    <row r="104" spans="1:9" x14ac:dyDescent="0.2">
      <c r="A104" s="11" t="s">
        <v>987</v>
      </c>
      <c r="B104" s="11"/>
      <c r="D104" s="31" t="s">
        <v>58</v>
      </c>
    </row>
    <row r="106" spans="1:9" x14ac:dyDescent="0.2">
      <c r="A106" s="56" t="s">
        <v>1020</v>
      </c>
      <c r="B106" s="57"/>
      <c r="C106" s="57"/>
      <c r="D106" s="57"/>
      <c r="E106" s="10"/>
      <c r="G106" s="57"/>
      <c r="H106" s="57"/>
      <c r="I106" s="57"/>
    </row>
    <row r="107" spans="1:9" x14ac:dyDescent="0.2">
      <c r="A107" s="71"/>
      <c r="B107" s="57"/>
      <c r="C107" s="57"/>
      <c r="D107" s="57"/>
      <c r="E107" s="10"/>
      <c r="G107" s="57"/>
      <c r="H107" s="57"/>
      <c r="I107" s="57"/>
    </row>
    <row r="108" spans="1:9" x14ac:dyDescent="0.2">
      <c r="A108" s="56" t="s">
        <v>1129</v>
      </c>
      <c r="B108" s="57"/>
      <c r="C108" s="57"/>
      <c r="D108" s="57"/>
      <c r="E108" s="10"/>
      <c r="G108" s="57"/>
      <c r="H108" s="57"/>
      <c r="I108" s="57"/>
    </row>
    <row r="109" spans="1:9" x14ac:dyDescent="0.2">
      <c r="A109" s="71"/>
      <c r="B109" s="57"/>
      <c r="C109" s="57"/>
      <c r="D109" s="57"/>
      <c r="E109" s="10"/>
      <c r="G109" s="57"/>
      <c r="H109" s="57"/>
      <c r="I109" s="57"/>
    </row>
    <row r="110" spans="1:9" x14ac:dyDescent="0.2">
      <c r="A110" s="57"/>
      <c r="B110" s="57"/>
      <c r="C110" s="57"/>
      <c r="D110" s="57"/>
      <c r="E110" s="10"/>
      <c r="G110" s="57"/>
      <c r="H110" s="57"/>
      <c r="I110" s="57"/>
    </row>
    <row r="111" spans="1:9" x14ac:dyDescent="0.2">
      <c r="A111" s="57"/>
      <c r="B111" s="57"/>
      <c r="C111" s="57"/>
      <c r="D111" s="57"/>
      <c r="E111" s="10"/>
      <c r="G111" s="57"/>
      <c r="H111" s="57"/>
      <c r="I111" s="57"/>
    </row>
    <row r="112" spans="1:9" x14ac:dyDescent="0.2">
      <c r="A112" s="57"/>
      <c r="B112" s="57"/>
      <c r="C112" s="57"/>
      <c r="D112" s="57"/>
      <c r="E112" s="10"/>
      <c r="G112" s="57"/>
      <c r="H112" s="57"/>
      <c r="I112" s="57"/>
    </row>
    <row r="113" spans="1:9" x14ac:dyDescent="0.2">
      <c r="A113" s="57"/>
      <c r="B113" s="57"/>
      <c r="C113" s="57"/>
      <c r="D113" s="57"/>
      <c r="E113" s="10"/>
      <c r="G113" s="57"/>
      <c r="H113" s="57"/>
      <c r="I113" s="57"/>
    </row>
    <row r="114" spans="1:9" x14ac:dyDescent="0.2">
      <c r="A114" s="57"/>
      <c r="B114" s="57"/>
      <c r="C114" s="57"/>
      <c r="D114" s="57"/>
      <c r="E114" s="10"/>
      <c r="G114" s="57"/>
      <c r="H114" s="57"/>
      <c r="I114" s="57"/>
    </row>
    <row r="115" spans="1:9" x14ac:dyDescent="0.2">
      <c r="A115" s="57"/>
      <c r="B115" s="57"/>
      <c r="C115" s="57"/>
      <c r="D115" s="57"/>
      <c r="E115" s="10"/>
      <c r="G115" s="57"/>
      <c r="H115" s="57"/>
      <c r="I115" s="57"/>
    </row>
    <row r="116" spans="1:9" x14ac:dyDescent="0.2">
      <c r="A116" s="57"/>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6" t="s">
        <v>1146</v>
      </c>
      <c r="B126" s="57"/>
      <c r="C126" s="57"/>
      <c r="D126" s="57"/>
      <c r="E126" s="10"/>
      <c r="G126" s="57"/>
      <c r="H126" s="57"/>
      <c r="I126" s="57"/>
    </row>
    <row r="127" spans="1:9" x14ac:dyDescent="0.2">
      <c r="A127" s="57"/>
      <c r="B127" s="57"/>
      <c r="C127" s="57"/>
      <c r="D127" s="57"/>
      <c r="E127" s="10"/>
      <c r="G127" s="57"/>
      <c r="H127" s="57"/>
      <c r="I127" s="57"/>
    </row>
    <row r="128" spans="1:9" x14ac:dyDescent="0.2">
      <c r="A128" s="56" t="s">
        <v>1130</v>
      </c>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6" t="s">
        <v>1147</v>
      </c>
      <c r="B145" s="57"/>
      <c r="C145" s="57"/>
      <c r="D145" s="57"/>
      <c r="E145" s="10"/>
      <c r="G145" s="57"/>
      <c r="H145" s="57"/>
      <c r="I145" s="57"/>
    </row>
    <row r="147" spans="1:9" x14ac:dyDescent="0.2">
      <c r="A147" s="57" t="s">
        <v>1128</v>
      </c>
    </row>
  </sheetData>
  <mergeCells count="2">
    <mergeCell ref="A1:F1"/>
    <mergeCell ref="A74:D74"/>
  </mergeCells>
  <conditionalFormatting sqref="F2:F3">
    <cfRule type="cellIs" dxfId="50" priority="4" stopIfTrue="1" operator="between">
      <formula>0.009</formula>
      <formula>-0.009</formula>
    </cfRule>
  </conditionalFormatting>
  <conditionalFormatting sqref="F5:F142">
    <cfRule type="cellIs" dxfId="49" priority="1" stopIfTrue="1" operator="between">
      <formula>0.009</formula>
      <formula>-0.009</formula>
    </cfRule>
  </conditionalFormatting>
  <conditionalFormatting sqref="F146:F65536">
    <cfRule type="cellIs" dxfId="48" priority="2"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8D030A72-5D3C-494D-9027-AE2FF317261A}"/>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440E8-08EA-4017-A820-D7A4E9F08DD7}">
  <dimension ref="A1:FU147"/>
  <sheetViews>
    <sheetView workbookViewId="0">
      <selection sqref="A1:F1"/>
    </sheetView>
  </sheetViews>
  <sheetFormatPr defaultColWidth="9.140625" defaultRowHeight="11.25" x14ac:dyDescent="0.2"/>
  <cols>
    <col min="1" max="1" width="38.7109375" style="6" bestFit="1" customWidth="1"/>
    <col min="2" max="2" width="34.140625" style="6" bestFit="1" customWidth="1"/>
    <col min="3" max="3" width="35.42578125" style="6" bestFit="1" customWidth="1"/>
    <col min="4" max="4" width="15.7109375" style="6" customWidth="1"/>
    <col min="5" max="5" width="28" style="9" customWidth="1"/>
    <col min="6" max="6" width="13.5703125" style="10" bestFit="1" customWidth="1"/>
    <col min="7" max="16384" width="9.140625" style="6"/>
  </cols>
  <sheetData>
    <row r="1" spans="1:7" s="1" customFormat="1" ht="15" x14ac:dyDescent="0.2">
      <c r="A1" s="173" t="s">
        <v>21</v>
      </c>
      <c r="B1" s="174"/>
      <c r="C1" s="174"/>
      <c r="D1" s="174"/>
      <c r="E1" s="174"/>
      <c r="F1" s="174"/>
    </row>
    <row r="2" spans="1:7" s="1" customFormat="1" ht="12" x14ac:dyDescent="0.2">
      <c r="E2" s="5"/>
      <c r="F2" s="8"/>
    </row>
    <row r="3" spans="1:7" s="1" customFormat="1" ht="12" x14ac:dyDescent="0.2">
      <c r="A3" s="7" t="s">
        <v>7</v>
      </c>
      <c r="B3" s="2"/>
      <c r="C3" s="3"/>
      <c r="D3" s="3"/>
      <c r="E3" s="4"/>
      <c r="F3" s="8"/>
    </row>
    <row r="4" spans="1:7" s="1" customFormat="1" ht="21.75" customHeight="1" x14ac:dyDescent="0.2">
      <c r="A4" s="14" t="s">
        <v>2</v>
      </c>
      <c r="B4" s="14" t="s">
        <v>0</v>
      </c>
      <c r="C4" s="15" t="s">
        <v>4</v>
      </c>
      <c r="D4" s="15" t="s">
        <v>1</v>
      </c>
      <c r="E4" s="61" t="s">
        <v>6</v>
      </c>
      <c r="F4" s="16" t="s">
        <v>3</v>
      </c>
      <c r="G4" s="63" t="s">
        <v>5</v>
      </c>
    </row>
    <row r="5" spans="1:7" x14ac:dyDescent="0.2">
      <c r="A5" s="17" t="s">
        <v>139</v>
      </c>
      <c r="B5" s="18"/>
      <c r="C5" s="18"/>
      <c r="D5" s="18"/>
      <c r="E5" s="19"/>
      <c r="F5" s="20"/>
      <c r="G5" s="64"/>
    </row>
    <row r="6" spans="1:7" x14ac:dyDescent="0.2">
      <c r="A6" s="21" t="s">
        <v>31</v>
      </c>
      <c r="B6" s="22"/>
      <c r="C6" s="22"/>
      <c r="D6" s="22"/>
      <c r="E6" s="23"/>
      <c r="F6" s="24"/>
      <c r="G6" s="24"/>
    </row>
    <row r="7" spans="1:7" x14ac:dyDescent="0.2">
      <c r="A7" s="22" t="s">
        <v>144</v>
      </c>
      <c r="B7" s="22" t="s">
        <v>143</v>
      </c>
      <c r="C7" s="22" t="s">
        <v>142</v>
      </c>
      <c r="D7" s="25">
        <v>5037357</v>
      </c>
      <c r="E7" s="23">
        <v>63289.353349999998</v>
      </c>
      <c r="F7" s="24">
        <v>8.8578095320122703</v>
      </c>
      <c r="G7" s="24"/>
    </row>
    <row r="8" spans="1:7" x14ac:dyDescent="0.2">
      <c r="A8" s="22" t="s">
        <v>141</v>
      </c>
      <c r="B8" s="22" t="s">
        <v>140</v>
      </c>
      <c r="C8" s="22" t="s">
        <v>142</v>
      </c>
      <c r="D8" s="25">
        <v>6349824</v>
      </c>
      <c r="E8" s="23">
        <v>47277.614589999997</v>
      </c>
      <c r="F8" s="24">
        <v>6.6168491697206502</v>
      </c>
      <c r="G8" s="24"/>
    </row>
    <row r="9" spans="1:7" x14ac:dyDescent="0.2">
      <c r="A9" s="22" t="s">
        <v>148</v>
      </c>
      <c r="B9" s="22" t="s">
        <v>147</v>
      </c>
      <c r="C9" s="22" t="s">
        <v>149</v>
      </c>
      <c r="D9" s="25">
        <v>2936448</v>
      </c>
      <c r="E9" s="23">
        <v>38796.350980000003</v>
      </c>
      <c r="F9" s="24">
        <v>5.42983407679165</v>
      </c>
      <c r="G9" s="24"/>
    </row>
    <row r="10" spans="1:7" x14ac:dyDescent="0.2">
      <c r="A10" s="22" t="s">
        <v>165</v>
      </c>
      <c r="B10" s="22" t="s">
        <v>164</v>
      </c>
      <c r="C10" s="22" t="s">
        <v>166</v>
      </c>
      <c r="D10" s="25">
        <v>13677791</v>
      </c>
      <c r="E10" s="23">
        <v>34273.808689999998</v>
      </c>
      <c r="F10" s="24">
        <v>4.7968710887871104</v>
      </c>
      <c r="G10" s="24"/>
    </row>
    <row r="11" spans="1:7" x14ac:dyDescent="0.2">
      <c r="A11" s="22" t="s">
        <v>151</v>
      </c>
      <c r="B11" s="22" t="s">
        <v>150</v>
      </c>
      <c r="C11" s="22" t="s">
        <v>142</v>
      </c>
      <c r="D11" s="25">
        <v>2597301</v>
      </c>
      <c r="E11" s="23">
        <v>33416.874669999997</v>
      </c>
      <c r="F11" s="24">
        <v>4.6769368829707796</v>
      </c>
      <c r="G11" s="24"/>
    </row>
    <row r="12" spans="1:7" x14ac:dyDescent="0.2">
      <c r="A12" s="22" t="s">
        <v>320</v>
      </c>
      <c r="B12" s="22" t="s">
        <v>319</v>
      </c>
      <c r="C12" s="22" t="s">
        <v>142</v>
      </c>
      <c r="D12" s="25">
        <v>8108219</v>
      </c>
      <c r="E12" s="23">
        <v>31151.777399999999</v>
      </c>
      <c r="F12" s="24">
        <v>4.3599198946918003</v>
      </c>
      <c r="G12" s="24"/>
    </row>
    <row r="13" spans="1:7" x14ac:dyDescent="0.2">
      <c r="A13" s="22" t="s">
        <v>179</v>
      </c>
      <c r="B13" s="22" t="s">
        <v>178</v>
      </c>
      <c r="C13" s="22" t="s">
        <v>180</v>
      </c>
      <c r="D13" s="25">
        <v>1019004</v>
      </c>
      <c r="E13" s="23">
        <v>31034.785820000001</v>
      </c>
      <c r="F13" s="24">
        <v>4.3435460643769597</v>
      </c>
      <c r="G13" s="24"/>
    </row>
    <row r="14" spans="1:7" x14ac:dyDescent="0.2">
      <c r="A14" s="22" t="s">
        <v>159</v>
      </c>
      <c r="B14" s="22" t="s">
        <v>158</v>
      </c>
      <c r="C14" s="22" t="s">
        <v>160</v>
      </c>
      <c r="D14" s="25">
        <v>2421930</v>
      </c>
      <c r="E14" s="23">
        <v>28116.185369999999</v>
      </c>
      <c r="F14" s="24">
        <v>3.93506650947967</v>
      </c>
      <c r="G14" s="24"/>
    </row>
    <row r="15" spans="1:7" x14ac:dyDescent="0.2">
      <c r="A15" s="22" t="s">
        <v>153</v>
      </c>
      <c r="B15" s="22" t="s">
        <v>152</v>
      </c>
      <c r="C15" s="22" t="s">
        <v>154</v>
      </c>
      <c r="D15" s="25">
        <v>688552</v>
      </c>
      <c r="E15" s="23">
        <v>28068.82228</v>
      </c>
      <c r="F15" s="24">
        <v>3.9284376973989499</v>
      </c>
      <c r="G15" s="24"/>
    </row>
    <row r="16" spans="1:7" x14ac:dyDescent="0.2">
      <c r="A16" s="22" t="s">
        <v>146</v>
      </c>
      <c r="B16" s="22" t="s">
        <v>145</v>
      </c>
      <c r="C16" s="22" t="s">
        <v>142</v>
      </c>
      <c r="D16" s="25">
        <v>2347980</v>
      </c>
      <c r="E16" s="23">
        <v>22643.919119999999</v>
      </c>
      <c r="F16" s="24">
        <v>3.16918268249696</v>
      </c>
      <c r="G16" s="24"/>
    </row>
    <row r="17" spans="1:7" x14ac:dyDescent="0.2">
      <c r="A17" s="22" t="s">
        <v>358</v>
      </c>
      <c r="B17" s="22" t="s">
        <v>357</v>
      </c>
      <c r="C17" s="22" t="s">
        <v>202</v>
      </c>
      <c r="D17" s="25">
        <v>1192792</v>
      </c>
      <c r="E17" s="23">
        <v>21829.286390000001</v>
      </c>
      <c r="F17" s="24">
        <v>3.0551688526987899</v>
      </c>
      <c r="G17" s="24"/>
    </row>
    <row r="18" spans="1:7" x14ac:dyDescent="0.2">
      <c r="A18" s="22" t="s">
        <v>703</v>
      </c>
      <c r="B18" s="22" t="s">
        <v>702</v>
      </c>
      <c r="C18" s="22" t="s">
        <v>208</v>
      </c>
      <c r="D18" s="25">
        <v>777885</v>
      </c>
      <c r="E18" s="23">
        <v>16859.879489999999</v>
      </c>
      <c r="F18" s="24">
        <v>2.3596638826315299</v>
      </c>
      <c r="G18" s="24"/>
    </row>
    <row r="19" spans="1:7" x14ac:dyDescent="0.2">
      <c r="A19" s="22" t="s">
        <v>156</v>
      </c>
      <c r="B19" s="22" t="s">
        <v>155</v>
      </c>
      <c r="C19" s="22" t="s">
        <v>157</v>
      </c>
      <c r="D19" s="25">
        <v>904958</v>
      </c>
      <c r="E19" s="23">
        <v>16551.681820000002</v>
      </c>
      <c r="F19" s="24">
        <v>2.3165293566082901</v>
      </c>
      <c r="G19" s="24"/>
    </row>
    <row r="20" spans="1:7" x14ac:dyDescent="0.2">
      <c r="A20" s="22" t="s">
        <v>171</v>
      </c>
      <c r="B20" s="22" t="s">
        <v>170</v>
      </c>
      <c r="C20" s="22" t="s">
        <v>160</v>
      </c>
      <c r="D20" s="25">
        <v>1301318</v>
      </c>
      <c r="E20" s="23">
        <v>15405.002479999999</v>
      </c>
      <c r="F20" s="24">
        <v>2.1560431665876201</v>
      </c>
      <c r="G20" s="24"/>
    </row>
    <row r="21" spans="1:7" x14ac:dyDescent="0.2">
      <c r="A21" s="22" t="s">
        <v>336</v>
      </c>
      <c r="B21" s="22" t="s">
        <v>335</v>
      </c>
      <c r="C21" s="22" t="s">
        <v>221</v>
      </c>
      <c r="D21" s="25">
        <v>810287</v>
      </c>
      <c r="E21" s="23">
        <v>14452.27893</v>
      </c>
      <c r="F21" s="24">
        <v>2.02270251297257</v>
      </c>
      <c r="G21" s="24"/>
    </row>
    <row r="22" spans="1:7" x14ac:dyDescent="0.2">
      <c r="A22" s="22" t="s">
        <v>251</v>
      </c>
      <c r="B22" s="22" t="s">
        <v>250</v>
      </c>
      <c r="C22" s="22" t="s">
        <v>252</v>
      </c>
      <c r="D22" s="25">
        <v>1242521</v>
      </c>
      <c r="E22" s="23">
        <v>13999.484109999999</v>
      </c>
      <c r="F22" s="24">
        <v>1.95933055449384</v>
      </c>
      <c r="G22" s="24"/>
    </row>
    <row r="23" spans="1:7" x14ac:dyDescent="0.2">
      <c r="A23" s="22" t="s">
        <v>223</v>
      </c>
      <c r="B23" s="22" t="s">
        <v>222</v>
      </c>
      <c r="C23" s="22" t="s">
        <v>224</v>
      </c>
      <c r="D23" s="25">
        <v>640135</v>
      </c>
      <c r="E23" s="23">
        <v>13785.30723</v>
      </c>
      <c r="F23" s="24">
        <v>1.92935492812413</v>
      </c>
      <c r="G23" s="24"/>
    </row>
    <row r="24" spans="1:7" x14ac:dyDescent="0.2">
      <c r="A24" s="22" t="s">
        <v>173</v>
      </c>
      <c r="B24" s="22" t="s">
        <v>172</v>
      </c>
      <c r="C24" s="22" t="s">
        <v>174</v>
      </c>
      <c r="D24" s="25">
        <v>108501</v>
      </c>
      <c r="E24" s="23">
        <v>12458.08482</v>
      </c>
      <c r="F24" s="24">
        <v>1.7436004103084</v>
      </c>
      <c r="G24" s="24"/>
    </row>
    <row r="25" spans="1:7" x14ac:dyDescent="0.2">
      <c r="A25" s="22" t="s">
        <v>362</v>
      </c>
      <c r="B25" s="22" t="s">
        <v>361</v>
      </c>
      <c r="C25" s="22" t="s">
        <v>213</v>
      </c>
      <c r="D25" s="25">
        <v>423142</v>
      </c>
      <c r="E25" s="23">
        <v>11304.66167</v>
      </c>
      <c r="F25" s="24">
        <v>1.5821703745800699</v>
      </c>
      <c r="G25" s="24"/>
    </row>
    <row r="26" spans="1:7" x14ac:dyDescent="0.2">
      <c r="A26" s="22" t="s">
        <v>226</v>
      </c>
      <c r="B26" s="22" t="s">
        <v>225</v>
      </c>
      <c r="C26" s="22" t="s">
        <v>202</v>
      </c>
      <c r="D26" s="25">
        <v>1898456</v>
      </c>
      <c r="E26" s="23">
        <v>11292.01629</v>
      </c>
      <c r="F26" s="24">
        <v>1.5804005608346099</v>
      </c>
      <c r="G26" s="24"/>
    </row>
    <row r="27" spans="1:7" x14ac:dyDescent="0.2">
      <c r="A27" s="22" t="s">
        <v>856</v>
      </c>
      <c r="B27" s="22" t="s">
        <v>855</v>
      </c>
      <c r="C27" s="22" t="s">
        <v>208</v>
      </c>
      <c r="D27" s="25">
        <v>241893</v>
      </c>
      <c r="E27" s="23">
        <v>10669.416440000001</v>
      </c>
      <c r="F27" s="24">
        <v>1.4932631420738101</v>
      </c>
      <c r="G27" s="24"/>
    </row>
    <row r="28" spans="1:7" x14ac:dyDescent="0.2">
      <c r="A28" s="22" t="s">
        <v>379</v>
      </c>
      <c r="B28" s="22" t="s">
        <v>378</v>
      </c>
      <c r="C28" s="22" t="s">
        <v>380</v>
      </c>
      <c r="D28" s="25">
        <v>610963</v>
      </c>
      <c r="E28" s="23">
        <v>10401.64508</v>
      </c>
      <c r="F28" s="24">
        <v>1.4557865748557599</v>
      </c>
      <c r="G28" s="24"/>
    </row>
    <row r="29" spans="1:7" x14ac:dyDescent="0.2">
      <c r="A29" s="22" t="s">
        <v>858</v>
      </c>
      <c r="B29" s="22" t="s">
        <v>857</v>
      </c>
      <c r="C29" s="22" t="s">
        <v>189</v>
      </c>
      <c r="D29" s="25">
        <v>872796</v>
      </c>
      <c r="E29" s="23">
        <v>10285.028060000001</v>
      </c>
      <c r="F29" s="24">
        <v>1.4394651669621099</v>
      </c>
      <c r="G29" s="24"/>
    </row>
    <row r="30" spans="1:7" x14ac:dyDescent="0.2">
      <c r="A30" s="22" t="s">
        <v>249</v>
      </c>
      <c r="B30" s="22" t="s">
        <v>248</v>
      </c>
      <c r="C30" s="22" t="s">
        <v>163</v>
      </c>
      <c r="D30" s="25">
        <v>2266761</v>
      </c>
      <c r="E30" s="23">
        <v>9537.3969080000006</v>
      </c>
      <c r="F30" s="24">
        <v>1.3348286997826699</v>
      </c>
      <c r="G30" s="24"/>
    </row>
    <row r="31" spans="1:7" x14ac:dyDescent="0.2">
      <c r="A31" s="22" t="s">
        <v>794</v>
      </c>
      <c r="B31" s="22" t="s">
        <v>793</v>
      </c>
      <c r="C31" s="22" t="s">
        <v>231</v>
      </c>
      <c r="D31" s="25">
        <v>2486790</v>
      </c>
      <c r="E31" s="23">
        <v>9437.3680499999991</v>
      </c>
      <c r="F31" s="24">
        <v>1.3208289269145801</v>
      </c>
      <c r="G31" s="24"/>
    </row>
    <row r="32" spans="1:7" x14ac:dyDescent="0.2">
      <c r="A32" s="22" t="s">
        <v>481</v>
      </c>
      <c r="B32" s="22" t="s">
        <v>480</v>
      </c>
      <c r="C32" s="22" t="s">
        <v>169</v>
      </c>
      <c r="D32" s="25">
        <v>963694</v>
      </c>
      <c r="E32" s="23">
        <v>9300.6107940000002</v>
      </c>
      <c r="F32" s="24">
        <v>1.30168874516758</v>
      </c>
      <c r="G32" s="24"/>
    </row>
    <row r="33" spans="1:7" x14ac:dyDescent="0.2">
      <c r="A33" s="22" t="s">
        <v>848</v>
      </c>
      <c r="B33" s="22" t="s">
        <v>847</v>
      </c>
      <c r="C33" s="22" t="s">
        <v>442</v>
      </c>
      <c r="D33" s="25">
        <v>124098</v>
      </c>
      <c r="E33" s="23">
        <v>9000.8279399999992</v>
      </c>
      <c r="F33" s="24">
        <v>1.2597319344065401</v>
      </c>
      <c r="G33" s="24"/>
    </row>
    <row r="34" spans="1:7" x14ac:dyDescent="0.2">
      <c r="A34" s="22" t="s">
        <v>204</v>
      </c>
      <c r="B34" s="22" t="s">
        <v>203</v>
      </c>
      <c r="C34" s="22" t="s">
        <v>205</v>
      </c>
      <c r="D34" s="25">
        <v>201901</v>
      </c>
      <c r="E34" s="23">
        <v>8893.7390500000001</v>
      </c>
      <c r="F34" s="24">
        <v>1.24474405824088</v>
      </c>
      <c r="G34" s="24"/>
    </row>
    <row r="35" spans="1:7" x14ac:dyDescent="0.2">
      <c r="A35" s="22" t="s">
        <v>168</v>
      </c>
      <c r="B35" s="22" t="s">
        <v>167</v>
      </c>
      <c r="C35" s="22" t="s">
        <v>169</v>
      </c>
      <c r="D35" s="25">
        <v>106948</v>
      </c>
      <c r="E35" s="23">
        <v>8744.6032200000009</v>
      </c>
      <c r="F35" s="24">
        <v>1.22387140420643</v>
      </c>
      <c r="G35" s="24"/>
    </row>
    <row r="36" spans="1:7" x14ac:dyDescent="0.2">
      <c r="A36" s="22" t="s">
        <v>746</v>
      </c>
      <c r="B36" s="22" t="s">
        <v>745</v>
      </c>
      <c r="C36" s="22" t="s">
        <v>192</v>
      </c>
      <c r="D36" s="25">
        <v>485067</v>
      </c>
      <c r="E36" s="23">
        <v>8280.5787569999993</v>
      </c>
      <c r="F36" s="24">
        <v>1.15892777476661</v>
      </c>
      <c r="G36" s="24"/>
    </row>
    <row r="37" spans="1:7" x14ac:dyDescent="0.2">
      <c r="A37" s="22" t="s">
        <v>220</v>
      </c>
      <c r="B37" s="22" t="s">
        <v>219</v>
      </c>
      <c r="C37" s="22" t="s">
        <v>221</v>
      </c>
      <c r="D37" s="25">
        <v>508502</v>
      </c>
      <c r="E37" s="23">
        <v>7819.2352540000002</v>
      </c>
      <c r="F37" s="24">
        <v>1.09435936535647</v>
      </c>
      <c r="G37" s="24"/>
    </row>
    <row r="38" spans="1:7" x14ac:dyDescent="0.2">
      <c r="A38" s="22" t="s">
        <v>448</v>
      </c>
      <c r="B38" s="22" t="s">
        <v>447</v>
      </c>
      <c r="C38" s="22" t="s">
        <v>166</v>
      </c>
      <c r="D38" s="25">
        <v>6084713</v>
      </c>
      <c r="E38" s="23">
        <v>7409.35502</v>
      </c>
      <c r="F38" s="24">
        <v>1.0369936181725701</v>
      </c>
      <c r="G38" s="24"/>
    </row>
    <row r="39" spans="1:7" x14ac:dyDescent="0.2">
      <c r="A39" s="22" t="s">
        <v>752</v>
      </c>
      <c r="B39" s="22" t="s">
        <v>751</v>
      </c>
      <c r="C39" s="22" t="s">
        <v>213</v>
      </c>
      <c r="D39" s="25">
        <v>63579</v>
      </c>
      <c r="E39" s="23">
        <v>7326.8439600000002</v>
      </c>
      <c r="F39" s="24">
        <v>1.02544558971157</v>
      </c>
      <c r="G39" s="24"/>
    </row>
    <row r="40" spans="1:7" x14ac:dyDescent="0.2">
      <c r="A40" s="22" t="s">
        <v>256</v>
      </c>
      <c r="B40" s="22" t="s">
        <v>255</v>
      </c>
      <c r="C40" s="22" t="s">
        <v>166</v>
      </c>
      <c r="D40" s="25">
        <v>164745</v>
      </c>
      <c r="E40" s="23">
        <v>6958.8288000000002</v>
      </c>
      <c r="F40" s="24">
        <v>0.97393916691489602</v>
      </c>
      <c r="G40" s="24"/>
    </row>
    <row r="41" spans="1:7" x14ac:dyDescent="0.2">
      <c r="A41" s="22" t="s">
        <v>471</v>
      </c>
      <c r="B41" s="22" t="s">
        <v>470</v>
      </c>
      <c r="C41" s="22" t="s">
        <v>208</v>
      </c>
      <c r="D41" s="25">
        <v>104370</v>
      </c>
      <c r="E41" s="23">
        <v>6958.3478999999998</v>
      </c>
      <c r="F41" s="24">
        <v>0.97387186143019</v>
      </c>
      <c r="G41" s="24"/>
    </row>
    <row r="42" spans="1:7" x14ac:dyDescent="0.2">
      <c r="A42" s="22" t="s">
        <v>469</v>
      </c>
      <c r="B42" s="22" t="s">
        <v>468</v>
      </c>
      <c r="C42" s="22" t="s">
        <v>432</v>
      </c>
      <c r="D42" s="25">
        <v>544782</v>
      </c>
      <c r="E42" s="23">
        <v>6918.7313999999997</v>
      </c>
      <c r="F42" s="24">
        <v>0.96832724147832605</v>
      </c>
      <c r="G42" s="24"/>
    </row>
    <row r="43" spans="1:7" x14ac:dyDescent="0.2">
      <c r="A43" s="22" t="s">
        <v>338</v>
      </c>
      <c r="B43" s="22" t="s">
        <v>337</v>
      </c>
      <c r="C43" s="22" t="s">
        <v>163</v>
      </c>
      <c r="D43" s="25">
        <v>2332278</v>
      </c>
      <c r="E43" s="23">
        <v>6776.4337290000003</v>
      </c>
      <c r="F43" s="24">
        <v>0.94841163798659101</v>
      </c>
      <c r="G43" s="24"/>
    </row>
    <row r="44" spans="1:7" x14ac:dyDescent="0.2">
      <c r="A44" s="22" t="s">
        <v>551</v>
      </c>
      <c r="B44" s="22" t="s">
        <v>550</v>
      </c>
      <c r="C44" s="22" t="s">
        <v>166</v>
      </c>
      <c r="D44" s="25">
        <v>2592069</v>
      </c>
      <c r="E44" s="23">
        <v>6684.9459509999997</v>
      </c>
      <c r="F44" s="24">
        <v>0.93560725195424399</v>
      </c>
      <c r="G44" s="24"/>
    </row>
    <row r="45" spans="1:7" x14ac:dyDescent="0.2">
      <c r="A45" s="22" t="s">
        <v>824</v>
      </c>
      <c r="B45" s="22" t="s">
        <v>823</v>
      </c>
      <c r="C45" s="22" t="s">
        <v>417</v>
      </c>
      <c r="D45" s="25">
        <v>2281068</v>
      </c>
      <c r="E45" s="23">
        <v>6279.7802039999997</v>
      </c>
      <c r="F45" s="24">
        <v>0.87890133182934704</v>
      </c>
      <c r="G45" s="24"/>
    </row>
    <row r="46" spans="1:7" x14ac:dyDescent="0.2">
      <c r="A46" s="22" t="s">
        <v>188</v>
      </c>
      <c r="B46" s="22" t="s">
        <v>187</v>
      </c>
      <c r="C46" s="22" t="s">
        <v>189</v>
      </c>
      <c r="D46" s="25">
        <v>742702</v>
      </c>
      <c r="E46" s="23">
        <v>6102.7823340000004</v>
      </c>
      <c r="F46" s="24">
        <v>0.85412918079532396</v>
      </c>
      <c r="G46" s="24"/>
    </row>
    <row r="47" spans="1:7" x14ac:dyDescent="0.2">
      <c r="A47" s="22" t="s">
        <v>215</v>
      </c>
      <c r="B47" s="22" t="s">
        <v>214</v>
      </c>
      <c r="C47" s="22" t="s">
        <v>180</v>
      </c>
      <c r="D47" s="25">
        <v>46193</v>
      </c>
      <c r="E47" s="23">
        <v>6063.7551100000001</v>
      </c>
      <c r="F47" s="24">
        <v>0.84866703434482305</v>
      </c>
      <c r="G47" s="24"/>
    </row>
    <row r="48" spans="1:7" x14ac:dyDescent="0.2">
      <c r="A48" s="22" t="s">
        <v>774</v>
      </c>
      <c r="B48" s="22" t="s">
        <v>773</v>
      </c>
      <c r="C48" s="22" t="s">
        <v>160</v>
      </c>
      <c r="D48" s="25">
        <v>111112</v>
      </c>
      <c r="E48" s="23">
        <v>5771.490616</v>
      </c>
      <c r="F48" s="24">
        <v>0.80776247324897299</v>
      </c>
      <c r="G48" s="24"/>
    </row>
    <row r="49" spans="1:7" x14ac:dyDescent="0.2">
      <c r="A49" s="22" t="s">
        <v>860</v>
      </c>
      <c r="B49" s="22" t="s">
        <v>859</v>
      </c>
      <c r="C49" s="22" t="s">
        <v>213</v>
      </c>
      <c r="D49" s="25">
        <v>350823</v>
      </c>
      <c r="E49" s="23">
        <v>5346.1916970000002</v>
      </c>
      <c r="F49" s="24">
        <v>0.74823876792938404</v>
      </c>
      <c r="G49" s="24"/>
    </row>
    <row r="50" spans="1:7" x14ac:dyDescent="0.2">
      <c r="A50" s="22" t="s">
        <v>230</v>
      </c>
      <c r="B50" s="22" t="s">
        <v>229</v>
      </c>
      <c r="C50" s="22" t="s">
        <v>231</v>
      </c>
      <c r="D50" s="25">
        <v>3155737</v>
      </c>
      <c r="E50" s="23">
        <v>4905.2775929999998</v>
      </c>
      <c r="F50" s="24">
        <v>0.68652960285683795</v>
      </c>
      <c r="G50" s="24"/>
    </row>
    <row r="51" spans="1:7" x14ac:dyDescent="0.2">
      <c r="A51" s="22" t="s">
        <v>271</v>
      </c>
      <c r="B51" s="22" t="s">
        <v>270</v>
      </c>
      <c r="C51" s="22" t="s">
        <v>272</v>
      </c>
      <c r="D51" s="25">
        <v>1786858</v>
      </c>
      <c r="E51" s="23">
        <v>4742.321132</v>
      </c>
      <c r="F51" s="24">
        <v>0.66372265007338405</v>
      </c>
      <c r="G51" s="24"/>
    </row>
    <row r="52" spans="1:7" x14ac:dyDescent="0.2">
      <c r="A52" s="22" t="s">
        <v>290</v>
      </c>
      <c r="B52" s="22" t="s">
        <v>289</v>
      </c>
      <c r="C52" s="22" t="s">
        <v>213</v>
      </c>
      <c r="D52" s="25">
        <v>1216502</v>
      </c>
      <c r="E52" s="23">
        <v>3420.195373</v>
      </c>
      <c r="F52" s="24">
        <v>0.47868144597346601</v>
      </c>
      <c r="G52" s="24"/>
    </row>
    <row r="53" spans="1:7" x14ac:dyDescent="0.2">
      <c r="A53" s="21" t="s">
        <v>34</v>
      </c>
      <c r="B53" s="21"/>
      <c r="C53" s="21"/>
      <c r="D53" s="21"/>
      <c r="E53" s="26">
        <f>SUM(E7:E52)</f>
        <v>700042.90587200015</v>
      </c>
      <c r="F53" s="27">
        <f>SUM(F7:F52)</f>
        <v>97.97614284600003</v>
      </c>
      <c r="G53" s="24"/>
    </row>
    <row r="54" spans="1:7" x14ac:dyDescent="0.2">
      <c r="A54" s="22"/>
      <c r="B54" s="22"/>
      <c r="C54" s="22"/>
      <c r="D54" s="22"/>
      <c r="E54" s="23"/>
      <c r="F54" s="24"/>
      <c r="G54" s="24"/>
    </row>
    <row r="55" spans="1:7" x14ac:dyDescent="0.2">
      <c r="A55" s="21" t="s">
        <v>594</v>
      </c>
      <c r="B55" s="22"/>
      <c r="C55" s="22"/>
      <c r="D55" s="22"/>
      <c r="E55" s="23"/>
      <c r="F55" s="24"/>
      <c r="G55" s="24"/>
    </row>
    <row r="56" spans="1:7" x14ac:dyDescent="0.2">
      <c r="A56" s="22" t="s">
        <v>596</v>
      </c>
      <c r="B56" s="22" t="s">
        <v>595</v>
      </c>
      <c r="C56" s="22" t="s">
        <v>585</v>
      </c>
      <c r="D56" s="25">
        <v>72699</v>
      </c>
      <c r="E56" s="23">
        <v>3850.7674459999998</v>
      </c>
      <c r="F56" s="24">
        <v>0.53894316789920804</v>
      </c>
      <c r="G56" s="24"/>
    </row>
    <row r="57" spans="1:7" x14ac:dyDescent="0.2">
      <c r="A57" s="21" t="s">
        <v>34</v>
      </c>
      <c r="B57" s="21"/>
      <c r="C57" s="21"/>
      <c r="D57" s="21"/>
      <c r="E57" s="26">
        <f>SUM(E55:E56)</f>
        <v>3850.7674459999998</v>
      </c>
      <c r="F57" s="27">
        <f>SUM(F55:F56)</f>
        <v>0.53894316789920804</v>
      </c>
      <c r="G57" s="24"/>
    </row>
    <row r="58" spans="1:7" x14ac:dyDescent="0.2">
      <c r="A58" s="22"/>
      <c r="B58" s="22"/>
      <c r="C58" s="22"/>
      <c r="D58" s="22"/>
      <c r="E58" s="23"/>
      <c r="F58" s="24"/>
      <c r="G58" s="24"/>
    </row>
    <row r="59" spans="1:7" x14ac:dyDescent="0.2">
      <c r="A59" s="21" t="s">
        <v>35</v>
      </c>
      <c r="B59" s="22"/>
      <c r="C59" s="22"/>
      <c r="D59" s="22"/>
      <c r="E59" s="23"/>
      <c r="F59" s="24"/>
      <c r="G59" s="24"/>
    </row>
    <row r="60" spans="1:7" x14ac:dyDescent="0.2">
      <c r="A60" s="21" t="s">
        <v>42</v>
      </c>
      <c r="B60" s="22"/>
      <c r="C60" s="22"/>
      <c r="D60" s="22"/>
      <c r="E60" s="23"/>
      <c r="F60" s="24"/>
      <c r="G60" s="24"/>
    </row>
    <row r="61" spans="1:7" x14ac:dyDescent="0.2">
      <c r="A61" s="22" t="s">
        <v>138</v>
      </c>
      <c r="B61" s="22" t="s">
        <v>1744</v>
      </c>
      <c r="C61" s="22" t="s">
        <v>43</v>
      </c>
      <c r="D61" s="25">
        <v>1000000</v>
      </c>
      <c r="E61" s="23">
        <v>999.29499999999996</v>
      </c>
      <c r="F61" s="24">
        <v>0.13985866986729401</v>
      </c>
      <c r="G61" s="24">
        <v>5.1501000000000001</v>
      </c>
    </row>
    <row r="62" spans="1:7" x14ac:dyDescent="0.2">
      <c r="A62" s="21" t="s">
        <v>34</v>
      </c>
      <c r="B62" s="21"/>
      <c r="C62" s="21"/>
      <c r="D62" s="21"/>
      <c r="E62" s="26">
        <f>SUM(E60:E61)</f>
        <v>999.29499999999996</v>
      </c>
      <c r="F62" s="27">
        <f>SUM(F60:F61)</f>
        <v>0.13985866986729401</v>
      </c>
      <c r="G62" s="24"/>
    </row>
    <row r="63" spans="1:7" x14ac:dyDescent="0.2">
      <c r="A63" s="22"/>
      <c r="B63" s="22"/>
      <c r="C63" s="22"/>
      <c r="D63" s="22"/>
      <c r="E63" s="23"/>
      <c r="F63" s="24"/>
      <c r="G63" s="68"/>
    </row>
    <row r="64" spans="1:7" x14ac:dyDescent="0.2">
      <c r="A64" s="21" t="s">
        <v>44</v>
      </c>
      <c r="B64" s="21"/>
      <c r="C64" s="21"/>
      <c r="D64" s="21"/>
      <c r="E64" s="26">
        <f>E53+E57+E62</f>
        <v>704892.9683180002</v>
      </c>
      <c r="F64" s="27">
        <f>F53+F57+F62</f>
        <v>98.65494468376653</v>
      </c>
      <c r="G64" s="21"/>
    </row>
    <row r="65" spans="1:7" x14ac:dyDescent="0.2">
      <c r="A65" s="21"/>
      <c r="B65" s="21"/>
      <c r="C65" s="21"/>
      <c r="D65" s="21"/>
      <c r="E65" s="26"/>
      <c r="F65" s="27"/>
      <c r="G65" s="21"/>
    </row>
    <row r="66" spans="1:7" x14ac:dyDescent="0.2">
      <c r="A66" s="21" t="s">
        <v>46</v>
      </c>
      <c r="B66" s="21"/>
      <c r="C66" s="21"/>
      <c r="D66" s="21"/>
      <c r="E66" s="26">
        <f>E68-(E53+E57+E62)</f>
        <v>9610.4664337998256</v>
      </c>
      <c r="F66" s="27">
        <f>F68-(F53+F57+F62)</f>
        <v>1.34505531623347</v>
      </c>
      <c r="G66" s="21"/>
    </row>
    <row r="67" spans="1:7" x14ac:dyDescent="0.2">
      <c r="A67" s="21"/>
      <c r="B67" s="21"/>
      <c r="C67" s="21"/>
      <c r="D67" s="21"/>
      <c r="E67" s="26"/>
      <c r="F67" s="27"/>
      <c r="G67" s="21"/>
    </row>
    <row r="68" spans="1:7" x14ac:dyDescent="0.2">
      <c r="A68" s="28" t="s">
        <v>45</v>
      </c>
      <c r="B68" s="28"/>
      <c r="C68" s="28"/>
      <c r="D68" s="28"/>
      <c r="E68" s="29">
        <v>714503.43475180003</v>
      </c>
      <c r="F68" s="30">
        <v>100</v>
      </c>
      <c r="G68" s="28"/>
    </row>
    <row r="69" spans="1:7" x14ac:dyDescent="0.2">
      <c r="A69" s="6" t="s">
        <v>1743</v>
      </c>
      <c r="B69" s="11"/>
      <c r="C69" s="11"/>
      <c r="D69" s="11"/>
      <c r="E69" s="12"/>
      <c r="F69" s="13"/>
      <c r="G69" s="11"/>
    </row>
    <row r="71" spans="1:7" ht="23.25" customHeight="1" x14ac:dyDescent="0.2">
      <c r="A71" s="175" t="s">
        <v>983</v>
      </c>
      <c r="B71" s="175"/>
      <c r="C71" s="175"/>
      <c r="D71" s="175"/>
    </row>
    <row r="73" spans="1:7" x14ac:dyDescent="0.2">
      <c r="A73" s="11" t="s">
        <v>49</v>
      </c>
    </row>
    <row r="74" spans="1:7" x14ac:dyDescent="0.2">
      <c r="A74" s="11" t="s">
        <v>995</v>
      </c>
    </row>
    <row r="75" spans="1:7" x14ac:dyDescent="0.2">
      <c r="A75" s="11" t="s">
        <v>50</v>
      </c>
      <c r="B75" s="11"/>
      <c r="C75" s="31" t="s">
        <v>52</v>
      </c>
      <c r="D75" s="11" t="s">
        <v>51</v>
      </c>
    </row>
    <row r="76" spans="1:7" x14ac:dyDescent="0.2">
      <c r="A76" s="6" t="s">
        <v>59</v>
      </c>
      <c r="C76" s="32">
        <v>982.78689999999995</v>
      </c>
      <c r="D76" s="32">
        <v>974.06</v>
      </c>
    </row>
    <row r="77" spans="1:7" x14ac:dyDescent="0.2">
      <c r="A77" s="6" t="s">
        <v>127</v>
      </c>
      <c r="C77" s="32">
        <v>41.2684</v>
      </c>
      <c r="D77" s="32">
        <v>40.901899999999998</v>
      </c>
    </row>
    <row r="78" spans="1:7" x14ac:dyDescent="0.2">
      <c r="A78" s="6" t="s">
        <v>60</v>
      </c>
      <c r="C78" s="32">
        <v>1094.2759000000001</v>
      </c>
      <c r="D78" s="32">
        <v>1085.154</v>
      </c>
    </row>
    <row r="79" spans="1:7" x14ac:dyDescent="0.2">
      <c r="A79" s="6" t="s">
        <v>128</v>
      </c>
      <c r="C79" s="32">
        <v>48.116100000000003</v>
      </c>
      <c r="D79" s="32">
        <v>47.714599999999997</v>
      </c>
    </row>
    <row r="81" spans="1:177" x14ac:dyDescent="0.2">
      <c r="A81" s="6" t="s">
        <v>56</v>
      </c>
    </row>
    <row r="83" spans="1:177" x14ac:dyDescent="0.2">
      <c r="A83" s="11" t="s">
        <v>996</v>
      </c>
      <c r="D83" s="31" t="s">
        <v>58</v>
      </c>
    </row>
    <row r="85" spans="1:177" x14ac:dyDescent="0.2">
      <c r="A85" s="11" t="s">
        <v>1091</v>
      </c>
      <c r="D85" s="31" t="s">
        <v>58</v>
      </c>
    </row>
    <row r="86" spans="1:177" x14ac:dyDescent="0.2">
      <c r="A86" s="11"/>
    </row>
    <row r="87" spans="1:177" x14ac:dyDescent="0.2">
      <c r="A87" s="11" t="s">
        <v>376</v>
      </c>
      <c r="D87" s="31" t="s">
        <v>58</v>
      </c>
    </row>
    <row r="89" spans="1:177" x14ac:dyDescent="0.2">
      <c r="A89" s="11" t="s">
        <v>993</v>
      </c>
      <c r="D89" s="36">
        <v>0.76565381710742098</v>
      </c>
    </row>
    <row r="91" spans="1:177" x14ac:dyDescent="0.2">
      <c r="A91" s="11" t="s">
        <v>1092</v>
      </c>
      <c r="D91" s="31" t="s">
        <v>58</v>
      </c>
    </row>
    <row r="93" spans="1:177" s="105" customFormat="1" x14ac:dyDescent="0.2">
      <c r="A93" s="103" t="s">
        <v>1093</v>
      </c>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row>
    <row r="94" spans="1:177" s="105" customFormat="1" x14ac:dyDescent="0.2">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row>
    <row r="95" spans="1:177" s="105" customFormat="1" x14ac:dyDescent="0.2">
      <c r="A95" s="138" t="s">
        <v>1094</v>
      </c>
      <c r="B95" s="139" t="s">
        <v>1095</v>
      </c>
      <c r="C95" s="139" t="s">
        <v>1096</v>
      </c>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row>
    <row r="96" spans="1:177" s="105" customFormat="1" x14ac:dyDescent="0.2">
      <c r="A96" s="140" t="s">
        <v>1097</v>
      </c>
      <c r="B96" s="141">
        <f>E56</f>
        <v>3850.7674459999998</v>
      </c>
      <c r="C96" s="142">
        <v>5.3894316787121621E-3</v>
      </c>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row>
    <row r="98" spans="1:9" x14ac:dyDescent="0.2">
      <c r="A98" s="11" t="s">
        <v>984</v>
      </c>
      <c r="D98" s="31" t="s">
        <v>58</v>
      </c>
    </row>
    <row r="100" spans="1:9" x14ac:dyDescent="0.2">
      <c r="A100" s="11" t="s">
        <v>985</v>
      </c>
      <c r="B100" s="11"/>
      <c r="D100" s="31" t="s">
        <v>58</v>
      </c>
    </row>
    <row r="101" spans="1:9" x14ac:dyDescent="0.2">
      <c r="A101" s="11"/>
      <c r="B101" s="11"/>
    </row>
    <row r="102" spans="1:9" x14ac:dyDescent="0.2">
      <c r="A102" s="11" t="s">
        <v>986</v>
      </c>
      <c r="B102" s="11"/>
      <c r="D102" s="31" t="s">
        <v>58</v>
      </c>
    </row>
    <row r="103" spans="1:9" x14ac:dyDescent="0.2">
      <c r="A103" s="11"/>
      <c r="B103" s="11"/>
    </row>
    <row r="104" spans="1:9" x14ac:dyDescent="0.2">
      <c r="A104" s="11" t="s">
        <v>987</v>
      </c>
      <c r="B104" s="11"/>
      <c r="D104" s="31" t="s">
        <v>58</v>
      </c>
    </row>
    <row r="106" spans="1:9" x14ac:dyDescent="0.2">
      <c r="A106" s="56" t="s">
        <v>1020</v>
      </c>
      <c r="B106" s="57"/>
      <c r="C106" s="57"/>
      <c r="D106" s="57"/>
      <c r="E106" s="10"/>
      <c r="G106" s="57"/>
      <c r="H106" s="57"/>
      <c r="I106" s="57"/>
    </row>
    <row r="107" spans="1:9" x14ac:dyDescent="0.2">
      <c r="A107" s="71"/>
      <c r="B107" s="57"/>
      <c r="C107" s="57"/>
      <c r="D107" s="57"/>
      <c r="E107" s="10"/>
      <c r="G107" s="57"/>
      <c r="H107" s="57"/>
      <c r="I107" s="57"/>
    </row>
    <row r="108" spans="1:9" x14ac:dyDescent="0.2">
      <c r="A108" s="56" t="s">
        <v>1129</v>
      </c>
      <c r="B108" s="57"/>
      <c r="C108" s="57"/>
      <c r="D108" s="57"/>
      <c r="E108" s="10"/>
      <c r="G108" s="57"/>
      <c r="H108" s="57"/>
      <c r="I108" s="57"/>
    </row>
    <row r="109" spans="1:9" x14ac:dyDescent="0.2">
      <c r="A109" s="71"/>
      <c r="B109" s="57"/>
      <c r="C109" s="57"/>
      <c r="D109" s="57"/>
      <c r="E109" s="10"/>
      <c r="G109" s="57"/>
      <c r="H109" s="57"/>
      <c r="I109" s="57"/>
    </row>
    <row r="110" spans="1:9" x14ac:dyDescent="0.2">
      <c r="A110" s="57"/>
      <c r="B110" s="57"/>
      <c r="C110" s="57"/>
      <c r="D110" s="57"/>
      <c r="E110" s="10"/>
      <c r="G110" s="57"/>
      <c r="H110" s="57"/>
      <c r="I110" s="57"/>
    </row>
    <row r="111" spans="1:9" x14ac:dyDescent="0.2">
      <c r="A111" s="57"/>
      <c r="B111" s="57"/>
      <c r="C111" s="57"/>
      <c r="D111" s="57"/>
      <c r="E111" s="10"/>
      <c r="G111" s="57"/>
      <c r="H111" s="57"/>
      <c r="I111" s="57"/>
    </row>
    <row r="112" spans="1:9" x14ac:dyDescent="0.2">
      <c r="A112" s="57"/>
      <c r="B112" s="57"/>
      <c r="C112" s="57"/>
      <c r="D112" s="57"/>
      <c r="E112" s="10"/>
      <c r="G112" s="57"/>
      <c r="H112" s="57"/>
      <c r="I112" s="57"/>
    </row>
    <row r="113" spans="1:9" x14ac:dyDescent="0.2">
      <c r="A113" s="57"/>
      <c r="B113" s="57"/>
      <c r="C113" s="57"/>
      <c r="D113" s="57"/>
      <c r="E113" s="10"/>
      <c r="G113" s="57"/>
      <c r="H113" s="57"/>
      <c r="I113" s="57"/>
    </row>
    <row r="114" spans="1:9" x14ac:dyDescent="0.2">
      <c r="A114" s="57"/>
      <c r="B114" s="57"/>
      <c r="C114" s="57"/>
      <c r="D114" s="57"/>
      <c r="E114" s="10"/>
      <c r="G114" s="57"/>
      <c r="H114" s="57"/>
      <c r="I114" s="57"/>
    </row>
    <row r="115" spans="1:9" x14ac:dyDescent="0.2">
      <c r="A115" s="57"/>
      <c r="B115" s="57"/>
      <c r="C115" s="57"/>
      <c r="D115" s="57"/>
      <c r="E115" s="10"/>
      <c r="G115" s="57"/>
      <c r="H115" s="57"/>
      <c r="I115" s="57"/>
    </row>
    <row r="116" spans="1:9" x14ac:dyDescent="0.2">
      <c r="A116" s="57"/>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6" t="s">
        <v>1148</v>
      </c>
      <c r="B126" s="57"/>
      <c r="C126" s="57"/>
      <c r="D126" s="57"/>
      <c r="E126" s="10"/>
      <c r="G126" s="57"/>
      <c r="H126" s="57"/>
      <c r="I126" s="57"/>
    </row>
    <row r="127" spans="1:9" x14ac:dyDescent="0.2">
      <c r="A127" s="57"/>
      <c r="B127" s="57"/>
      <c r="C127" s="57"/>
      <c r="D127" s="57"/>
      <c r="E127" s="10"/>
      <c r="G127" s="57"/>
      <c r="H127" s="57"/>
      <c r="I127" s="57"/>
    </row>
    <row r="128" spans="1:9" x14ac:dyDescent="0.2">
      <c r="A128" s="56" t="s">
        <v>1130</v>
      </c>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t="s">
        <v>1149</v>
      </c>
      <c r="B145" s="57"/>
      <c r="C145" s="57"/>
      <c r="D145" s="57"/>
      <c r="E145" s="10"/>
      <c r="G145" s="57"/>
      <c r="H145" s="57"/>
      <c r="I145" s="57"/>
    </row>
    <row r="146" spans="1:9" x14ac:dyDescent="0.2">
      <c r="B146" s="57"/>
      <c r="C146" s="57"/>
      <c r="D146" s="57"/>
      <c r="E146" s="10"/>
      <c r="G146" s="57"/>
      <c r="H146" s="57"/>
      <c r="I146" s="57"/>
    </row>
    <row r="147" spans="1:9" x14ac:dyDescent="0.2">
      <c r="A147" s="57" t="s">
        <v>1128</v>
      </c>
    </row>
  </sheetData>
  <mergeCells count="2">
    <mergeCell ref="A1:F1"/>
    <mergeCell ref="A71:D71"/>
  </mergeCells>
  <conditionalFormatting sqref="F2:F3">
    <cfRule type="cellIs" dxfId="47" priority="4" stopIfTrue="1" operator="between">
      <formula>0.009</formula>
      <formula>-0.009</formula>
    </cfRule>
  </conditionalFormatting>
  <conditionalFormatting sqref="F5:F92 F97:F142">
    <cfRule type="cellIs" dxfId="46" priority="1" stopIfTrue="1" operator="between">
      <formula>0.009</formula>
      <formula>-0.009</formula>
    </cfRule>
  </conditionalFormatting>
  <conditionalFormatting sqref="F147:F65537">
    <cfRule type="cellIs" dxfId="45" priority="2"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414271E7-BC06-41F4-9098-448573A43679}"/>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3582A-BB8E-4081-967C-246EC6A82911}">
  <dimension ref="A1:I237"/>
  <sheetViews>
    <sheetView workbookViewId="0">
      <selection sqref="A1:F1"/>
    </sheetView>
  </sheetViews>
  <sheetFormatPr defaultColWidth="9.140625" defaultRowHeight="11.25" x14ac:dyDescent="0.2"/>
  <cols>
    <col min="1" max="1" width="38.7109375" style="6" bestFit="1" customWidth="1"/>
    <col min="2" max="2" width="24.7109375" style="6" bestFit="1" customWidth="1"/>
    <col min="3" max="3" width="25.140625" style="6" bestFit="1" customWidth="1"/>
    <col min="4" max="4" width="17.7109375" style="6" customWidth="1"/>
    <col min="5" max="5" width="28" style="9" customWidth="1"/>
    <col min="6" max="6" width="13.5703125" style="10" bestFit="1" customWidth="1"/>
    <col min="7" max="16384" width="9.140625" style="6"/>
  </cols>
  <sheetData>
    <row r="1" spans="1:7" s="1" customFormat="1" ht="15" x14ac:dyDescent="0.2">
      <c r="A1" s="173" t="s">
        <v>22</v>
      </c>
      <c r="B1" s="174"/>
      <c r="C1" s="174"/>
      <c r="D1" s="174"/>
      <c r="E1" s="174"/>
      <c r="F1" s="174"/>
    </row>
    <row r="2" spans="1:7" s="1" customFormat="1" ht="12" x14ac:dyDescent="0.2">
      <c r="E2" s="5"/>
      <c r="F2" s="8"/>
    </row>
    <row r="3" spans="1:7" s="1" customFormat="1" ht="12" x14ac:dyDescent="0.2">
      <c r="A3" s="7" t="s">
        <v>7</v>
      </c>
      <c r="B3" s="2"/>
      <c r="C3" s="3"/>
      <c r="D3" s="3"/>
      <c r="E3" s="4"/>
      <c r="F3" s="8"/>
    </row>
    <row r="4" spans="1:7" s="1" customFormat="1" ht="21.75" customHeight="1" x14ac:dyDescent="0.2">
      <c r="A4" s="14" t="s">
        <v>2</v>
      </c>
      <c r="B4" s="14" t="s">
        <v>0</v>
      </c>
      <c r="C4" s="15" t="s">
        <v>4</v>
      </c>
      <c r="D4" s="15" t="s">
        <v>1</v>
      </c>
      <c r="E4" s="61" t="s">
        <v>6</v>
      </c>
      <c r="F4" s="16" t="s">
        <v>3</v>
      </c>
      <c r="G4" s="63" t="s">
        <v>5</v>
      </c>
    </row>
    <row r="5" spans="1:7" x14ac:dyDescent="0.2">
      <c r="A5" s="17" t="s">
        <v>139</v>
      </c>
      <c r="B5" s="18"/>
      <c r="C5" s="18"/>
      <c r="D5" s="18"/>
      <c r="E5" s="19"/>
      <c r="F5" s="20"/>
      <c r="G5" s="64"/>
    </row>
    <row r="6" spans="1:7" x14ac:dyDescent="0.2">
      <c r="A6" s="21" t="s">
        <v>31</v>
      </c>
      <c r="B6" s="22"/>
      <c r="C6" s="22"/>
      <c r="D6" s="22"/>
      <c r="E6" s="23"/>
      <c r="F6" s="24"/>
      <c r="G6" s="24"/>
    </row>
    <row r="7" spans="1:7" x14ac:dyDescent="0.2">
      <c r="A7" s="22" t="s">
        <v>141</v>
      </c>
      <c r="B7" s="22" t="s">
        <v>140</v>
      </c>
      <c r="C7" s="22" t="s">
        <v>142</v>
      </c>
      <c r="D7" s="25">
        <v>12700000</v>
      </c>
      <c r="E7" s="23">
        <v>94557.85</v>
      </c>
      <c r="F7" s="24">
        <v>8.4177139507385501</v>
      </c>
      <c r="G7" s="24"/>
    </row>
    <row r="8" spans="1:7" x14ac:dyDescent="0.2">
      <c r="A8" s="22" t="s">
        <v>144</v>
      </c>
      <c r="B8" s="22" t="s">
        <v>143</v>
      </c>
      <c r="C8" s="22" t="s">
        <v>142</v>
      </c>
      <c r="D8" s="25">
        <v>6750000</v>
      </c>
      <c r="E8" s="23">
        <v>84807</v>
      </c>
      <c r="F8" s="24">
        <v>7.5496753259542597</v>
      </c>
      <c r="G8" s="24"/>
    </row>
    <row r="9" spans="1:7" x14ac:dyDescent="0.2">
      <c r="A9" s="22" t="s">
        <v>151</v>
      </c>
      <c r="B9" s="22" t="s">
        <v>150</v>
      </c>
      <c r="C9" s="22" t="s">
        <v>142</v>
      </c>
      <c r="D9" s="25">
        <v>6500000</v>
      </c>
      <c r="E9" s="23">
        <v>83629</v>
      </c>
      <c r="F9" s="24">
        <v>7.44480759647469</v>
      </c>
      <c r="G9" s="24"/>
    </row>
    <row r="10" spans="1:7" x14ac:dyDescent="0.2">
      <c r="A10" s="22" t="s">
        <v>148</v>
      </c>
      <c r="B10" s="22" t="s">
        <v>147</v>
      </c>
      <c r="C10" s="22" t="s">
        <v>149</v>
      </c>
      <c r="D10" s="25">
        <v>5240000</v>
      </c>
      <c r="E10" s="23">
        <v>69230.880000000005</v>
      </c>
      <c r="F10" s="24">
        <v>6.16306043758299</v>
      </c>
      <c r="G10" s="24"/>
    </row>
    <row r="11" spans="1:7" x14ac:dyDescent="0.2">
      <c r="A11" s="22" t="s">
        <v>156</v>
      </c>
      <c r="B11" s="22" t="s">
        <v>155</v>
      </c>
      <c r="C11" s="22" t="s">
        <v>157</v>
      </c>
      <c r="D11" s="25">
        <v>3500000</v>
      </c>
      <c r="E11" s="23">
        <v>64015</v>
      </c>
      <c r="F11" s="24">
        <v>5.6987331940872998</v>
      </c>
      <c r="G11" s="24"/>
    </row>
    <row r="12" spans="1:7" x14ac:dyDescent="0.2">
      <c r="A12" s="22" t="s">
        <v>537</v>
      </c>
      <c r="B12" s="22" t="s">
        <v>536</v>
      </c>
      <c r="C12" s="22" t="s">
        <v>160</v>
      </c>
      <c r="D12" s="25">
        <v>2650000</v>
      </c>
      <c r="E12" s="23">
        <v>59860.85</v>
      </c>
      <c r="F12" s="24">
        <v>5.3289231105409796</v>
      </c>
      <c r="G12" s="24"/>
    </row>
    <row r="13" spans="1:7" x14ac:dyDescent="0.2">
      <c r="A13" s="22" t="s">
        <v>165</v>
      </c>
      <c r="B13" s="22" t="s">
        <v>164</v>
      </c>
      <c r="C13" s="22" t="s">
        <v>166</v>
      </c>
      <c r="D13" s="25">
        <v>23500000</v>
      </c>
      <c r="E13" s="23">
        <v>58886.3</v>
      </c>
      <c r="F13" s="24">
        <v>5.2421668747478396</v>
      </c>
      <c r="G13" s="24"/>
    </row>
    <row r="14" spans="1:7" x14ac:dyDescent="0.2">
      <c r="A14" s="22" t="s">
        <v>356</v>
      </c>
      <c r="B14" s="22" t="s">
        <v>355</v>
      </c>
      <c r="C14" s="22" t="s">
        <v>208</v>
      </c>
      <c r="D14" s="25">
        <v>2950000</v>
      </c>
      <c r="E14" s="23">
        <v>53076.4</v>
      </c>
      <c r="F14" s="24">
        <v>4.7249588768672304</v>
      </c>
      <c r="G14" s="24"/>
    </row>
    <row r="15" spans="1:7" x14ac:dyDescent="0.2">
      <c r="A15" s="22" t="s">
        <v>182</v>
      </c>
      <c r="B15" s="22" t="s">
        <v>181</v>
      </c>
      <c r="C15" s="22" t="s">
        <v>183</v>
      </c>
      <c r="D15" s="25">
        <v>22000000</v>
      </c>
      <c r="E15" s="23">
        <v>45764.4</v>
      </c>
      <c r="F15" s="24">
        <v>4.0740311706238996</v>
      </c>
      <c r="G15" s="24"/>
    </row>
    <row r="16" spans="1:7" x14ac:dyDescent="0.2">
      <c r="A16" s="22" t="s">
        <v>379</v>
      </c>
      <c r="B16" s="22" t="s">
        <v>378</v>
      </c>
      <c r="C16" s="22" t="s">
        <v>380</v>
      </c>
      <c r="D16" s="25">
        <v>2400000</v>
      </c>
      <c r="E16" s="23">
        <v>40860</v>
      </c>
      <c r="F16" s="24">
        <v>3.6374324503695599</v>
      </c>
      <c r="G16" s="24"/>
    </row>
    <row r="17" spans="1:7" x14ac:dyDescent="0.2">
      <c r="A17" s="22" t="s">
        <v>215</v>
      </c>
      <c r="B17" s="22" t="s">
        <v>214</v>
      </c>
      <c r="C17" s="22" t="s">
        <v>180</v>
      </c>
      <c r="D17" s="25">
        <v>308000</v>
      </c>
      <c r="E17" s="23">
        <v>40431.160000000003</v>
      </c>
      <c r="F17" s="24">
        <v>3.5992563237905899</v>
      </c>
      <c r="G17" s="24"/>
    </row>
    <row r="18" spans="1:7" x14ac:dyDescent="0.2">
      <c r="A18" s="22" t="s">
        <v>627</v>
      </c>
      <c r="B18" s="22" t="s">
        <v>626</v>
      </c>
      <c r="C18" s="22" t="s">
        <v>192</v>
      </c>
      <c r="D18" s="25">
        <v>2584487</v>
      </c>
      <c r="E18" s="23">
        <v>36648.025659999999</v>
      </c>
      <c r="F18" s="24">
        <v>3.2624747375834602</v>
      </c>
      <c r="G18" s="24"/>
    </row>
    <row r="19" spans="1:7" x14ac:dyDescent="0.2">
      <c r="A19" s="22" t="s">
        <v>204</v>
      </c>
      <c r="B19" s="22" t="s">
        <v>203</v>
      </c>
      <c r="C19" s="22" t="s">
        <v>205</v>
      </c>
      <c r="D19" s="25">
        <v>750000</v>
      </c>
      <c r="E19" s="23">
        <v>33037.5</v>
      </c>
      <c r="F19" s="24">
        <v>2.9410590939570298</v>
      </c>
      <c r="G19" s="24"/>
    </row>
    <row r="20" spans="1:7" x14ac:dyDescent="0.2">
      <c r="A20" s="22" t="s">
        <v>159</v>
      </c>
      <c r="B20" s="22" t="s">
        <v>158</v>
      </c>
      <c r="C20" s="22" t="s">
        <v>160</v>
      </c>
      <c r="D20" s="25">
        <v>2750000</v>
      </c>
      <c r="E20" s="23">
        <v>31924.75</v>
      </c>
      <c r="F20" s="24">
        <v>2.8420000396459999</v>
      </c>
      <c r="G20" s="24"/>
    </row>
    <row r="21" spans="1:7" x14ac:dyDescent="0.2">
      <c r="A21" s="22" t="s">
        <v>226</v>
      </c>
      <c r="B21" s="22" t="s">
        <v>225</v>
      </c>
      <c r="C21" s="22" t="s">
        <v>202</v>
      </c>
      <c r="D21" s="25">
        <v>4700000</v>
      </c>
      <c r="E21" s="23">
        <v>27955.599999999999</v>
      </c>
      <c r="F21" s="24">
        <v>2.4886589968074202</v>
      </c>
      <c r="G21" s="24"/>
    </row>
    <row r="22" spans="1:7" x14ac:dyDescent="0.2">
      <c r="A22" s="22" t="s">
        <v>862</v>
      </c>
      <c r="B22" s="22" t="s">
        <v>861</v>
      </c>
      <c r="C22" s="22" t="s">
        <v>177</v>
      </c>
      <c r="D22" s="25">
        <v>500000</v>
      </c>
      <c r="E22" s="23">
        <v>26337.5</v>
      </c>
      <c r="F22" s="24">
        <v>2.3446127548117501</v>
      </c>
      <c r="G22" s="24"/>
    </row>
    <row r="23" spans="1:7" x14ac:dyDescent="0.2">
      <c r="A23" s="22" t="s">
        <v>146</v>
      </c>
      <c r="B23" s="22" t="s">
        <v>145</v>
      </c>
      <c r="C23" s="22" t="s">
        <v>142</v>
      </c>
      <c r="D23" s="25">
        <v>2600000</v>
      </c>
      <c r="E23" s="23">
        <v>25074.400000000001</v>
      </c>
      <c r="F23" s="24">
        <v>2.2321692666066202</v>
      </c>
      <c r="G23" s="24"/>
    </row>
    <row r="24" spans="1:7" x14ac:dyDescent="0.2">
      <c r="A24" s="22" t="s">
        <v>658</v>
      </c>
      <c r="B24" s="22" t="s">
        <v>657</v>
      </c>
      <c r="C24" s="22" t="s">
        <v>205</v>
      </c>
      <c r="D24" s="25">
        <v>5300000</v>
      </c>
      <c r="E24" s="23">
        <v>23974.55</v>
      </c>
      <c r="F24" s="24">
        <v>2.1342585940530499</v>
      </c>
      <c r="G24" s="24"/>
    </row>
    <row r="25" spans="1:7" x14ac:dyDescent="0.2">
      <c r="A25" s="22" t="s">
        <v>223</v>
      </c>
      <c r="B25" s="22" t="s">
        <v>222</v>
      </c>
      <c r="C25" s="22" t="s">
        <v>224</v>
      </c>
      <c r="D25" s="25">
        <v>1075304</v>
      </c>
      <c r="E25" s="23">
        <v>23156.67164</v>
      </c>
      <c r="F25" s="24">
        <v>2.0614495561891402</v>
      </c>
      <c r="G25" s="24"/>
    </row>
    <row r="26" spans="1:7" x14ac:dyDescent="0.2">
      <c r="A26" s="22" t="s">
        <v>423</v>
      </c>
      <c r="B26" s="22" t="s">
        <v>422</v>
      </c>
      <c r="C26" s="22" t="s">
        <v>221</v>
      </c>
      <c r="D26" s="25">
        <v>2300000</v>
      </c>
      <c r="E26" s="23">
        <v>21784.45</v>
      </c>
      <c r="F26" s="24">
        <v>1.9392918586258701</v>
      </c>
      <c r="G26" s="24"/>
    </row>
    <row r="27" spans="1:7" x14ac:dyDescent="0.2">
      <c r="A27" s="22" t="s">
        <v>520</v>
      </c>
      <c r="B27" s="22" t="s">
        <v>519</v>
      </c>
      <c r="C27" s="22" t="s">
        <v>177</v>
      </c>
      <c r="D27" s="25">
        <v>906742</v>
      </c>
      <c r="E27" s="23">
        <v>16603.352760000002</v>
      </c>
      <c r="F27" s="24">
        <v>1.4780610404835299</v>
      </c>
      <c r="G27" s="24"/>
    </row>
    <row r="28" spans="1:7" x14ac:dyDescent="0.2">
      <c r="A28" s="22" t="s">
        <v>210</v>
      </c>
      <c r="B28" s="22" t="s">
        <v>209</v>
      </c>
      <c r="C28" s="22" t="s">
        <v>199</v>
      </c>
      <c r="D28" s="25">
        <v>385000</v>
      </c>
      <c r="E28" s="23">
        <v>16569.63</v>
      </c>
      <c r="F28" s="24">
        <v>1.47505897828235</v>
      </c>
      <c r="G28" s="24"/>
    </row>
    <row r="29" spans="1:7" x14ac:dyDescent="0.2">
      <c r="A29" s="22" t="s">
        <v>168</v>
      </c>
      <c r="B29" s="22" t="s">
        <v>167</v>
      </c>
      <c r="C29" s="22" t="s">
        <v>169</v>
      </c>
      <c r="D29" s="25">
        <v>200000</v>
      </c>
      <c r="E29" s="23">
        <v>16353</v>
      </c>
      <c r="F29" s="24">
        <v>1.4557741767227901</v>
      </c>
      <c r="G29" s="24"/>
    </row>
    <row r="30" spans="1:7" x14ac:dyDescent="0.2">
      <c r="A30" s="22" t="s">
        <v>249</v>
      </c>
      <c r="B30" s="22" t="s">
        <v>248</v>
      </c>
      <c r="C30" s="22" t="s">
        <v>163</v>
      </c>
      <c r="D30" s="25">
        <v>3810110</v>
      </c>
      <c r="E30" s="23">
        <v>16031.037829999999</v>
      </c>
      <c r="F30" s="24">
        <v>1.42711251140343</v>
      </c>
      <c r="G30" s="24"/>
    </row>
    <row r="31" spans="1:7" x14ac:dyDescent="0.2">
      <c r="A31" s="22" t="s">
        <v>764</v>
      </c>
      <c r="B31" s="22" t="s">
        <v>763</v>
      </c>
      <c r="C31" s="22" t="s">
        <v>236</v>
      </c>
      <c r="D31" s="25">
        <v>3700000</v>
      </c>
      <c r="E31" s="23">
        <v>15817.5</v>
      </c>
      <c r="F31" s="24">
        <v>1.408102980512</v>
      </c>
      <c r="G31" s="24"/>
    </row>
    <row r="32" spans="1:7" x14ac:dyDescent="0.2">
      <c r="A32" s="22" t="s">
        <v>625</v>
      </c>
      <c r="B32" s="22" t="s">
        <v>624</v>
      </c>
      <c r="C32" s="22" t="s">
        <v>458</v>
      </c>
      <c r="D32" s="25">
        <v>869299</v>
      </c>
      <c r="E32" s="23">
        <v>14621.609179999999</v>
      </c>
      <c r="F32" s="24">
        <v>1.30164257728716</v>
      </c>
      <c r="G32" s="24"/>
    </row>
    <row r="33" spans="1:7" x14ac:dyDescent="0.2">
      <c r="A33" s="22" t="s">
        <v>579</v>
      </c>
      <c r="B33" s="22" t="s">
        <v>578</v>
      </c>
      <c r="C33" s="22" t="s">
        <v>213</v>
      </c>
      <c r="D33" s="25">
        <v>1350000</v>
      </c>
      <c r="E33" s="23">
        <v>11103.75</v>
      </c>
      <c r="F33" s="24">
        <v>0.98847627437080199</v>
      </c>
      <c r="G33" s="24"/>
    </row>
    <row r="34" spans="1:7" x14ac:dyDescent="0.2">
      <c r="A34" s="22" t="s">
        <v>492</v>
      </c>
      <c r="B34" s="22" t="s">
        <v>491</v>
      </c>
      <c r="C34" s="22" t="s">
        <v>221</v>
      </c>
      <c r="D34" s="25">
        <v>2800000</v>
      </c>
      <c r="E34" s="23">
        <v>9454.2000000000007</v>
      </c>
      <c r="F34" s="24">
        <v>0.84163029545481804</v>
      </c>
      <c r="G34" s="24"/>
    </row>
    <row r="35" spans="1:7" x14ac:dyDescent="0.2">
      <c r="A35" s="22" t="s">
        <v>864</v>
      </c>
      <c r="B35" s="22" t="s">
        <v>863</v>
      </c>
      <c r="C35" s="22" t="s">
        <v>213</v>
      </c>
      <c r="D35" s="25">
        <v>1368783</v>
      </c>
      <c r="E35" s="23">
        <v>6746.7314070000002</v>
      </c>
      <c r="F35" s="24">
        <v>0.60060645505994303</v>
      </c>
      <c r="G35" s="24"/>
    </row>
    <row r="36" spans="1:7" x14ac:dyDescent="0.2">
      <c r="A36" s="21" t="s">
        <v>34</v>
      </c>
      <c r="B36" s="21"/>
      <c r="C36" s="21"/>
      <c r="D36" s="21"/>
      <c r="E36" s="26">
        <f>SUM(E7:E35)</f>
        <v>1068313.0984769999</v>
      </c>
      <c r="F36" s="27">
        <f>SUM(F7:F35)</f>
        <v>95.103199499634997</v>
      </c>
      <c r="G36" s="24"/>
    </row>
    <row r="37" spans="1:7" x14ac:dyDescent="0.2">
      <c r="A37" s="22"/>
      <c r="B37" s="22"/>
      <c r="C37" s="22"/>
      <c r="D37" s="22"/>
      <c r="E37" s="23"/>
      <c r="F37" s="24"/>
      <c r="G37" s="24"/>
    </row>
    <row r="38" spans="1:7" x14ac:dyDescent="0.2">
      <c r="A38" s="21" t="s">
        <v>35</v>
      </c>
      <c r="B38" s="22"/>
      <c r="C38" s="22"/>
      <c r="D38" s="22"/>
      <c r="E38" s="23"/>
      <c r="F38" s="24"/>
      <c r="G38" s="24"/>
    </row>
    <row r="39" spans="1:7" x14ac:dyDescent="0.2">
      <c r="A39" s="21" t="s">
        <v>42</v>
      </c>
      <c r="B39" s="22"/>
      <c r="C39" s="22"/>
      <c r="D39" s="22"/>
      <c r="E39" s="23"/>
      <c r="F39" s="24"/>
      <c r="G39" s="24"/>
    </row>
    <row r="40" spans="1:7" x14ac:dyDescent="0.2">
      <c r="A40" s="22" t="s">
        <v>138</v>
      </c>
      <c r="B40" s="22" t="s">
        <v>1744</v>
      </c>
      <c r="C40" s="22" t="s">
        <v>43</v>
      </c>
      <c r="D40" s="25">
        <v>2500000</v>
      </c>
      <c r="E40" s="23">
        <v>2498.2375000000002</v>
      </c>
      <c r="F40" s="24">
        <v>0.22239770316275401</v>
      </c>
      <c r="G40" s="24">
        <v>5.1501000000000001</v>
      </c>
    </row>
    <row r="41" spans="1:7" x14ac:dyDescent="0.2">
      <c r="A41" s="21" t="s">
        <v>34</v>
      </c>
      <c r="B41" s="21"/>
      <c r="C41" s="21"/>
      <c r="D41" s="21"/>
      <c r="E41" s="26">
        <f>SUM(E39:E40)</f>
        <v>2498.2375000000002</v>
      </c>
      <c r="F41" s="27">
        <f>SUM(F39:F40)</f>
        <v>0.22239770316275401</v>
      </c>
      <c r="G41" s="24"/>
    </row>
    <row r="42" spans="1:7" x14ac:dyDescent="0.2">
      <c r="A42" s="22"/>
      <c r="B42" s="22"/>
      <c r="C42" s="22"/>
      <c r="D42" s="22"/>
      <c r="E42" s="23"/>
      <c r="F42" s="24"/>
      <c r="G42" s="24"/>
    </row>
    <row r="43" spans="1:7" x14ac:dyDescent="0.2">
      <c r="A43" s="21" t="s">
        <v>44</v>
      </c>
      <c r="B43" s="21"/>
      <c r="C43" s="21"/>
      <c r="D43" s="21"/>
      <c r="E43" s="26">
        <f>E36+E41</f>
        <v>1070811.335977</v>
      </c>
      <c r="F43" s="27">
        <f>F36+F41</f>
        <v>95.325597202797752</v>
      </c>
      <c r="G43" s="24"/>
    </row>
    <row r="44" spans="1:7" x14ac:dyDescent="0.2">
      <c r="A44" s="21"/>
      <c r="B44" s="21"/>
      <c r="C44" s="21"/>
      <c r="D44" s="21"/>
      <c r="E44" s="26"/>
      <c r="F44" s="27"/>
      <c r="G44" s="24"/>
    </row>
    <row r="45" spans="1:7" x14ac:dyDescent="0.2">
      <c r="A45" s="21" t="s">
        <v>46</v>
      </c>
      <c r="B45" s="21"/>
      <c r="C45" s="21"/>
      <c r="D45" s="21"/>
      <c r="E45" s="26">
        <f>E47-(E36+E41)</f>
        <v>52508.493532099994</v>
      </c>
      <c r="F45" s="27">
        <f>F47-(F36+F41)</f>
        <v>4.6744027972022479</v>
      </c>
      <c r="G45" s="24"/>
    </row>
    <row r="46" spans="1:7" x14ac:dyDescent="0.2">
      <c r="A46" s="21"/>
      <c r="B46" s="21"/>
      <c r="C46" s="21"/>
      <c r="D46" s="21"/>
      <c r="E46" s="26"/>
      <c r="F46" s="27"/>
      <c r="G46" s="24"/>
    </row>
    <row r="47" spans="1:7" x14ac:dyDescent="0.2">
      <c r="A47" s="28" t="s">
        <v>45</v>
      </c>
      <c r="B47" s="28"/>
      <c r="C47" s="28"/>
      <c r="D47" s="28"/>
      <c r="E47" s="29">
        <v>1123319.8295090999</v>
      </c>
      <c r="F47" s="30">
        <v>100</v>
      </c>
      <c r="G47" s="28"/>
    </row>
    <row r="48" spans="1:7" x14ac:dyDescent="0.2">
      <c r="A48" s="6" t="s">
        <v>1743</v>
      </c>
      <c r="B48" s="11"/>
      <c r="C48" s="11"/>
      <c r="D48" s="11"/>
      <c r="E48" s="12"/>
      <c r="F48" s="13"/>
      <c r="G48" s="11"/>
    </row>
    <row r="50" spans="1:7" ht="24.75" customHeight="1" x14ac:dyDescent="0.2">
      <c r="A50" s="175" t="s">
        <v>983</v>
      </c>
      <c r="B50" s="175"/>
      <c r="C50" s="175"/>
      <c r="D50" s="175"/>
      <c r="G50" s="9"/>
    </row>
    <row r="52" spans="1:7" x14ac:dyDescent="0.2">
      <c r="A52" s="11" t="s">
        <v>49</v>
      </c>
    </row>
    <row r="53" spans="1:7" x14ac:dyDescent="0.2">
      <c r="A53" s="11" t="s">
        <v>995</v>
      </c>
    </row>
    <row r="54" spans="1:7" x14ac:dyDescent="0.2">
      <c r="A54" s="11" t="s">
        <v>50</v>
      </c>
      <c r="B54" s="11"/>
      <c r="C54" s="31" t="s">
        <v>52</v>
      </c>
      <c r="D54" s="11" t="s">
        <v>51</v>
      </c>
    </row>
    <row r="55" spans="1:7" x14ac:dyDescent="0.2">
      <c r="A55" s="6" t="s">
        <v>59</v>
      </c>
      <c r="C55" s="32">
        <v>100.718</v>
      </c>
      <c r="D55" s="32">
        <v>98.615399999999994</v>
      </c>
    </row>
    <row r="56" spans="1:7" x14ac:dyDescent="0.2">
      <c r="A56" s="6" t="s">
        <v>127</v>
      </c>
      <c r="C56" s="32">
        <v>33.453000000000003</v>
      </c>
      <c r="D56" s="32">
        <v>32.754600000000003</v>
      </c>
    </row>
    <row r="57" spans="1:7" x14ac:dyDescent="0.2">
      <c r="A57" s="6" t="s">
        <v>60</v>
      </c>
      <c r="C57" s="32">
        <v>114.15179999999999</v>
      </c>
      <c r="D57" s="32">
        <v>111.83450000000001</v>
      </c>
    </row>
    <row r="58" spans="1:7" x14ac:dyDescent="0.2">
      <c r="A58" s="6" t="s">
        <v>128</v>
      </c>
      <c r="C58" s="32">
        <v>39.795099999999998</v>
      </c>
      <c r="D58" s="32">
        <v>38.987000000000002</v>
      </c>
    </row>
    <row r="60" spans="1:7" x14ac:dyDescent="0.2">
      <c r="A60" s="6" t="s">
        <v>56</v>
      </c>
    </row>
    <row r="62" spans="1:7" x14ac:dyDescent="0.2">
      <c r="A62" s="11" t="s">
        <v>996</v>
      </c>
      <c r="D62" s="31" t="s">
        <v>58</v>
      </c>
    </row>
    <row r="64" spans="1:7" x14ac:dyDescent="0.2">
      <c r="A64" s="11" t="s">
        <v>998</v>
      </c>
      <c r="D64" s="31" t="s">
        <v>58</v>
      </c>
    </row>
    <row r="66" spans="1:4" x14ac:dyDescent="0.2">
      <c r="A66" s="11" t="s">
        <v>1019</v>
      </c>
      <c r="D66" s="31" t="s">
        <v>58</v>
      </c>
    </row>
    <row r="67" spans="1:4" x14ac:dyDescent="0.2">
      <c r="A67" s="11"/>
    </row>
    <row r="68" spans="1:4" x14ac:dyDescent="0.2">
      <c r="A68" s="11" t="s">
        <v>1014</v>
      </c>
      <c r="D68" s="31" t="s">
        <v>58</v>
      </c>
    </row>
    <row r="70" spans="1:4" x14ac:dyDescent="0.2">
      <c r="A70" s="11" t="s">
        <v>1015</v>
      </c>
      <c r="D70" s="36">
        <v>0.23335363881265</v>
      </c>
    </row>
    <row r="72" spans="1:4" x14ac:dyDescent="0.2">
      <c r="A72" s="11" t="s">
        <v>377</v>
      </c>
      <c r="D72" s="31" t="s">
        <v>58</v>
      </c>
    </row>
    <row r="74" spans="1:4" x14ac:dyDescent="0.2">
      <c r="A74" s="11" t="s">
        <v>984</v>
      </c>
      <c r="D74" s="31" t="s">
        <v>58</v>
      </c>
    </row>
    <row r="76" spans="1:4" x14ac:dyDescent="0.2">
      <c r="A76" s="11" t="s">
        <v>985</v>
      </c>
      <c r="B76" s="11"/>
      <c r="D76" s="31" t="s">
        <v>58</v>
      </c>
    </row>
    <row r="77" spans="1:4" x14ac:dyDescent="0.2">
      <c r="A77" s="11"/>
      <c r="B77" s="11"/>
    </row>
    <row r="78" spans="1:4" x14ac:dyDescent="0.2">
      <c r="A78" s="11" t="s">
        <v>986</v>
      </c>
      <c r="B78" s="11"/>
      <c r="D78" s="31" t="s">
        <v>58</v>
      </c>
    </row>
    <row r="79" spans="1:4" x14ac:dyDescent="0.2">
      <c r="A79" s="11"/>
      <c r="B79" s="11"/>
    </row>
    <row r="80" spans="1:4" x14ac:dyDescent="0.2">
      <c r="A80" s="11" t="s">
        <v>987</v>
      </c>
      <c r="B80" s="11"/>
      <c r="D80" s="31" t="s">
        <v>58</v>
      </c>
    </row>
    <row r="82" spans="1:9" x14ac:dyDescent="0.2">
      <c r="A82" s="56" t="s">
        <v>1020</v>
      </c>
      <c r="B82" s="57"/>
      <c r="C82" s="57"/>
      <c r="D82" s="57"/>
      <c r="E82" s="10"/>
      <c r="G82" s="10"/>
      <c r="H82" s="57"/>
      <c r="I82" s="57"/>
    </row>
    <row r="83" spans="1:9" x14ac:dyDescent="0.2">
      <c r="A83" s="71"/>
      <c r="B83" s="57"/>
      <c r="C83" s="57"/>
      <c r="D83" s="57"/>
      <c r="E83" s="10"/>
      <c r="G83" s="10"/>
      <c r="H83" s="57"/>
      <c r="I83" s="57"/>
    </row>
    <row r="84" spans="1:9" x14ac:dyDescent="0.2">
      <c r="A84" s="56" t="s">
        <v>1129</v>
      </c>
      <c r="B84" s="57"/>
      <c r="C84" s="57"/>
      <c r="D84" s="57"/>
      <c r="E84" s="10"/>
      <c r="G84" s="10"/>
      <c r="H84" s="57"/>
      <c r="I84" s="57"/>
    </row>
    <row r="85" spans="1:9" x14ac:dyDescent="0.2">
      <c r="A85" s="71"/>
      <c r="B85" s="57"/>
      <c r="C85" s="57"/>
      <c r="D85" s="57"/>
      <c r="E85" s="10"/>
      <c r="G85" s="10"/>
      <c r="H85" s="57"/>
      <c r="I85" s="57"/>
    </row>
    <row r="86" spans="1:9" x14ac:dyDescent="0.2">
      <c r="A86" s="57"/>
      <c r="B86" s="57"/>
      <c r="C86" s="57"/>
      <c r="D86" s="57"/>
      <c r="E86" s="10"/>
      <c r="G86" s="10"/>
      <c r="H86" s="57"/>
      <c r="I86" s="57"/>
    </row>
    <row r="87" spans="1:9" x14ac:dyDescent="0.2">
      <c r="A87" s="57"/>
      <c r="B87" s="57"/>
      <c r="C87" s="57"/>
      <c r="D87" s="57"/>
      <c r="E87" s="10"/>
      <c r="G87" s="10"/>
      <c r="H87" s="57"/>
      <c r="I87" s="57"/>
    </row>
    <row r="88" spans="1:9" x14ac:dyDescent="0.2">
      <c r="A88" s="57"/>
      <c r="B88" s="57"/>
      <c r="C88" s="57"/>
      <c r="D88" s="57"/>
      <c r="E88" s="10"/>
      <c r="G88" s="10"/>
      <c r="H88" s="57"/>
      <c r="I88" s="57"/>
    </row>
    <row r="89" spans="1:9" x14ac:dyDescent="0.2">
      <c r="A89" s="57"/>
      <c r="B89" s="57"/>
      <c r="C89" s="57"/>
      <c r="D89" s="57"/>
      <c r="E89" s="10"/>
      <c r="G89" s="10"/>
      <c r="H89" s="57"/>
      <c r="I89" s="57"/>
    </row>
    <row r="90" spans="1:9" x14ac:dyDescent="0.2">
      <c r="A90" s="57"/>
      <c r="B90" s="57"/>
      <c r="C90" s="57"/>
      <c r="D90" s="57"/>
      <c r="E90" s="10"/>
      <c r="G90" s="10"/>
      <c r="H90" s="57"/>
      <c r="I90" s="57"/>
    </row>
    <row r="91" spans="1:9" x14ac:dyDescent="0.2">
      <c r="A91" s="57"/>
      <c r="B91" s="57"/>
      <c r="C91" s="57"/>
      <c r="D91" s="57"/>
      <c r="E91" s="10"/>
      <c r="G91" s="10"/>
      <c r="H91" s="57"/>
      <c r="I91" s="57"/>
    </row>
    <row r="92" spans="1:9" x14ac:dyDescent="0.2">
      <c r="A92" s="57"/>
      <c r="B92" s="57"/>
      <c r="C92" s="57"/>
      <c r="D92" s="57"/>
      <c r="E92" s="10"/>
      <c r="G92" s="10"/>
      <c r="H92" s="57"/>
      <c r="I92" s="57"/>
    </row>
    <row r="93" spans="1:9" x14ac:dyDescent="0.2">
      <c r="A93" s="57"/>
      <c r="B93" s="57"/>
      <c r="C93" s="57"/>
      <c r="D93" s="57"/>
      <c r="E93" s="10"/>
      <c r="G93" s="10"/>
      <c r="H93" s="57"/>
      <c r="I93" s="57"/>
    </row>
    <row r="94" spans="1:9" x14ac:dyDescent="0.2">
      <c r="A94" s="57"/>
      <c r="B94" s="57"/>
      <c r="C94" s="57"/>
      <c r="D94" s="57"/>
      <c r="E94" s="10"/>
      <c r="G94" s="10"/>
      <c r="H94" s="57"/>
      <c r="I94" s="57"/>
    </row>
    <row r="95" spans="1:9" x14ac:dyDescent="0.2">
      <c r="A95" s="57"/>
      <c r="B95" s="57"/>
      <c r="C95" s="57"/>
      <c r="D95" s="57"/>
      <c r="E95" s="10"/>
      <c r="G95" s="10"/>
      <c r="H95" s="57"/>
      <c r="I95" s="57"/>
    </row>
    <row r="96" spans="1:9" x14ac:dyDescent="0.2">
      <c r="A96" s="57"/>
      <c r="B96" s="57"/>
      <c r="C96" s="57"/>
      <c r="D96" s="57"/>
      <c r="E96" s="10"/>
      <c r="G96" s="10"/>
      <c r="H96" s="57"/>
      <c r="I96" s="57"/>
    </row>
    <row r="97" spans="1:9" x14ac:dyDescent="0.2">
      <c r="A97" s="57"/>
      <c r="B97" s="57"/>
      <c r="C97" s="57"/>
      <c r="D97" s="57"/>
      <c r="E97" s="10"/>
      <c r="G97" s="10"/>
      <c r="H97" s="57"/>
      <c r="I97" s="57"/>
    </row>
    <row r="98" spans="1:9" x14ac:dyDescent="0.2">
      <c r="A98" s="57"/>
      <c r="B98" s="57"/>
      <c r="C98" s="57"/>
      <c r="D98" s="57"/>
      <c r="E98" s="10"/>
      <c r="G98" s="10"/>
      <c r="H98" s="57"/>
      <c r="I98" s="57"/>
    </row>
    <row r="99" spans="1:9" x14ac:dyDescent="0.2">
      <c r="A99" s="57"/>
      <c r="B99" s="57"/>
      <c r="C99" s="57"/>
      <c r="D99" s="57"/>
      <c r="E99" s="10"/>
      <c r="G99" s="10"/>
      <c r="H99" s="57"/>
      <c r="I99" s="57"/>
    </row>
    <row r="100" spans="1:9" x14ac:dyDescent="0.2">
      <c r="A100" s="57"/>
      <c r="B100" s="57"/>
      <c r="C100" s="57"/>
      <c r="D100" s="57"/>
      <c r="E100" s="10"/>
      <c r="G100" s="10"/>
      <c r="H100" s="57"/>
      <c r="I100" s="57"/>
    </row>
    <row r="101" spans="1:9" x14ac:dyDescent="0.2">
      <c r="A101" s="57"/>
      <c r="B101" s="57"/>
      <c r="C101" s="57"/>
      <c r="D101" s="57"/>
      <c r="E101" s="10"/>
      <c r="G101" s="10"/>
      <c r="H101" s="57"/>
      <c r="I101" s="57"/>
    </row>
    <row r="102" spans="1:9" x14ac:dyDescent="0.2">
      <c r="A102" s="56" t="s">
        <v>1141</v>
      </c>
      <c r="B102" s="57"/>
      <c r="C102" s="57"/>
      <c r="D102" s="57"/>
      <c r="E102" s="10"/>
      <c r="G102" s="10"/>
      <c r="H102" s="57"/>
      <c r="I102" s="57"/>
    </row>
    <row r="103" spans="1:9" x14ac:dyDescent="0.2">
      <c r="A103" s="57"/>
      <c r="B103" s="57"/>
      <c r="C103" s="57"/>
      <c r="D103" s="57"/>
      <c r="E103" s="10"/>
      <c r="G103" s="10"/>
      <c r="H103" s="57"/>
      <c r="I103" s="57"/>
    </row>
    <row r="104" spans="1:9" x14ac:dyDescent="0.2">
      <c r="A104" s="56" t="s">
        <v>1130</v>
      </c>
      <c r="B104" s="57"/>
      <c r="C104" s="57"/>
      <c r="D104" s="57"/>
      <c r="E104" s="10"/>
      <c r="G104" s="10"/>
      <c r="H104" s="57"/>
      <c r="I104" s="57"/>
    </row>
    <row r="105" spans="1:9" x14ac:dyDescent="0.2">
      <c r="A105" s="57"/>
      <c r="B105" s="57"/>
      <c r="C105" s="57"/>
      <c r="D105" s="57"/>
      <c r="E105" s="10"/>
      <c r="G105" s="10"/>
      <c r="H105" s="57"/>
      <c r="I105" s="57"/>
    </row>
    <row r="106" spans="1:9" x14ac:dyDescent="0.2">
      <c r="A106" s="57"/>
      <c r="B106" s="57"/>
      <c r="C106" s="57"/>
      <c r="D106" s="57"/>
      <c r="E106" s="10"/>
      <c r="G106" s="10"/>
      <c r="H106" s="57"/>
      <c r="I106" s="57"/>
    </row>
    <row r="107" spans="1:9" x14ac:dyDescent="0.2">
      <c r="A107" s="57"/>
      <c r="B107" s="57"/>
      <c r="C107" s="57"/>
      <c r="D107" s="57"/>
      <c r="E107" s="10"/>
      <c r="G107" s="10"/>
      <c r="H107" s="57"/>
      <c r="I107" s="57"/>
    </row>
    <row r="108" spans="1:9" x14ac:dyDescent="0.2">
      <c r="A108" s="57"/>
      <c r="B108" s="57"/>
      <c r="C108" s="57"/>
      <c r="D108" s="57"/>
      <c r="E108" s="10"/>
      <c r="G108" s="10"/>
      <c r="H108" s="57"/>
      <c r="I108" s="57"/>
    </row>
    <row r="109" spans="1:9" x14ac:dyDescent="0.2">
      <c r="A109" s="57"/>
      <c r="B109" s="57"/>
      <c r="C109" s="57"/>
      <c r="D109" s="57"/>
      <c r="E109" s="10"/>
      <c r="G109" s="10"/>
      <c r="H109" s="57"/>
      <c r="I109" s="57"/>
    </row>
    <row r="110" spans="1:9" x14ac:dyDescent="0.2">
      <c r="A110" s="57"/>
      <c r="B110" s="57"/>
      <c r="C110" s="57"/>
      <c r="D110" s="57"/>
      <c r="E110" s="10"/>
      <c r="G110" s="10"/>
      <c r="H110" s="57"/>
      <c r="I110" s="57"/>
    </row>
    <row r="111" spans="1:9" x14ac:dyDescent="0.2">
      <c r="A111" s="57"/>
      <c r="B111" s="57"/>
      <c r="C111" s="57"/>
      <c r="D111" s="57"/>
      <c r="E111" s="10"/>
      <c r="G111" s="10"/>
      <c r="H111" s="57"/>
      <c r="I111" s="57"/>
    </row>
    <row r="112" spans="1:9" x14ac:dyDescent="0.2">
      <c r="A112" s="57"/>
      <c r="B112" s="57"/>
      <c r="C112" s="57"/>
      <c r="D112" s="57"/>
      <c r="E112" s="10"/>
      <c r="G112" s="10"/>
      <c r="H112" s="57"/>
      <c r="I112" s="57"/>
    </row>
    <row r="113" spans="1:9" x14ac:dyDescent="0.2">
      <c r="A113" s="57"/>
      <c r="B113" s="57"/>
      <c r="C113" s="57"/>
      <c r="D113" s="57"/>
      <c r="E113" s="10"/>
      <c r="G113" s="10"/>
      <c r="H113" s="57"/>
      <c r="I113" s="57"/>
    </row>
    <row r="114" spans="1:9" x14ac:dyDescent="0.2">
      <c r="A114" s="57"/>
      <c r="B114" s="57"/>
      <c r="C114" s="57"/>
      <c r="D114" s="57"/>
      <c r="E114" s="10"/>
      <c r="G114" s="10"/>
      <c r="H114" s="57"/>
      <c r="I114" s="57"/>
    </row>
    <row r="115" spans="1:9" x14ac:dyDescent="0.2">
      <c r="A115" s="57"/>
      <c r="B115" s="57"/>
      <c r="C115" s="57"/>
      <c r="D115" s="57"/>
      <c r="E115" s="10"/>
      <c r="G115" s="10"/>
      <c r="H115" s="57"/>
      <c r="I115" s="57"/>
    </row>
    <row r="116" spans="1:9" x14ac:dyDescent="0.2">
      <c r="A116" s="57"/>
      <c r="B116" s="57"/>
      <c r="C116" s="57"/>
      <c r="D116" s="57"/>
      <c r="E116" s="10"/>
      <c r="G116" s="10"/>
      <c r="H116" s="57"/>
      <c r="I116" s="57"/>
    </row>
    <row r="117" spans="1:9" x14ac:dyDescent="0.2">
      <c r="A117" s="57"/>
      <c r="B117" s="57"/>
      <c r="C117" s="57"/>
      <c r="D117" s="57"/>
      <c r="E117" s="10"/>
      <c r="G117" s="10"/>
      <c r="H117" s="57"/>
      <c r="I117" s="57"/>
    </row>
    <row r="118" spans="1:9" x14ac:dyDescent="0.2">
      <c r="A118" s="57"/>
      <c r="B118" s="57"/>
      <c r="C118" s="57"/>
      <c r="D118" s="57"/>
      <c r="E118" s="10"/>
      <c r="G118" s="10"/>
      <c r="H118" s="57"/>
      <c r="I118" s="57"/>
    </row>
    <row r="119" spans="1:9" x14ac:dyDescent="0.2">
      <c r="A119" s="57"/>
      <c r="B119" s="57"/>
      <c r="C119" s="57"/>
      <c r="D119" s="57"/>
      <c r="E119" s="10"/>
      <c r="G119" s="10"/>
      <c r="H119" s="57"/>
      <c r="I119" s="57"/>
    </row>
    <row r="120" spans="1:9" x14ac:dyDescent="0.2">
      <c r="A120" s="57"/>
      <c r="B120" s="57"/>
      <c r="C120" s="57"/>
      <c r="D120" s="57"/>
      <c r="E120" s="10"/>
      <c r="G120" s="10"/>
      <c r="H120" s="57"/>
      <c r="I120" s="57"/>
    </row>
    <row r="121" spans="1:9" x14ac:dyDescent="0.2">
      <c r="A121" s="57"/>
      <c r="B121" s="57"/>
      <c r="C121" s="57"/>
      <c r="D121" s="57"/>
      <c r="E121" s="10"/>
      <c r="G121" s="10"/>
      <c r="H121" s="57"/>
      <c r="I121" s="57"/>
    </row>
    <row r="122" spans="1:9" x14ac:dyDescent="0.2">
      <c r="A122" s="57"/>
      <c r="B122" s="57"/>
      <c r="C122" s="57"/>
      <c r="D122" s="57"/>
      <c r="E122" s="10"/>
      <c r="G122" s="10"/>
      <c r="H122" s="57"/>
      <c r="I122" s="57"/>
    </row>
    <row r="123" spans="1:9" x14ac:dyDescent="0.2">
      <c r="A123" s="57" t="s">
        <v>1128</v>
      </c>
      <c r="B123" s="57"/>
      <c r="C123" s="57"/>
      <c r="D123" s="57"/>
      <c r="E123" s="10"/>
      <c r="G123" s="10"/>
      <c r="H123" s="57"/>
      <c r="I123" s="57"/>
    </row>
    <row r="124" spans="1:9" x14ac:dyDescent="0.2">
      <c r="A124" s="57"/>
      <c r="B124" s="57"/>
      <c r="C124" s="57"/>
      <c r="D124" s="57"/>
      <c r="E124" s="10"/>
      <c r="G124" s="10"/>
      <c r="H124" s="57"/>
      <c r="I124" s="57"/>
    </row>
    <row r="125" spans="1:9" x14ac:dyDescent="0.2">
      <c r="A125" s="57"/>
      <c r="B125" s="57"/>
      <c r="C125" s="57"/>
      <c r="D125" s="57"/>
      <c r="E125" s="10"/>
      <c r="G125" s="10"/>
      <c r="H125" s="57"/>
      <c r="I125" s="57"/>
    </row>
    <row r="126" spans="1:9" x14ac:dyDescent="0.2">
      <c r="A126" s="57"/>
      <c r="B126" s="57"/>
      <c r="C126" s="57"/>
      <c r="D126" s="57"/>
      <c r="E126" s="10"/>
      <c r="G126" s="10"/>
      <c r="H126" s="57"/>
      <c r="I126" s="57"/>
    </row>
    <row r="127" spans="1:9" x14ac:dyDescent="0.2">
      <c r="A127" s="57"/>
      <c r="B127" s="57"/>
      <c r="C127" s="57"/>
      <c r="D127" s="57"/>
      <c r="E127" s="10"/>
      <c r="G127" s="10"/>
      <c r="H127" s="57"/>
      <c r="I127" s="57"/>
    </row>
    <row r="128" spans="1:9" x14ac:dyDescent="0.2">
      <c r="A128" s="57"/>
      <c r="B128" s="57"/>
      <c r="C128" s="57"/>
      <c r="D128" s="57"/>
      <c r="E128" s="10"/>
      <c r="G128" s="10"/>
      <c r="H128" s="57"/>
      <c r="I128" s="57"/>
    </row>
    <row r="129" spans="1:9" x14ac:dyDescent="0.2">
      <c r="A129" s="57"/>
      <c r="B129" s="57"/>
      <c r="C129" s="57"/>
      <c r="D129" s="57"/>
      <c r="E129" s="10"/>
      <c r="G129" s="10"/>
      <c r="H129" s="57"/>
      <c r="I129" s="57"/>
    </row>
    <row r="130" spans="1:9" x14ac:dyDescent="0.2">
      <c r="A130" s="57"/>
      <c r="B130" s="57"/>
      <c r="C130" s="57"/>
      <c r="D130" s="57"/>
      <c r="E130" s="10"/>
      <c r="G130" s="10"/>
      <c r="H130" s="57"/>
      <c r="I130" s="57"/>
    </row>
    <row r="131" spans="1:9" x14ac:dyDescent="0.2">
      <c r="A131" s="57"/>
      <c r="B131" s="57"/>
      <c r="C131" s="57"/>
      <c r="D131" s="57"/>
      <c r="E131" s="10"/>
      <c r="G131" s="10"/>
      <c r="H131" s="57"/>
      <c r="I131" s="57"/>
    </row>
    <row r="132" spans="1:9" x14ac:dyDescent="0.2">
      <c r="A132" s="57"/>
      <c r="B132" s="57"/>
      <c r="C132" s="57"/>
      <c r="D132" s="57"/>
      <c r="E132" s="10"/>
      <c r="G132" s="10"/>
      <c r="H132" s="57"/>
      <c r="I132" s="57"/>
    </row>
    <row r="133" spans="1:9" x14ac:dyDescent="0.2">
      <c r="A133" s="57"/>
      <c r="B133" s="57"/>
      <c r="C133" s="57"/>
      <c r="D133" s="57"/>
      <c r="E133" s="10"/>
      <c r="G133" s="10"/>
      <c r="H133" s="57"/>
      <c r="I133" s="57"/>
    </row>
    <row r="134" spans="1:9" x14ac:dyDescent="0.2">
      <c r="A134" s="57"/>
      <c r="B134" s="57"/>
      <c r="C134" s="57"/>
      <c r="D134" s="57"/>
      <c r="E134" s="10"/>
      <c r="G134" s="10"/>
      <c r="H134" s="57"/>
      <c r="I134" s="57"/>
    </row>
    <row r="135" spans="1:9" x14ac:dyDescent="0.2">
      <c r="A135" s="57"/>
      <c r="B135" s="57"/>
      <c r="C135" s="57"/>
      <c r="D135" s="57"/>
      <c r="E135" s="10"/>
      <c r="G135" s="10"/>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row r="223" spans="1:9" x14ac:dyDescent="0.2">
      <c r="A223" s="57"/>
      <c r="B223" s="57"/>
      <c r="C223" s="57"/>
      <c r="D223" s="57"/>
      <c r="E223" s="10"/>
      <c r="G223" s="57"/>
      <c r="H223" s="57"/>
      <c r="I223" s="57"/>
    </row>
    <row r="224" spans="1:9" x14ac:dyDescent="0.2">
      <c r="A224" s="57"/>
      <c r="B224" s="57"/>
      <c r="C224" s="57"/>
      <c r="D224" s="57"/>
      <c r="E224" s="10"/>
      <c r="G224" s="57"/>
      <c r="H224" s="57"/>
      <c r="I224" s="57"/>
    </row>
    <row r="225" spans="1:9" x14ac:dyDescent="0.2">
      <c r="A225" s="57"/>
      <c r="B225" s="57"/>
      <c r="C225" s="57"/>
      <c r="D225" s="57"/>
      <c r="E225" s="10"/>
      <c r="G225" s="57"/>
      <c r="H225" s="57"/>
      <c r="I225" s="57"/>
    </row>
    <row r="226" spans="1:9" x14ac:dyDescent="0.2">
      <c r="A226" s="57"/>
      <c r="B226" s="57"/>
      <c r="C226" s="57"/>
      <c r="D226" s="57"/>
      <c r="E226" s="10"/>
      <c r="G226" s="57"/>
      <c r="H226" s="57"/>
      <c r="I226" s="57"/>
    </row>
    <row r="227" spans="1:9" x14ac:dyDescent="0.2">
      <c r="A227" s="57"/>
      <c r="B227" s="57"/>
      <c r="C227" s="57"/>
      <c r="D227" s="57"/>
      <c r="E227" s="10"/>
      <c r="G227" s="57"/>
      <c r="H227" s="57"/>
      <c r="I227" s="57"/>
    </row>
    <row r="228" spans="1:9" x14ac:dyDescent="0.2">
      <c r="A228" s="57"/>
      <c r="B228" s="57"/>
      <c r="C228" s="57"/>
      <c r="D228" s="57"/>
      <c r="E228" s="10"/>
      <c r="G228" s="57"/>
      <c r="H228" s="57"/>
      <c r="I228" s="57"/>
    </row>
    <row r="229" spans="1:9" x14ac:dyDescent="0.2">
      <c r="A229" s="57"/>
      <c r="B229" s="57"/>
      <c r="C229" s="57"/>
      <c r="D229" s="57"/>
      <c r="E229" s="10"/>
      <c r="G229" s="57"/>
      <c r="H229" s="57"/>
      <c r="I229" s="57"/>
    </row>
    <row r="230" spans="1:9" x14ac:dyDescent="0.2">
      <c r="A230" s="57"/>
      <c r="B230" s="57"/>
      <c r="C230" s="57"/>
      <c r="D230" s="57"/>
      <c r="E230" s="10"/>
      <c r="G230" s="57"/>
      <c r="H230" s="57"/>
      <c r="I230" s="57"/>
    </row>
    <row r="231" spans="1:9" x14ac:dyDescent="0.2">
      <c r="A231" s="57"/>
      <c r="B231" s="57"/>
      <c r="C231" s="57"/>
      <c r="D231" s="57"/>
      <c r="E231" s="10"/>
      <c r="G231" s="57"/>
      <c r="H231" s="57"/>
      <c r="I231" s="57"/>
    </row>
    <row r="232" spans="1:9" x14ac:dyDescent="0.2">
      <c r="A232" s="57"/>
      <c r="B232" s="57"/>
      <c r="C232" s="57"/>
      <c r="D232" s="57"/>
      <c r="E232" s="10"/>
      <c r="G232" s="57"/>
      <c r="H232" s="57"/>
      <c r="I232" s="57"/>
    </row>
    <row r="233" spans="1:9" x14ac:dyDescent="0.2">
      <c r="A233" s="57"/>
      <c r="B233" s="57"/>
      <c r="C233" s="57"/>
      <c r="D233" s="57"/>
      <c r="E233" s="10"/>
      <c r="G233" s="57"/>
      <c r="H233" s="57"/>
      <c r="I233" s="57"/>
    </row>
    <row r="234" spans="1:9" x14ac:dyDescent="0.2">
      <c r="A234" s="57"/>
      <c r="B234" s="57"/>
      <c r="C234" s="57"/>
      <c r="D234" s="57"/>
      <c r="E234" s="10"/>
      <c r="G234" s="57"/>
      <c r="H234" s="57"/>
      <c r="I234" s="57"/>
    </row>
    <row r="235" spans="1:9" x14ac:dyDescent="0.2">
      <c r="A235" s="57"/>
      <c r="B235" s="57"/>
      <c r="C235" s="57"/>
      <c r="D235" s="57"/>
      <c r="E235" s="10"/>
      <c r="G235" s="57"/>
      <c r="H235" s="57"/>
      <c r="I235" s="57"/>
    </row>
    <row r="236" spans="1:9" x14ac:dyDescent="0.2">
      <c r="A236" s="57"/>
      <c r="B236" s="57"/>
      <c r="C236" s="57"/>
      <c r="D236" s="57"/>
      <c r="E236" s="10"/>
      <c r="G236" s="57"/>
      <c r="H236" s="57"/>
      <c r="I236" s="57"/>
    </row>
    <row r="237" spans="1:9" x14ac:dyDescent="0.2">
      <c r="A237" s="57"/>
      <c r="B237" s="57"/>
      <c r="C237" s="57"/>
      <c r="D237" s="57"/>
      <c r="E237" s="10"/>
      <c r="G237" s="57"/>
      <c r="H237" s="57"/>
      <c r="I237" s="57"/>
    </row>
  </sheetData>
  <mergeCells count="2">
    <mergeCell ref="A1:F1"/>
    <mergeCell ref="A50:D50"/>
  </mergeCells>
  <conditionalFormatting sqref="F2:F3">
    <cfRule type="cellIs" dxfId="44" priority="4" stopIfTrue="1" operator="between">
      <formula>0.009</formula>
      <formula>-0.009</formula>
    </cfRule>
  </conditionalFormatting>
  <conditionalFormatting sqref="F5:F81">
    <cfRule type="cellIs" dxfId="43" priority="3" stopIfTrue="1" operator="between">
      <formula>0.009</formula>
      <formula>-0.009</formula>
    </cfRule>
  </conditionalFormatting>
  <conditionalFormatting sqref="F219:F65537">
    <cfRule type="cellIs" dxfId="42" priority="2" stopIfTrue="1" operator="between">
      <formula>0.009</formula>
      <formula>-0.009</formula>
    </cfRule>
  </conditionalFormatting>
  <conditionalFormatting sqref="F82:G118">
    <cfRule type="cellIs" dxfId="41"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2F7D4FB1-1251-4C0B-8B43-2BC8BBCFF5AF}"/>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19471-9398-4A60-A450-9A00AAB701E3}">
  <dimension ref="A1:I258"/>
  <sheetViews>
    <sheetView workbookViewId="0">
      <selection sqref="A1:F1"/>
    </sheetView>
  </sheetViews>
  <sheetFormatPr defaultColWidth="9.140625" defaultRowHeight="11.25" x14ac:dyDescent="0.2"/>
  <cols>
    <col min="1" max="1" width="38.7109375" style="6" bestFit="1" customWidth="1"/>
    <col min="2" max="2" width="34.140625" style="6" bestFit="1" customWidth="1"/>
    <col min="3" max="3" width="35.42578125" style="6" bestFit="1" customWidth="1"/>
    <col min="4" max="4" width="15.7109375" style="6" customWidth="1"/>
    <col min="5" max="5" width="28" style="9" customWidth="1"/>
    <col min="6" max="6" width="13.5703125" style="10" bestFit="1" customWidth="1"/>
    <col min="7" max="16384" width="9.140625" style="6"/>
  </cols>
  <sheetData>
    <row r="1" spans="1:7" s="1" customFormat="1" ht="15" x14ac:dyDescent="0.2">
      <c r="A1" s="173" t="s">
        <v>9</v>
      </c>
      <c r="B1" s="174"/>
      <c r="C1" s="174"/>
      <c r="D1" s="174"/>
      <c r="E1" s="174"/>
      <c r="F1" s="174"/>
    </row>
    <row r="2" spans="1:7" s="1" customFormat="1" ht="12" x14ac:dyDescent="0.2">
      <c r="E2" s="5"/>
      <c r="F2" s="8"/>
    </row>
    <row r="3" spans="1:7" s="1" customFormat="1" ht="12" x14ac:dyDescent="0.2">
      <c r="A3" s="7" t="s">
        <v>7</v>
      </c>
      <c r="B3" s="2"/>
      <c r="C3" s="3"/>
      <c r="D3" s="3"/>
      <c r="E3" s="4"/>
      <c r="F3" s="8"/>
    </row>
    <row r="4" spans="1:7" s="1" customFormat="1" ht="21.75" customHeight="1" x14ac:dyDescent="0.2">
      <c r="A4" s="14" t="s">
        <v>2</v>
      </c>
      <c r="B4" s="14" t="s">
        <v>0</v>
      </c>
      <c r="C4" s="15" t="s">
        <v>4</v>
      </c>
      <c r="D4" s="15" t="s">
        <v>1</v>
      </c>
      <c r="E4" s="61" t="s">
        <v>6</v>
      </c>
      <c r="F4" s="16" t="s">
        <v>3</v>
      </c>
      <c r="G4" s="69" t="s">
        <v>5</v>
      </c>
    </row>
    <row r="5" spans="1:7" x14ac:dyDescent="0.2">
      <c r="A5" s="17" t="s">
        <v>139</v>
      </c>
      <c r="B5" s="18"/>
      <c r="C5" s="18"/>
      <c r="D5" s="18"/>
      <c r="E5" s="19"/>
      <c r="F5" s="20"/>
      <c r="G5" s="45"/>
    </row>
    <row r="6" spans="1:7" x14ac:dyDescent="0.2">
      <c r="A6" s="21" t="s">
        <v>31</v>
      </c>
      <c r="B6" s="22"/>
      <c r="C6" s="22"/>
      <c r="D6" s="22"/>
      <c r="E6" s="23"/>
      <c r="F6" s="24"/>
      <c r="G6" s="45"/>
    </row>
    <row r="7" spans="1:7" x14ac:dyDescent="0.2">
      <c r="A7" s="22" t="s">
        <v>141</v>
      </c>
      <c r="B7" s="22" t="s">
        <v>1808</v>
      </c>
      <c r="C7" s="22" t="s">
        <v>142</v>
      </c>
      <c r="D7" s="25">
        <v>18669284</v>
      </c>
      <c r="E7" s="23">
        <v>139002.15401999999</v>
      </c>
      <c r="F7" s="24">
        <v>7.3950263645320504</v>
      </c>
      <c r="G7" s="49"/>
    </row>
    <row r="8" spans="1:7" x14ac:dyDescent="0.2">
      <c r="A8" s="22" t="s">
        <v>144</v>
      </c>
      <c r="B8" s="22" t="s">
        <v>143</v>
      </c>
      <c r="C8" s="22" t="s">
        <v>142</v>
      </c>
      <c r="D8" s="25">
        <v>8891035</v>
      </c>
      <c r="E8" s="23">
        <v>111706.96374000001</v>
      </c>
      <c r="F8" s="24">
        <v>5.9429002937628397</v>
      </c>
      <c r="G8" s="49"/>
    </row>
    <row r="9" spans="1:7" x14ac:dyDescent="0.2">
      <c r="A9" s="22" t="s">
        <v>151</v>
      </c>
      <c r="B9" s="22" t="s">
        <v>150</v>
      </c>
      <c r="C9" s="22" t="s">
        <v>142</v>
      </c>
      <c r="D9" s="25">
        <v>7968423</v>
      </c>
      <c r="E9" s="23">
        <v>102521.73032</v>
      </c>
      <c r="F9" s="24">
        <v>5.4542384900363503</v>
      </c>
      <c r="G9" s="49"/>
    </row>
    <row r="10" spans="1:7" x14ac:dyDescent="0.2">
      <c r="A10" s="22" t="s">
        <v>153</v>
      </c>
      <c r="B10" s="22" t="s">
        <v>152</v>
      </c>
      <c r="C10" s="22" t="s">
        <v>154</v>
      </c>
      <c r="D10" s="25">
        <v>1849010</v>
      </c>
      <c r="E10" s="23">
        <v>75374.892649999994</v>
      </c>
      <c r="F10" s="24">
        <v>4.0100048974084403</v>
      </c>
      <c r="G10" s="49"/>
    </row>
    <row r="11" spans="1:7" x14ac:dyDescent="0.2">
      <c r="A11" s="22" t="s">
        <v>146</v>
      </c>
      <c r="B11" s="22" t="s">
        <v>145</v>
      </c>
      <c r="C11" s="22" t="s">
        <v>142</v>
      </c>
      <c r="D11" s="25">
        <v>6506362</v>
      </c>
      <c r="E11" s="23">
        <v>62747.355130000004</v>
      </c>
      <c r="F11" s="24">
        <v>3.3382097476290999</v>
      </c>
      <c r="G11" s="49"/>
    </row>
    <row r="12" spans="1:7" x14ac:dyDescent="0.2">
      <c r="A12" s="22" t="s">
        <v>156</v>
      </c>
      <c r="B12" s="22" t="s">
        <v>155</v>
      </c>
      <c r="C12" s="22" t="s">
        <v>157</v>
      </c>
      <c r="D12" s="25">
        <v>3383167</v>
      </c>
      <c r="E12" s="23">
        <v>61878.124430000003</v>
      </c>
      <c r="F12" s="24">
        <v>3.2919659754467201</v>
      </c>
      <c r="G12" s="49"/>
    </row>
    <row r="13" spans="1:7" x14ac:dyDescent="0.2">
      <c r="A13" s="22" t="s">
        <v>148</v>
      </c>
      <c r="B13" s="22" t="s">
        <v>1825</v>
      </c>
      <c r="C13" s="22" t="s">
        <v>149</v>
      </c>
      <c r="D13" s="25">
        <v>4493052</v>
      </c>
      <c r="E13" s="23">
        <v>59362.203020000001</v>
      </c>
      <c r="F13" s="24">
        <v>3.1581169333997599</v>
      </c>
      <c r="G13" s="49"/>
    </row>
    <row r="14" spans="1:7" x14ac:dyDescent="0.2">
      <c r="A14" s="22" t="s">
        <v>320</v>
      </c>
      <c r="B14" s="22" t="s">
        <v>319</v>
      </c>
      <c r="C14" s="22" t="s">
        <v>142</v>
      </c>
      <c r="D14" s="25">
        <v>14862470</v>
      </c>
      <c r="E14" s="23">
        <v>57101.60974</v>
      </c>
      <c r="F14" s="24">
        <v>3.0378515531763801</v>
      </c>
      <c r="G14" s="49"/>
    </row>
    <row r="15" spans="1:7" x14ac:dyDescent="0.2">
      <c r="A15" s="22" t="s">
        <v>159</v>
      </c>
      <c r="B15" s="22" t="s">
        <v>158</v>
      </c>
      <c r="C15" s="22" t="s">
        <v>160</v>
      </c>
      <c r="D15" s="25">
        <v>4646580</v>
      </c>
      <c r="E15" s="23">
        <v>53942.147219999999</v>
      </c>
      <c r="F15" s="24">
        <v>2.8697656066104802</v>
      </c>
      <c r="G15" s="49"/>
    </row>
    <row r="16" spans="1:7" x14ac:dyDescent="0.2">
      <c r="A16" s="22" t="s">
        <v>179</v>
      </c>
      <c r="B16" s="22" t="s">
        <v>178</v>
      </c>
      <c r="C16" s="22" t="s">
        <v>180</v>
      </c>
      <c r="D16" s="25">
        <v>1707271</v>
      </c>
      <c r="E16" s="23">
        <v>51996.645579999997</v>
      </c>
      <c r="F16" s="24">
        <v>2.7662633549981099</v>
      </c>
      <c r="G16" s="49"/>
    </row>
    <row r="17" spans="1:7" x14ac:dyDescent="0.2">
      <c r="A17" s="22" t="s">
        <v>171</v>
      </c>
      <c r="B17" s="22" t="s">
        <v>170</v>
      </c>
      <c r="C17" s="22" t="s">
        <v>160</v>
      </c>
      <c r="D17" s="25">
        <v>4062589</v>
      </c>
      <c r="E17" s="23">
        <v>48092.92858</v>
      </c>
      <c r="F17" s="24">
        <v>2.5585824716463401</v>
      </c>
      <c r="G17" s="49"/>
    </row>
    <row r="18" spans="1:7" x14ac:dyDescent="0.2">
      <c r="A18" s="22" t="s">
        <v>165</v>
      </c>
      <c r="B18" s="22" t="s">
        <v>164</v>
      </c>
      <c r="C18" s="22" t="s">
        <v>166</v>
      </c>
      <c r="D18" s="25">
        <v>18783160</v>
      </c>
      <c r="E18" s="23">
        <v>47066.842329999999</v>
      </c>
      <c r="F18" s="24">
        <v>2.5039938580775001</v>
      </c>
      <c r="G18" s="49"/>
    </row>
    <row r="19" spans="1:7" x14ac:dyDescent="0.2">
      <c r="A19" s="22" t="s">
        <v>168</v>
      </c>
      <c r="B19" s="22" t="s">
        <v>167</v>
      </c>
      <c r="C19" s="22" t="s">
        <v>169</v>
      </c>
      <c r="D19" s="25">
        <v>562115</v>
      </c>
      <c r="E19" s="23">
        <v>45961.332979999999</v>
      </c>
      <c r="F19" s="24">
        <v>2.4451798717251001</v>
      </c>
      <c r="G19" s="49"/>
    </row>
    <row r="20" spans="1:7" x14ac:dyDescent="0.2">
      <c r="A20" s="22" t="s">
        <v>176</v>
      </c>
      <c r="B20" s="22" t="s">
        <v>175</v>
      </c>
      <c r="C20" s="22" t="s">
        <v>177</v>
      </c>
      <c r="D20" s="25">
        <v>2294358</v>
      </c>
      <c r="E20" s="23">
        <v>44235.222240000003</v>
      </c>
      <c r="F20" s="24">
        <v>2.3533493924034299</v>
      </c>
      <c r="G20" s="49"/>
    </row>
    <row r="21" spans="1:7" x14ac:dyDescent="0.2">
      <c r="A21" s="22" t="s">
        <v>182</v>
      </c>
      <c r="B21" s="22" t="s">
        <v>181</v>
      </c>
      <c r="C21" s="22" t="s">
        <v>183</v>
      </c>
      <c r="D21" s="25">
        <v>19680899</v>
      </c>
      <c r="E21" s="23">
        <v>40940.206100000003</v>
      </c>
      <c r="F21" s="24">
        <v>2.1780518842558001</v>
      </c>
      <c r="G21" s="49"/>
    </row>
    <row r="22" spans="1:7" x14ac:dyDescent="0.2">
      <c r="A22" s="22" t="s">
        <v>249</v>
      </c>
      <c r="B22" s="22" t="s">
        <v>248</v>
      </c>
      <c r="C22" s="22" t="s">
        <v>163</v>
      </c>
      <c r="D22" s="25">
        <v>9639965</v>
      </c>
      <c r="E22" s="23">
        <v>40560.152739999998</v>
      </c>
      <c r="F22" s="24">
        <v>2.1578327399055302</v>
      </c>
      <c r="G22" s="49"/>
    </row>
    <row r="23" spans="1:7" x14ac:dyDescent="0.2">
      <c r="A23" s="22" t="s">
        <v>188</v>
      </c>
      <c r="B23" s="22" t="s">
        <v>187</v>
      </c>
      <c r="C23" s="22" t="s">
        <v>189</v>
      </c>
      <c r="D23" s="25">
        <v>4800948</v>
      </c>
      <c r="E23" s="23">
        <v>39449.389719999999</v>
      </c>
      <c r="F23" s="24">
        <v>2.0987392540846899</v>
      </c>
      <c r="G23" s="49"/>
    </row>
    <row r="24" spans="1:7" x14ac:dyDescent="0.2">
      <c r="A24" s="22" t="s">
        <v>477</v>
      </c>
      <c r="B24" s="22" t="s">
        <v>476</v>
      </c>
      <c r="C24" s="22" t="s">
        <v>174</v>
      </c>
      <c r="D24" s="25">
        <v>1214796</v>
      </c>
      <c r="E24" s="23">
        <v>37930.790300000001</v>
      </c>
      <c r="F24" s="24">
        <v>2.0179485438454199</v>
      </c>
      <c r="G24" s="49"/>
    </row>
    <row r="25" spans="1:7" x14ac:dyDescent="0.2">
      <c r="A25" s="22" t="s">
        <v>162</v>
      </c>
      <c r="B25" s="22" t="s">
        <v>161</v>
      </c>
      <c r="C25" s="22" t="s">
        <v>163</v>
      </c>
      <c r="D25" s="25">
        <v>9724772</v>
      </c>
      <c r="E25" s="23">
        <v>37625.142870000003</v>
      </c>
      <c r="F25" s="24">
        <v>2.00168785480045</v>
      </c>
      <c r="G25" s="49"/>
    </row>
    <row r="26" spans="1:7" x14ac:dyDescent="0.2">
      <c r="A26" s="22" t="s">
        <v>198</v>
      </c>
      <c r="B26" s="22" t="s">
        <v>197</v>
      </c>
      <c r="C26" s="22" t="s">
        <v>199</v>
      </c>
      <c r="D26" s="25">
        <v>9155843</v>
      </c>
      <c r="E26" s="23">
        <v>37607.625119999997</v>
      </c>
      <c r="F26" s="24">
        <v>2.00075589641455</v>
      </c>
      <c r="G26" s="49"/>
    </row>
    <row r="27" spans="1:7" x14ac:dyDescent="0.2">
      <c r="A27" s="22" t="s">
        <v>726</v>
      </c>
      <c r="B27" s="22" t="s">
        <v>725</v>
      </c>
      <c r="C27" s="22" t="s">
        <v>218</v>
      </c>
      <c r="D27" s="25">
        <v>1023601</v>
      </c>
      <c r="E27" s="23">
        <v>32155.401809999999</v>
      </c>
      <c r="F27" s="24">
        <v>1.7106932322275901</v>
      </c>
      <c r="G27" s="49"/>
    </row>
    <row r="28" spans="1:7" x14ac:dyDescent="0.2">
      <c r="A28" s="22" t="s">
        <v>220</v>
      </c>
      <c r="B28" s="22" t="s">
        <v>219</v>
      </c>
      <c r="C28" s="22" t="s">
        <v>221</v>
      </c>
      <c r="D28" s="25">
        <v>1876393</v>
      </c>
      <c r="E28" s="23">
        <v>28853.295160000001</v>
      </c>
      <c r="F28" s="24">
        <v>1.53501850324654</v>
      </c>
      <c r="G28" s="49"/>
    </row>
    <row r="29" spans="1:7" x14ac:dyDescent="0.2">
      <c r="A29" s="22" t="s">
        <v>204</v>
      </c>
      <c r="B29" s="22" t="s">
        <v>203</v>
      </c>
      <c r="C29" s="22" t="s">
        <v>205</v>
      </c>
      <c r="D29" s="25">
        <v>652773</v>
      </c>
      <c r="E29" s="23">
        <v>28754.65065</v>
      </c>
      <c r="F29" s="24">
        <v>1.5297705359951701</v>
      </c>
      <c r="G29" s="49"/>
    </row>
    <row r="30" spans="1:7" x14ac:dyDescent="0.2">
      <c r="A30" s="22" t="s">
        <v>185</v>
      </c>
      <c r="B30" s="22" t="s">
        <v>184</v>
      </c>
      <c r="C30" s="22" t="s">
        <v>186</v>
      </c>
      <c r="D30" s="25">
        <v>514691</v>
      </c>
      <c r="E30" s="23">
        <v>26787.093099999998</v>
      </c>
      <c r="F30" s="24">
        <v>1.42509489223579</v>
      </c>
      <c r="G30" s="49"/>
    </row>
    <row r="31" spans="1:7" x14ac:dyDescent="0.2">
      <c r="A31" s="22" t="s">
        <v>173</v>
      </c>
      <c r="B31" s="22" t="s">
        <v>172</v>
      </c>
      <c r="C31" s="22" t="s">
        <v>174</v>
      </c>
      <c r="D31" s="25">
        <v>232916</v>
      </c>
      <c r="E31" s="23">
        <v>26743.415120000001</v>
      </c>
      <c r="F31" s="24">
        <v>1.4227711885786301</v>
      </c>
      <c r="G31" s="49"/>
    </row>
    <row r="32" spans="1:7" x14ac:dyDescent="0.2">
      <c r="A32" s="22" t="s">
        <v>258</v>
      </c>
      <c r="B32" s="22" t="s">
        <v>257</v>
      </c>
      <c r="C32" s="22" t="s">
        <v>208</v>
      </c>
      <c r="D32" s="25">
        <v>1900000</v>
      </c>
      <c r="E32" s="23">
        <v>26619</v>
      </c>
      <c r="F32" s="24">
        <v>1.4161522041532899</v>
      </c>
      <c r="G32" s="49"/>
    </row>
    <row r="33" spans="1:7" x14ac:dyDescent="0.2">
      <c r="A33" s="22" t="s">
        <v>256</v>
      </c>
      <c r="B33" s="22" t="s">
        <v>255</v>
      </c>
      <c r="C33" s="22" t="s">
        <v>166</v>
      </c>
      <c r="D33" s="25">
        <v>604774</v>
      </c>
      <c r="E33" s="23">
        <v>25545.653760000001</v>
      </c>
      <c r="F33" s="24">
        <v>1.3590493211150301</v>
      </c>
      <c r="G33" s="49"/>
    </row>
    <row r="34" spans="1:7" x14ac:dyDescent="0.2">
      <c r="A34" s="22" t="s">
        <v>251</v>
      </c>
      <c r="B34" s="22" t="s">
        <v>250</v>
      </c>
      <c r="C34" s="22" t="s">
        <v>252</v>
      </c>
      <c r="D34" s="25">
        <v>2250065</v>
      </c>
      <c r="E34" s="23">
        <v>25351.482360000002</v>
      </c>
      <c r="F34" s="24">
        <v>1.3487192465031499</v>
      </c>
      <c r="G34" s="49"/>
    </row>
    <row r="35" spans="1:7" x14ac:dyDescent="0.2">
      <c r="A35" s="22" t="s">
        <v>230</v>
      </c>
      <c r="B35" s="22" t="s">
        <v>229</v>
      </c>
      <c r="C35" s="22" t="s">
        <v>231</v>
      </c>
      <c r="D35" s="25">
        <v>15832916</v>
      </c>
      <c r="E35" s="23">
        <v>24610.68463</v>
      </c>
      <c r="F35" s="24">
        <v>1.30930821159683</v>
      </c>
      <c r="G35" s="49"/>
    </row>
    <row r="36" spans="1:7" x14ac:dyDescent="0.2">
      <c r="A36" s="22" t="s">
        <v>469</v>
      </c>
      <c r="B36" s="22" t="s">
        <v>468</v>
      </c>
      <c r="C36" s="22" t="s">
        <v>432</v>
      </c>
      <c r="D36" s="25">
        <v>1876568</v>
      </c>
      <c r="E36" s="23">
        <v>23832.4136</v>
      </c>
      <c r="F36" s="24">
        <v>1.2679035669984899</v>
      </c>
      <c r="G36" s="49"/>
    </row>
    <row r="37" spans="1:7" x14ac:dyDescent="0.2">
      <c r="A37" s="22" t="s">
        <v>210</v>
      </c>
      <c r="B37" s="22" t="s">
        <v>209</v>
      </c>
      <c r="C37" s="22" t="s">
        <v>199</v>
      </c>
      <c r="D37" s="25">
        <v>547329</v>
      </c>
      <c r="E37" s="23">
        <v>23555.945500000002</v>
      </c>
      <c r="F37" s="24">
        <v>1.2531952417724099</v>
      </c>
      <c r="G37" s="49"/>
    </row>
    <row r="38" spans="1:7" x14ac:dyDescent="0.2">
      <c r="A38" s="22" t="s">
        <v>362</v>
      </c>
      <c r="B38" s="22" t="s">
        <v>361</v>
      </c>
      <c r="C38" s="22" t="s">
        <v>213</v>
      </c>
      <c r="D38" s="25">
        <v>805707</v>
      </c>
      <c r="E38" s="23">
        <v>21525.268209999998</v>
      </c>
      <c r="F38" s="24">
        <v>1.1451615770908901</v>
      </c>
      <c r="G38" s="49"/>
    </row>
    <row r="39" spans="1:7" x14ac:dyDescent="0.2">
      <c r="A39" s="22" t="s">
        <v>207</v>
      </c>
      <c r="B39" s="22" t="s">
        <v>206</v>
      </c>
      <c r="C39" s="22" t="s">
        <v>208</v>
      </c>
      <c r="D39" s="25">
        <v>1410283</v>
      </c>
      <c r="E39" s="23">
        <v>19729.85917</v>
      </c>
      <c r="F39" s="24">
        <v>1.04964437248693</v>
      </c>
      <c r="G39" s="49"/>
    </row>
    <row r="40" spans="1:7" x14ac:dyDescent="0.2">
      <c r="A40" s="22" t="s">
        <v>506</v>
      </c>
      <c r="B40" s="22" t="s">
        <v>505</v>
      </c>
      <c r="C40" s="22" t="s">
        <v>213</v>
      </c>
      <c r="D40" s="25">
        <v>5314871</v>
      </c>
      <c r="E40" s="23">
        <v>18870.449489999999</v>
      </c>
      <c r="F40" s="24">
        <v>1.0039230864655699</v>
      </c>
      <c r="G40" s="49"/>
    </row>
    <row r="41" spans="1:7" x14ac:dyDescent="0.2">
      <c r="A41" s="22" t="s">
        <v>379</v>
      </c>
      <c r="B41" s="22" t="s">
        <v>378</v>
      </c>
      <c r="C41" s="22" t="s">
        <v>380</v>
      </c>
      <c r="D41" s="25">
        <v>1106768</v>
      </c>
      <c r="E41" s="23">
        <v>18842.725200000001</v>
      </c>
      <c r="F41" s="24">
        <v>1.0024481319446601</v>
      </c>
      <c r="G41" s="49"/>
    </row>
    <row r="42" spans="1:7" x14ac:dyDescent="0.2">
      <c r="A42" s="22" t="s">
        <v>285</v>
      </c>
      <c r="B42" s="22" t="s">
        <v>284</v>
      </c>
      <c r="C42" s="22" t="s">
        <v>286</v>
      </c>
      <c r="D42" s="25">
        <v>627740</v>
      </c>
      <c r="E42" s="23">
        <v>17419.785</v>
      </c>
      <c r="F42" s="24">
        <v>0.92674656912830999</v>
      </c>
      <c r="G42" s="49"/>
    </row>
    <row r="43" spans="1:7" x14ac:dyDescent="0.2">
      <c r="A43" s="22" t="s">
        <v>226</v>
      </c>
      <c r="B43" s="22" t="s">
        <v>225</v>
      </c>
      <c r="C43" s="22" t="s">
        <v>202</v>
      </c>
      <c r="D43" s="25">
        <v>2516094</v>
      </c>
      <c r="E43" s="23">
        <v>14965.72711</v>
      </c>
      <c r="F43" s="24">
        <v>0.79618871608938002</v>
      </c>
      <c r="G43" s="49"/>
    </row>
    <row r="44" spans="1:7" x14ac:dyDescent="0.2">
      <c r="A44" s="22" t="s">
        <v>348</v>
      </c>
      <c r="B44" s="22" t="s">
        <v>347</v>
      </c>
      <c r="C44" s="22" t="s">
        <v>192</v>
      </c>
      <c r="D44" s="25">
        <v>824053</v>
      </c>
      <c r="E44" s="23">
        <v>14525.58223</v>
      </c>
      <c r="F44" s="24">
        <v>0.77277265455593402</v>
      </c>
      <c r="G44" s="49"/>
    </row>
    <row r="45" spans="1:7" x14ac:dyDescent="0.2">
      <c r="A45" s="22" t="s">
        <v>269</v>
      </c>
      <c r="B45" s="22" t="s">
        <v>268</v>
      </c>
      <c r="C45" s="22" t="s">
        <v>166</v>
      </c>
      <c r="D45" s="25">
        <v>1611985</v>
      </c>
      <c r="E45" s="23">
        <v>14430.48972</v>
      </c>
      <c r="F45" s="24">
        <v>0.767713656560706</v>
      </c>
      <c r="G45" s="49"/>
    </row>
    <row r="46" spans="1:7" x14ac:dyDescent="0.2">
      <c r="A46" s="22" t="s">
        <v>196</v>
      </c>
      <c r="B46" s="22" t="s">
        <v>195</v>
      </c>
      <c r="C46" s="22" t="s">
        <v>163</v>
      </c>
      <c r="D46" s="25">
        <v>7538760</v>
      </c>
      <c r="E46" s="23">
        <v>13727.328079999999</v>
      </c>
      <c r="F46" s="24">
        <v>0.73030489190530801</v>
      </c>
      <c r="G46" s="49"/>
    </row>
    <row r="47" spans="1:7" x14ac:dyDescent="0.2">
      <c r="A47" s="22" t="s">
        <v>271</v>
      </c>
      <c r="B47" s="22" t="s">
        <v>270</v>
      </c>
      <c r="C47" s="22" t="s">
        <v>272</v>
      </c>
      <c r="D47" s="25">
        <v>5046324</v>
      </c>
      <c r="E47" s="23">
        <v>13392.9439</v>
      </c>
      <c r="F47" s="24">
        <v>0.71251538465330799</v>
      </c>
      <c r="G47" s="49"/>
    </row>
    <row r="48" spans="1:7" x14ac:dyDescent="0.2">
      <c r="A48" s="22" t="s">
        <v>292</v>
      </c>
      <c r="B48" s="22" t="s">
        <v>291</v>
      </c>
      <c r="C48" s="22" t="s">
        <v>192</v>
      </c>
      <c r="D48" s="25">
        <v>975284</v>
      </c>
      <c r="E48" s="23">
        <v>13353.588530000001</v>
      </c>
      <c r="F48" s="24">
        <v>0.71042164732392798</v>
      </c>
      <c r="G48" s="49"/>
    </row>
    <row r="49" spans="1:7" x14ac:dyDescent="0.2">
      <c r="A49" s="22" t="s">
        <v>274</v>
      </c>
      <c r="B49" s="22" t="s">
        <v>273</v>
      </c>
      <c r="C49" s="22" t="s">
        <v>221</v>
      </c>
      <c r="D49" s="25">
        <v>4138474</v>
      </c>
      <c r="E49" s="23">
        <v>12659.591969999999</v>
      </c>
      <c r="F49" s="24">
        <v>0.67350047229410703</v>
      </c>
      <c r="G49" s="49"/>
    </row>
    <row r="50" spans="1:7" x14ac:dyDescent="0.2">
      <c r="A50" s="22" t="s">
        <v>267</v>
      </c>
      <c r="B50" s="22" t="s">
        <v>266</v>
      </c>
      <c r="C50" s="22" t="s">
        <v>213</v>
      </c>
      <c r="D50" s="25">
        <v>2609393</v>
      </c>
      <c r="E50" s="23">
        <v>12591.62592</v>
      </c>
      <c r="F50" s="24">
        <v>0.669884623783078</v>
      </c>
      <c r="G50" s="49"/>
    </row>
    <row r="51" spans="1:7" x14ac:dyDescent="0.2">
      <c r="A51" s="22" t="s">
        <v>283</v>
      </c>
      <c r="B51" s="22" t="s">
        <v>282</v>
      </c>
      <c r="C51" s="22" t="s">
        <v>243</v>
      </c>
      <c r="D51" s="25">
        <v>1029000</v>
      </c>
      <c r="E51" s="23">
        <v>11365.305</v>
      </c>
      <c r="F51" s="24">
        <v>0.60464336476293101</v>
      </c>
      <c r="G51" s="49"/>
    </row>
    <row r="52" spans="1:7" x14ac:dyDescent="0.2">
      <c r="A52" s="22" t="s">
        <v>281</v>
      </c>
      <c r="B52" s="22" t="s">
        <v>280</v>
      </c>
      <c r="C52" s="22" t="s">
        <v>149</v>
      </c>
      <c r="D52" s="25">
        <v>3729936</v>
      </c>
      <c r="E52" s="23">
        <v>11118.93922</v>
      </c>
      <c r="F52" s="24">
        <v>0.59153650716591499</v>
      </c>
      <c r="G52" s="49"/>
    </row>
    <row r="53" spans="1:7" x14ac:dyDescent="0.2">
      <c r="A53" s="22" t="s">
        <v>260</v>
      </c>
      <c r="B53" s="22" t="s">
        <v>259</v>
      </c>
      <c r="C53" s="22" t="s">
        <v>218</v>
      </c>
      <c r="D53" s="25">
        <v>2830535</v>
      </c>
      <c r="E53" s="23">
        <v>10940.01778</v>
      </c>
      <c r="F53" s="24">
        <v>0.58201774268842599</v>
      </c>
      <c r="G53" s="49"/>
    </row>
    <row r="54" spans="1:7" x14ac:dyDescent="0.2">
      <c r="A54" s="22" t="s">
        <v>587</v>
      </c>
      <c r="B54" s="22" t="s">
        <v>586</v>
      </c>
      <c r="C54" s="22" t="s">
        <v>160</v>
      </c>
      <c r="D54" s="25">
        <v>1370355</v>
      </c>
      <c r="E54" s="23">
        <v>9823.3898179999997</v>
      </c>
      <c r="F54" s="24">
        <v>0.52261223723722605</v>
      </c>
      <c r="G54" s="49"/>
    </row>
    <row r="55" spans="1:7" x14ac:dyDescent="0.2">
      <c r="A55" s="22" t="s">
        <v>764</v>
      </c>
      <c r="B55" s="22" t="s">
        <v>763</v>
      </c>
      <c r="C55" s="22" t="s">
        <v>236</v>
      </c>
      <c r="D55" s="25">
        <v>2280241</v>
      </c>
      <c r="E55" s="23">
        <v>9748.0302749999992</v>
      </c>
      <c r="F55" s="24">
        <v>0.51860304895354004</v>
      </c>
      <c r="G55" s="49"/>
    </row>
    <row r="56" spans="1:7" x14ac:dyDescent="0.2">
      <c r="A56" s="22" t="s">
        <v>228</v>
      </c>
      <c r="B56" s="22" t="s">
        <v>227</v>
      </c>
      <c r="C56" s="22" t="s">
        <v>218</v>
      </c>
      <c r="D56" s="25">
        <v>1056977</v>
      </c>
      <c r="E56" s="23">
        <v>9365.8731970000008</v>
      </c>
      <c r="F56" s="24">
        <v>0.49827198511408399</v>
      </c>
      <c r="G56" s="49"/>
    </row>
    <row r="57" spans="1:7" x14ac:dyDescent="0.2">
      <c r="A57" s="22" t="s">
        <v>235</v>
      </c>
      <c r="B57" s="22" t="s">
        <v>234</v>
      </c>
      <c r="C57" s="22" t="s">
        <v>236</v>
      </c>
      <c r="D57" s="25">
        <v>7682853</v>
      </c>
      <c r="E57" s="23">
        <v>8754.6109940000006</v>
      </c>
      <c r="F57" s="24">
        <v>0.46575234440278601</v>
      </c>
      <c r="G57" s="49"/>
    </row>
    <row r="58" spans="1:7" x14ac:dyDescent="0.2">
      <c r="A58" s="22" t="s">
        <v>866</v>
      </c>
      <c r="B58" s="22" t="s">
        <v>865</v>
      </c>
      <c r="C58" s="22" t="s">
        <v>867</v>
      </c>
      <c r="D58" s="25">
        <v>3265217</v>
      </c>
      <c r="E58" s="23">
        <v>6679.0013740000004</v>
      </c>
      <c r="F58" s="24">
        <v>0.35532824363548499</v>
      </c>
      <c r="G58" s="49"/>
    </row>
    <row r="59" spans="1:7" x14ac:dyDescent="0.2">
      <c r="A59" s="22" t="s">
        <v>262</v>
      </c>
      <c r="B59" s="22" t="s">
        <v>261</v>
      </c>
      <c r="C59" s="22" t="s">
        <v>263</v>
      </c>
      <c r="D59" s="25">
        <v>578807</v>
      </c>
      <c r="E59" s="23">
        <v>6300.603599</v>
      </c>
      <c r="F59" s="24">
        <v>0.33519717773845797</v>
      </c>
      <c r="G59" s="49"/>
    </row>
    <row r="60" spans="1:7" x14ac:dyDescent="0.2">
      <c r="A60" s="22" t="s">
        <v>294</v>
      </c>
      <c r="B60" s="22" t="s">
        <v>293</v>
      </c>
      <c r="C60" s="22" t="s">
        <v>169</v>
      </c>
      <c r="D60" s="25">
        <v>1244864</v>
      </c>
      <c r="E60" s="23">
        <v>5502.2988800000003</v>
      </c>
      <c r="F60" s="24">
        <v>0.29272672477637002</v>
      </c>
      <c r="G60" s="49"/>
    </row>
    <row r="61" spans="1:7" x14ac:dyDescent="0.2">
      <c r="A61" s="22" t="s">
        <v>194</v>
      </c>
      <c r="B61" s="22" t="s">
        <v>193</v>
      </c>
      <c r="C61" s="22" t="s">
        <v>169</v>
      </c>
      <c r="D61" s="25">
        <v>579303</v>
      </c>
      <c r="E61" s="23">
        <v>3217.1592110000001</v>
      </c>
      <c r="F61" s="24">
        <v>0.17115545692060999</v>
      </c>
      <c r="G61" s="44"/>
    </row>
    <row r="62" spans="1:7" x14ac:dyDescent="0.2">
      <c r="A62" s="22" t="s">
        <v>567</v>
      </c>
      <c r="B62" s="22" t="s">
        <v>566</v>
      </c>
      <c r="C62" s="22" t="s">
        <v>399</v>
      </c>
      <c r="D62" s="25">
        <v>201314</v>
      </c>
      <c r="E62" s="23">
        <v>2781.3542240000002</v>
      </c>
      <c r="F62" s="24">
        <v>0.147970281184442</v>
      </c>
      <c r="G62" s="45"/>
    </row>
    <row r="63" spans="1:7" x14ac:dyDescent="0.2">
      <c r="A63" s="21" t="s">
        <v>34</v>
      </c>
      <c r="B63" s="21"/>
      <c r="C63" s="21"/>
      <c r="D63" s="21"/>
      <c r="E63" s="26">
        <f>SUM(E7:E62)</f>
        <v>1789544.0426219997</v>
      </c>
      <c r="F63" s="27">
        <f>SUM(F7:F62)</f>
        <v>95.205182027444323</v>
      </c>
      <c r="G63" s="45"/>
    </row>
    <row r="64" spans="1:7" x14ac:dyDescent="0.2">
      <c r="A64" s="22"/>
      <c r="B64" s="22"/>
      <c r="C64" s="22"/>
      <c r="D64" s="22"/>
      <c r="E64" s="23"/>
      <c r="F64" s="24"/>
      <c r="G64" s="68"/>
    </row>
    <row r="65" spans="1:7" x14ac:dyDescent="0.2">
      <c r="A65" s="21" t="s">
        <v>35</v>
      </c>
      <c r="B65" s="22"/>
      <c r="C65" s="22"/>
      <c r="D65" s="22"/>
      <c r="E65" s="23"/>
      <c r="F65" s="24"/>
      <c r="G65" s="24"/>
    </row>
    <row r="66" spans="1:7" x14ac:dyDescent="0.2">
      <c r="A66" s="21" t="s">
        <v>42</v>
      </c>
      <c r="B66" s="22"/>
      <c r="C66" s="22"/>
      <c r="D66" s="22"/>
      <c r="E66" s="23"/>
      <c r="F66" s="24"/>
      <c r="G66" s="45"/>
    </row>
    <row r="67" spans="1:7" x14ac:dyDescent="0.2">
      <c r="A67" s="22" t="s">
        <v>138</v>
      </c>
      <c r="B67" s="22" t="s">
        <v>1744</v>
      </c>
      <c r="C67" s="22" t="s">
        <v>43</v>
      </c>
      <c r="D67" s="25">
        <v>5000000</v>
      </c>
      <c r="E67" s="23">
        <v>4996.4750000000004</v>
      </c>
      <c r="F67" s="24">
        <v>0.26581648763089599</v>
      </c>
      <c r="G67" s="24">
        <v>5.1501000000000001</v>
      </c>
    </row>
    <row r="68" spans="1:7" x14ac:dyDescent="0.2">
      <c r="A68" s="21" t="s">
        <v>34</v>
      </c>
      <c r="B68" s="21"/>
      <c r="C68" s="21"/>
      <c r="D68" s="21"/>
      <c r="E68" s="26">
        <f>SUM(E66:E67)</f>
        <v>4996.4750000000004</v>
      </c>
      <c r="F68" s="27">
        <f>SUM(F66:F67)</f>
        <v>0.26581648763089599</v>
      </c>
      <c r="G68" s="45"/>
    </row>
    <row r="69" spans="1:7" x14ac:dyDescent="0.2">
      <c r="A69" s="22"/>
      <c r="B69" s="22"/>
      <c r="C69" s="22"/>
      <c r="D69" s="22"/>
      <c r="E69" s="23"/>
      <c r="F69" s="24"/>
      <c r="G69" s="24"/>
    </row>
    <row r="70" spans="1:7" x14ac:dyDescent="0.2">
      <c r="A70" s="21" t="s">
        <v>44</v>
      </c>
      <c r="B70" s="21"/>
      <c r="C70" s="21"/>
      <c r="D70" s="21"/>
      <c r="E70" s="26">
        <f>E63+E68</f>
        <v>1794540.5176219998</v>
      </c>
      <c r="F70" s="27">
        <f>F63+F68</f>
        <v>95.470998515075223</v>
      </c>
      <c r="G70" s="44"/>
    </row>
    <row r="71" spans="1:7" x14ac:dyDescent="0.2">
      <c r="A71" s="21"/>
      <c r="B71" s="21"/>
      <c r="C71" s="21"/>
      <c r="D71" s="21"/>
      <c r="E71" s="26"/>
      <c r="F71" s="70"/>
      <c r="G71" s="22"/>
    </row>
    <row r="72" spans="1:7" x14ac:dyDescent="0.2">
      <c r="A72" s="21" t="s">
        <v>46</v>
      </c>
      <c r="B72" s="21"/>
      <c r="C72" s="21"/>
      <c r="D72" s="21"/>
      <c r="E72" s="26">
        <f>E74-(E63+E68)</f>
        <v>85130.320154600078</v>
      </c>
      <c r="F72" s="27">
        <f>F74-(F63+F68)</f>
        <v>4.5290014849247768</v>
      </c>
      <c r="G72" s="21"/>
    </row>
    <row r="73" spans="1:7" x14ac:dyDescent="0.2">
      <c r="A73" s="21"/>
      <c r="B73" s="21"/>
      <c r="C73" s="21"/>
      <c r="D73" s="21"/>
      <c r="E73" s="26"/>
      <c r="F73" s="27"/>
      <c r="G73" s="21"/>
    </row>
    <row r="74" spans="1:7" x14ac:dyDescent="0.2">
      <c r="A74" s="28" t="s">
        <v>45</v>
      </c>
      <c r="B74" s="28"/>
      <c r="C74" s="28"/>
      <c r="D74" s="28"/>
      <c r="E74" s="29">
        <v>1879670.8377765999</v>
      </c>
      <c r="F74" s="30">
        <v>100</v>
      </c>
      <c r="G74" s="28"/>
    </row>
    <row r="75" spans="1:7" x14ac:dyDescent="0.2">
      <c r="A75" s="6" t="s">
        <v>1743</v>
      </c>
      <c r="B75" s="11"/>
      <c r="C75" s="11"/>
      <c r="D75" s="11"/>
      <c r="E75" s="12"/>
      <c r="F75" s="13"/>
      <c r="G75" s="11"/>
    </row>
    <row r="76" spans="1:7" x14ac:dyDescent="0.2">
      <c r="A76" s="57" t="s">
        <v>1823</v>
      </c>
      <c r="B76" s="11"/>
      <c r="C76" s="11"/>
      <c r="D76" s="11"/>
      <c r="E76" s="12"/>
      <c r="F76" s="13"/>
      <c r="G76" s="11"/>
    </row>
    <row r="77" spans="1:7" x14ac:dyDescent="0.2">
      <c r="A77" s="57" t="s">
        <v>1824</v>
      </c>
      <c r="B77" s="11"/>
      <c r="C77" s="11"/>
      <c r="D77" s="11"/>
      <c r="E77" s="12"/>
      <c r="F77" s="13"/>
      <c r="G77" s="11"/>
    </row>
    <row r="79" spans="1:7" ht="24.75" customHeight="1" x14ac:dyDescent="0.2">
      <c r="A79" s="175" t="s">
        <v>983</v>
      </c>
      <c r="B79" s="175"/>
      <c r="C79" s="175"/>
      <c r="D79" s="175"/>
      <c r="G79" s="9"/>
    </row>
    <row r="81" spans="1:4" x14ac:dyDescent="0.2">
      <c r="A81" s="11" t="s">
        <v>49</v>
      </c>
    </row>
    <row r="82" spans="1:4" x14ac:dyDescent="0.2">
      <c r="A82" s="11" t="s">
        <v>995</v>
      </c>
    </row>
    <row r="83" spans="1:4" x14ac:dyDescent="0.2">
      <c r="A83" s="11" t="s">
        <v>50</v>
      </c>
      <c r="B83" s="11"/>
      <c r="C83" s="31" t="s">
        <v>52</v>
      </c>
      <c r="D83" s="11" t="s">
        <v>51</v>
      </c>
    </row>
    <row r="84" spans="1:4" x14ac:dyDescent="0.2">
      <c r="A84" s="6" t="s">
        <v>59</v>
      </c>
      <c r="C84" s="32">
        <v>1561.7606000000001</v>
      </c>
      <c r="D84" s="32">
        <v>1549.08</v>
      </c>
    </row>
    <row r="85" spans="1:4" x14ac:dyDescent="0.2">
      <c r="A85" s="6" t="s">
        <v>127</v>
      </c>
      <c r="C85" s="32">
        <v>60.428899999999999</v>
      </c>
      <c r="D85" s="32">
        <v>59.938299999999998</v>
      </c>
    </row>
    <row r="86" spans="1:4" x14ac:dyDescent="0.2">
      <c r="A86" s="6" t="s">
        <v>60</v>
      </c>
      <c r="C86" s="32">
        <v>1749.4567</v>
      </c>
      <c r="D86" s="32">
        <v>1736.3018</v>
      </c>
    </row>
    <row r="87" spans="1:4" x14ac:dyDescent="0.2">
      <c r="A87" s="6" t="s">
        <v>128</v>
      </c>
      <c r="C87" s="32">
        <v>67.645499999999998</v>
      </c>
      <c r="D87" s="32">
        <v>67.136600000000001</v>
      </c>
    </row>
    <row r="89" spans="1:4" x14ac:dyDescent="0.2">
      <c r="A89" s="6" t="s">
        <v>56</v>
      </c>
    </row>
    <row r="91" spans="1:4" x14ac:dyDescent="0.2">
      <c r="A91" s="11" t="s">
        <v>996</v>
      </c>
      <c r="D91" s="31" t="s">
        <v>58</v>
      </c>
    </row>
    <row r="93" spans="1:4" x14ac:dyDescent="0.2">
      <c r="A93" s="11" t="s">
        <v>998</v>
      </c>
      <c r="D93" s="31" t="s">
        <v>58</v>
      </c>
    </row>
    <row r="95" spans="1:4" x14ac:dyDescent="0.2">
      <c r="A95" s="11" t="s">
        <v>1019</v>
      </c>
      <c r="D95" s="31" t="s">
        <v>58</v>
      </c>
    </row>
    <row r="96" spans="1:4" x14ac:dyDescent="0.2">
      <c r="A96" s="11"/>
    </row>
    <row r="97" spans="1:9" x14ac:dyDescent="0.2">
      <c r="A97" s="11" t="s">
        <v>1014</v>
      </c>
      <c r="D97" s="31" t="s">
        <v>58</v>
      </c>
    </row>
    <row r="99" spans="1:9" x14ac:dyDescent="0.2">
      <c r="A99" s="11" t="s">
        <v>1015</v>
      </c>
      <c r="D99" s="36">
        <v>0.239287689531751</v>
      </c>
    </row>
    <row r="101" spans="1:9" x14ac:dyDescent="0.2">
      <c r="A101" s="11" t="s">
        <v>377</v>
      </c>
      <c r="D101" s="31" t="s">
        <v>58</v>
      </c>
    </row>
    <row r="103" spans="1:9" x14ac:dyDescent="0.2">
      <c r="A103" s="11" t="s">
        <v>984</v>
      </c>
      <c r="D103" s="31" t="s">
        <v>58</v>
      </c>
    </row>
    <row r="105" spans="1:9" x14ac:dyDescent="0.2">
      <c r="A105" s="11" t="s">
        <v>985</v>
      </c>
      <c r="B105" s="11"/>
      <c r="D105" s="31" t="s">
        <v>58</v>
      </c>
    </row>
    <row r="106" spans="1:9" x14ac:dyDescent="0.2">
      <c r="A106" s="11"/>
      <c r="B106" s="11"/>
    </row>
    <row r="107" spans="1:9" x14ac:dyDescent="0.2">
      <c r="A107" s="11" t="s">
        <v>986</v>
      </c>
      <c r="B107" s="11"/>
      <c r="D107" s="31" t="s">
        <v>58</v>
      </c>
    </row>
    <row r="108" spans="1:9" x14ac:dyDescent="0.2">
      <c r="A108" s="11"/>
      <c r="B108" s="11"/>
    </row>
    <row r="109" spans="1:9" x14ac:dyDescent="0.2">
      <c r="A109" s="11" t="s">
        <v>987</v>
      </c>
      <c r="B109" s="11"/>
      <c r="D109" s="31" t="s">
        <v>58</v>
      </c>
    </row>
    <row r="111" spans="1:9" x14ac:dyDescent="0.2">
      <c r="A111" s="56" t="s">
        <v>1020</v>
      </c>
      <c r="B111" s="57"/>
      <c r="C111" s="57"/>
      <c r="D111" s="57"/>
      <c r="E111" s="10"/>
      <c r="G111" s="56"/>
      <c r="H111" s="57"/>
      <c r="I111" s="57"/>
    </row>
    <row r="112" spans="1:9" x14ac:dyDescent="0.2">
      <c r="A112" s="56"/>
      <c r="B112" s="57"/>
      <c r="C112" s="57"/>
      <c r="D112" s="57"/>
      <c r="E112" s="10"/>
      <c r="G112" s="56"/>
      <c r="H112" s="57"/>
      <c r="I112" s="57"/>
    </row>
    <row r="113" spans="1:9" x14ac:dyDescent="0.2">
      <c r="A113" s="56" t="s">
        <v>1129</v>
      </c>
      <c r="B113" s="57"/>
      <c r="C113" s="57"/>
      <c r="D113" s="57"/>
      <c r="E113" s="10"/>
      <c r="G113" s="56"/>
      <c r="H113" s="57"/>
      <c r="I113" s="57"/>
    </row>
    <row r="114" spans="1:9" x14ac:dyDescent="0.2">
      <c r="A114" s="71"/>
      <c r="B114" s="57"/>
      <c r="C114" s="57"/>
      <c r="D114" s="57"/>
      <c r="E114" s="10"/>
      <c r="G114" s="56"/>
      <c r="H114" s="57"/>
      <c r="I114" s="57"/>
    </row>
    <row r="115" spans="1:9" x14ac:dyDescent="0.2">
      <c r="A115" s="57"/>
      <c r="B115" s="57"/>
      <c r="C115" s="57"/>
      <c r="D115" s="57"/>
      <c r="E115" s="10"/>
      <c r="G115" s="56"/>
      <c r="H115" s="57"/>
      <c r="I115" s="57"/>
    </row>
    <row r="116" spans="1:9" x14ac:dyDescent="0.2">
      <c r="A116" s="57"/>
      <c r="B116" s="57"/>
      <c r="C116" s="57"/>
      <c r="D116" s="57"/>
      <c r="E116" s="10"/>
      <c r="G116" s="56"/>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7"/>
      <c r="B126" s="57"/>
      <c r="C126" s="57"/>
      <c r="D126" s="57"/>
      <c r="E126" s="10"/>
      <c r="G126" s="57"/>
      <c r="H126" s="57"/>
      <c r="I126" s="57"/>
    </row>
    <row r="127" spans="1:9" x14ac:dyDescent="0.2">
      <c r="A127" s="57"/>
      <c r="B127" s="57"/>
      <c r="C127" s="57"/>
      <c r="D127" s="57"/>
      <c r="E127" s="10"/>
      <c r="G127" s="57"/>
      <c r="H127" s="57"/>
      <c r="I127" s="57"/>
    </row>
    <row r="128" spans="1:9" x14ac:dyDescent="0.2">
      <c r="A128" s="57"/>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6" t="s">
        <v>1141</v>
      </c>
      <c r="B132" s="57"/>
      <c r="C132" s="57"/>
      <c r="D132" s="57"/>
      <c r="E132" s="10"/>
      <c r="G132" s="57"/>
      <c r="H132" s="57"/>
      <c r="I132" s="57"/>
    </row>
    <row r="133" spans="1:9" x14ac:dyDescent="0.2">
      <c r="A133" s="57"/>
      <c r="B133" s="57"/>
      <c r="C133" s="57"/>
      <c r="D133" s="57"/>
      <c r="E133" s="10"/>
      <c r="G133" s="57"/>
      <c r="H133" s="57"/>
      <c r="I133" s="57"/>
    </row>
    <row r="134" spans="1:9" x14ac:dyDescent="0.2">
      <c r="A134" s="56" t="s">
        <v>1130</v>
      </c>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c r="B153" s="57"/>
      <c r="C153" s="57"/>
      <c r="D153" s="57"/>
      <c r="E153" s="10"/>
      <c r="G153" s="57"/>
      <c r="H153" s="57"/>
      <c r="I153" s="57"/>
    </row>
    <row r="154" spans="1:9" x14ac:dyDescent="0.2">
      <c r="A154" s="56" t="s">
        <v>1150</v>
      </c>
      <c r="B154" s="57"/>
      <c r="C154" s="57"/>
      <c r="D154" s="57"/>
      <c r="E154" s="10"/>
      <c r="G154" s="57"/>
      <c r="H154" s="57"/>
      <c r="I154" s="57"/>
    </row>
    <row r="155" spans="1:9" x14ac:dyDescent="0.2">
      <c r="A155" s="57"/>
      <c r="B155" s="57"/>
      <c r="C155" s="57"/>
      <c r="D155" s="57"/>
      <c r="E155" s="10"/>
      <c r="G155" s="57"/>
      <c r="H155" s="57"/>
      <c r="I155" s="57"/>
    </row>
    <row r="156" spans="1:9" x14ac:dyDescent="0.2">
      <c r="A156" s="57" t="s">
        <v>1128</v>
      </c>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row r="223" spans="1:9" x14ac:dyDescent="0.2">
      <c r="A223" s="57"/>
      <c r="B223" s="57"/>
      <c r="C223" s="57"/>
      <c r="D223" s="57"/>
      <c r="E223" s="10"/>
      <c r="G223" s="57"/>
      <c r="H223" s="57"/>
      <c r="I223" s="57"/>
    </row>
    <row r="224" spans="1:9" x14ac:dyDescent="0.2">
      <c r="A224" s="57"/>
      <c r="B224" s="57"/>
      <c r="C224" s="57"/>
      <c r="D224" s="57"/>
      <c r="E224" s="10"/>
      <c r="G224" s="57"/>
      <c r="H224" s="57"/>
      <c r="I224" s="57"/>
    </row>
    <row r="225" spans="1:9" x14ac:dyDescent="0.2">
      <c r="A225" s="57"/>
      <c r="B225" s="57"/>
      <c r="C225" s="57"/>
      <c r="D225" s="57"/>
      <c r="E225" s="10"/>
      <c r="G225" s="57"/>
      <c r="H225" s="57"/>
      <c r="I225" s="57"/>
    </row>
    <row r="226" spans="1:9" x14ac:dyDescent="0.2">
      <c r="A226" s="57"/>
      <c r="B226" s="57"/>
      <c r="C226" s="57"/>
      <c r="D226" s="57"/>
      <c r="E226" s="10"/>
      <c r="G226" s="57"/>
      <c r="H226" s="57"/>
      <c r="I226" s="57"/>
    </row>
    <row r="227" spans="1:9" x14ac:dyDescent="0.2">
      <c r="A227" s="57"/>
      <c r="B227" s="57"/>
      <c r="C227" s="57"/>
      <c r="D227" s="57"/>
      <c r="E227" s="10"/>
      <c r="G227" s="57"/>
      <c r="H227" s="57"/>
      <c r="I227" s="57"/>
    </row>
    <row r="228" spans="1:9" x14ac:dyDescent="0.2">
      <c r="A228" s="57"/>
      <c r="B228" s="57"/>
      <c r="C228" s="57"/>
      <c r="D228" s="57"/>
      <c r="E228" s="10"/>
      <c r="G228" s="57"/>
      <c r="H228" s="57"/>
      <c r="I228" s="57"/>
    </row>
    <row r="229" spans="1:9" x14ac:dyDescent="0.2">
      <c r="A229" s="57"/>
      <c r="B229" s="57"/>
      <c r="C229" s="57"/>
      <c r="D229" s="57"/>
      <c r="E229" s="10"/>
      <c r="G229" s="57"/>
      <c r="H229" s="57"/>
      <c r="I229" s="57"/>
    </row>
    <row r="230" spans="1:9" x14ac:dyDescent="0.2">
      <c r="A230" s="57"/>
      <c r="B230" s="57"/>
      <c r="C230" s="57"/>
      <c r="D230" s="57"/>
      <c r="E230" s="10"/>
      <c r="G230" s="57"/>
      <c r="H230" s="57"/>
      <c r="I230" s="57"/>
    </row>
    <row r="231" spans="1:9" x14ac:dyDescent="0.2">
      <c r="A231" s="57"/>
      <c r="B231" s="57"/>
      <c r="C231" s="57"/>
      <c r="D231" s="57"/>
      <c r="E231" s="10"/>
      <c r="G231" s="57"/>
      <c r="H231" s="57"/>
      <c r="I231" s="57"/>
    </row>
    <row r="232" spans="1:9" x14ac:dyDescent="0.2">
      <c r="A232" s="57"/>
      <c r="B232" s="57"/>
      <c r="C232" s="57"/>
      <c r="D232" s="57"/>
      <c r="E232" s="10"/>
      <c r="G232" s="57"/>
      <c r="H232" s="57"/>
      <c r="I232" s="57"/>
    </row>
    <row r="233" spans="1:9" x14ac:dyDescent="0.2">
      <c r="A233" s="57"/>
      <c r="B233" s="57"/>
      <c r="C233" s="57"/>
      <c r="D233" s="57"/>
      <c r="E233" s="10"/>
      <c r="G233" s="57"/>
      <c r="H233" s="57"/>
      <c r="I233" s="57"/>
    </row>
    <row r="234" spans="1:9" x14ac:dyDescent="0.2">
      <c r="A234" s="57"/>
      <c r="B234" s="57"/>
      <c r="C234" s="57"/>
      <c r="D234" s="57"/>
      <c r="E234" s="10"/>
      <c r="G234" s="57"/>
      <c r="H234" s="57"/>
      <c r="I234" s="57"/>
    </row>
    <row r="235" spans="1:9" x14ac:dyDescent="0.2">
      <c r="A235" s="57"/>
      <c r="B235" s="57"/>
      <c r="C235" s="57"/>
      <c r="D235" s="57"/>
      <c r="E235" s="10"/>
      <c r="G235" s="57"/>
      <c r="H235" s="57"/>
      <c r="I235" s="57"/>
    </row>
    <row r="236" spans="1:9" x14ac:dyDescent="0.2">
      <c r="A236" s="57"/>
      <c r="B236" s="57"/>
      <c r="C236" s="57"/>
      <c r="D236" s="57"/>
      <c r="E236" s="10"/>
      <c r="G236" s="57"/>
      <c r="H236" s="57"/>
      <c r="I236" s="57"/>
    </row>
    <row r="237" spans="1:9" x14ac:dyDescent="0.2">
      <c r="A237" s="57"/>
      <c r="B237" s="57"/>
      <c r="C237" s="57"/>
      <c r="D237" s="57"/>
      <c r="E237" s="10"/>
      <c r="G237" s="57"/>
      <c r="H237" s="57"/>
      <c r="I237" s="57"/>
    </row>
    <row r="238" spans="1:9" x14ac:dyDescent="0.2">
      <c r="A238" s="57"/>
      <c r="B238" s="57"/>
      <c r="C238" s="57"/>
      <c r="D238" s="57"/>
      <c r="E238" s="10"/>
      <c r="G238" s="57"/>
      <c r="H238" s="57"/>
      <c r="I238" s="57"/>
    </row>
    <row r="239" spans="1:9" x14ac:dyDescent="0.2">
      <c r="A239" s="57"/>
      <c r="B239" s="57"/>
      <c r="C239" s="57"/>
      <c r="D239" s="57"/>
      <c r="E239" s="10"/>
      <c r="G239" s="57"/>
      <c r="H239" s="57"/>
      <c r="I239" s="57"/>
    </row>
    <row r="240" spans="1:9" x14ac:dyDescent="0.2">
      <c r="A240" s="57"/>
      <c r="B240" s="57"/>
      <c r="C240" s="57"/>
      <c r="D240" s="57"/>
      <c r="E240" s="10"/>
      <c r="G240" s="57"/>
      <c r="H240" s="57"/>
      <c r="I240" s="57"/>
    </row>
    <row r="241" spans="1:9" x14ac:dyDescent="0.2">
      <c r="A241" s="57"/>
      <c r="B241" s="57"/>
      <c r="C241" s="57"/>
      <c r="D241" s="57"/>
      <c r="E241" s="10"/>
      <c r="G241" s="57"/>
      <c r="H241" s="57"/>
      <c r="I241" s="57"/>
    </row>
    <row r="242" spans="1:9" x14ac:dyDescent="0.2">
      <c r="A242" s="57"/>
      <c r="B242" s="57"/>
      <c r="C242" s="57"/>
      <c r="D242" s="57"/>
      <c r="E242" s="10"/>
      <c r="G242" s="57"/>
      <c r="H242" s="57"/>
      <c r="I242" s="57"/>
    </row>
    <row r="243" spans="1:9" x14ac:dyDescent="0.2">
      <c r="A243" s="57"/>
      <c r="B243" s="57"/>
      <c r="C243" s="57"/>
      <c r="D243" s="57"/>
      <c r="E243" s="10"/>
      <c r="G243" s="57"/>
      <c r="H243" s="57"/>
      <c r="I243" s="57"/>
    </row>
    <row r="244" spans="1:9" x14ac:dyDescent="0.2">
      <c r="A244" s="57"/>
      <c r="B244" s="57"/>
      <c r="C244" s="57"/>
      <c r="D244" s="57"/>
      <c r="E244" s="10"/>
      <c r="G244" s="57"/>
      <c r="H244" s="57"/>
      <c r="I244" s="57"/>
    </row>
    <row r="245" spans="1:9" x14ac:dyDescent="0.2">
      <c r="A245" s="57"/>
      <c r="B245" s="57"/>
      <c r="C245" s="57"/>
      <c r="D245" s="57"/>
      <c r="E245" s="10"/>
      <c r="G245" s="57"/>
      <c r="H245" s="57"/>
      <c r="I245" s="57"/>
    </row>
    <row r="246" spans="1:9" x14ac:dyDescent="0.2">
      <c r="A246" s="57"/>
      <c r="B246" s="57"/>
      <c r="C246" s="57"/>
      <c r="D246" s="57"/>
      <c r="E246" s="10"/>
      <c r="G246" s="57"/>
      <c r="H246" s="57"/>
      <c r="I246" s="57"/>
    </row>
    <row r="247" spans="1:9" x14ac:dyDescent="0.2">
      <c r="A247" s="57"/>
      <c r="B247" s="57"/>
      <c r="C247" s="57"/>
      <c r="D247" s="57"/>
      <c r="E247" s="10"/>
      <c r="G247" s="57"/>
      <c r="H247" s="57"/>
      <c r="I247" s="57"/>
    </row>
    <row r="248" spans="1:9" x14ac:dyDescent="0.2">
      <c r="A248" s="57"/>
      <c r="B248" s="57"/>
      <c r="C248" s="57"/>
      <c r="D248" s="57"/>
      <c r="E248" s="10"/>
      <c r="G248" s="57"/>
      <c r="H248" s="57"/>
      <c r="I248" s="57"/>
    </row>
    <row r="249" spans="1:9" x14ac:dyDescent="0.2">
      <c r="A249" s="57"/>
      <c r="B249" s="57"/>
      <c r="C249" s="57"/>
      <c r="D249" s="57"/>
      <c r="E249" s="10"/>
      <c r="G249" s="57"/>
      <c r="H249" s="57"/>
      <c r="I249" s="57"/>
    </row>
    <row r="250" spans="1:9" x14ac:dyDescent="0.2">
      <c r="A250" s="57"/>
      <c r="B250" s="57"/>
      <c r="C250" s="57"/>
      <c r="D250" s="57"/>
      <c r="E250" s="10"/>
      <c r="G250" s="57"/>
      <c r="H250" s="57"/>
      <c r="I250" s="57"/>
    </row>
    <row r="251" spans="1:9" x14ac:dyDescent="0.2">
      <c r="A251" s="57"/>
      <c r="B251" s="57"/>
      <c r="C251" s="57"/>
      <c r="D251" s="57"/>
      <c r="E251" s="10"/>
      <c r="G251" s="57"/>
      <c r="H251" s="57"/>
      <c r="I251" s="57"/>
    </row>
    <row r="252" spans="1:9" x14ac:dyDescent="0.2">
      <c r="A252" s="57"/>
      <c r="B252" s="57"/>
      <c r="C252" s="57"/>
      <c r="D252" s="57"/>
      <c r="E252" s="10"/>
      <c r="G252" s="57"/>
      <c r="H252" s="57"/>
      <c r="I252" s="57"/>
    </row>
    <row r="253" spans="1:9" x14ac:dyDescent="0.2">
      <c r="A253" s="57"/>
      <c r="B253" s="57"/>
      <c r="C253" s="57"/>
      <c r="D253" s="57"/>
      <c r="E253" s="10"/>
      <c r="G253" s="57"/>
      <c r="H253" s="57"/>
      <c r="I253" s="57"/>
    </row>
    <row r="254" spans="1:9" x14ac:dyDescent="0.2">
      <c r="A254" s="57"/>
      <c r="B254" s="57"/>
      <c r="C254" s="57"/>
      <c r="D254" s="57"/>
      <c r="E254" s="10"/>
      <c r="G254" s="57"/>
      <c r="H254" s="57"/>
      <c r="I254" s="57"/>
    </row>
    <row r="255" spans="1:9" x14ac:dyDescent="0.2">
      <c r="A255" s="57"/>
      <c r="B255" s="57"/>
      <c r="C255" s="57"/>
      <c r="D255" s="57"/>
      <c r="E255" s="10"/>
      <c r="G255" s="57"/>
      <c r="H255" s="57"/>
      <c r="I255" s="57"/>
    </row>
    <row r="256" spans="1:9" x14ac:dyDescent="0.2">
      <c r="A256" s="57"/>
      <c r="B256" s="57"/>
      <c r="C256" s="57"/>
      <c r="D256" s="57"/>
      <c r="E256" s="10"/>
      <c r="G256" s="57"/>
      <c r="H256" s="57"/>
      <c r="I256" s="57"/>
    </row>
    <row r="257" spans="1:9" x14ac:dyDescent="0.2">
      <c r="A257" s="57"/>
      <c r="B257" s="57"/>
      <c r="C257" s="57"/>
      <c r="D257" s="57"/>
      <c r="E257" s="10"/>
      <c r="G257" s="57"/>
      <c r="H257" s="57"/>
      <c r="I257" s="57"/>
    </row>
    <row r="258" spans="1:9" x14ac:dyDescent="0.2">
      <c r="A258" s="57"/>
      <c r="B258" s="57"/>
      <c r="C258" s="57"/>
      <c r="D258" s="57"/>
      <c r="E258" s="10"/>
      <c r="G258" s="57"/>
      <c r="H258" s="57"/>
      <c r="I258" s="57"/>
    </row>
  </sheetData>
  <mergeCells count="2">
    <mergeCell ref="A1:F1"/>
    <mergeCell ref="A79:D79"/>
  </mergeCells>
  <conditionalFormatting sqref="F2:F3">
    <cfRule type="cellIs" dxfId="40" priority="5" stopIfTrue="1" operator="between">
      <formula>0.009</formula>
      <formula>-0.009</formula>
    </cfRule>
  </conditionalFormatting>
  <conditionalFormatting sqref="F5:F147">
    <cfRule type="cellIs" dxfId="39" priority="1" stopIfTrue="1" operator="between">
      <formula>0.009</formula>
      <formula>-0.009</formula>
    </cfRule>
  </conditionalFormatting>
  <conditionalFormatting sqref="F249:F250">
    <cfRule type="cellIs" dxfId="38" priority="2" stopIfTrue="1" operator="between">
      <formula>0.009</formula>
      <formula>-0.009</formula>
    </cfRule>
  </conditionalFormatting>
  <conditionalFormatting sqref="F253:F65539">
    <cfRule type="cellIs" dxfId="37" priority="3"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A8FE6-29BC-431A-A989-FD64AB82AE8C}">
  <dimension ref="A1:I202"/>
  <sheetViews>
    <sheetView workbookViewId="0">
      <selection sqref="A1:G1"/>
    </sheetView>
  </sheetViews>
  <sheetFormatPr defaultColWidth="9.28515625" defaultRowHeight="11.25" x14ac:dyDescent="0.2"/>
  <cols>
    <col min="1" max="1" width="54.28515625" style="6" bestFit="1" customWidth="1"/>
    <col min="2" max="2" width="49"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1287</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35</v>
      </c>
      <c r="B5" s="18"/>
      <c r="C5" s="18"/>
      <c r="D5" s="18"/>
      <c r="E5" s="19"/>
      <c r="F5" s="20"/>
      <c r="G5" s="19"/>
    </row>
    <row r="6" spans="1:7" x14ac:dyDescent="0.2">
      <c r="A6" s="21" t="s">
        <v>36</v>
      </c>
      <c r="B6" s="22"/>
      <c r="C6" s="22"/>
      <c r="D6" s="22"/>
      <c r="E6" s="23"/>
      <c r="F6" s="24"/>
      <c r="G6" s="23"/>
    </row>
    <row r="7" spans="1:7" x14ac:dyDescent="0.2">
      <c r="A7" s="22" t="s">
        <v>62</v>
      </c>
      <c r="B7" s="22" t="s">
        <v>61</v>
      </c>
      <c r="C7" s="22" t="s">
        <v>38</v>
      </c>
      <c r="D7" s="25">
        <v>5000</v>
      </c>
      <c r="E7" s="23">
        <v>23618.05</v>
      </c>
      <c r="F7" s="24">
        <v>5.3159809302010999</v>
      </c>
      <c r="G7" s="23">
        <v>7.91</v>
      </c>
    </row>
    <row r="8" spans="1:7" x14ac:dyDescent="0.2">
      <c r="A8" s="22" t="s">
        <v>1288</v>
      </c>
      <c r="B8" s="22" t="s">
        <v>1289</v>
      </c>
      <c r="C8" s="22" t="s">
        <v>40</v>
      </c>
      <c r="D8" s="25">
        <v>4600</v>
      </c>
      <c r="E8" s="23">
        <v>21884.523000000001</v>
      </c>
      <c r="F8" s="24">
        <v>4.9257964537524197</v>
      </c>
      <c r="G8" s="23">
        <v>7.85</v>
      </c>
    </row>
    <row r="9" spans="1:7" x14ac:dyDescent="0.2">
      <c r="A9" s="22" t="s">
        <v>1290</v>
      </c>
      <c r="B9" s="22" t="s">
        <v>1291</v>
      </c>
      <c r="C9" s="22" t="s">
        <v>38</v>
      </c>
      <c r="D9" s="25">
        <v>4000</v>
      </c>
      <c r="E9" s="23">
        <v>19237.060000000001</v>
      </c>
      <c r="F9" s="24">
        <v>4.3299020923884202</v>
      </c>
      <c r="G9" s="23">
        <v>7.6999000000000004</v>
      </c>
    </row>
    <row r="10" spans="1:7" x14ac:dyDescent="0.2">
      <c r="A10" s="22" t="s">
        <v>1292</v>
      </c>
      <c r="B10" s="22" t="s">
        <v>1293</v>
      </c>
      <c r="C10" s="22" t="s">
        <v>39</v>
      </c>
      <c r="D10" s="25">
        <v>4000</v>
      </c>
      <c r="E10" s="23">
        <v>18886.580000000002</v>
      </c>
      <c r="F10" s="24">
        <v>4.2510156052983801</v>
      </c>
      <c r="G10" s="23">
        <v>7.7964000000000002</v>
      </c>
    </row>
    <row r="11" spans="1:7" x14ac:dyDescent="0.2">
      <c r="A11" s="22" t="s">
        <v>1294</v>
      </c>
      <c r="B11" s="22" t="s">
        <v>1295</v>
      </c>
      <c r="C11" s="22" t="s">
        <v>39</v>
      </c>
      <c r="D11" s="25">
        <v>4000</v>
      </c>
      <c r="E11" s="23">
        <v>18811.7</v>
      </c>
      <c r="F11" s="24">
        <v>4.2341615190358199</v>
      </c>
      <c r="G11" s="23">
        <v>8.09</v>
      </c>
    </row>
    <row r="12" spans="1:7" x14ac:dyDescent="0.2">
      <c r="A12" s="22" t="s">
        <v>1296</v>
      </c>
      <c r="B12" s="22" t="s">
        <v>1297</v>
      </c>
      <c r="C12" s="22" t="s">
        <v>40</v>
      </c>
      <c r="D12" s="25">
        <v>3000</v>
      </c>
      <c r="E12" s="23">
        <v>14282.145</v>
      </c>
      <c r="F12" s="24">
        <v>3.2146434808278799</v>
      </c>
      <c r="G12" s="23">
        <v>7.8400999999999996</v>
      </c>
    </row>
    <row r="13" spans="1:7" x14ac:dyDescent="0.2">
      <c r="A13" s="22" t="s">
        <v>1298</v>
      </c>
      <c r="B13" s="22" t="s">
        <v>1299</v>
      </c>
      <c r="C13" s="22" t="s">
        <v>40</v>
      </c>
      <c r="D13" s="25">
        <v>3000</v>
      </c>
      <c r="E13" s="23">
        <v>14255.01</v>
      </c>
      <c r="F13" s="24">
        <v>3.2085359002892302</v>
      </c>
      <c r="G13" s="23">
        <v>7.85</v>
      </c>
    </row>
    <row r="14" spans="1:7" x14ac:dyDescent="0.2">
      <c r="A14" s="22" t="s">
        <v>1300</v>
      </c>
      <c r="B14" s="22" t="s">
        <v>1301</v>
      </c>
      <c r="C14" s="22" t="s">
        <v>38</v>
      </c>
      <c r="D14" s="25">
        <v>2500</v>
      </c>
      <c r="E14" s="23">
        <v>11869.2125</v>
      </c>
      <c r="F14" s="24">
        <v>2.6715375446535399</v>
      </c>
      <c r="G14" s="23">
        <v>7.9499000000000004</v>
      </c>
    </row>
    <row r="15" spans="1:7" x14ac:dyDescent="0.2">
      <c r="A15" s="22" t="s">
        <v>1302</v>
      </c>
      <c r="B15" s="22" t="s">
        <v>1303</v>
      </c>
      <c r="C15" s="22" t="s">
        <v>38</v>
      </c>
      <c r="D15" s="25">
        <v>2300</v>
      </c>
      <c r="E15" s="23">
        <v>10874.699000000001</v>
      </c>
      <c r="F15" s="24">
        <v>2.4476911728816302</v>
      </c>
      <c r="G15" s="23">
        <v>7.95</v>
      </c>
    </row>
    <row r="16" spans="1:7" x14ac:dyDescent="0.2">
      <c r="A16" s="22" t="s">
        <v>1304</v>
      </c>
      <c r="B16" s="22" t="s">
        <v>1305</v>
      </c>
      <c r="C16" s="22" t="s">
        <v>38</v>
      </c>
      <c r="D16" s="25">
        <v>2000</v>
      </c>
      <c r="E16" s="23">
        <v>9605.1299999999992</v>
      </c>
      <c r="F16" s="24">
        <v>2.1619349570393198</v>
      </c>
      <c r="G16" s="23">
        <v>7.6950000000000003</v>
      </c>
    </row>
    <row r="17" spans="1:7" x14ac:dyDescent="0.2">
      <c r="A17" s="22" t="s">
        <v>1306</v>
      </c>
      <c r="B17" s="22" t="s">
        <v>1307</v>
      </c>
      <c r="C17" s="22" t="s">
        <v>39</v>
      </c>
      <c r="D17" s="25">
        <v>2000</v>
      </c>
      <c r="E17" s="23">
        <v>9590.69</v>
      </c>
      <c r="F17" s="24">
        <v>2.1586847833529998</v>
      </c>
      <c r="G17" s="23">
        <v>7.75</v>
      </c>
    </row>
    <row r="18" spans="1:7" x14ac:dyDescent="0.2">
      <c r="A18" s="22" t="s">
        <v>1308</v>
      </c>
      <c r="B18" s="22" t="s">
        <v>1309</v>
      </c>
      <c r="C18" s="22" t="s">
        <v>37</v>
      </c>
      <c r="D18" s="25">
        <v>2000</v>
      </c>
      <c r="E18" s="23">
        <v>9548.67</v>
      </c>
      <c r="F18" s="24">
        <v>2.1492268679583302</v>
      </c>
      <c r="G18" s="23">
        <v>7.8064</v>
      </c>
    </row>
    <row r="19" spans="1:7" x14ac:dyDescent="0.2">
      <c r="A19" s="22" t="s">
        <v>1310</v>
      </c>
      <c r="B19" s="22" t="s">
        <v>1311</v>
      </c>
      <c r="C19" s="22" t="s">
        <v>39</v>
      </c>
      <c r="D19" s="25">
        <v>2000</v>
      </c>
      <c r="E19" s="23">
        <v>9530.9</v>
      </c>
      <c r="F19" s="24">
        <v>2.1452271736088999</v>
      </c>
      <c r="G19" s="23">
        <v>7.8449999999999998</v>
      </c>
    </row>
    <row r="20" spans="1:7" x14ac:dyDescent="0.2">
      <c r="A20" s="22" t="s">
        <v>1312</v>
      </c>
      <c r="B20" s="22" t="s">
        <v>1313</v>
      </c>
      <c r="C20" s="22" t="s">
        <v>39</v>
      </c>
      <c r="D20" s="25">
        <v>2000</v>
      </c>
      <c r="E20" s="23">
        <v>9508.15</v>
      </c>
      <c r="F20" s="24">
        <v>2.14010657448399</v>
      </c>
      <c r="G20" s="23">
        <v>7.77</v>
      </c>
    </row>
    <row r="21" spans="1:7" x14ac:dyDescent="0.2">
      <c r="A21" s="22" t="s">
        <v>1314</v>
      </c>
      <c r="B21" s="22" t="s">
        <v>1315</v>
      </c>
      <c r="C21" s="22" t="s">
        <v>38</v>
      </c>
      <c r="D21" s="25">
        <v>1500</v>
      </c>
      <c r="E21" s="23">
        <v>7207.11</v>
      </c>
      <c r="F21" s="24">
        <v>1.62218554545619</v>
      </c>
      <c r="G21" s="23">
        <v>7.89</v>
      </c>
    </row>
    <row r="22" spans="1:7" x14ac:dyDescent="0.2">
      <c r="A22" s="22" t="s">
        <v>1316</v>
      </c>
      <c r="B22" s="22" t="s">
        <v>1317</v>
      </c>
      <c r="C22" s="22" t="s">
        <v>40</v>
      </c>
      <c r="D22" s="25">
        <v>1500</v>
      </c>
      <c r="E22" s="23">
        <v>7205.31</v>
      </c>
      <c r="F22" s="24">
        <v>1.6217803991518001</v>
      </c>
      <c r="G22" s="23">
        <v>7.6950000000000003</v>
      </c>
    </row>
    <row r="23" spans="1:7" x14ac:dyDescent="0.2">
      <c r="A23" s="22" t="s">
        <v>1318</v>
      </c>
      <c r="B23" s="22" t="s">
        <v>1319</v>
      </c>
      <c r="C23" s="22" t="s">
        <v>39</v>
      </c>
      <c r="D23" s="25">
        <v>1500</v>
      </c>
      <c r="E23" s="23">
        <v>7121.0249999999996</v>
      </c>
      <c r="F23" s="24">
        <v>1.6028094234488199</v>
      </c>
      <c r="G23" s="23">
        <v>7.77</v>
      </c>
    </row>
    <row r="24" spans="1:7" x14ac:dyDescent="0.2">
      <c r="A24" s="22" t="s">
        <v>1320</v>
      </c>
      <c r="B24" s="22" t="s">
        <v>1321</v>
      </c>
      <c r="C24" s="22" t="s">
        <v>39</v>
      </c>
      <c r="D24" s="25">
        <v>1500</v>
      </c>
      <c r="E24" s="23">
        <v>7080.3</v>
      </c>
      <c r="F24" s="24">
        <v>1.59364298831203</v>
      </c>
      <c r="G24" s="23">
        <v>7.7828999999999997</v>
      </c>
    </row>
    <row r="25" spans="1:7" x14ac:dyDescent="0.2">
      <c r="A25" s="22" t="s">
        <v>1322</v>
      </c>
      <c r="B25" s="22" t="s">
        <v>1323</v>
      </c>
      <c r="C25" s="22" t="s">
        <v>37</v>
      </c>
      <c r="D25" s="25">
        <v>1300</v>
      </c>
      <c r="E25" s="23">
        <v>6152.0225</v>
      </c>
      <c r="F25" s="24">
        <v>1.3847051002164901</v>
      </c>
      <c r="G25" s="23">
        <v>7.85</v>
      </c>
    </row>
    <row r="26" spans="1:7" x14ac:dyDescent="0.2">
      <c r="A26" s="22" t="s">
        <v>1324</v>
      </c>
      <c r="B26" s="22" t="s">
        <v>1325</v>
      </c>
      <c r="C26" s="22" t="s">
        <v>39</v>
      </c>
      <c r="D26" s="25">
        <v>1000</v>
      </c>
      <c r="E26" s="23">
        <v>4749.2700000000004</v>
      </c>
      <c r="F26" s="24">
        <v>1.06897177169056</v>
      </c>
      <c r="G26" s="23">
        <v>7.77</v>
      </c>
    </row>
    <row r="27" spans="1:7" x14ac:dyDescent="0.2">
      <c r="A27" s="22" t="s">
        <v>1326</v>
      </c>
      <c r="B27" s="22" t="s">
        <v>1327</v>
      </c>
      <c r="C27" s="22" t="s">
        <v>38</v>
      </c>
      <c r="D27" s="25">
        <v>1000</v>
      </c>
      <c r="E27" s="23">
        <v>4748.67</v>
      </c>
      <c r="F27" s="24">
        <v>1.06883672292243</v>
      </c>
      <c r="G27" s="23">
        <v>7.9499000000000004</v>
      </c>
    </row>
    <row r="28" spans="1:7" x14ac:dyDescent="0.2">
      <c r="A28" s="22" t="s">
        <v>1328</v>
      </c>
      <c r="B28" s="22" t="s">
        <v>1329</v>
      </c>
      <c r="C28" s="22" t="s">
        <v>38</v>
      </c>
      <c r="D28" s="25">
        <v>1000</v>
      </c>
      <c r="E28" s="23">
        <v>4741.8</v>
      </c>
      <c r="F28" s="24">
        <v>1.0672904145273501</v>
      </c>
      <c r="G28" s="23">
        <v>7.95</v>
      </c>
    </row>
    <row r="29" spans="1:7" x14ac:dyDescent="0.2">
      <c r="A29" s="22" t="s">
        <v>1330</v>
      </c>
      <c r="B29" s="22" t="s">
        <v>1331</v>
      </c>
      <c r="C29" s="22" t="s">
        <v>38</v>
      </c>
      <c r="D29" s="25">
        <v>500</v>
      </c>
      <c r="E29" s="23">
        <v>2446.9425000000001</v>
      </c>
      <c r="F29" s="24">
        <v>0.55076095051448404</v>
      </c>
      <c r="G29" s="23">
        <v>7.61</v>
      </c>
    </row>
    <row r="30" spans="1:7" x14ac:dyDescent="0.2">
      <c r="A30" s="22" t="s">
        <v>1332</v>
      </c>
      <c r="B30" s="22" t="s">
        <v>1333</v>
      </c>
      <c r="C30" s="22" t="s">
        <v>38</v>
      </c>
      <c r="D30" s="25">
        <v>500</v>
      </c>
      <c r="E30" s="23">
        <v>2421.4850000000001</v>
      </c>
      <c r="F30" s="24">
        <v>0.54503094382339001</v>
      </c>
      <c r="G30" s="23">
        <v>7.89</v>
      </c>
    </row>
    <row r="31" spans="1:7" x14ac:dyDescent="0.2">
      <c r="A31" s="22" t="s">
        <v>1334</v>
      </c>
      <c r="B31" s="22" t="s">
        <v>1335</v>
      </c>
      <c r="C31" s="22" t="s">
        <v>38</v>
      </c>
      <c r="D31" s="25">
        <v>500</v>
      </c>
      <c r="E31" s="23">
        <v>2420.9775</v>
      </c>
      <c r="F31" s="24">
        <v>0.54491671507368</v>
      </c>
      <c r="G31" s="23">
        <v>7.89</v>
      </c>
    </row>
    <row r="32" spans="1:7" x14ac:dyDescent="0.2">
      <c r="A32" s="22" t="s">
        <v>64</v>
      </c>
      <c r="B32" s="22" t="s">
        <v>63</v>
      </c>
      <c r="C32" s="22" t="s">
        <v>38</v>
      </c>
      <c r="D32" s="25">
        <v>500</v>
      </c>
      <c r="E32" s="23">
        <v>2409.1774999999998</v>
      </c>
      <c r="F32" s="24">
        <v>0.54226075596713397</v>
      </c>
      <c r="G32" s="23">
        <v>7.6871</v>
      </c>
    </row>
    <row r="33" spans="1:7" x14ac:dyDescent="0.2">
      <c r="A33" s="22" t="s">
        <v>1336</v>
      </c>
      <c r="B33" s="22" t="s">
        <v>1337</v>
      </c>
      <c r="C33" s="22" t="s">
        <v>38</v>
      </c>
      <c r="D33" s="25">
        <v>100</v>
      </c>
      <c r="E33" s="23">
        <v>475.67700000000002</v>
      </c>
      <c r="F33" s="24">
        <v>0.107065988129218</v>
      </c>
      <c r="G33" s="23">
        <v>7.875</v>
      </c>
    </row>
    <row r="34" spans="1:7" x14ac:dyDescent="0.2">
      <c r="A34" s="21" t="s">
        <v>34</v>
      </c>
      <c r="B34" s="21"/>
      <c r="C34" s="21"/>
      <c r="D34" s="21"/>
      <c r="E34" s="26">
        <f>SUM(E6:E33)</f>
        <v>260682.28649999993</v>
      </c>
      <c r="F34" s="27">
        <f>SUM(F6:F33)</f>
        <v>58.674702775005557</v>
      </c>
      <c r="G34" s="26"/>
    </row>
    <row r="35" spans="1:7" x14ac:dyDescent="0.2">
      <c r="A35" s="22"/>
      <c r="B35" s="22"/>
      <c r="C35" s="22"/>
      <c r="D35" s="22"/>
      <c r="E35" s="23"/>
      <c r="F35" s="24"/>
      <c r="G35" s="23"/>
    </row>
    <row r="36" spans="1:7" x14ac:dyDescent="0.2">
      <c r="A36" s="21" t="s">
        <v>41</v>
      </c>
      <c r="B36" s="22"/>
      <c r="C36" s="22"/>
      <c r="D36" s="22"/>
      <c r="E36" s="23"/>
      <c r="F36" s="24"/>
      <c r="G36" s="23"/>
    </row>
    <row r="37" spans="1:7" x14ac:dyDescent="0.2">
      <c r="A37" s="22" t="s">
        <v>1338</v>
      </c>
      <c r="B37" s="22" t="s">
        <v>1339</v>
      </c>
      <c r="C37" s="22" t="s">
        <v>39</v>
      </c>
      <c r="D37" s="25">
        <v>6000</v>
      </c>
      <c r="E37" s="23">
        <v>28333.65</v>
      </c>
      <c r="F37" s="24">
        <v>6.3773742151867898</v>
      </c>
      <c r="G37" s="23">
        <v>7.98</v>
      </c>
    </row>
    <row r="38" spans="1:7" x14ac:dyDescent="0.2">
      <c r="A38" s="22" t="s">
        <v>1340</v>
      </c>
      <c r="B38" s="22" t="s">
        <v>1341</v>
      </c>
      <c r="C38" s="22" t="s">
        <v>39</v>
      </c>
      <c r="D38" s="25">
        <v>5300</v>
      </c>
      <c r="E38" s="23">
        <v>25547.960999999999</v>
      </c>
      <c r="F38" s="24">
        <v>5.7503677687836801</v>
      </c>
      <c r="G38" s="23">
        <v>8.89</v>
      </c>
    </row>
    <row r="39" spans="1:7" x14ac:dyDescent="0.2">
      <c r="A39" s="22" t="s">
        <v>1342</v>
      </c>
      <c r="B39" s="22" t="s">
        <v>1343</v>
      </c>
      <c r="C39" s="22" t="s">
        <v>38</v>
      </c>
      <c r="D39" s="25">
        <v>4000</v>
      </c>
      <c r="E39" s="23">
        <v>18783.560000000001</v>
      </c>
      <c r="F39" s="24">
        <v>4.2278277318105504</v>
      </c>
      <c r="G39" s="23">
        <v>8.2650000000000006</v>
      </c>
    </row>
    <row r="40" spans="1:7" x14ac:dyDescent="0.2">
      <c r="A40" s="22" t="s">
        <v>66</v>
      </c>
      <c r="B40" s="22" t="s">
        <v>65</v>
      </c>
      <c r="C40" s="22" t="s">
        <v>39</v>
      </c>
      <c r="D40" s="25">
        <v>3000</v>
      </c>
      <c r="E40" s="23">
        <v>14685.405000000001</v>
      </c>
      <c r="F40" s="24">
        <v>3.30540975788771</v>
      </c>
      <c r="G40" s="23">
        <v>8.1450999999999993</v>
      </c>
    </row>
    <row r="41" spans="1:7" x14ac:dyDescent="0.2">
      <c r="A41" s="22" t="s">
        <v>68</v>
      </c>
      <c r="B41" s="22" t="s">
        <v>67</v>
      </c>
      <c r="C41" s="22" t="s">
        <v>39</v>
      </c>
      <c r="D41" s="25">
        <v>3000</v>
      </c>
      <c r="E41" s="23">
        <v>14061.855</v>
      </c>
      <c r="F41" s="24">
        <v>3.1650603256091401</v>
      </c>
      <c r="G41" s="23">
        <v>8.8550000000000004</v>
      </c>
    </row>
    <row r="42" spans="1:7" x14ac:dyDescent="0.2">
      <c r="A42" s="22" t="s">
        <v>1344</v>
      </c>
      <c r="B42" s="22" t="s">
        <v>1345</v>
      </c>
      <c r="C42" s="22" t="s">
        <v>40</v>
      </c>
      <c r="D42" s="25">
        <v>1500</v>
      </c>
      <c r="E42" s="23">
        <v>7327.95</v>
      </c>
      <c r="F42" s="24">
        <v>1.64938436735747</v>
      </c>
      <c r="G42" s="23">
        <v>8.3201000000000001</v>
      </c>
    </row>
    <row r="43" spans="1:7" x14ac:dyDescent="0.2">
      <c r="A43" s="22" t="s">
        <v>1346</v>
      </c>
      <c r="B43" s="22" t="s">
        <v>1347</v>
      </c>
      <c r="C43" s="22" t="s">
        <v>40</v>
      </c>
      <c r="D43" s="25">
        <v>1500</v>
      </c>
      <c r="E43" s="23">
        <v>7105.3125</v>
      </c>
      <c r="F43" s="24">
        <v>1.5992728338334199</v>
      </c>
      <c r="G43" s="23">
        <v>8.5549999999999997</v>
      </c>
    </row>
    <row r="44" spans="1:7" x14ac:dyDescent="0.2">
      <c r="A44" s="22" t="s">
        <v>1348</v>
      </c>
      <c r="B44" s="22" t="s">
        <v>1349</v>
      </c>
      <c r="C44" s="22" t="s">
        <v>39</v>
      </c>
      <c r="D44" s="25">
        <v>1500</v>
      </c>
      <c r="E44" s="23">
        <v>7037.2049999999999</v>
      </c>
      <c r="F44" s="24">
        <v>1.5839431105411299</v>
      </c>
      <c r="G44" s="23">
        <v>8.8249999999999993</v>
      </c>
    </row>
    <row r="45" spans="1:7" x14ac:dyDescent="0.2">
      <c r="A45" s="22" t="s">
        <v>1350</v>
      </c>
      <c r="B45" s="22" t="s">
        <v>1351</v>
      </c>
      <c r="C45" s="22" t="s">
        <v>40</v>
      </c>
      <c r="D45" s="25">
        <v>1500</v>
      </c>
      <c r="E45" s="23">
        <v>7025.34</v>
      </c>
      <c r="F45" s="24">
        <v>1.5812725211513601</v>
      </c>
      <c r="G45" s="23">
        <v>8.7449999999999992</v>
      </c>
    </row>
    <row r="46" spans="1:7" x14ac:dyDescent="0.2">
      <c r="A46" s="22" t="s">
        <v>1352</v>
      </c>
      <c r="B46" s="22" t="s">
        <v>1353</v>
      </c>
      <c r="C46" s="22" t="s">
        <v>39</v>
      </c>
      <c r="D46" s="25">
        <v>1000</v>
      </c>
      <c r="E46" s="23">
        <v>4684.09</v>
      </c>
      <c r="F46" s="24">
        <v>1.05430097384609</v>
      </c>
      <c r="G46" s="23">
        <v>8.8550000000000004</v>
      </c>
    </row>
    <row r="47" spans="1:7" x14ac:dyDescent="0.2">
      <c r="A47" s="21" t="s">
        <v>34</v>
      </c>
      <c r="B47" s="21"/>
      <c r="C47" s="21"/>
      <c r="D47" s="21"/>
      <c r="E47" s="26">
        <f>SUM(E36:E46)</f>
        <v>134592.3285</v>
      </c>
      <c r="F47" s="27">
        <f>SUM(F36:F46)</f>
        <v>30.294213606007339</v>
      </c>
      <c r="G47" s="26"/>
    </row>
    <row r="48" spans="1:7" x14ac:dyDescent="0.2">
      <c r="A48" s="22"/>
      <c r="B48" s="22"/>
      <c r="C48" s="22"/>
      <c r="D48" s="22"/>
      <c r="E48" s="23"/>
      <c r="F48" s="24"/>
      <c r="G48" s="23"/>
    </row>
    <row r="49" spans="1:7" x14ac:dyDescent="0.2">
      <c r="A49" s="21" t="s">
        <v>42</v>
      </c>
      <c r="B49" s="22"/>
      <c r="C49" s="22"/>
      <c r="D49" s="22"/>
      <c r="E49" s="23"/>
      <c r="F49" s="24"/>
      <c r="G49" s="23"/>
    </row>
    <row r="50" spans="1:7" x14ac:dyDescent="0.2">
      <c r="A50" s="22" t="s">
        <v>1354</v>
      </c>
      <c r="B50" s="22" t="s">
        <v>1355</v>
      </c>
      <c r="C50" s="22" t="s">
        <v>43</v>
      </c>
      <c r="D50" s="25">
        <v>5000000</v>
      </c>
      <c r="E50" s="23">
        <v>4985.75</v>
      </c>
      <c r="F50" s="24">
        <v>1.1221989928359899</v>
      </c>
      <c r="G50" s="23">
        <v>5.2161</v>
      </c>
    </row>
    <row r="51" spans="1:7" x14ac:dyDescent="0.2">
      <c r="A51" s="22" t="s">
        <v>1242</v>
      </c>
      <c r="B51" s="22" t="s">
        <v>1356</v>
      </c>
      <c r="C51" s="22" t="s">
        <v>43</v>
      </c>
      <c r="D51" s="25">
        <v>700000</v>
      </c>
      <c r="E51" s="23">
        <v>699.50649999999996</v>
      </c>
      <c r="F51" s="24">
        <v>0.15744581853928299</v>
      </c>
      <c r="G51" s="23">
        <v>5.1501000000000001</v>
      </c>
    </row>
    <row r="52" spans="1:7" x14ac:dyDescent="0.2">
      <c r="A52" s="21" t="s">
        <v>34</v>
      </c>
      <c r="B52" s="21"/>
      <c r="C52" s="21"/>
      <c r="D52" s="21"/>
      <c r="E52" s="26">
        <f>SUM(E49:E51)</f>
        <v>5685.2564999999995</v>
      </c>
      <c r="F52" s="27">
        <f>SUM(F49:F51)</f>
        <v>1.279644811375273</v>
      </c>
      <c r="G52" s="26"/>
    </row>
    <row r="53" spans="1:7" x14ac:dyDescent="0.2">
      <c r="A53" s="22"/>
      <c r="B53" s="22"/>
      <c r="C53" s="22"/>
      <c r="D53" s="22"/>
      <c r="E53" s="23"/>
      <c r="F53" s="24"/>
      <c r="G53" s="23"/>
    </row>
    <row r="54" spans="1:7" x14ac:dyDescent="0.2">
      <c r="A54" s="21" t="s">
        <v>69</v>
      </c>
      <c r="B54" s="22"/>
      <c r="C54" s="22"/>
      <c r="D54" s="22"/>
      <c r="E54" s="23"/>
      <c r="F54" s="24"/>
      <c r="G54" s="23"/>
    </row>
    <row r="55" spans="1:7" x14ac:dyDescent="0.2">
      <c r="A55" s="22" t="s">
        <v>1357</v>
      </c>
      <c r="B55" s="22" t="s">
        <v>1358</v>
      </c>
      <c r="C55" s="22" t="s">
        <v>43</v>
      </c>
      <c r="D55" s="25">
        <v>500000</v>
      </c>
      <c r="E55" s="23">
        <v>502.53838889999997</v>
      </c>
      <c r="F55" s="24">
        <v>0.113111983931204</v>
      </c>
      <c r="G55" s="23">
        <v>6.0162500000000003</v>
      </c>
    </row>
    <row r="56" spans="1:7" x14ac:dyDescent="0.2">
      <c r="A56" s="21" t="s">
        <v>34</v>
      </c>
      <c r="B56" s="21"/>
      <c r="C56" s="21"/>
      <c r="D56" s="21"/>
      <c r="E56" s="26">
        <f>SUM(E55:E55)</f>
        <v>502.53838889999997</v>
      </c>
      <c r="F56" s="27">
        <f>SUM(F55:F55)</f>
        <v>0.113111983931204</v>
      </c>
      <c r="G56" s="26"/>
    </row>
    <row r="57" spans="1:7" x14ac:dyDescent="0.2">
      <c r="A57" s="22"/>
      <c r="B57" s="22"/>
      <c r="C57" s="22"/>
      <c r="D57" s="22"/>
      <c r="E57" s="23"/>
      <c r="F57" s="24"/>
      <c r="G57" s="23"/>
    </row>
    <row r="58" spans="1:7" x14ac:dyDescent="0.2">
      <c r="A58" s="21" t="s">
        <v>1244</v>
      </c>
      <c r="B58" s="22"/>
      <c r="C58" s="22"/>
      <c r="D58" s="22"/>
      <c r="E58" s="23"/>
      <c r="F58" s="24"/>
      <c r="G58" s="23"/>
    </row>
    <row r="59" spans="1:7" x14ac:dyDescent="0.2">
      <c r="A59" s="22" t="s">
        <v>1245</v>
      </c>
      <c r="B59" s="22" t="s">
        <v>1246</v>
      </c>
      <c r="C59" s="22" t="s">
        <v>1247</v>
      </c>
      <c r="D59" s="25">
        <v>8992.3790000000008</v>
      </c>
      <c r="E59" s="23">
        <v>1059.807609</v>
      </c>
      <c r="F59" s="24">
        <v>0.23854285341618101</v>
      </c>
      <c r="G59" s="23">
        <v>5.8</v>
      </c>
    </row>
    <row r="60" spans="1:7" x14ac:dyDescent="0.2">
      <c r="A60" s="21" t="s">
        <v>34</v>
      </c>
      <c r="B60" s="21"/>
      <c r="C60" s="21"/>
      <c r="D60" s="21"/>
      <c r="E60" s="26">
        <f>SUM(E59:E59)</f>
        <v>1059.807609</v>
      </c>
      <c r="F60" s="27">
        <f>SUM(F59:F59)</f>
        <v>0.23854285341618101</v>
      </c>
      <c r="G60" s="26"/>
    </row>
    <row r="61" spans="1:7" x14ac:dyDescent="0.2">
      <c r="A61" s="22"/>
      <c r="B61" s="22"/>
      <c r="C61" s="22"/>
      <c r="D61" s="22"/>
      <c r="E61" s="23"/>
      <c r="F61" s="24"/>
      <c r="G61" s="23"/>
    </row>
    <row r="62" spans="1:7" x14ac:dyDescent="0.2">
      <c r="A62" s="21" t="s">
        <v>44</v>
      </c>
      <c r="B62" s="21"/>
      <c r="C62" s="21"/>
      <c r="D62" s="21"/>
      <c r="E62" s="26">
        <f>E34+E47+E52+E56+E60</f>
        <v>402522.21749789995</v>
      </c>
      <c r="F62" s="27">
        <f>F34+F47+F52+F56+F60</f>
        <v>90.600216029735549</v>
      </c>
      <c r="G62" s="26"/>
    </row>
    <row r="63" spans="1:7" x14ac:dyDescent="0.2">
      <c r="A63" s="21"/>
      <c r="B63" s="21"/>
      <c r="C63" s="21"/>
      <c r="D63" s="21"/>
      <c r="E63" s="26"/>
      <c r="F63" s="27"/>
      <c r="G63" s="26"/>
    </row>
    <row r="64" spans="1:7" x14ac:dyDescent="0.2">
      <c r="A64" s="21" t="s">
        <v>1359</v>
      </c>
      <c r="B64" s="21"/>
      <c r="C64" s="21"/>
      <c r="D64" s="21"/>
      <c r="E64" s="26">
        <v>16.90271723</v>
      </c>
      <c r="F64" s="27">
        <f>E64/E68*100</f>
        <v>3.8044852332542942E-3</v>
      </c>
      <c r="G64" s="26"/>
    </row>
    <row r="65" spans="1:7" x14ac:dyDescent="0.2">
      <c r="A65" s="21"/>
      <c r="B65" s="21"/>
      <c r="C65" s="21"/>
      <c r="D65" s="21"/>
      <c r="E65" s="26"/>
      <c r="F65" s="27"/>
      <c r="G65" s="26"/>
    </row>
    <row r="66" spans="1:7" x14ac:dyDescent="0.2">
      <c r="A66" s="21" t="s">
        <v>46</v>
      </c>
      <c r="B66" s="21"/>
      <c r="C66" s="21"/>
      <c r="D66" s="21"/>
      <c r="E66" s="26">
        <f>E68-(E34+E47+E52+E56+E60+E64)</f>
        <v>41744.828694869997</v>
      </c>
      <c r="F66" s="27">
        <f>F68-(F34+F47+F52+F56+F60+F64)</f>
        <v>9.3959794850311908</v>
      </c>
      <c r="G66" s="26"/>
    </row>
    <row r="67" spans="1:7" x14ac:dyDescent="0.2">
      <c r="A67" s="22"/>
      <c r="B67" s="22"/>
      <c r="C67" s="22"/>
      <c r="D67" s="22"/>
      <c r="E67" s="23"/>
      <c r="F67" s="24"/>
      <c r="G67" s="23"/>
    </row>
    <row r="68" spans="1:7" x14ac:dyDescent="0.2">
      <c r="A68" s="28" t="s">
        <v>45</v>
      </c>
      <c r="B68" s="28"/>
      <c r="C68" s="28"/>
      <c r="D68" s="28"/>
      <c r="E68" s="29">
        <v>444283.94890999998</v>
      </c>
      <c r="F68" s="30">
        <v>100</v>
      </c>
      <c r="G68" s="29"/>
    </row>
    <row r="70" spans="1:7" x14ac:dyDescent="0.2">
      <c r="A70" s="77" t="s">
        <v>1360</v>
      </c>
      <c r="B70" s="77"/>
      <c r="C70" s="77"/>
      <c r="D70" s="77"/>
      <c r="E70" s="78"/>
      <c r="F70" s="79"/>
      <c r="G70" s="78"/>
    </row>
    <row r="71" spans="1:7" x14ac:dyDescent="0.2">
      <c r="A71" s="22"/>
      <c r="B71" s="22"/>
      <c r="C71" s="22"/>
      <c r="D71" s="22"/>
      <c r="E71" s="23"/>
      <c r="F71" s="24"/>
      <c r="G71" s="23"/>
    </row>
    <row r="72" spans="1:7" x14ac:dyDescent="0.2">
      <c r="A72" s="21" t="s">
        <v>1361</v>
      </c>
      <c r="B72" s="21"/>
      <c r="C72" s="21"/>
      <c r="D72" s="21"/>
      <c r="E72" s="26" t="s">
        <v>1362</v>
      </c>
      <c r="F72" s="27" t="s">
        <v>3</v>
      </c>
      <c r="G72" s="26"/>
    </row>
    <row r="73" spans="1:7" x14ac:dyDescent="0.2">
      <c r="A73" s="22" t="s">
        <v>1363</v>
      </c>
      <c r="B73" s="22"/>
      <c r="C73" s="22"/>
      <c r="D73" s="22"/>
      <c r="E73" s="23">
        <v>10000</v>
      </c>
      <c r="F73" s="24">
        <f t="shared" ref="F73:F80" si="0">E73/$E$68*100</f>
        <v>2.2508128021581379</v>
      </c>
      <c r="G73" s="23"/>
    </row>
    <row r="74" spans="1:7" x14ac:dyDescent="0.2">
      <c r="A74" s="22" t="s">
        <v>1363</v>
      </c>
      <c r="B74" s="22"/>
      <c r="C74" s="22"/>
      <c r="D74" s="22"/>
      <c r="E74" s="23">
        <v>10000</v>
      </c>
      <c r="F74" s="24">
        <f t="shared" si="0"/>
        <v>2.2508128021581379</v>
      </c>
      <c r="G74" s="23"/>
    </row>
    <row r="75" spans="1:7" x14ac:dyDescent="0.2">
      <c r="A75" s="22" t="s">
        <v>1364</v>
      </c>
      <c r="B75" s="22"/>
      <c r="C75" s="22"/>
      <c r="D75" s="22"/>
      <c r="E75" s="23">
        <v>10000</v>
      </c>
      <c r="F75" s="24">
        <f t="shared" si="0"/>
        <v>2.2508128021581379</v>
      </c>
      <c r="G75" s="23"/>
    </row>
    <row r="76" spans="1:7" x14ac:dyDescent="0.2">
      <c r="A76" s="22" t="s">
        <v>1364</v>
      </c>
      <c r="B76" s="22"/>
      <c r="C76" s="22"/>
      <c r="D76" s="22"/>
      <c r="E76" s="23">
        <v>10000</v>
      </c>
      <c r="F76" s="24">
        <f t="shared" si="0"/>
        <v>2.2508128021581379</v>
      </c>
      <c r="G76" s="23"/>
    </row>
    <row r="77" spans="1:7" x14ac:dyDescent="0.2">
      <c r="A77" s="22" t="s">
        <v>1365</v>
      </c>
      <c r="B77" s="22"/>
      <c r="C77" s="22"/>
      <c r="D77" s="22"/>
      <c r="E77" s="23">
        <v>10000</v>
      </c>
      <c r="F77" s="24">
        <f t="shared" si="0"/>
        <v>2.2508128021581379</v>
      </c>
      <c r="G77" s="23"/>
    </row>
    <row r="78" spans="1:7" x14ac:dyDescent="0.2">
      <c r="A78" s="22" t="s">
        <v>1365</v>
      </c>
      <c r="B78" s="22"/>
      <c r="C78" s="22"/>
      <c r="D78" s="22"/>
      <c r="E78" s="23">
        <v>10000</v>
      </c>
      <c r="F78" s="24">
        <f t="shared" si="0"/>
        <v>2.2508128021581379</v>
      </c>
      <c r="G78" s="23"/>
    </row>
    <row r="79" spans="1:7" x14ac:dyDescent="0.2">
      <c r="A79" s="22" t="s">
        <v>1365</v>
      </c>
      <c r="B79" s="22"/>
      <c r="C79" s="22"/>
      <c r="D79" s="22"/>
      <c r="E79" s="23">
        <v>10000</v>
      </c>
      <c r="F79" s="24">
        <f t="shared" si="0"/>
        <v>2.2508128021581379</v>
      </c>
      <c r="G79" s="23"/>
    </row>
    <row r="80" spans="1:7" x14ac:dyDescent="0.2">
      <c r="A80" s="22" t="s">
        <v>1365</v>
      </c>
      <c r="B80" s="22"/>
      <c r="C80" s="22"/>
      <c r="D80" s="22"/>
      <c r="E80" s="23">
        <v>10000</v>
      </c>
      <c r="F80" s="24">
        <f t="shared" si="0"/>
        <v>2.2508128021581379</v>
      </c>
      <c r="G80" s="23"/>
    </row>
    <row r="81" spans="1:7" x14ac:dyDescent="0.2">
      <c r="A81" s="28" t="s">
        <v>1366</v>
      </c>
      <c r="B81" s="28"/>
      <c r="C81" s="28"/>
      <c r="D81" s="28"/>
      <c r="E81" s="29">
        <f xml:space="preserve"> SUM(E73:E80)</f>
        <v>80000</v>
      </c>
      <c r="F81" s="30">
        <f xml:space="preserve"> SUM(F73:F80)</f>
        <v>18.0065024172651</v>
      </c>
      <c r="G81" s="29"/>
    </row>
    <row r="82" spans="1:7" x14ac:dyDescent="0.2">
      <c r="A82" s="6" t="s">
        <v>1367</v>
      </c>
      <c r="B82" s="11"/>
      <c r="C82" s="11"/>
      <c r="D82" s="11"/>
      <c r="E82" s="12"/>
      <c r="F82" s="13"/>
      <c r="G82" s="12"/>
    </row>
    <row r="83" spans="1:7" x14ac:dyDescent="0.2">
      <c r="A83" s="6" t="s">
        <v>1368</v>
      </c>
      <c r="B83" s="11"/>
      <c r="C83" s="11"/>
      <c r="D83" s="11"/>
      <c r="E83" s="12"/>
      <c r="F83" s="13"/>
      <c r="G83" s="12"/>
    </row>
    <row r="84" spans="1:7" x14ac:dyDescent="0.2">
      <c r="F84" s="13" t="s">
        <v>976</v>
      </c>
    </row>
    <row r="85" spans="1:7" x14ac:dyDescent="0.2">
      <c r="A85" s="11" t="s">
        <v>47</v>
      </c>
    </row>
    <row r="86" spans="1:7" x14ac:dyDescent="0.2">
      <c r="A86" s="11" t="s">
        <v>48</v>
      </c>
    </row>
    <row r="87" spans="1:7" x14ac:dyDescent="0.2">
      <c r="A87" s="11" t="s">
        <v>1249</v>
      </c>
    </row>
    <row r="89" spans="1:7" x14ac:dyDescent="0.2">
      <c r="A89" s="6" t="s">
        <v>1369</v>
      </c>
    </row>
    <row r="90" spans="1:7" x14ac:dyDescent="0.2">
      <c r="A90" s="6" t="s">
        <v>1370</v>
      </c>
    </row>
    <row r="92" spans="1:7" ht="35.1" customHeight="1" x14ac:dyDescent="0.2">
      <c r="A92" s="178" t="s">
        <v>1371</v>
      </c>
      <c r="B92" s="178"/>
      <c r="C92" s="178"/>
      <c r="D92" s="178"/>
      <c r="E92" s="178"/>
      <c r="F92" s="178"/>
      <c r="G92" s="178"/>
    </row>
    <row r="94" spans="1:7" ht="23.25" customHeight="1" x14ac:dyDescent="0.2">
      <c r="A94" s="175" t="s">
        <v>983</v>
      </c>
      <c r="B94" s="175"/>
      <c r="C94" s="175"/>
      <c r="D94" s="175"/>
    </row>
    <row r="96" spans="1:7" x14ac:dyDescent="0.2">
      <c r="A96" s="11" t="s">
        <v>49</v>
      </c>
    </row>
    <row r="97" spans="1:4" x14ac:dyDescent="0.2">
      <c r="A97" s="11" t="s">
        <v>995</v>
      </c>
    </row>
    <row r="98" spans="1:4" x14ac:dyDescent="0.2">
      <c r="A98" s="11" t="s">
        <v>50</v>
      </c>
      <c r="B98" s="11"/>
      <c r="C98" s="31" t="s">
        <v>52</v>
      </c>
      <c r="D98" s="11" t="s">
        <v>51</v>
      </c>
    </row>
    <row r="99" spans="1:4" x14ac:dyDescent="0.2">
      <c r="A99" s="6" t="s">
        <v>1372</v>
      </c>
      <c r="C99" s="32">
        <v>52.7761</v>
      </c>
      <c r="D99" s="32">
        <v>52.864600000000003</v>
      </c>
    </row>
    <row r="100" spans="1:4" x14ac:dyDescent="0.2">
      <c r="A100" s="6" t="s">
        <v>1373</v>
      </c>
      <c r="C100" s="32">
        <v>10.0688</v>
      </c>
      <c r="D100" s="32">
        <v>10.0525</v>
      </c>
    </row>
    <row r="101" spans="1:4" x14ac:dyDescent="0.2">
      <c r="A101" s="6" t="s">
        <v>1374</v>
      </c>
      <c r="C101" s="32">
        <v>10.087</v>
      </c>
      <c r="D101" s="32">
        <v>10.0891</v>
      </c>
    </row>
    <row r="102" spans="1:4" x14ac:dyDescent="0.2">
      <c r="A102" s="6" t="s">
        <v>1375</v>
      </c>
      <c r="C102" s="32">
        <v>10.4642</v>
      </c>
      <c r="D102" s="32">
        <v>10.424200000000001</v>
      </c>
    </row>
    <row r="103" spans="1:4" x14ac:dyDescent="0.2">
      <c r="A103" s="6" t="s">
        <v>1376</v>
      </c>
      <c r="C103" s="32">
        <v>11.139900000000001</v>
      </c>
      <c r="D103" s="32">
        <v>11.1586</v>
      </c>
    </row>
    <row r="104" spans="1:4" x14ac:dyDescent="0.2">
      <c r="A104" s="6" t="s">
        <v>1377</v>
      </c>
      <c r="C104" s="32">
        <v>54.599400000000003</v>
      </c>
      <c r="D104" s="32">
        <v>54.697600000000001</v>
      </c>
    </row>
    <row r="105" spans="1:4" x14ac:dyDescent="0.2">
      <c r="A105" s="6" t="s">
        <v>1378</v>
      </c>
      <c r="C105" s="32">
        <v>10.080500000000001</v>
      </c>
      <c r="D105" s="32">
        <v>10.0646</v>
      </c>
    </row>
    <row r="106" spans="1:4" x14ac:dyDescent="0.2">
      <c r="A106" s="6" t="s">
        <v>1379</v>
      </c>
      <c r="C106" s="32">
        <v>10.0977</v>
      </c>
      <c r="D106" s="32">
        <v>10.100300000000001</v>
      </c>
    </row>
    <row r="107" spans="1:4" x14ac:dyDescent="0.2">
      <c r="A107" s="6" t="s">
        <v>1380</v>
      </c>
      <c r="C107" s="32">
        <v>10.8619</v>
      </c>
      <c r="D107" s="32">
        <v>10.8188</v>
      </c>
    </row>
    <row r="108" spans="1:4" x14ac:dyDescent="0.2">
      <c r="A108" s="6" t="s">
        <v>1381</v>
      </c>
      <c r="C108" s="32">
        <v>11.673999999999999</v>
      </c>
      <c r="D108" s="32">
        <v>11.695</v>
      </c>
    </row>
    <row r="110" spans="1:4" x14ac:dyDescent="0.2">
      <c r="A110" s="11" t="s">
        <v>996</v>
      </c>
    </row>
    <row r="111" spans="1:4" x14ac:dyDescent="0.2">
      <c r="A111" s="176" t="s">
        <v>53</v>
      </c>
      <c r="B111" s="177"/>
      <c r="C111" s="33" t="s">
        <v>54</v>
      </c>
    </row>
    <row r="112" spans="1:4" x14ac:dyDescent="0.2">
      <c r="A112" s="171" t="s">
        <v>1373</v>
      </c>
      <c r="B112" s="172"/>
      <c r="C112" s="34">
        <v>3.3089750000000001E-2</v>
      </c>
    </row>
    <row r="113" spans="1:5" x14ac:dyDescent="0.2">
      <c r="A113" s="171" t="s">
        <v>1374</v>
      </c>
      <c r="B113" s="172"/>
      <c r="C113" s="34">
        <v>1.498144E-2</v>
      </c>
    </row>
    <row r="114" spans="1:5" x14ac:dyDescent="0.2">
      <c r="A114" s="171" t="s">
        <v>1375</v>
      </c>
      <c r="B114" s="172"/>
      <c r="C114" s="34">
        <v>5.7500000000000002E-2</v>
      </c>
    </row>
    <row r="115" spans="1:5" x14ac:dyDescent="0.2">
      <c r="A115" s="171" t="s">
        <v>1378</v>
      </c>
      <c r="B115" s="172"/>
      <c r="C115" s="34">
        <v>3.4112730000000001E-2</v>
      </c>
    </row>
    <row r="116" spans="1:5" x14ac:dyDescent="0.2">
      <c r="A116" s="171" t="s">
        <v>1379</v>
      </c>
      <c r="B116" s="172"/>
      <c r="C116" s="34">
        <v>1.5489340000000001E-2</v>
      </c>
    </row>
    <row r="117" spans="1:5" x14ac:dyDescent="0.2">
      <c r="A117" s="171" t="s">
        <v>1380</v>
      </c>
      <c r="B117" s="172"/>
      <c r="C117" s="34">
        <v>6.25E-2</v>
      </c>
    </row>
    <row r="118" spans="1:5" x14ac:dyDescent="0.2">
      <c r="A118" s="6" t="s">
        <v>55</v>
      </c>
    </row>
    <row r="119" spans="1:5" x14ac:dyDescent="0.2">
      <c r="A119" s="6" t="s">
        <v>56</v>
      </c>
    </row>
    <row r="121" spans="1:5" x14ac:dyDescent="0.2">
      <c r="A121" s="11" t="s">
        <v>1382</v>
      </c>
    </row>
    <row r="123" spans="1:5" x14ac:dyDescent="0.2">
      <c r="A123" s="6" t="s">
        <v>1383</v>
      </c>
    </row>
    <row r="125" spans="1:5" ht="33.75" x14ac:dyDescent="0.2">
      <c r="A125" s="80" t="s">
        <v>1000</v>
      </c>
      <c r="B125" s="81" t="s">
        <v>1384</v>
      </c>
      <c r="C125" s="80" t="s">
        <v>1385</v>
      </c>
      <c r="D125" s="82" t="s">
        <v>1386</v>
      </c>
      <c r="E125" s="83" t="s">
        <v>1387</v>
      </c>
    </row>
    <row r="126" spans="1:5" x14ac:dyDescent="0.2">
      <c r="A126" s="179" t="s">
        <v>1388</v>
      </c>
      <c r="B126" s="84" t="s">
        <v>1389</v>
      </c>
      <c r="C126" s="84" t="s">
        <v>1390</v>
      </c>
      <c r="D126" s="85">
        <v>46318</v>
      </c>
      <c r="E126" s="86">
        <v>10000</v>
      </c>
    </row>
    <row r="127" spans="1:5" x14ac:dyDescent="0.2">
      <c r="A127" s="180"/>
      <c r="B127" s="84" t="s">
        <v>1005</v>
      </c>
      <c r="C127" s="84" t="s">
        <v>1391</v>
      </c>
      <c r="D127" s="85">
        <v>46410</v>
      </c>
      <c r="E127" s="86">
        <v>-10000</v>
      </c>
    </row>
    <row r="128" spans="1:5" ht="14.65" customHeight="1" x14ac:dyDescent="0.2">
      <c r="A128" s="179" t="s">
        <v>1392</v>
      </c>
      <c r="B128" s="84" t="s">
        <v>1389</v>
      </c>
      <c r="C128" s="84" t="s">
        <v>1390</v>
      </c>
      <c r="D128" s="85">
        <v>46318</v>
      </c>
      <c r="E128" s="86">
        <v>10000</v>
      </c>
    </row>
    <row r="129" spans="1:5" x14ac:dyDescent="0.2">
      <c r="A129" s="180"/>
      <c r="B129" s="84" t="s">
        <v>1005</v>
      </c>
      <c r="C129" s="84" t="s">
        <v>1391</v>
      </c>
      <c r="D129" s="85">
        <v>46410</v>
      </c>
      <c r="E129" s="86">
        <v>-10000</v>
      </c>
    </row>
    <row r="130" spans="1:5" x14ac:dyDescent="0.2">
      <c r="A130" s="179" t="s">
        <v>1393</v>
      </c>
      <c r="B130" s="84" t="s">
        <v>1389</v>
      </c>
      <c r="C130" s="84" t="s">
        <v>1390</v>
      </c>
      <c r="D130" s="85">
        <v>46410</v>
      </c>
      <c r="E130" s="86">
        <v>10000</v>
      </c>
    </row>
    <row r="131" spans="1:5" x14ac:dyDescent="0.2">
      <c r="A131" s="180"/>
      <c r="B131" s="84" t="s">
        <v>1005</v>
      </c>
      <c r="C131" s="84" t="s">
        <v>1391</v>
      </c>
      <c r="D131" s="85">
        <v>46410</v>
      </c>
      <c r="E131" s="86">
        <v>-10000</v>
      </c>
    </row>
    <row r="132" spans="1:5" ht="14.65" customHeight="1" x14ac:dyDescent="0.2">
      <c r="A132" s="179" t="s">
        <v>1394</v>
      </c>
      <c r="B132" s="84" t="s">
        <v>1389</v>
      </c>
      <c r="C132" s="84" t="s">
        <v>1390</v>
      </c>
      <c r="D132" s="85">
        <v>46410</v>
      </c>
      <c r="E132" s="86">
        <v>10000</v>
      </c>
    </row>
    <row r="133" spans="1:5" x14ac:dyDescent="0.2">
      <c r="A133" s="180"/>
      <c r="B133" s="84" t="s">
        <v>1005</v>
      </c>
      <c r="C133" s="84" t="s">
        <v>1391</v>
      </c>
      <c r="D133" s="85">
        <v>46410</v>
      </c>
      <c r="E133" s="86">
        <v>-10000</v>
      </c>
    </row>
    <row r="134" spans="1:5" ht="14.65" customHeight="1" x14ac:dyDescent="0.2">
      <c r="A134" s="179" t="s">
        <v>1395</v>
      </c>
      <c r="B134" s="84" t="s">
        <v>1389</v>
      </c>
      <c r="C134" s="84" t="s">
        <v>1390</v>
      </c>
      <c r="D134" s="85">
        <v>46416</v>
      </c>
      <c r="E134" s="86">
        <v>10000</v>
      </c>
    </row>
    <row r="135" spans="1:5" ht="21.75" customHeight="1" x14ac:dyDescent="0.2">
      <c r="A135" s="180"/>
      <c r="B135" s="84" t="s">
        <v>1005</v>
      </c>
      <c r="C135" s="84" t="s">
        <v>1391</v>
      </c>
      <c r="D135" s="85">
        <v>46416</v>
      </c>
      <c r="E135" s="86">
        <v>-10000</v>
      </c>
    </row>
    <row r="136" spans="1:5" x14ac:dyDescent="0.2">
      <c r="A136" s="179" t="s">
        <v>1396</v>
      </c>
      <c r="B136" s="84" t="s">
        <v>1389</v>
      </c>
      <c r="C136" s="84" t="s">
        <v>1390</v>
      </c>
      <c r="D136" s="85">
        <v>46416</v>
      </c>
      <c r="E136" s="86">
        <v>10000</v>
      </c>
    </row>
    <row r="137" spans="1:5" x14ac:dyDescent="0.2">
      <c r="A137" s="180"/>
      <c r="B137" s="84" t="s">
        <v>1005</v>
      </c>
      <c r="C137" s="84" t="s">
        <v>1391</v>
      </c>
      <c r="D137" s="85">
        <v>46416</v>
      </c>
      <c r="E137" s="86">
        <v>-10000</v>
      </c>
    </row>
    <row r="138" spans="1:5" x14ac:dyDescent="0.2">
      <c r="A138" s="179" t="s">
        <v>1397</v>
      </c>
      <c r="B138" s="84" t="s">
        <v>1389</v>
      </c>
      <c r="C138" s="84" t="s">
        <v>1390</v>
      </c>
      <c r="D138" s="85">
        <v>46416</v>
      </c>
      <c r="E138" s="86">
        <v>10000</v>
      </c>
    </row>
    <row r="139" spans="1:5" x14ac:dyDescent="0.2">
      <c r="A139" s="180"/>
      <c r="B139" s="84" t="s">
        <v>1005</v>
      </c>
      <c r="C139" s="84" t="s">
        <v>1391</v>
      </c>
      <c r="D139" s="85">
        <v>46416</v>
      </c>
      <c r="E139" s="86">
        <v>-10000</v>
      </c>
    </row>
    <row r="140" spans="1:5" x14ac:dyDescent="0.2">
      <c r="A140" s="179" t="s">
        <v>1397</v>
      </c>
      <c r="B140" s="84" t="s">
        <v>1389</v>
      </c>
      <c r="C140" s="84" t="s">
        <v>1390</v>
      </c>
      <c r="D140" s="85">
        <v>46416</v>
      </c>
      <c r="E140" s="86">
        <v>10000</v>
      </c>
    </row>
    <row r="141" spans="1:5" x14ac:dyDescent="0.2">
      <c r="A141" s="180"/>
      <c r="B141" s="84" t="s">
        <v>1005</v>
      </c>
      <c r="C141" s="84" t="s">
        <v>1391</v>
      </c>
      <c r="D141" s="85">
        <v>46416</v>
      </c>
      <c r="E141" s="86">
        <v>-10000</v>
      </c>
    </row>
    <row r="143" spans="1:5" x14ac:dyDescent="0.2">
      <c r="A143" s="6" t="s">
        <v>1398</v>
      </c>
    </row>
    <row r="144" spans="1:5" x14ac:dyDescent="0.2">
      <c r="A144" s="6" t="s">
        <v>1399</v>
      </c>
    </row>
    <row r="146" spans="1:9" x14ac:dyDescent="0.2">
      <c r="A146" s="11" t="s">
        <v>1267</v>
      </c>
      <c r="D146" s="35">
        <v>0.57056520293397395</v>
      </c>
      <c r="E146" s="9" t="s">
        <v>57</v>
      </c>
    </row>
    <row r="148" spans="1:9" x14ac:dyDescent="0.2">
      <c r="A148" s="11" t="s">
        <v>70</v>
      </c>
      <c r="D148" s="31" t="s">
        <v>58</v>
      </c>
    </row>
    <row r="150" spans="1:9" x14ac:dyDescent="0.2">
      <c r="A150" s="11" t="s">
        <v>1268</v>
      </c>
      <c r="B150" s="11"/>
      <c r="C150" s="11"/>
      <c r="D150" s="31" t="s">
        <v>58</v>
      </c>
    </row>
    <row r="151" spans="1:9" x14ac:dyDescent="0.2">
      <c r="A151" s="11"/>
      <c r="B151" s="11"/>
      <c r="C151" s="11"/>
      <c r="D151" s="11"/>
    </row>
    <row r="152" spans="1:9" x14ac:dyDescent="0.2">
      <c r="A152" s="11" t="s">
        <v>1400</v>
      </c>
      <c r="B152" s="11"/>
      <c r="C152" s="11"/>
      <c r="D152" s="31" t="s">
        <v>58</v>
      </c>
    </row>
    <row r="153" spans="1:9" x14ac:dyDescent="0.2">
      <c r="A153" s="11"/>
      <c r="B153" s="11"/>
      <c r="C153" s="11"/>
      <c r="D153" s="11"/>
    </row>
    <row r="154" spans="1:9" x14ac:dyDescent="0.2">
      <c r="A154" s="11" t="s">
        <v>1840</v>
      </c>
      <c r="B154" s="11"/>
      <c r="C154" s="11"/>
      <c r="D154" s="31" t="s">
        <v>58</v>
      </c>
    </row>
    <row r="155" spans="1:9" x14ac:dyDescent="0.2">
      <c r="A155" s="11"/>
      <c r="B155" s="11"/>
      <c r="C155" s="11"/>
      <c r="D155" s="11"/>
    </row>
    <row r="156" spans="1:9" x14ac:dyDescent="0.2">
      <c r="A156" s="11" t="s">
        <v>1401</v>
      </c>
      <c r="B156" s="11"/>
      <c r="C156" s="11"/>
      <c r="D156" s="31" t="s">
        <v>58</v>
      </c>
    </row>
    <row r="157" spans="1:9" x14ac:dyDescent="0.2">
      <c r="A157" s="11"/>
      <c r="B157" s="11"/>
      <c r="C157" s="11"/>
      <c r="D157" s="11"/>
    </row>
    <row r="158" spans="1:9" x14ac:dyDescent="0.2">
      <c r="A158" s="11" t="s">
        <v>1402</v>
      </c>
      <c r="B158" s="11"/>
      <c r="C158" s="11"/>
      <c r="D158" s="31" t="s">
        <v>58</v>
      </c>
    </row>
    <row r="160" spans="1:9" x14ac:dyDescent="0.2">
      <c r="A160" s="56" t="s">
        <v>1272</v>
      </c>
      <c r="B160" s="57"/>
      <c r="C160" s="57"/>
      <c r="D160" s="57"/>
      <c r="E160" s="10"/>
      <c r="G160" s="10"/>
      <c r="H160" s="57"/>
      <c r="I160" s="57"/>
    </row>
    <row r="161" spans="1:9" x14ac:dyDescent="0.2">
      <c r="A161" s="57"/>
      <c r="B161" s="57"/>
      <c r="C161" s="57"/>
      <c r="D161" s="57"/>
      <c r="E161" s="10"/>
      <c r="G161" s="10"/>
      <c r="H161" s="57"/>
      <c r="I161" s="57"/>
    </row>
    <row r="162" spans="1:9" x14ac:dyDescent="0.2">
      <c r="A162" s="56" t="s">
        <v>1129</v>
      </c>
      <c r="B162" s="57"/>
      <c r="C162" s="57"/>
      <c r="D162" s="57"/>
      <c r="E162" s="10"/>
      <c r="G162" s="10"/>
      <c r="H162" s="57"/>
      <c r="I162" s="57"/>
    </row>
    <row r="163" spans="1:9" x14ac:dyDescent="0.2">
      <c r="A163" s="57"/>
      <c r="B163" s="57"/>
      <c r="C163" s="57"/>
      <c r="D163" s="57"/>
      <c r="E163" s="10"/>
      <c r="G163" s="10"/>
      <c r="H163" s="57"/>
      <c r="I163" s="57"/>
    </row>
    <row r="164" spans="1:9" x14ac:dyDescent="0.2">
      <c r="A164" s="57"/>
      <c r="B164" s="57"/>
      <c r="C164" s="57"/>
      <c r="D164" s="57"/>
      <c r="E164" s="10"/>
      <c r="G164" s="10"/>
      <c r="H164" s="57"/>
      <c r="I164" s="57"/>
    </row>
    <row r="165" spans="1:9" x14ac:dyDescent="0.2">
      <c r="A165" s="57"/>
      <c r="B165" s="57"/>
      <c r="C165" s="57"/>
      <c r="D165" s="57"/>
      <c r="E165" s="10"/>
      <c r="G165" s="10"/>
      <c r="H165" s="57"/>
      <c r="I165" s="57"/>
    </row>
    <row r="166" spans="1:9" x14ac:dyDescent="0.2">
      <c r="A166" s="57"/>
      <c r="B166" s="57"/>
      <c r="C166" s="57"/>
      <c r="D166" s="57"/>
      <c r="E166" s="10"/>
      <c r="G166" s="10"/>
      <c r="H166" s="57"/>
      <c r="I166" s="57"/>
    </row>
    <row r="167" spans="1:9" x14ac:dyDescent="0.2">
      <c r="A167" s="57"/>
      <c r="B167" s="57"/>
      <c r="C167" s="57"/>
      <c r="D167" s="57"/>
      <c r="E167" s="10"/>
      <c r="G167" s="10"/>
      <c r="H167" s="57"/>
      <c r="I167" s="57"/>
    </row>
    <row r="168" spans="1:9" x14ac:dyDescent="0.2">
      <c r="A168" s="57"/>
      <c r="B168" s="57"/>
      <c r="C168" s="57"/>
      <c r="D168" s="57"/>
      <c r="E168" s="10"/>
      <c r="G168" s="10"/>
      <c r="H168" s="57"/>
      <c r="I168" s="57"/>
    </row>
    <row r="169" spans="1:9" x14ac:dyDescent="0.2">
      <c r="A169" s="57"/>
      <c r="B169" s="57"/>
      <c r="C169" s="57"/>
      <c r="D169" s="57"/>
      <c r="E169" s="10"/>
      <c r="G169" s="10"/>
      <c r="H169" s="57"/>
      <c r="I169" s="57"/>
    </row>
    <row r="170" spans="1:9" x14ac:dyDescent="0.2">
      <c r="A170" s="57"/>
      <c r="B170" s="57"/>
      <c r="C170" s="57"/>
      <c r="D170" s="57"/>
      <c r="E170" s="10"/>
      <c r="G170" s="10"/>
      <c r="H170" s="57"/>
      <c r="I170" s="57"/>
    </row>
    <row r="171" spans="1:9" x14ac:dyDescent="0.2">
      <c r="A171" s="57"/>
      <c r="B171" s="57"/>
      <c r="C171" s="57"/>
      <c r="D171" s="57"/>
      <c r="E171" s="10"/>
      <c r="G171" s="10"/>
      <c r="H171" s="57"/>
      <c r="I171" s="57"/>
    </row>
    <row r="172" spans="1:9" x14ac:dyDescent="0.2">
      <c r="A172" s="57"/>
      <c r="B172" s="57"/>
      <c r="C172" s="57"/>
      <c r="D172" s="57"/>
      <c r="E172" s="10"/>
      <c r="G172" s="10"/>
      <c r="H172" s="57"/>
      <c r="I172" s="57"/>
    </row>
    <row r="173" spans="1:9" x14ac:dyDescent="0.2">
      <c r="A173" s="57"/>
      <c r="B173" s="57"/>
      <c r="C173" s="57"/>
      <c r="D173" s="57"/>
      <c r="E173" s="10"/>
      <c r="G173" s="10"/>
      <c r="H173" s="57"/>
      <c r="I173" s="57"/>
    </row>
    <row r="174" spans="1:9" x14ac:dyDescent="0.2">
      <c r="A174" s="57"/>
      <c r="B174" s="57"/>
      <c r="C174" s="57"/>
      <c r="D174" s="57"/>
      <c r="E174" s="10"/>
      <c r="G174" s="10"/>
      <c r="H174" s="57"/>
      <c r="I174" s="57"/>
    </row>
    <row r="175" spans="1:9" x14ac:dyDescent="0.2">
      <c r="A175" s="57"/>
      <c r="B175" s="57"/>
      <c r="C175" s="57"/>
      <c r="D175" s="57"/>
      <c r="E175" s="10"/>
      <c r="G175" s="10"/>
      <c r="H175" s="57"/>
      <c r="I175" s="57"/>
    </row>
    <row r="176" spans="1:9" x14ac:dyDescent="0.2">
      <c r="A176" s="56"/>
      <c r="B176" s="57"/>
      <c r="C176" s="57"/>
      <c r="D176" s="57"/>
      <c r="E176" s="10"/>
      <c r="G176" s="10"/>
      <c r="H176" s="57"/>
      <c r="I176" s="57"/>
    </row>
    <row r="177" spans="1:9" x14ac:dyDescent="0.2">
      <c r="A177" s="57"/>
      <c r="B177" s="57"/>
      <c r="C177" s="57"/>
      <c r="D177" s="57"/>
      <c r="E177" s="10"/>
      <c r="G177" s="10"/>
      <c r="H177" s="57"/>
      <c r="I177" s="57"/>
    </row>
    <row r="178" spans="1:9" x14ac:dyDescent="0.2">
      <c r="A178" s="56" t="s">
        <v>1403</v>
      </c>
      <c r="B178" s="57"/>
      <c r="C178" s="57"/>
      <c r="D178" s="57"/>
      <c r="E178" s="10"/>
      <c r="G178" s="10"/>
      <c r="H178" s="57"/>
      <c r="I178" s="57"/>
    </row>
    <row r="179" spans="1:9" x14ac:dyDescent="0.2">
      <c r="A179" s="57"/>
      <c r="B179" s="57"/>
      <c r="C179" s="57"/>
      <c r="D179" s="57"/>
      <c r="E179" s="10"/>
      <c r="G179" s="10"/>
      <c r="H179" s="57"/>
      <c r="I179" s="57"/>
    </row>
    <row r="180" spans="1:9" x14ac:dyDescent="0.2">
      <c r="A180" s="56" t="s">
        <v>1130</v>
      </c>
      <c r="B180" s="57"/>
      <c r="C180" s="57"/>
      <c r="D180" s="57"/>
      <c r="E180" s="10"/>
      <c r="G180" s="10"/>
      <c r="H180" s="57"/>
      <c r="I180" s="57"/>
    </row>
    <row r="181" spans="1:9" x14ac:dyDescent="0.2">
      <c r="A181" s="57"/>
      <c r="B181" s="57"/>
      <c r="C181" s="57"/>
      <c r="D181" s="57"/>
      <c r="E181" s="10"/>
      <c r="G181" s="10"/>
      <c r="H181" s="57"/>
      <c r="I181" s="57"/>
    </row>
    <row r="182" spans="1:9" x14ac:dyDescent="0.2">
      <c r="A182" s="57"/>
      <c r="B182" s="57"/>
      <c r="C182" s="57"/>
      <c r="D182" s="57"/>
      <c r="E182" s="10"/>
      <c r="G182" s="10"/>
      <c r="H182" s="57"/>
      <c r="I182" s="57"/>
    </row>
    <row r="183" spans="1:9" x14ac:dyDescent="0.2">
      <c r="A183" s="57"/>
      <c r="B183" s="57"/>
      <c r="C183" s="57"/>
      <c r="D183" s="57"/>
      <c r="E183" s="10"/>
      <c r="G183" s="10"/>
      <c r="H183" s="57"/>
      <c r="I183" s="57"/>
    </row>
    <row r="184" spans="1:9" x14ac:dyDescent="0.2">
      <c r="A184" s="57"/>
      <c r="B184" s="57"/>
      <c r="C184" s="57"/>
      <c r="D184" s="57"/>
      <c r="E184" s="10"/>
      <c r="G184" s="10"/>
      <c r="H184" s="57"/>
      <c r="I184" s="57"/>
    </row>
    <row r="185" spans="1:9" x14ac:dyDescent="0.2">
      <c r="A185" s="57"/>
      <c r="B185" s="57"/>
      <c r="C185" s="57"/>
      <c r="D185" s="57"/>
      <c r="E185" s="10"/>
      <c r="G185" s="10"/>
      <c r="H185" s="57"/>
      <c r="I185" s="57"/>
    </row>
    <row r="186" spans="1:9" x14ac:dyDescent="0.2">
      <c r="A186" s="57"/>
      <c r="B186" s="57"/>
      <c r="C186" s="57"/>
      <c r="D186" s="57"/>
      <c r="E186" s="10"/>
      <c r="G186" s="10"/>
      <c r="H186" s="57"/>
      <c r="I186" s="57"/>
    </row>
    <row r="187" spans="1:9" x14ac:dyDescent="0.2">
      <c r="A187" s="57"/>
      <c r="B187" s="57"/>
      <c r="C187" s="57"/>
      <c r="D187" s="57"/>
      <c r="E187" s="10"/>
      <c r="G187" s="10"/>
      <c r="H187" s="57"/>
      <c r="I187" s="57"/>
    </row>
    <row r="188" spans="1:9" x14ac:dyDescent="0.2">
      <c r="A188" s="57"/>
      <c r="B188" s="57"/>
      <c r="C188" s="57"/>
      <c r="D188" s="57"/>
      <c r="E188" s="10"/>
      <c r="G188" s="10"/>
      <c r="H188" s="57"/>
      <c r="I188" s="57"/>
    </row>
    <row r="189" spans="1:9" x14ac:dyDescent="0.2">
      <c r="A189" s="57"/>
      <c r="B189" s="57"/>
      <c r="C189" s="57"/>
      <c r="D189" s="57"/>
      <c r="E189" s="10"/>
      <c r="G189" s="10"/>
      <c r="H189" s="57"/>
      <c r="I189" s="57"/>
    </row>
    <row r="190" spans="1:9" x14ac:dyDescent="0.2">
      <c r="A190" s="57"/>
      <c r="B190" s="57"/>
      <c r="C190" s="57"/>
      <c r="D190" s="57"/>
      <c r="E190" s="10"/>
      <c r="G190" s="10"/>
      <c r="H190" s="57"/>
      <c r="I190" s="57"/>
    </row>
    <row r="191" spans="1:9" x14ac:dyDescent="0.2">
      <c r="A191" s="57"/>
      <c r="B191" s="57"/>
      <c r="C191" s="57"/>
      <c r="D191" s="57"/>
      <c r="E191" s="10"/>
      <c r="G191" s="10"/>
      <c r="H191" s="57"/>
      <c r="I191" s="57"/>
    </row>
    <row r="192" spans="1:9" x14ac:dyDescent="0.2">
      <c r="A192" s="57"/>
      <c r="B192" s="57"/>
      <c r="C192" s="57"/>
      <c r="D192" s="57"/>
      <c r="E192" s="10"/>
      <c r="G192" s="10"/>
      <c r="H192" s="57"/>
      <c r="I192" s="57"/>
    </row>
    <row r="193" spans="1:9" x14ac:dyDescent="0.2">
      <c r="A193" s="57"/>
      <c r="B193" s="57"/>
      <c r="C193" s="57"/>
      <c r="D193" s="57"/>
      <c r="E193" s="10"/>
      <c r="G193" s="10"/>
      <c r="H193" s="57"/>
      <c r="I193" s="57"/>
    </row>
    <row r="194" spans="1:9" x14ac:dyDescent="0.2">
      <c r="A194" s="56" t="s">
        <v>1404</v>
      </c>
      <c r="B194" s="57"/>
      <c r="C194" s="57"/>
      <c r="D194" s="57"/>
      <c r="E194" s="10"/>
      <c r="G194" s="10"/>
      <c r="H194" s="57"/>
      <c r="I194" s="57"/>
    </row>
    <row r="195" spans="1:9" x14ac:dyDescent="0.2">
      <c r="A195" s="57"/>
      <c r="B195" s="57"/>
      <c r="C195" s="57"/>
      <c r="D195" s="57"/>
      <c r="E195" s="10"/>
      <c r="G195" s="10"/>
      <c r="H195" s="57"/>
      <c r="I195" s="57"/>
    </row>
    <row r="196" spans="1:9" x14ac:dyDescent="0.2">
      <c r="A196" s="57"/>
      <c r="B196" s="57"/>
      <c r="C196" s="57"/>
      <c r="D196" s="57"/>
      <c r="E196" s="10"/>
      <c r="G196" s="10"/>
      <c r="H196" s="57"/>
      <c r="I196" s="57"/>
    </row>
    <row r="197" spans="1:9" x14ac:dyDescent="0.2">
      <c r="A197" s="57" t="s">
        <v>1128</v>
      </c>
      <c r="B197" s="57"/>
      <c r="C197" s="57"/>
      <c r="D197" s="57"/>
      <c r="E197" s="10"/>
      <c r="G197" s="10"/>
      <c r="H197" s="57"/>
      <c r="I197" s="57"/>
    </row>
    <row r="199" spans="1:9" x14ac:dyDescent="0.2">
      <c r="A199" s="57"/>
    </row>
    <row r="200" spans="1:9" x14ac:dyDescent="0.2">
      <c r="A200" s="57"/>
    </row>
    <row r="201" spans="1:9" x14ac:dyDescent="0.2">
      <c r="A201" s="71"/>
    </row>
    <row r="202" spans="1:9" x14ac:dyDescent="0.2">
      <c r="A202" s="71"/>
    </row>
  </sheetData>
  <mergeCells count="18">
    <mergeCell ref="A140:A141"/>
    <mergeCell ref="A114:B114"/>
    <mergeCell ref="A115:B115"/>
    <mergeCell ref="A116:B116"/>
    <mergeCell ref="A117:B117"/>
    <mergeCell ref="A126:A127"/>
    <mergeCell ref="A128:A129"/>
    <mergeCell ref="A130:A131"/>
    <mergeCell ref="A132:A133"/>
    <mergeCell ref="A134:A135"/>
    <mergeCell ref="A136:A137"/>
    <mergeCell ref="A138:A139"/>
    <mergeCell ref="A113:B113"/>
    <mergeCell ref="A1:G1"/>
    <mergeCell ref="A92:G92"/>
    <mergeCell ref="A94:D94"/>
    <mergeCell ref="A111:B111"/>
    <mergeCell ref="A112:B112"/>
  </mergeCells>
  <conditionalFormatting sqref="F2:F3 F5:F91 F93:F65560">
    <cfRule type="cellIs" dxfId="117"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F3070-0848-4292-BABA-6DCC5C98240E}">
  <dimension ref="A1:I172"/>
  <sheetViews>
    <sheetView workbookViewId="0">
      <selection sqref="A1:F1"/>
    </sheetView>
  </sheetViews>
  <sheetFormatPr defaultColWidth="9.140625" defaultRowHeight="11.25" x14ac:dyDescent="0.2"/>
  <cols>
    <col min="1" max="1" width="40.5703125" style="6" bestFit="1" customWidth="1"/>
    <col min="2" max="2" width="33.85546875" style="6" bestFit="1" customWidth="1"/>
    <col min="3" max="3" width="35.42578125" style="6" bestFit="1" customWidth="1"/>
    <col min="4" max="4" width="15.7109375" style="6" customWidth="1"/>
    <col min="5" max="5" width="28" style="9" customWidth="1"/>
    <col min="6" max="6" width="13.5703125" style="10" bestFit="1" customWidth="1"/>
    <col min="7" max="16384" width="9.140625" style="6"/>
  </cols>
  <sheetData>
    <row r="1" spans="1:6" s="1" customFormat="1" ht="15" x14ac:dyDescent="0.2">
      <c r="A1" s="173" t="s">
        <v>23</v>
      </c>
      <c r="B1" s="174"/>
      <c r="C1" s="174"/>
      <c r="D1" s="174"/>
      <c r="E1" s="174"/>
      <c r="F1" s="174"/>
    </row>
    <row r="2" spans="1:6" s="1" customFormat="1" ht="12" x14ac:dyDescent="0.2">
      <c r="E2" s="5"/>
      <c r="F2" s="8"/>
    </row>
    <row r="3" spans="1:6" s="1" customFormat="1" ht="12" x14ac:dyDescent="0.2">
      <c r="A3" s="7" t="s">
        <v>7</v>
      </c>
      <c r="B3" s="2"/>
      <c r="C3" s="3"/>
      <c r="D3" s="3"/>
      <c r="E3" s="4"/>
      <c r="F3" s="8"/>
    </row>
    <row r="4" spans="1:6" s="1" customFormat="1" ht="21.75" customHeight="1" x14ac:dyDescent="0.2">
      <c r="A4" s="14" t="s">
        <v>2</v>
      </c>
      <c r="B4" s="14" t="s">
        <v>0</v>
      </c>
      <c r="C4" s="15" t="s">
        <v>582</v>
      </c>
      <c r="D4" s="15" t="s">
        <v>1</v>
      </c>
      <c r="E4" s="61" t="s">
        <v>6</v>
      </c>
      <c r="F4" s="16" t="s">
        <v>3</v>
      </c>
    </row>
    <row r="5" spans="1:6" x14ac:dyDescent="0.2">
      <c r="A5" s="17" t="s">
        <v>139</v>
      </c>
      <c r="B5" s="18"/>
      <c r="C5" s="18"/>
      <c r="D5" s="18"/>
      <c r="E5" s="19"/>
      <c r="F5" s="20"/>
    </row>
    <row r="6" spans="1:6" x14ac:dyDescent="0.2">
      <c r="A6" s="21" t="s">
        <v>31</v>
      </c>
      <c r="B6" s="22"/>
      <c r="C6" s="22"/>
      <c r="D6" s="22"/>
      <c r="E6" s="23"/>
      <c r="F6" s="24"/>
    </row>
    <row r="7" spans="1:6" x14ac:dyDescent="0.2">
      <c r="A7" s="22" t="s">
        <v>146</v>
      </c>
      <c r="B7" s="22" t="s">
        <v>145</v>
      </c>
      <c r="C7" s="22" t="s">
        <v>142</v>
      </c>
      <c r="D7" s="25">
        <v>1200000</v>
      </c>
      <c r="E7" s="23">
        <v>11572.8</v>
      </c>
      <c r="F7" s="24">
        <v>4.9948607821433599</v>
      </c>
    </row>
    <row r="8" spans="1:6" x14ac:dyDescent="0.2">
      <c r="A8" s="22" t="s">
        <v>162</v>
      </c>
      <c r="B8" s="22" t="s">
        <v>161</v>
      </c>
      <c r="C8" s="22" t="s">
        <v>163</v>
      </c>
      <c r="D8" s="25">
        <v>2650000</v>
      </c>
      <c r="E8" s="23">
        <v>10252.85</v>
      </c>
      <c r="F8" s="24">
        <v>4.4251657654326104</v>
      </c>
    </row>
    <row r="9" spans="1:6" x14ac:dyDescent="0.2">
      <c r="A9" s="22" t="s">
        <v>141</v>
      </c>
      <c r="B9" s="22" t="s">
        <v>140</v>
      </c>
      <c r="C9" s="22" t="s">
        <v>142</v>
      </c>
      <c r="D9" s="25">
        <v>1300000</v>
      </c>
      <c r="E9" s="23">
        <v>9679.15</v>
      </c>
      <c r="F9" s="24">
        <v>4.1775548475289304</v>
      </c>
    </row>
    <row r="10" spans="1:6" x14ac:dyDescent="0.2">
      <c r="A10" s="22" t="s">
        <v>144</v>
      </c>
      <c r="B10" s="22" t="s">
        <v>143</v>
      </c>
      <c r="C10" s="22" t="s">
        <v>142</v>
      </c>
      <c r="D10" s="25">
        <v>700000</v>
      </c>
      <c r="E10" s="23">
        <v>8794.7999999999993</v>
      </c>
      <c r="F10" s="24">
        <v>3.7958663077902002</v>
      </c>
    </row>
    <row r="11" spans="1:6" x14ac:dyDescent="0.2">
      <c r="A11" s="22" t="s">
        <v>159</v>
      </c>
      <c r="B11" s="22" t="s">
        <v>158</v>
      </c>
      <c r="C11" s="22" t="s">
        <v>160</v>
      </c>
      <c r="D11" s="25">
        <v>720276</v>
      </c>
      <c r="E11" s="23">
        <v>8361.6840840000004</v>
      </c>
      <c r="F11" s="24">
        <v>3.60893197012338</v>
      </c>
    </row>
    <row r="12" spans="1:6" x14ac:dyDescent="0.2">
      <c r="A12" s="22" t="s">
        <v>171</v>
      </c>
      <c r="B12" s="22" t="s">
        <v>170</v>
      </c>
      <c r="C12" s="22" t="s">
        <v>160</v>
      </c>
      <c r="D12" s="25">
        <v>590000</v>
      </c>
      <c r="E12" s="23">
        <v>6984.42</v>
      </c>
      <c r="F12" s="24">
        <v>3.0144999951626001</v>
      </c>
    </row>
    <row r="13" spans="1:6" x14ac:dyDescent="0.2">
      <c r="A13" s="22" t="s">
        <v>869</v>
      </c>
      <c r="B13" s="22" t="s">
        <v>868</v>
      </c>
      <c r="C13" s="22" t="s">
        <v>870</v>
      </c>
      <c r="D13" s="25">
        <v>1496000</v>
      </c>
      <c r="E13" s="23">
        <v>6850.1840000000002</v>
      </c>
      <c r="F13" s="24">
        <v>2.9565632700872602</v>
      </c>
    </row>
    <row r="14" spans="1:6" x14ac:dyDescent="0.2">
      <c r="A14" s="22" t="s">
        <v>344</v>
      </c>
      <c r="B14" s="22" t="s">
        <v>343</v>
      </c>
      <c r="C14" s="22" t="s">
        <v>224</v>
      </c>
      <c r="D14" s="25">
        <v>2250000</v>
      </c>
      <c r="E14" s="23">
        <v>6455.25</v>
      </c>
      <c r="F14" s="24">
        <v>2.7861083803341402</v>
      </c>
    </row>
    <row r="15" spans="1:6" x14ac:dyDescent="0.2">
      <c r="A15" s="22" t="s">
        <v>271</v>
      </c>
      <c r="B15" s="22" t="s">
        <v>270</v>
      </c>
      <c r="C15" s="22" t="s">
        <v>272</v>
      </c>
      <c r="D15" s="25">
        <v>2310000</v>
      </c>
      <c r="E15" s="23">
        <v>6130.74</v>
      </c>
      <c r="F15" s="24">
        <v>2.6460487342317802</v>
      </c>
    </row>
    <row r="16" spans="1:6" x14ac:dyDescent="0.2">
      <c r="A16" s="22" t="s">
        <v>198</v>
      </c>
      <c r="B16" s="22" t="s">
        <v>197</v>
      </c>
      <c r="C16" s="22" t="s">
        <v>199</v>
      </c>
      <c r="D16" s="25">
        <v>1300000</v>
      </c>
      <c r="E16" s="23">
        <v>5339.75</v>
      </c>
      <c r="F16" s="24">
        <v>2.3046546956181699</v>
      </c>
    </row>
    <row r="17" spans="1:6" x14ac:dyDescent="0.2">
      <c r="A17" s="22" t="s">
        <v>196</v>
      </c>
      <c r="B17" s="22" t="s">
        <v>195</v>
      </c>
      <c r="C17" s="22" t="s">
        <v>163</v>
      </c>
      <c r="D17" s="25">
        <v>2800000</v>
      </c>
      <c r="E17" s="23">
        <v>5098.5200000000004</v>
      </c>
      <c r="F17" s="24">
        <v>2.2005389875374601</v>
      </c>
    </row>
    <row r="18" spans="1:6" x14ac:dyDescent="0.2">
      <c r="A18" s="22" t="s">
        <v>537</v>
      </c>
      <c r="B18" s="22" t="s">
        <v>536</v>
      </c>
      <c r="C18" s="22" t="s">
        <v>160</v>
      </c>
      <c r="D18" s="25">
        <v>222500</v>
      </c>
      <c r="E18" s="23">
        <v>5026.0524999999998</v>
      </c>
      <c r="F18" s="24">
        <v>2.1692617621702199</v>
      </c>
    </row>
    <row r="19" spans="1:6" x14ac:dyDescent="0.2">
      <c r="A19" s="22" t="s">
        <v>276</v>
      </c>
      <c r="B19" s="22" t="s">
        <v>275</v>
      </c>
      <c r="C19" s="22" t="s">
        <v>277</v>
      </c>
      <c r="D19" s="25">
        <v>2976069</v>
      </c>
      <c r="E19" s="23">
        <v>4895.9311120000002</v>
      </c>
      <c r="F19" s="24">
        <v>2.1131009179631799</v>
      </c>
    </row>
    <row r="20" spans="1:6" x14ac:dyDescent="0.2">
      <c r="A20" s="22" t="s">
        <v>182</v>
      </c>
      <c r="B20" s="22" t="s">
        <v>181</v>
      </c>
      <c r="C20" s="22" t="s">
        <v>183</v>
      </c>
      <c r="D20" s="25">
        <v>2350000</v>
      </c>
      <c r="E20" s="23">
        <v>4888.47</v>
      </c>
      <c r="F20" s="24">
        <v>2.1098806760407398</v>
      </c>
    </row>
    <row r="21" spans="1:6" x14ac:dyDescent="0.2">
      <c r="A21" s="22" t="s">
        <v>872</v>
      </c>
      <c r="B21" s="22" t="s">
        <v>871</v>
      </c>
      <c r="C21" s="22" t="s">
        <v>163</v>
      </c>
      <c r="D21" s="25">
        <v>6000000</v>
      </c>
      <c r="E21" s="23">
        <v>4732.2</v>
      </c>
      <c r="F21" s="24">
        <v>2.04243399983226</v>
      </c>
    </row>
    <row r="22" spans="1:6" x14ac:dyDescent="0.2">
      <c r="A22" s="22" t="s">
        <v>423</v>
      </c>
      <c r="B22" s="22" t="s">
        <v>422</v>
      </c>
      <c r="C22" s="22" t="s">
        <v>221</v>
      </c>
      <c r="D22" s="25">
        <v>470000</v>
      </c>
      <c r="E22" s="23">
        <v>4451.6049999999996</v>
      </c>
      <c r="F22" s="24">
        <v>1.9213282206633899</v>
      </c>
    </row>
    <row r="23" spans="1:6" x14ac:dyDescent="0.2">
      <c r="A23" s="22" t="s">
        <v>332</v>
      </c>
      <c r="B23" s="22" t="s">
        <v>331</v>
      </c>
      <c r="C23" s="22" t="s">
        <v>157</v>
      </c>
      <c r="D23" s="25">
        <v>1000000</v>
      </c>
      <c r="E23" s="23">
        <v>4420.5</v>
      </c>
      <c r="F23" s="24">
        <v>1.90790319434058</v>
      </c>
    </row>
    <row r="24" spans="1:6" x14ac:dyDescent="0.2">
      <c r="A24" s="22" t="s">
        <v>492</v>
      </c>
      <c r="B24" s="22" t="s">
        <v>491</v>
      </c>
      <c r="C24" s="22" t="s">
        <v>221</v>
      </c>
      <c r="D24" s="25">
        <v>1300800</v>
      </c>
      <c r="E24" s="23">
        <v>4392.1512000000002</v>
      </c>
      <c r="F24" s="24">
        <v>1.8956677535362101</v>
      </c>
    </row>
    <row r="25" spans="1:6" x14ac:dyDescent="0.2">
      <c r="A25" s="22" t="s">
        <v>223</v>
      </c>
      <c r="B25" s="22" t="s">
        <v>222</v>
      </c>
      <c r="C25" s="22" t="s">
        <v>224</v>
      </c>
      <c r="D25" s="25">
        <v>200000</v>
      </c>
      <c r="E25" s="23">
        <v>4307</v>
      </c>
      <c r="F25" s="24">
        <v>1.85891619907813</v>
      </c>
    </row>
    <row r="26" spans="1:6" x14ac:dyDescent="0.2">
      <c r="A26" s="22" t="s">
        <v>185</v>
      </c>
      <c r="B26" s="22" t="s">
        <v>184</v>
      </c>
      <c r="C26" s="22" t="s">
        <v>186</v>
      </c>
      <c r="D26" s="25">
        <v>80000</v>
      </c>
      <c r="E26" s="23">
        <v>4163.6000000000004</v>
      </c>
      <c r="F26" s="24">
        <v>1.79702425968928</v>
      </c>
    </row>
    <row r="27" spans="1:6" x14ac:dyDescent="0.2">
      <c r="A27" s="22" t="s">
        <v>281</v>
      </c>
      <c r="B27" s="22" t="s">
        <v>280</v>
      </c>
      <c r="C27" s="22" t="s">
        <v>149</v>
      </c>
      <c r="D27" s="25">
        <v>1290000</v>
      </c>
      <c r="E27" s="23">
        <v>3845.49</v>
      </c>
      <c r="F27" s="24">
        <v>1.65972687587485</v>
      </c>
    </row>
    <row r="28" spans="1:6" x14ac:dyDescent="0.2">
      <c r="A28" s="22" t="s">
        <v>561</v>
      </c>
      <c r="B28" s="22" t="s">
        <v>560</v>
      </c>
      <c r="C28" s="22" t="s">
        <v>213</v>
      </c>
      <c r="D28" s="25">
        <v>115000</v>
      </c>
      <c r="E28" s="23">
        <v>3624.57</v>
      </c>
      <c r="F28" s="24">
        <v>1.56437703452348</v>
      </c>
    </row>
    <row r="29" spans="1:6" x14ac:dyDescent="0.2">
      <c r="A29" s="22" t="s">
        <v>874</v>
      </c>
      <c r="B29" s="22" t="s">
        <v>873</v>
      </c>
      <c r="C29" s="22" t="s">
        <v>169</v>
      </c>
      <c r="D29" s="25">
        <v>222728</v>
      </c>
      <c r="E29" s="23">
        <v>3580.129872</v>
      </c>
      <c r="F29" s="24">
        <v>1.54519652051644</v>
      </c>
    </row>
    <row r="30" spans="1:6" x14ac:dyDescent="0.2">
      <c r="A30" s="22" t="s">
        <v>346</v>
      </c>
      <c r="B30" s="22" t="s">
        <v>345</v>
      </c>
      <c r="C30" s="22" t="s">
        <v>149</v>
      </c>
      <c r="D30" s="25">
        <v>800000</v>
      </c>
      <c r="E30" s="23">
        <v>3150.8</v>
      </c>
      <c r="F30" s="24">
        <v>1.3598962526248899</v>
      </c>
    </row>
    <row r="31" spans="1:6" x14ac:dyDescent="0.2">
      <c r="A31" s="22" t="s">
        <v>230</v>
      </c>
      <c r="B31" s="22" t="s">
        <v>229</v>
      </c>
      <c r="C31" s="22" t="s">
        <v>231</v>
      </c>
      <c r="D31" s="25">
        <v>2000000</v>
      </c>
      <c r="E31" s="23">
        <v>3108.8</v>
      </c>
      <c r="F31" s="24">
        <v>1.3417689063603699</v>
      </c>
    </row>
    <row r="32" spans="1:6" x14ac:dyDescent="0.2">
      <c r="A32" s="22" t="s">
        <v>876</v>
      </c>
      <c r="B32" s="22" t="s">
        <v>875</v>
      </c>
      <c r="C32" s="22" t="s">
        <v>208</v>
      </c>
      <c r="D32" s="25">
        <v>105000</v>
      </c>
      <c r="E32" s="23">
        <v>3075.3449999999998</v>
      </c>
      <c r="F32" s="24">
        <v>1.3273296118537099</v>
      </c>
    </row>
    <row r="33" spans="1:7" x14ac:dyDescent="0.2">
      <c r="A33" s="22" t="s">
        <v>338</v>
      </c>
      <c r="B33" s="22" t="s">
        <v>337</v>
      </c>
      <c r="C33" s="22" t="s">
        <v>163</v>
      </c>
      <c r="D33" s="25">
        <v>1050000</v>
      </c>
      <c r="E33" s="23">
        <v>3050.7750000000001</v>
      </c>
      <c r="F33" s="24">
        <v>1.31672511428897</v>
      </c>
    </row>
    <row r="34" spans="1:7" x14ac:dyDescent="0.2">
      <c r="A34" s="22" t="s">
        <v>878</v>
      </c>
      <c r="B34" s="22" t="s">
        <v>877</v>
      </c>
      <c r="C34" s="22" t="s">
        <v>277</v>
      </c>
      <c r="D34" s="25">
        <v>275000</v>
      </c>
      <c r="E34" s="23">
        <v>3011.25</v>
      </c>
      <c r="F34" s="24">
        <v>1.29966598664361</v>
      </c>
    </row>
    <row r="35" spans="1:7" x14ac:dyDescent="0.2">
      <c r="A35" s="22" t="s">
        <v>591</v>
      </c>
      <c r="B35" s="22" t="s">
        <v>590</v>
      </c>
      <c r="C35" s="22" t="s">
        <v>160</v>
      </c>
      <c r="D35" s="25">
        <v>120000</v>
      </c>
      <c r="E35" s="23">
        <v>2725.68</v>
      </c>
      <c r="F35" s="24">
        <v>1.1764129801493599</v>
      </c>
    </row>
    <row r="36" spans="1:7" x14ac:dyDescent="0.2">
      <c r="A36" s="22" t="s">
        <v>880</v>
      </c>
      <c r="B36" s="22" t="s">
        <v>879</v>
      </c>
      <c r="C36" s="22" t="s">
        <v>286</v>
      </c>
      <c r="D36" s="25">
        <v>579157</v>
      </c>
      <c r="E36" s="23">
        <v>2701.1882479999999</v>
      </c>
      <c r="F36" s="24">
        <v>1.16584225469391</v>
      </c>
    </row>
    <row r="37" spans="1:7" x14ac:dyDescent="0.2">
      <c r="A37" s="22" t="s">
        <v>514</v>
      </c>
      <c r="B37" s="22" t="s">
        <v>513</v>
      </c>
      <c r="C37" s="22" t="s">
        <v>180</v>
      </c>
      <c r="D37" s="25">
        <v>55000</v>
      </c>
      <c r="E37" s="23">
        <v>2696.65</v>
      </c>
      <c r="F37" s="24">
        <v>1.16388353105272</v>
      </c>
    </row>
    <row r="38" spans="1:7" x14ac:dyDescent="0.2">
      <c r="A38" s="22" t="s">
        <v>215</v>
      </c>
      <c r="B38" s="22" t="s">
        <v>214</v>
      </c>
      <c r="C38" s="22" t="s">
        <v>180</v>
      </c>
      <c r="D38" s="25">
        <v>20000</v>
      </c>
      <c r="E38" s="23">
        <v>2625.4</v>
      </c>
      <c r="F38" s="24">
        <v>1.1331317829254099</v>
      </c>
    </row>
    <row r="39" spans="1:7" x14ac:dyDescent="0.2">
      <c r="A39" s="22" t="s">
        <v>210</v>
      </c>
      <c r="B39" s="22" t="s">
        <v>209</v>
      </c>
      <c r="C39" s="22" t="s">
        <v>199</v>
      </c>
      <c r="D39" s="25">
        <v>60000</v>
      </c>
      <c r="E39" s="23">
        <v>2582.2800000000002</v>
      </c>
      <c r="F39" s="24">
        <v>1.1145210407605</v>
      </c>
    </row>
    <row r="40" spans="1:7" x14ac:dyDescent="0.2">
      <c r="A40" s="22" t="s">
        <v>251</v>
      </c>
      <c r="B40" s="22" t="s">
        <v>250</v>
      </c>
      <c r="C40" s="22" t="s">
        <v>252</v>
      </c>
      <c r="D40" s="25">
        <v>220000</v>
      </c>
      <c r="E40" s="23">
        <v>2478.7399999999998</v>
      </c>
      <c r="F40" s="24">
        <v>1.0698328161836399</v>
      </c>
    </row>
    <row r="41" spans="1:7" x14ac:dyDescent="0.2">
      <c r="A41" s="22" t="s">
        <v>242</v>
      </c>
      <c r="B41" s="22" t="s">
        <v>241</v>
      </c>
      <c r="C41" s="22" t="s">
        <v>243</v>
      </c>
      <c r="D41" s="25">
        <v>700000</v>
      </c>
      <c r="E41" s="23">
        <v>2361.1</v>
      </c>
      <c r="F41" s="24">
        <v>1.01905898250369</v>
      </c>
    </row>
    <row r="42" spans="1:7" x14ac:dyDescent="0.2">
      <c r="A42" s="22" t="s">
        <v>217</v>
      </c>
      <c r="B42" s="22" t="s">
        <v>216</v>
      </c>
      <c r="C42" s="22" t="s">
        <v>218</v>
      </c>
      <c r="D42" s="25">
        <v>6000000</v>
      </c>
      <c r="E42" s="23">
        <v>2338.1999999999998</v>
      </c>
      <c r="F42" s="24">
        <v>1.0091752627546999</v>
      </c>
    </row>
    <row r="43" spans="1:7" x14ac:dyDescent="0.2">
      <c r="A43" s="22" t="s">
        <v>477</v>
      </c>
      <c r="B43" s="22" t="s">
        <v>476</v>
      </c>
      <c r="C43" s="22" t="s">
        <v>174</v>
      </c>
      <c r="D43" s="25">
        <v>73000</v>
      </c>
      <c r="E43" s="23">
        <v>2279.3519999999999</v>
      </c>
      <c r="F43" s="24">
        <v>0.98377626101721405</v>
      </c>
    </row>
    <row r="44" spans="1:7" x14ac:dyDescent="0.2">
      <c r="A44" s="22" t="s">
        <v>290</v>
      </c>
      <c r="B44" s="22" t="s">
        <v>289</v>
      </c>
      <c r="C44" s="22" t="s">
        <v>213</v>
      </c>
      <c r="D44" s="25">
        <v>700000</v>
      </c>
      <c r="E44" s="23">
        <v>1968.05</v>
      </c>
      <c r="F44" s="24">
        <v>0.84941723371156796</v>
      </c>
    </row>
    <row r="45" spans="1:7" x14ac:dyDescent="0.2">
      <c r="A45" s="22" t="s">
        <v>762</v>
      </c>
      <c r="B45" s="22" t="s">
        <v>761</v>
      </c>
      <c r="C45" s="22" t="s">
        <v>455</v>
      </c>
      <c r="D45" s="25">
        <v>17490</v>
      </c>
      <c r="E45" s="23">
        <v>1687.9599000000001</v>
      </c>
      <c r="F45" s="24">
        <v>0.72852937114100502</v>
      </c>
    </row>
    <row r="46" spans="1:7" x14ac:dyDescent="0.2">
      <c r="A46" s="22" t="s">
        <v>545</v>
      </c>
      <c r="B46" s="22" t="s">
        <v>544</v>
      </c>
      <c r="C46" s="22" t="s">
        <v>455</v>
      </c>
      <c r="D46" s="25">
        <v>419545</v>
      </c>
      <c r="E46" s="23">
        <v>1674.4040950000001</v>
      </c>
      <c r="F46" s="24">
        <v>0.72267863849506897</v>
      </c>
    </row>
    <row r="47" spans="1:7" x14ac:dyDescent="0.2">
      <c r="A47" s="21" t="s">
        <v>34</v>
      </c>
      <c r="B47" s="21"/>
      <c r="C47" s="21"/>
      <c r="D47" s="21"/>
      <c r="E47" s="26">
        <f>SUM(E7:E46)</f>
        <v>181363.82201099995</v>
      </c>
      <c r="F47" s="27">
        <f>SUM(F7:F46)</f>
        <v>78.277257177378971</v>
      </c>
      <c r="G47" s="11"/>
    </row>
    <row r="48" spans="1:7" x14ac:dyDescent="0.2">
      <c r="A48" s="22"/>
      <c r="B48" s="22"/>
      <c r="C48" s="22"/>
      <c r="D48" s="22"/>
      <c r="E48" s="23"/>
      <c r="F48" s="24"/>
    </row>
    <row r="49" spans="1:7" x14ac:dyDescent="0.2">
      <c r="A49" s="21" t="s">
        <v>295</v>
      </c>
      <c r="B49" s="22"/>
      <c r="C49" s="22"/>
      <c r="D49" s="22"/>
      <c r="E49" s="23"/>
      <c r="F49" s="24"/>
    </row>
    <row r="50" spans="1:7" x14ac:dyDescent="0.2">
      <c r="A50" s="22" t="s">
        <v>882</v>
      </c>
      <c r="B50" s="22" t="s">
        <v>881</v>
      </c>
      <c r="C50" s="22" t="s">
        <v>192</v>
      </c>
      <c r="D50" s="25">
        <v>2166455</v>
      </c>
      <c r="E50" s="23">
        <v>9254.4458240000004</v>
      </c>
      <c r="F50" s="24">
        <v>3.9942510461399099</v>
      </c>
    </row>
    <row r="51" spans="1:7" x14ac:dyDescent="0.2">
      <c r="A51" s="22" t="s">
        <v>297</v>
      </c>
      <c r="B51" s="22" t="s">
        <v>296</v>
      </c>
      <c r="C51" s="22" t="s">
        <v>192</v>
      </c>
      <c r="D51" s="25">
        <v>3999900</v>
      </c>
      <c r="E51" s="23">
        <v>4643.4839099999999</v>
      </c>
      <c r="F51" s="24">
        <v>2.0041438264354898</v>
      </c>
    </row>
    <row r="52" spans="1:7" x14ac:dyDescent="0.2">
      <c r="A52" s="22" t="s">
        <v>581</v>
      </c>
      <c r="B52" s="22" t="s">
        <v>580</v>
      </c>
      <c r="C52" s="22" t="s">
        <v>192</v>
      </c>
      <c r="D52" s="25">
        <v>1100000</v>
      </c>
      <c r="E52" s="23">
        <v>3507.68</v>
      </c>
      <c r="F52" s="24">
        <v>1.5139269034553999</v>
      </c>
    </row>
    <row r="53" spans="1:7" x14ac:dyDescent="0.2">
      <c r="A53" s="22" t="s">
        <v>402</v>
      </c>
      <c r="B53" s="22" t="s">
        <v>401</v>
      </c>
      <c r="C53" s="22" t="s">
        <v>192</v>
      </c>
      <c r="D53" s="25">
        <v>2220483</v>
      </c>
      <c r="E53" s="23">
        <v>3446.1896160000001</v>
      </c>
      <c r="F53" s="24">
        <v>1.4873874395814399</v>
      </c>
    </row>
    <row r="54" spans="1:7" x14ac:dyDescent="0.2">
      <c r="A54" s="21" t="s">
        <v>34</v>
      </c>
      <c r="B54" s="21"/>
      <c r="C54" s="21"/>
      <c r="D54" s="21"/>
      <c r="E54" s="26">
        <f>SUM(E49:E53)</f>
        <v>20851.799350000001</v>
      </c>
      <c r="F54" s="27">
        <f>SUM(F49:F53)</f>
        <v>8.9997092156122402</v>
      </c>
      <c r="G54" s="11"/>
    </row>
    <row r="55" spans="1:7" x14ac:dyDescent="0.2">
      <c r="A55" s="22"/>
      <c r="B55" s="22"/>
      <c r="C55" s="22"/>
      <c r="D55" s="22"/>
      <c r="E55" s="23"/>
      <c r="F55" s="24"/>
    </row>
    <row r="56" spans="1:7" x14ac:dyDescent="0.2">
      <c r="A56" s="21" t="s">
        <v>594</v>
      </c>
      <c r="B56" s="22"/>
      <c r="C56" s="22"/>
      <c r="D56" s="22"/>
      <c r="E56" s="23"/>
      <c r="F56" s="24"/>
    </row>
    <row r="57" spans="1:7" x14ac:dyDescent="0.2">
      <c r="A57" s="22" t="s">
        <v>884</v>
      </c>
      <c r="B57" s="22" t="s">
        <v>883</v>
      </c>
      <c r="C57" s="22" t="s">
        <v>603</v>
      </c>
      <c r="D57" s="25">
        <v>80000</v>
      </c>
      <c r="E57" s="23">
        <v>10431.789430000001</v>
      </c>
      <c r="F57" s="24">
        <v>4.5023966465751197</v>
      </c>
    </row>
    <row r="58" spans="1:7" x14ac:dyDescent="0.2">
      <c r="A58" s="22" t="s">
        <v>886</v>
      </c>
      <c r="B58" s="22" t="s">
        <v>885</v>
      </c>
      <c r="C58" s="22" t="s">
        <v>186</v>
      </c>
      <c r="D58" s="25">
        <v>77244</v>
      </c>
      <c r="E58" s="23">
        <v>4142.5116209999996</v>
      </c>
      <c r="F58" s="24">
        <v>1.7879224418728401</v>
      </c>
    </row>
    <row r="59" spans="1:7" x14ac:dyDescent="0.2">
      <c r="A59" s="22" t="s">
        <v>888</v>
      </c>
      <c r="B59" s="22" t="s">
        <v>887</v>
      </c>
      <c r="C59" s="22" t="s">
        <v>180</v>
      </c>
      <c r="D59" s="25">
        <v>7500</v>
      </c>
      <c r="E59" s="23">
        <v>3416.4155810000002</v>
      </c>
      <c r="F59" s="24">
        <v>1.4745368623877</v>
      </c>
    </row>
    <row r="60" spans="1:7" x14ac:dyDescent="0.2">
      <c r="A60" s="22" t="s">
        <v>890</v>
      </c>
      <c r="B60" s="22" t="s">
        <v>889</v>
      </c>
      <c r="C60" s="22" t="s">
        <v>263</v>
      </c>
      <c r="D60" s="25">
        <v>250000</v>
      </c>
      <c r="E60" s="23">
        <v>2185.8955529999998</v>
      </c>
      <c r="F60" s="24">
        <v>0.94344013303100904</v>
      </c>
    </row>
    <row r="61" spans="1:7" x14ac:dyDescent="0.2">
      <c r="A61" s="22" t="s">
        <v>596</v>
      </c>
      <c r="B61" s="22" t="s">
        <v>595</v>
      </c>
      <c r="C61" s="22" t="s">
        <v>585</v>
      </c>
      <c r="D61" s="25">
        <v>25300</v>
      </c>
      <c r="E61" s="23">
        <v>1340.1066900000001</v>
      </c>
      <c r="F61" s="24">
        <v>0.57839471431018796</v>
      </c>
    </row>
    <row r="62" spans="1:7" x14ac:dyDescent="0.2">
      <c r="A62" s="21" t="s">
        <v>34</v>
      </c>
      <c r="B62" s="21"/>
      <c r="C62" s="21"/>
      <c r="D62" s="21"/>
      <c r="E62" s="26">
        <f>SUM(E56:E61)</f>
        <v>21516.718874999999</v>
      </c>
      <c r="F62" s="27">
        <f>SUM(F56:F61)</f>
        <v>9.2866907981768563</v>
      </c>
      <c r="G62" s="11"/>
    </row>
    <row r="63" spans="1:7" x14ac:dyDescent="0.2">
      <c r="A63" s="22"/>
      <c r="B63" s="22"/>
      <c r="C63" s="22"/>
      <c r="D63" s="22"/>
      <c r="E63" s="23"/>
      <c r="F63" s="24"/>
    </row>
    <row r="64" spans="1:7" x14ac:dyDescent="0.2">
      <c r="A64" s="21" t="s">
        <v>1106</v>
      </c>
      <c r="B64" s="22"/>
      <c r="C64" s="22"/>
      <c r="D64" s="22"/>
      <c r="E64" s="23"/>
      <c r="F64" s="24"/>
    </row>
    <row r="65" spans="1:7" x14ac:dyDescent="0.2">
      <c r="A65" s="22" t="s">
        <v>891</v>
      </c>
      <c r="B65" s="22" t="s">
        <v>1107</v>
      </c>
      <c r="C65" s="22" t="s">
        <v>1106</v>
      </c>
      <c r="D65" s="25">
        <v>1981000</v>
      </c>
      <c r="E65" s="23">
        <v>3008.70597</v>
      </c>
      <c r="F65" s="24">
        <v>1.2985679744360601</v>
      </c>
    </row>
    <row r="66" spans="1:7" x14ac:dyDescent="0.2">
      <c r="A66" s="21" t="s">
        <v>34</v>
      </c>
      <c r="B66" s="21"/>
      <c r="C66" s="21"/>
      <c r="D66" s="21"/>
      <c r="E66" s="26">
        <f>SUM(E65:E65)</f>
        <v>3008.70597</v>
      </c>
      <c r="F66" s="27">
        <f>SUM(F65:F65)</f>
        <v>1.2985679744360601</v>
      </c>
      <c r="G66" s="11"/>
    </row>
    <row r="67" spans="1:7" x14ac:dyDescent="0.2">
      <c r="A67" s="22"/>
      <c r="B67" s="22"/>
      <c r="C67" s="22"/>
      <c r="D67" s="22"/>
      <c r="E67" s="23"/>
      <c r="F67" s="24"/>
    </row>
    <row r="68" spans="1:7" x14ac:dyDescent="0.2">
      <c r="A68" s="21" t="s">
        <v>44</v>
      </c>
      <c r="B68" s="21"/>
      <c r="C68" s="21"/>
      <c r="D68" s="21"/>
      <c r="E68" s="26">
        <f>E47+E54+E62+E66</f>
        <v>226741.04620599994</v>
      </c>
      <c r="F68" s="27">
        <f>F47+F54+F62+F66</f>
        <v>97.862225165604116</v>
      </c>
      <c r="G68" s="11"/>
    </row>
    <row r="69" spans="1:7" x14ac:dyDescent="0.2">
      <c r="A69" s="21"/>
      <c r="B69" s="21"/>
      <c r="C69" s="21"/>
      <c r="D69" s="21"/>
      <c r="E69" s="26"/>
      <c r="F69" s="27"/>
      <c r="G69" s="11"/>
    </row>
    <row r="70" spans="1:7" x14ac:dyDescent="0.2">
      <c r="A70" s="21" t="s">
        <v>46</v>
      </c>
      <c r="B70" s="21"/>
      <c r="C70" s="21"/>
      <c r="D70" s="21"/>
      <c r="E70" s="26">
        <f>E72-(E47+E54+E62+E66)</f>
        <v>4953.0991318000597</v>
      </c>
      <c r="F70" s="27">
        <f>F72-(F47+F54+F62+F66)</f>
        <v>2.1377748343958842</v>
      </c>
      <c r="G70" s="11"/>
    </row>
    <row r="71" spans="1:7" x14ac:dyDescent="0.2">
      <c r="A71" s="21"/>
      <c r="B71" s="21"/>
      <c r="C71" s="21"/>
      <c r="D71" s="21"/>
      <c r="E71" s="26"/>
      <c r="F71" s="27"/>
      <c r="G71" s="11"/>
    </row>
    <row r="72" spans="1:7" x14ac:dyDescent="0.2">
      <c r="A72" s="28" t="s">
        <v>45</v>
      </c>
      <c r="B72" s="28"/>
      <c r="C72" s="28"/>
      <c r="D72" s="28"/>
      <c r="E72" s="29">
        <v>231694.1453378</v>
      </c>
      <c r="F72" s="30">
        <v>100</v>
      </c>
      <c r="G72" s="11"/>
    </row>
    <row r="74" spans="1:7" ht="24.75" customHeight="1" x14ac:dyDescent="0.2">
      <c r="A74" s="175" t="s">
        <v>983</v>
      </c>
      <c r="B74" s="175"/>
      <c r="C74" s="175"/>
      <c r="D74" s="175"/>
      <c r="G74" s="9"/>
    </row>
    <row r="76" spans="1:7" x14ac:dyDescent="0.2">
      <c r="A76" s="11" t="s">
        <v>49</v>
      </c>
    </row>
    <row r="77" spans="1:7" x14ac:dyDescent="0.2">
      <c r="A77" s="11" t="s">
        <v>995</v>
      </c>
    </row>
    <row r="78" spans="1:7" x14ac:dyDescent="0.2">
      <c r="A78" s="11" t="s">
        <v>50</v>
      </c>
      <c r="B78" s="11"/>
      <c r="C78" s="31" t="s">
        <v>52</v>
      </c>
      <c r="D78" s="11" t="s">
        <v>51</v>
      </c>
    </row>
    <row r="79" spans="1:7" x14ac:dyDescent="0.2">
      <c r="A79" s="6" t="s">
        <v>59</v>
      </c>
      <c r="C79" s="32">
        <v>136.0215</v>
      </c>
      <c r="D79" s="32">
        <v>136.8527</v>
      </c>
    </row>
    <row r="80" spans="1:7" x14ac:dyDescent="0.2">
      <c r="A80" s="6" t="s">
        <v>127</v>
      </c>
      <c r="C80" s="32">
        <v>23.604399999999998</v>
      </c>
      <c r="D80" s="32">
        <v>23.748699999999999</v>
      </c>
    </row>
    <row r="81" spans="1:4" x14ac:dyDescent="0.2">
      <c r="A81" s="6" t="s">
        <v>60</v>
      </c>
      <c r="C81" s="32">
        <v>149.84569999999999</v>
      </c>
      <c r="D81" s="32">
        <v>150.84950000000001</v>
      </c>
    </row>
    <row r="82" spans="1:4" x14ac:dyDescent="0.2">
      <c r="A82" s="6" t="s">
        <v>128</v>
      </c>
      <c r="C82" s="32">
        <v>26.828199999999999</v>
      </c>
      <c r="D82" s="32">
        <v>27.007400000000001</v>
      </c>
    </row>
    <row r="84" spans="1:4" x14ac:dyDescent="0.2">
      <c r="A84" s="6" t="s">
        <v>56</v>
      </c>
    </row>
    <row r="86" spans="1:4" x14ac:dyDescent="0.2">
      <c r="A86" s="11" t="s">
        <v>996</v>
      </c>
      <c r="D86" s="31" t="s">
        <v>58</v>
      </c>
    </row>
    <row r="88" spans="1:4" x14ac:dyDescent="0.2">
      <c r="A88" s="11" t="s">
        <v>1091</v>
      </c>
      <c r="D88" s="31" t="s">
        <v>58</v>
      </c>
    </row>
    <row r="90" spans="1:4" x14ac:dyDescent="0.2">
      <c r="A90" s="11" t="s">
        <v>376</v>
      </c>
      <c r="D90" s="31" t="s">
        <v>58</v>
      </c>
    </row>
    <row r="92" spans="1:4" x14ac:dyDescent="0.2">
      <c r="A92" s="11" t="s">
        <v>993</v>
      </c>
      <c r="D92" s="36">
        <v>0.38656685235914801</v>
      </c>
    </row>
    <row r="94" spans="1:4" x14ac:dyDescent="0.2">
      <c r="A94" s="11" t="s">
        <v>1092</v>
      </c>
      <c r="D94" s="31" t="s">
        <v>58</v>
      </c>
    </row>
    <row r="96" spans="1:4" x14ac:dyDescent="0.2">
      <c r="A96" s="103" t="s">
        <v>1093</v>
      </c>
      <c r="B96" s="105"/>
      <c r="C96" s="105"/>
    </row>
    <row r="97" spans="1:9" x14ac:dyDescent="0.2">
      <c r="A97" s="105"/>
      <c r="B97" s="105"/>
      <c r="C97" s="105"/>
    </row>
    <row r="98" spans="1:9" x14ac:dyDescent="0.2">
      <c r="A98" s="138" t="s">
        <v>1094</v>
      </c>
      <c r="B98" s="139" t="s">
        <v>1095</v>
      </c>
      <c r="C98" s="139" t="s">
        <v>1096</v>
      </c>
    </row>
    <row r="99" spans="1:9" x14ac:dyDescent="0.2">
      <c r="A99" s="140" t="s">
        <v>1098</v>
      </c>
      <c r="B99" s="141">
        <f>E62+E66</f>
        <v>24525.424844999998</v>
      </c>
      <c r="C99" s="142">
        <v>0.10585258773821407</v>
      </c>
    </row>
    <row r="101" spans="1:9" x14ac:dyDescent="0.2">
      <c r="A101" s="11" t="s">
        <v>984</v>
      </c>
      <c r="D101" s="31" t="s">
        <v>58</v>
      </c>
    </row>
    <row r="103" spans="1:9" x14ac:dyDescent="0.2">
      <c r="A103" s="11" t="s">
        <v>985</v>
      </c>
      <c r="B103" s="11"/>
      <c r="D103" s="31" t="s">
        <v>58</v>
      </c>
    </row>
    <row r="104" spans="1:9" x14ac:dyDescent="0.2">
      <c r="A104" s="11"/>
      <c r="B104" s="11"/>
    </row>
    <row r="105" spans="1:9" x14ac:dyDescent="0.2">
      <c r="A105" s="11" t="s">
        <v>986</v>
      </c>
      <c r="B105" s="11"/>
      <c r="D105" s="31" t="s">
        <v>58</v>
      </c>
    </row>
    <row r="106" spans="1:9" x14ac:dyDescent="0.2">
      <c r="A106" s="11"/>
      <c r="B106" s="11"/>
    </row>
    <row r="107" spans="1:9" x14ac:dyDescent="0.2">
      <c r="A107" s="11" t="s">
        <v>987</v>
      </c>
      <c r="B107" s="11"/>
      <c r="D107" s="31" t="s">
        <v>58</v>
      </c>
    </row>
    <row r="109" spans="1:9" x14ac:dyDescent="0.2">
      <c r="A109" s="56" t="s">
        <v>1020</v>
      </c>
      <c r="B109" s="57"/>
      <c r="C109" s="57"/>
      <c r="D109" s="57"/>
      <c r="E109" s="10"/>
      <c r="G109" s="57"/>
      <c r="H109" s="57"/>
      <c r="I109" s="57"/>
    </row>
    <row r="110" spans="1:9" x14ac:dyDescent="0.2">
      <c r="A110" s="71"/>
      <c r="B110" s="57"/>
      <c r="C110" s="57"/>
      <c r="D110" s="57"/>
      <c r="E110" s="10"/>
      <c r="G110" s="57"/>
      <c r="H110" s="57"/>
      <c r="I110" s="57"/>
    </row>
    <row r="111" spans="1:9" x14ac:dyDescent="0.2">
      <c r="A111" s="56" t="s">
        <v>1129</v>
      </c>
      <c r="B111" s="57"/>
      <c r="C111" s="57"/>
      <c r="D111" s="57"/>
      <c r="E111" s="10"/>
      <c r="G111" s="57"/>
      <c r="H111" s="57"/>
      <c r="I111" s="57"/>
    </row>
    <row r="112" spans="1:9" x14ac:dyDescent="0.2">
      <c r="A112" s="71"/>
      <c r="B112" s="57"/>
      <c r="C112" s="57"/>
      <c r="D112" s="57"/>
      <c r="E112" s="10"/>
      <c r="G112" s="57"/>
      <c r="H112" s="57"/>
      <c r="I112" s="57"/>
    </row>
    <row r="113" spans="1:9" x14ac:dyDescent="0.2">
      <c r="A113" s="57"/>
      <c r="B113" s="57"/>
      <c r="C113" s="57"/>
      <c r="D113" s="57"/>
      <c r="E113" s="10"/>
      <c r="G113" s="57"/>
      <c r="H113" s="57"/>
      <c r="I113" s="57"/>
    </row>
    <row r="114" spans="1:9" x14ac:dyDescent="0.2">
      <c r="A114" s="57"/>
      <c r="B114" s="57"/>
      <c r="C114" s="57"/>
      <c r="D114" s="57"/>
      <c r="E114" s="10"/>
      <c r="G114" s="57"/>
      <c r="H114" s="57"/>
      <c r="I114" s="57"/>
    </row>
    <row r="115" spans="1:9" x14ac:dyDescent="0.2">
      <c r="A115" s="57"/>
      <c r="B115" s="57"/>
      <c r="C115" s="57"/>
      <c r="D115" s="57"/>
      <c r="E115" s="10"/>
      <c r="G115" s="57"/>
      <c r="H115" s="57"/>
      <c r="I115" s="57"/>
    </row>
    <row r="116" spans="1:9" x14ac:dyDescent="0.2">
      <c r="A116" s="57"/>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7"/>
      <c r="B126" s="57"/>
      <c r="C126" s="57"/>
      <c r="D126" s="57"/>
      <c r="E126" s="10"/>
      <c r="G126" s="57"/>
      <c r="H126" s="57"/>
      <c r="I126" s="57"/>
    </row>
    <row r="127" spans="1:9" x14ac:dyDescent="0.2">
      <c r="A127" s="57"/>
      <c r="B127" s="57"/>
      <c r="C127" s="57"/>
      <c r="D127" s="57"/>
      <c r="E127" s="10"/>
      <c r="G127" s="57"/>
      <c r="H127" s="57"/>
      <c r="I127" s="57"/>
    </row>
    <row r="128" spans="1:9" x14ac:dyDescent="0.2">
      <c r="A128" s="57"/>
      <c r="B128" s="57"/>
      <c r="C128" s="57"/>
      <c r="D128" s="57"/>
      <c r="E128" s="10"/>
      <c r="G128" s="57"/>
      <c r="H128" s="57"/>
      <c r="I128" s="57"/>
    </row>
    <row r="129" spans="1:9" x14ac:dyDescent="0.2">
      <c r="A129" s="56" t="s">
        <v>1151</v>
      </c>
      <c r="B129" s="57"/>
      <c r="C129" s="57"/>
      <c r="D129" s="57"/>
      <c r="E129" s="10"/>
      <c r="G129" s="57"/>
      <c r="H129" s="57"/>
      <c r="I129" s="57"/>
    </row>
    <row r="130" spans="1:9" x14ac:dyDescent="0.2">
      <c r="A130" s="57"/>
      <c r="B130" s="57"/>
      <c r="C130" s="57"/>
      <c r="D130" s="57"/>
      <c r="E130" s="10"/>
      <c r="G130" s="57"/>
      <c r="H130" s="57"/>
      <c r="I130" s="57"/>
    </row>
    <row r="131" spans="1:9" x14ac:dyDescent="0.2">
      <c r="A131" s="56" t="s">
        <v>1130</v>
      </c>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6" t="s">
        <v>1152</v>
      </c>
      <c r="B151" s="57"/>
      <c r="C151" s="57"/>
      <c r="D151" s="57"/>
      <c r="E151" s="10"/>
      <c r="G151" s="57"/>
      <c r="H151" s="57"/>
      <c r="I151" s="57"/>
    </row>
    <row r="152" spans="1:9" x14ac:dyDescent="0.2">
      <c r="A152" s="57"/>
      <c r="B152" s="57"/>
      <c r="C152" s="57"/>
      <c r="D152" s="57"/>
      <c r="E152" s="10"/>
      <c r="G152" s="57"/>
      <c r="H152" s="57"/>
      <c r="I152" s="57"/>
    </row>
    <row r="153" spans="1:9" x14ac:dyDescent="0.2">
      <c r="A153" s="56" t="s">
        <v>1846</v>
      </c>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6" t="s">
        <v>1153</v>
      </c>
      <c r="B170" s="57"/>
      <c r="C170" s="57"/>
      <c r="D170" s="57"/>
      <c r="E170" s="10"/>
      <c r="G170" s="57"/>
      <c r="H170" s="57"/>
      <c r="I170" s="57"/>
    </row>
    <row r="172" spans="1:9" x14ac:dyDescent="0.2">
      <c r="A172" s="57" t="s">
        <v>1128</v>
      </c>
    </row>
  </sheetData>
  <mergeCells count="2">
    <mergeCell ref="A1:F1"/>
    <mergeCell ref="A74:D74"/>
  </mergeCells>
  <conditionalFormatting sqref="F2:F3">
    <cfRule type="cellIs" dxfId="36" priority="4" stopIfTrue="1" operator="between">
      <formula>0.009</formula>
      <formula>-0.009</formula>
    </cfRule>
  </conditionalFormatting>
  <conditionalFormatting sqref="F5:F167">
    <cfRule type="cellIs" dxfId="35" priority="1" stopIfTrue="1" operator="between">
      <formula>0.009</formula>
      <formula>-0.009</formula>
    </cfRule>
  </conditionalFormatting>
  <conditionalFormatting sqref="F171:F65536">
    <cfRule type="cellIs" dxfId="34" priority="2" stopIfTrue="1" operator="between">
      <formula>0.009</formula>
      <formula>-0.009</formula>
    </cfRule>
  </conditionalFormatting>
  <hyperlinks>
    <hyperlink ref="A112" r:id="rId1" tooltip="https://www.franklintempletonindia.com/downloadsServlet/pdf/product-labels-jg9o5k7l" display="https://www.franklintempletonindia.com/downloadsServlet/pdf/product-labels-jg9o5k7l" xr:uid="{0B6EFE30-923A-46CC-9C46-60D0026798A0}"/>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9C66-5494-499A-8D21-6860A497262B}">
  <dimension ref="A1:I226"/>
  <sheetViews>
    <sheetView workbookViewId="0">
      <selection sqref="A1:F1"/>
    </sheetView>
  </sheetViews>
  <sheetFormatPr defaultColWidth="9.140625" defaultRowHeight="11.25" x14ac:dyDescent="0.2"/>
  <cols>
    <col min="1" max="1" width="38.7109375" style="6" bestFit="1" customWidth="1"/>
    <col min="2" max="2" width="26.85546875" style="6" bestFit="1" customWidth="1"/>
    <col min="3" max="3" width="35.42578125" style="6" bestFit="1" customWidth="1"/>
    <col min="4" max="4" width="15.7109375" style="6" customWidth="1"/>
    <col min="5" max="5" width="28" style="9" customWidth="1"/>
    <col min="6" max="6" width="13.5703125" style="10" bestFit="1" customWidth="1"/>
    <col min="7" max="16384" width="9.140625" style="6"/>
  </cols>
  <sheetData>
    <row r="1" spans="1:6" s="1" customFormat="1" ht="15" x14ac:dyDescent="0.2">
      <c r="A1" s="173" t="s">
        <v>24</v>
      </c>
      <c r="B1" s="174"/>
      <c r="C1" s="174"/>
      <c r="D1" s="174"/>
      <c r="E1" s="174"/>
      <c r="F1" s="174"/>
    </row>
    <row r="2" spans="1:6" s="1" customFormat="1" ht="12" x14ac:dyDescent="0.2">
      <c r="E2" s="5"/>
      <c r="F2" s="8"/>
    </row>
    <row r="3" spans="1:6" s="1" customFormat="1" ht="12" x14ac:dyDescent="0.2">
      <c r="A3" s="7" t="s">
        <v>7</v>
      </c>
      <c r="B3" s="2"/>
      <c r="C3" s="3"/>
      <c r="D3" s="3"/>
      <c r="E3" s="4"/>
      <c r="F3" s="8"/>
    </row>
    <row r="4" spans="1:6" s="1" customFormat="1" ht="21.75" customHeight="1" x14ac:dyDescent="0.2">
      <c r="A4" s="14" t="s">
        <v>2</v>
      </c>
      <c r="B4" s="14" t="s">
        <v>0</v>
      </c>
      <c r="C4" s="15" t="s">
        <v>582</v>
      </c>
      <c r="D4" s="15" t="s">
        <v>1</v>
      </c>
      <c r="E4" s="61" t="s">
        <v>6</v>
      </c>
      <c r="F4" s="16" t="s">
        <v>3</v>
      </c>
    </row>
    <row r="5" spans="1:6" x14ac:dyDescent="0.2">
      <c r="A5" s="17" t="s">
        <v>139</v>
      </c>
      <c r="B5" s="18"/>
      <c r="C5" s="18"/>
      <c r="D5" s="18"/>
      <c r="E5" s="19"/>
      <c r="F5" s="20"/>
    </row>
    <row r="6" spans="1:6" x14ac:dyDescent="0.2">
      <c r="A6" s="21" t="s">
        <v>31</v>
      </c>
      <c r="B6" s="22"/>
      <c r="C6" s="22"/>
      <c r="D6" s="22"/>
      <c r="E6" s="23"/>
      <c r="F6" s="24"/>
    </row>
    <row r="7" spans="1:6" x14ac:dyDescent="0.2">
      <c r="A7" s="22" t="s">
        <v>153</v>
      </c>
      <c r="B7" s="22" t="s">
        <v>152</v>
      </c>
      <c r="C7" s="22" t="s">
        <v>154</v>
      </c>
      <c r="D7" s="25">
        <v>725000</v>
      </c>
      <c r="E7" s="23">
        <v>29554.625</v>
      </c>
      <c r="F7" s="24">
        <v>9.3540653174711395</v>
      </c>
    </row>
    <row r="8" spans="1:6" x14ac:dyDescent="0.2">
      <c r="A8" s="22" t="s">
        <v>204</v>
      </c>
      <c r="B8" s="22" t="s">
        <v>203</v>
      </c>
      <c r="C8" s="22" t="s">
        <v>205</v>
      </c>
      <c r="D8" s="25">
        <v>420000</v>
      </c>
      <c r="E8" s="23">
        <v>18501</v>
      </c>
      <c r="F8" s="24">
        <v>5.8555830919368299</v>
      </c>
    </row>
    <row r="9" spans="1:6" x14ac:dyDescent="0.2">
      <c r="A9" s="22" t="s">
        <v>271</v>
      </c>
      <c r="B9" s="22" t="s">
        <v>270</v>
      </c>
      <c r="C9" s="22" t="s">
        <v>272</v>
      </c>
      <c r="D9" s="25">
        <v>6825000</v>
      </c>
      <c r="E9" s="23">
        <v>18113.55</v>
      </c>
      <c r="F9" s="24">
        <v>5.7329548194666398</v>
      </c>
    </row>
    <row r="10" spans="1:6" x14ac:dyDescent="0.2">
      <c r="A10" s="22" t="s">
        <v>162</v>
      </c>
      <c r="B10" s="22" t="s">
        <v>161</v>
      </c>
      <c r="C10" s="22" t="s">
        <v>163</v>
      </c>
      <c r="D10" s="25">
        <v>4600000</v>
      </c>
      <c r="E10" s="23">
        <v>17797.400000000001</v>
      </c>
      <c r="F10" s="24">
        <v>5.63289306093922</v>
      </c>
    </row>
    <row r="11" spans="1:6" x14ac:dyDescent="0.2">
      <c r="A11" s="22" t="s">
        <v>148</v>
      </c>
      <c r="B11" s="22" t="s">
        <v>147</v>
      </c>
      <c r="C11" s="22" t="s">
        <v>149</v>
      </c>
      <c r="D11" s="25">
        <v>1300000</v>
      </c>
      <c r="E11" s="23">
        <v>17175.599999999999</v>
      </c>
      <c r="F11" s="24">
        <v>5.4360928033009097</v>
      </c>
    </row>
    <row r="12" spans="1:6" x14ac:dyDescent="0.2">
      <c r="A12" s="22" t="s">
        <v>249</v>
      </c>
      <c r="B12" s="22" t="s">
        <v>248</v>
      </c>
      <c r="C12" s="22" t="s">
        <v>163</v>
      </c>
      <c r="D12" s="25">
        <v>3100000</v>
      </c>
      <c r="E12" s="23">
        <v>13043.25</v>
      </c>
      <c r="F12" s="24">
        <v>4.1282003223558199</v>
      </c>
    </row>
    <row r="13" spans="1:6" x14ac:dyDescent="0.2">
      <c r="A13" s="22" t="s">
        <v>156</v>
      </c>
      <c r="B13" s="22" t="s">
        <v>155</v>
      </c>
      <c r="C13" s="22" t="s">
        <v>157</v>
      </c>
      <c r="D13" s="25">
        <v>710000</v>
      </c>
      <c r="E13" s="23">
        <v>12985.9</v>
      </c>
      <c r="F13" s="24">
        <v>4.1100489959236004</v>
      </c>
    </row>
    <row r="14" spans="1:6" x14ac:dyDescent="0.2">
      <c r="A14" s="22" t="s">
        <v>151</v>
      </c>
      <c r="B14" s="22" t="s">
        <v>150</v>
      </c>
      <c r="C14" s="22" t="s">
        <v>142</v>
      </c>
      <c r="D14" s="25">
        <v>1000000</v>
      </c>
      <c r="E14" s="23">
        <v>12866</v>
      </c>
      <c r="F14" s="24">
        <v>4.0721005383957198</v>
      </c>
    </row>
    <row r="15" spans="1:6" x14ac:dyDescent="0.2">
      <c r="A15" s="22" t="s">
        <v>338</v>
      </c>
      <c r="B15" s="22" t="s">
        <v>337</v>
      </c>
      <c r="C15" s="22" t="s">
        <v>163</v>
      </c>
      <c r="D15" s="25">
        <v>4350000</v>
      </c>
      <c r="E15" s="23">
        <v>12638.924999999999</v>
      </c>
      <c r="F15" s="24">
        <v>4.0002310972519197</v>
      </c>
    </row>
    <row r="16" spans="1:6" x14ac:dyDescent="0.2">
      <c r="A16" s="22" t="s">
        <v>141</v>
      </c>
      <c r="B16" s="22" t="s">
        <v>140</v>
      </c>
      <c r="C16" s="22" t="s">
        <v>142</v>
      </c>
      <c r="D16" s="25">
        <v>1625000</v>
      </c>
      <c r="E16" s="23">
        <v>12098.9375</v>
      </c>
      <c r="F16" s="24">
        <v>3.82932456923412</v>
      </c>
    </row>
    <row r="17" spans="1:6" x14ac:dyDescent="0.2">
      <c r="A17" s="22" t="s">
        <v>492</v>
      </c>
      <c r="B17" s="22" t="s">
        <v>491</v>
      </c>
      <c r="C17" s="22" t="s">
        <v>221</v>
      </c>
      <c r="D17" s="25">
        <v>3100000</v>
      </c>
      <c r="E17" s="23">
        <v>10467.15</v>
      </c>
      <c r="F17" s="24">
        <v>3.3128623620759199</v>
      </c>
    </row>
    <row r="18" spans="1:6" x14ac:dyDescent="0.2">
      <c r="A18" s="22" t="s">
        <v>658</v>
      </c>
      <c r="B18" s="22" t="s">
        <v>657</v>
      </c>
      <c r="C18" s="22" t="s">
        <v>205</v>
      </c>
      <c r="D18" s="25">
        <v>2100000</v>
      </c>
      <c r="E18" s="23">
        <v>9499.35</v>
      </c>
      <c r="F18" s="24">
        <v>3.0065527941403198</v>
      </c>
    </row>
    <row r="19" spans="1:6" x14ac:dyDescent="0.2">
      <c r="A19" s="22" t="s">
        <v>182</v>
      </c>
      <c r="B19" s="22" t="s">
        <v>181</v>
      </c>
      <c r="C19" s="22" t="s">
        <v>183</v>
      </c>
      <c r="D19" s="25">
        <v>3950000</v>
      </c>
      <c r="E19" s="23">
        <v>8216.7900000000009</v>
      </c>
      <c r="F19" s="24">
        <v>2.60062140392388</v>
      </c>
    </row>
    <row r="20" spans="1:6" x14ac:dyDescent="0.2">
      <c r="A20" s="22" t="s">
        <v>176</v>
      </c>
      <c r="B20" s="22" t="s">
        <v>175</v>
      </c>
      <c r="C20" s="22" t="s">
        <v>177</v>
      </c>
      <c r="D20" s="25">
        <v>405000</v>
      </c>
      <c r="E20" s="23">
        <v>7808.4</v>
      </c>
      <c r="F20" s="24">
        <v>2.47136560267443</v>
      </c>
    </row>
    <row r="21" spans="1:6" x14ac:dyDescent="0.2">
      <c r="A21" s="22" t="s">
        <v>627</v>
      </c>
      <c r="B21" s="22" t="s">
        <v>626</v>
      </c>
      <c r="C21" s="22" t="s">
        <v>192</v>
      </c>
      <c r="D21" s="25">
        <v>547553</v>
      </c>
      <c r="E21" s="23">
        <v>7764.3015400000004</v>
      </c>
      <c r="F21" s="24">
        <v>2.4574084005363499</v>
      </c>
    </row>
    <row r="22" spans="1:6" x14ac:dyDescent="0.2">
      <c r="A22" s="22" t="s">
        <v>862</v>
      </c>
      <c r="B22" s="22" t="s">
        <v>861</v>
      </c>
      <c r="C22" s="22" t="s">
        <v>177</v>
      </c>
      <c r="D22" s="25">
        <v>140000</v>
      </c>
      <c r="E22" s="23">
        <v>7374.5</v>
      </c>
      <c r="F22" s="24">
        <v>2.33403586354728</v>
      </c>
    </row>
    <row r="23" spans="1:6" x14ac:dyDescent="0.2">
      <c r="A23" s="22" t="s">
        <v>146</v>
      </c>
      <c r="B23" s="22" t="s">
        <v>145</v>
      </c>
      <c r="C23" s="22" t="s">
        <v>142</v>
      </c>
      <c r="D23" s="25">
        <v>725000</v>
      </c>
      <c r="E23" s="23">
        <v>6991.9</v>
      </c>
      <c r="F23" s="24">
        <v>2.21294262042663</v>
      </c>
    </row>
    <row r="24" spans="1:6" x14ac:dyDescent="0.2">
      <c r="A24" s="22" t="s">
        <v>210</v>
      </c>
      <c r="B24" s="22" t="s">
        <v>209</v>
      </c>
      <c r="C24" s="22" t="s">
        <v>199</v>
      </c>
      <c r="D24" s="25">
        <v>162000</v>
      </c>
      <c r="E24" s="23">
        <v>6972.1559999999999</v>
      </c>
      <c r="F24" s="24">
        <v>2.2066936267199599</v>
      </c>
    </row>
    <row r="25" spans="1:6" x14ac:dyDescent="0.2">
      <c r="A25" s="22" t="s">
        <v>526</v>
      </c>
      <c r="B25" s="22" t="s">
        <v>525</v>
      </c>
      <c r="C25" s="22" t="s">
        <v>442</v>
      </c>
      <c r="D25" s="25">
        <v>12000000</v>
      </c>
      <c r="E25" s="23">
        <v>6838.8</v>
      </c>
      <c r="F25" s="24">
        <v>2.1644863331245698</v>
      </c>
    </row>
    <row r="26" spans="1:6" x14ac:dyDescent="0.2">
      <c r="A26" s="22" t="s">
        <v>520</v>
      </c>
      <c r="B26" s="22" t="s">
        <v>519</v>
      </c>
      <c r="C26" s="22" t="s">
        <v>177</v>
      </c>
      <c r="D26" s="25">
        <v>335000</v>
      </c>
      <c r="E26" s="23">
        <v>6134.1850000000004</v>
      </c>
      <c r="F26" s="24">
        <v>1.94147505371669</v>
      </c>
    </row>
    <row r="27" spans="1:6" x14ac:dyDescent="0.2">
      <c r="A27" s="22" t="s">
        <v>646</v>
      </c>
      <c r="B27" s="22" t="s">
        <v>645</v>
      </c>
      <c r="C27" s="22" t="s">
        <v>177</v>
      </c>
      <c r="D27" s="25">
        <v>375000</v>
      </c>
      <c r="E27" s="23">
        <v>5903.625</v>
      </c>
      <c r="F27" s="24">
        <v>1.8685026069474899</v>
      </c>
    </row>
    <row r="28" spans="1:6" x14ac:dyDescent="0.2">
      <c r="A28" s="22" t="s">
        <v>196</v>
      </c>
      <c r="B28" s="22" t="s">
        <v>195</v>
      </c>
      <c r="C28" s="22" t="s">
        <v>163</v>
      </c>
      <c r="D28" s="25">
        <v>3000000</v>
      </c>
      <c r="E28" s="23">
        <v>5462.7</v>
      </c>
      <c r="F28" s="24">
        <v>1.72894944902023</v>
      </c>
    </row>
    <row r="29" spans="1:6" x14ac:dyDescent="0.2">
      <c r="A29" s="22" t="s">
        <v>276</v>
      </c>
      <c r="B29" s="22" t="s">
        <v>275</v>
      </c>
      <c r="C29" s="22" t="s">
        <v>277</v>
      </c>
      <c r="D29" s="25">
        <v>3295522</v>
      </c>
      <c r="E29" s="23">
        <v>5421.4632419999998</v>
      </c>
      <c r="F29" s="24">
        <v>1.71589797813157</v>
      </c>
    </row>
    <row r="30" spans="1:6" x14ac:dyDescent="0.2">
      <c r="A30" s="22" t="s">
        <v>732</v>
      </c>
      <c r="B30" s="22" t="s">
        <v>731</v>
      </c>
      <c r="C30" s="22" t="s">
        <v>174</v>
      </c>
      <c r="D30" s="25">
        <v>20000</v>
      </c>
      <c r="E30" s="23">
        <v>5055</v>
      </c>
      <c r="F30" s="24">
        <v>1.59991203338958</v>
      </c>
    </row>
    <row r="31" spans="1:6" x14ac:dyDescent="0.2">
      <c r="A31" s="22" t="s">
        <v>563</v>
      </c>
      <c r="B31" s="22" t="s">
        <v>562</v>
      </c>
      <c r="C31" s="22" t="s">
        <v>154</v>
      </c>
      <c r="D31" s="25">
        <v>3100000</v>
      </c>
      <c r="E31" s="23">
        <v>4712.93</v>
      </c>
      <c r="F31" s="24">
        <v>1.4916465716167699</v>
      </c>
    </row>
    <row r="32" spans="1:6" x14ac:dyDescent="0.2">
      <c r="A32" s="22" t="s">
        <v>281</v>
      </c>
      <c r="B32" s="22" t="s">
        <v>280</v>
      </c>
      <c r="C32" s="22" t="s">
        <v>149</v>
      </c>
      <c r="D32" s="25">
        <v>1350000</v>
      </c>
      <c r="E32" s="23">
        <v>4024.35</v>
      </c>
      <c r="F32" s="24">
        <v>1.27371038408929</v>
      </c>
    </row>
    <row r="33" spans="1:7" x14ac:dyDescent="0.2">
      <c r="A33" s="22" t="s">
        <v>212</v>
      </c>
      <c r="B33" s="22" t="s">
        <v>211</v>
      </c>
      <c r="C33" s="22" t="s">
        <v>213</v>
      </c>
      <c r="D33" s="25">
        <v>50000</v>
      </c>
      <c r="E33" s="23">
        <v>3807.5</v>
      </c>
      <c r="F33" s="24">
        <v>1.2050771646153999</v>
      </c>
    </row>
    <row r="34" spans="1:7" x14ac:dyDescent="0.2">
      <c r="A34" s="22" t="s">
        <v>553</v>
      </c>
      <c r="B34" s="22" t="s">
        <v>552</v>
      </c>
      <c r="C34" s="22" t="s">
        <v>166</v>
      </c>
      <c r="D34" s="25">
        <v>180000</v>
      </c>
      <c r="E34" s="23">
        <v>3628.26</v>
      </c>
      <c r="F34" s="24">
        <v>1.1483475438706401</v>
      </c>
    </row>
    <row r="35" spans="1:7" x14ac:dyDescent="0.2">
      <c r="A35" s="22" t="s">
        <v>684</v>
      </c>
      <c r="B35" s="22" t="s">
        <v>683</v>
      </c>
      <c r="C35" s="22" t="s">
        <v>685</v>
      </c>
      <c r="D35" s="25">
        <v>950000</v>
      </c>
      <c r="E35" s="23">
        <v>3439.4749999999999</v>
      </c>
      <c r="F35" s="24">
        <v>1.0885969220658001</v>
      </c>
    </row>
    <row r="36" spans="1:7" x14ac:dyDescent="0.2">
      <c r="A36" s="22" t="s">
        <v>262</v>
      </c>
      <c r="B36" s="22" t="s">
        <v>261</v>
      </c>
      <c r="C36" s="22" t="s">
        <v>263</v>
      </c>
      <c r="D36" s="25">
        <v>315000</v>
      </c>
      <c r="E36" s="23">
        <v>3428.9324999999999</v>
      </c>
      <c r="F36" s="24">
        <v>1.08526021136115</v>
      </c>
    </row>
    <row r="37" spans="1:7" x14ac:dyDescent="0.2">
      <c r="A37" s="22" t="s">
        <v>230</v>
      </c>
      <c r="B37" s="22" t="s">
        <v>229</v>
      </c>
      <c r="C37" s="22" t="s">
        <v>231</v>
      </c>
      <c r="D37" s="25">
        <v>1500000</v>
      </c>
      <c r="E37" s="23">
        <v>2331.6</v>
      </c>
      <c r="F37" s="24">
        <v>0.73795349100912999</v>
      </c>
    </row>
    <row r="38" spans="1:7" x14ac:dyDescent="0.2">
      <c r="A38" s="22" t="s">
        <v>717</v>
      </c>
      <c r="B38" s="22" t="s">
        <v>716</v>
      </c>
      <c r="C38" s="22" t="s">
        <v>177</v>
      </c>
      <c r="D38" s="25">
        <v>100000</v>
      </c>
      <c r="E38" s="23">
        <v>2163.1</v>
      </c>
      <c r="F38" s="24">
        <v>0.68462308989614395</v>
      </c>
    </row>
    <row r="39" spans="1:7" x14ac:dyDescent="0.2">
      <c r="A39" s="22" t="s">
        <v>575</v>
      </c>
      <c r="B39" s="22" t="s">
        <v>574</v>
      </c>
      <c r="C39" s="22" t="s">
        <v>205</v>
      </c>
      <c r="D39" s="25">
        <v>3500000</v>
      </c>
      <c r="E39" s="23">
        <v>1960</v>
      </c>
      <c r="F39" s="24">
        <v>0.62034175775342904</v>
      </c>
    </row>
    <row r="40" spans="1:7" x14ac:dyDescent="0.2">
      <c r="A40" s="22" t="s">
        <v>893</v>
      </c>
      <c r="B40" s="22" t="s">
        <v>892</v>
      </c>
      <c r="C40" s="22" t="s">
        <v>154</v>
      </c>
      <c r="D40" s="25">
        <v>180000</v>
      </c>
      <c r="E40" s="23">
        <v>1942.56</v>
      </c>
      <c r="F40" s="24">
        <v>0.61482198211301098</v>
      </c>
    </row>
    <row r="41" spans="1:7" x14ac:dyDescent="0.2">
      <c r="A41" s="22" t="s">
        <v>573</v>
      </c>
      <c r="B41" s="22" t="s">
        <v>572</v>
      </c>
      <c r="C41" s="22" t="s">
        <v>174</v>
      </c>
      <c r="D41" s="25">
        <v>293904</v>
      </c>
      <c r="E41" s="23">
        <v>1735.0622639999999</v>
      </c>
      <c r="F41" s="24">
        <v>0.54914876258234901</v>
      </c>
    </row>
    <row r="42" spans="1:7" x14ac:dyDescent="0.2">
      <c r="A42" s="22" t="s">
        <v>864</v>
      </c>
      <c r="B42" s="22" t="s">
        <v>863</v>
      </c>
      <c r="C42" s="22" t="s">
        <v>213</v>
      </c>
      <c r="D42" s="25">
        <v>317957</v>
      </c>
      <c r="E42" s="23">
        <v>1567.210053</v>
      </c>
      <c r="F42" s="24">
        <v>0.49602338726880801</v>
      </c>
    </row>
    <row r="43" spans="1:7" x14ac:dyDescent="0.2">
      <c r="A43" s="22" t="s">
        <v>776</v>
      </c>
      <c r="B43" s="22" t="s">
        <v>775</v>
      </c>
      <c r="C43" s="22" t="s">
        <v>205</v>
      </c>
      <c r="D43" s="25">
        <v>300000</v>
      </c>
      <c r="E43" s="23">
        <v>1390.95</v>
      </c>
      <c r="F43" s="24">
        <v>0.44023692242200602</v>
      </c>
    </row>
    <row r="44" spans="1:7" x14ac:dyDescent="0.2">
      <c r="A44" s="21" t="s">
        <v>34</v>
      </c>
      <c r="B44" s="21"/>
      <c r="C44" s="21"/>
      <c r="D44" s="21"/>
      <c r="E44" s="26">
        <f>SUM(E7:E43)</f>
        <v>300817.4380989999</v>
      </c>
      <c r="F44" s="27">
        <f>SUM(F7:F43)</f>
        <v>95.20898893531475</v>
      </c>
      <c r="G44" s="11"/>
    </row>
    <row r="45" spans="1:7" x14ac:dyDescent="0.2">
      <c r="A45" s="22"/>
      <c r="B45" s="22"/>
      <c r="C45" s="22"/>
      <c r="D45" s="22"/>
      <c r="E45" s="23"/>
      <c r="F45" s="24"/>
    </row>
    <row r="46" spans="1:7" x14ac:dyDescent="0.2">
      <c r="A46" s="21" t="s">
        <v>44</v>
      </c>
      <c r="B46" s="21"/>
      <c r="C46" s="21"/>
      <c r="D46" s="21"/>
      <c r="E46" s="26">
        <f>E44</f>
        <v>300817.4380989999</v>
      </c>
      <c r="F46" s="27">
        <f>F44</f>
        <v>95.20898893531475</v>
      </c>
      <c r="G46" s="11"/>
    </row>
    <row r="47" spans="1:7" x14ac:dyDescent="0.2">
      <c r="A47" s="21"/>
      <c r="B47" s="21"/>
      <c r="C47" s="21"/>
      <c r="D47" s="21"/>
      <c r="E47" s="26"/>
      <c r="F47" s="27"/>
      <c r="G47" s="11"/>
    </row>
    <row r="48" spans="1:7" x14ac:dyDescent="0.2">
      <c r="A48" s="21" t="s">
        <v>46</v>
      </c>
      <c r="B48" s="21"/>
      <c r="C48" s="21"/>
      <c r="D48" s="21"/>
      <c r="E48" s="26">
        <f>E50-(E44)</f>
        <v>15137.432825400087</v>
      </c>
      <c r="F48" s="27">
        <f>F50-(F44)</f>
        <v>4.7910110646852502</v>
      </c>
      <c r="G48" s="11"/>
    </row>
    <row r="49" spans="1:7" x14ac:dyDescent="0.2">
      <c r="A49" s="21"/>
      <c r="B49" s="21"/>
      <c r="C49" s="21"/>
      <c r="D49" s="21"/>
      <c r="E49" s="26"/>
      <c r="F49" s="27"/>
      <c r="G49" s="11"/>
    </row>
    <row r="50" spans="1:7" x14ac:dyDescent="0.2">
      <c r="A50" s="28" t="s">
        <v>45</v>
      </c>
      <c r="B50" s="28"/>
      <c r="C50" s="28"/>
      <c r="D50" s="28"/>
      <c r="E50" s="29">
        <v>315954.87092439999</v>
      </c>
      <c r="F50" s="30">
        <v>100</v>
      </c>
      <c r="G50" s="11"/>
    </row>
    <row r="52" spans="1:7" ht="24.75" customHeight="1" x14ac:dyDescent="0.2">
      <c r="A52" s="175" t="s">
        <v>983</v>
      </c>
      <c r="B52" s="175"/>
      <c r="C52" s="175"/>
      <c r="D52" s="175"/>
      <c r="G52" s="9"/>
    </row>
    <row r="54" spans="1:7" x14ac:dyDescent="0.2">
      <c r="A54" s="11" t="s">
        <v>49</v>
      </c>
    </row>
    <row r="55" spans="1:7" x14ac:dyDescent="0.2">
      <c r="A55" s="11" t="s">
        <v>995</v>
      </c>
    </row>
    <row r="56" spans="1:7" x14ac:dyDescent="0.2">
      <c r="A56" s="11" t="s">
        <v>50</v>
      </c>
      <c r="B56" s="11"/>
      <c r="C56" s="31" t="s">
        <v>52</v>
      </c>
      <c r="D56" s="11" t="s">
        <v>51</v>
      </c>
    </row>
    <row r="57" spans="1:7" x14ac:dyDescent="0.2">
      <c r="A57" s="6" t="s">
        <v>59</v>
      </c>
      <c r="C57" s="32">
        <v>147.3784</v>
      </c>
      <c r="D57" s="32">
        <v>144.1138</v>
      </c>
    </row>
    <row r="58" spans="1:7" x14ac:dyDescent="0.2">
      <c r="A58" s="6" t="s">
        <v>127</v>
      </c>
      <c r="C58" s="32">
        <v>41.954799999999999</v>
      </c>
      <c r="D58" s="32">
        <v>41.025399999999998</v>
      </c>
    </row>
    <row r="59" spans="1:7" x14ac:dyDescent="0.2">
      <c r="A59" s="6" t="s">
        <v>60</v>
      </c>
      <c r="C59" s="32">
        <v>170.81469999999999</v>
      </c>
      <c r="D59" s="32">
        <v>167.1583</v>
      </c>
    </row>
    <row r="60" spans="1:7" x14ac:dyDescent="0.2">
      <c r="A60" s="6" t="s">
        <v>128</v>
      </c>
      <c r="C60" s="32">
        <v>51.061900000000001</v>
      </c>
      <c r="D60" s="32">
        <v>49.968699999999998</v>
      </c>
    </row>
    <row r="62" spans="1:7" x14ac:dyDescent="0.2">
      <c r="A62" s="6" t="s">
        <v>56</v>
      </c>
    </row>
    <row r="64" spans="1:7" x14ac:dyDescent="0.2">
      <c r="A64" s="11" t="s">
        <v>996</v>
      </c>
      <c r="D64" s="31" t="s">
        <v>58</v>
      </c>
    </row>
    <row r="66" spans="1:4" x14ac:dyDescent="0.2">
      <c r="A66" s="11" t="s">
        <v>998</v>
      </c>
      <c r="D66" s="31" t="s">
        <v>58</v>
      </c>
    </row>
    <row r="68" spans="1:4" x14ac:dyDescent="0.2">
      <c r="A68" s="11" t="s">
        <v>1019</v>
      </c>
      <c r="D68" s="31" t="s">
        <v>58</v>
      </c>
    </row>
    <row r="69" spans="1:4" x14ac:dyDescent="0.2">
      <c r="A69" s="11"/>
    </row>
    <row r="70" spans="1:4" x14ac:dyDescent="0.2">
      <c r="A70" s="11" t="s">
        <v>1014</v>
      </c>
      <c r="D70" s="31" t="s">
        <v>58</v>
      </c>
    </row>
    <row r="72" spans="1:4" x14ac:dyDescent="0.2">
      <c r="A72" s="11" t="s">
        <v>1015</v>
      </c>
      <c r="D72" s="36">
        <v>0.27848837024156098</v>
      </c>
    </row>
    <row r="74" spans="1:4" x14ac:dyDescent="0.2">
      <c r="A74" s="11" t="s">
        <v>377</v>
      </c>
      <c r="D74" s="31" t="s">
        <v>58</v>
      </c>
    </row>
    <row r="76" spans="1:4" x14ac:dyDescent="0.2">
      <c r="A76" s="11" t="s">
        <v>984</v>
      </c>
      <c r="D76" s="31" t="s">
        <v>58</v>
      </c>
    </row>
    <row r="78" spans="1:4" x14ac:dyDescent="0.2">
      <c r="A78" s="11" t="s">
        <v>985</v>
      </c>
      <c r="B78" s="11"/>
      <c r="D78" s="31" t="s">
        <v>58</v>
      </c>
    </row>
    <row r="79" spans="1:4" x14ac:dyDescent="0.2">
      <c r="A79" s="11"/>
      <c r="B79" s="11"/>
    </row>
    <row r="80" spans="1:4" x14ac:dyDescent="0.2">
      <c r="A80" s="11" t="s">
        <v>986</v>
      </c>
      <c r="B80" s="11"/>
      <c r="D80" s="31" t="s">
        <v>58</v>
      </c>
    </row>
    <row r="81" spans="1:9" x14ac:dyDescent="0.2">
      <c r="A81" s="11"/>
      <c r="B81" s="11"/>
    </row>
    <row r="82" spans="1:9" x14ac:dyDescent="0.2">
      <c r="A82" s="11" t="s">
        <v>987</v>
      </c>
      <c r="B82" s="11"/>
      <c r="D82" s="31" t="s">
        <v>58</v>
      </c>
    </row>
    <row r="84" spans="1:9" x14ac:dyDescent="0.2">
      <c r="A84" s="56" t="s">
        <v>1020</v>
      </c>
      <c r="B84" s="57"/>
      <c r="C84" s="57"/>
      <c r="D84" s="57"/>
      <c r="E84" s="10"/>
      <c r="G84" s="57"/>
      <c r="H84" s="57"/>
      <c r="I84" s="57"/>
    </row>
    <row r="85" spans="1:9" x14ac:dyDescent="0.2">
      <c r="A85" s="71"/>
      <c r="B85" s="57"/>
      <c r="C85" s="57"/>
      <c r="D85" s="57"/>
      <c r="E85" s="10"/>
      <c r="G85" s="57"/>
      <c r="H85" s="57"/>
      <c r="I85" s="57"/>
    </row>
    <row r="86" spans="1:9" x14ac:dyDescent="0.2">
      <c r="A86" s="56" t="s">
        <v>1129</v>
      </c>
      <c r="B86" s="57"/>
      <c r="C86" s="57"/>
      <c r="D86" s="57"/>
      <c r="E86" s="10"/>
      <c r="G86" s="57"/>
      <c r="H86" s="57"/>
      <c r="I86" s="57"/>
    </row>
    <row r="87" spans="1:9" x14ac:dyDescent="0.2">
      <c r="A87" s="71"/>
      <c r="B87" s="57"/>
      <c r="C87" s="57"/>
      <c r="D87" s="57"/>
      <c r="E87" s="10"/>
      <c r="G87" s="57"/>
      <c r="H87" s="57"/>
      <c r="I87" s="57"/>
    </row>
    <row r="88" spans="1:9" x14ac:dyDescent="0.2">
      <c r="A88" s="57"/>
      <c r="B88" s="57"/>
      <c r="C88" s="57"/>
      <c r="D88" s="57"/>
      <c r="E88" s="10"/>
      <c r="G88" s="57"/>
      <c r="H88" s="57"/>
      <c r="I88" s="57"/>
    </row>
    <row r="89" spans="1:9" x14ac:dyDescent="0.2">
      <c r="A89" s="57"/>
      <c r="B89" s="57"/>
      <c r="C89" s="57"/>
      <c r="D89" s="57"/>
      <c r="E89" s="10"/>
      <c r="G89" s="57"/>
      <c r="H89" s="57"/>
      <c r="I89" s="57"/>
    </row>
    <row r="90" spans="1:9" x14ac:dyDescent="0.2">
      <c r="A90" s="57"/>
      <c r="B90" s="57"/>
      <c r="C90" s="57"/>
      <c r="D90" s="57"/>
      <c r="E90" s="10"/>
      <c r="G90" s="57"/>
      <c r="H90" s="57"/>
      <c r="I90" s="57"/>
    </row>
    <row r="91" spans="1:9" x14ac:dyDescent="0.2">
      <c r="A91" s="57"/>
      <c r="B91" s="57"/>
      <c r="C91" s="57"/>
      <c r="D91" s="57"/>
      <c r="E91" s="10"/>
      <c r="G91" s="57"/>
      <c r="H91" s="57"/>
      <c r="I91" s="57"/>
    </row>
    <row r="92" spans="1:9" x14ac:dyDescent="0.2">
      <c r="A92" s="57"/>
      <c r="B92" s="57"/>
      <c r="C92" s="57"/>
      <c r="D92" s="57"/>
      <c r="E92" s="10"/>
      <c r="G92" s="57"/>
      <c r="H92" s="57"/>
      <c r="I92" s="57"/>
    </row>
    <row r="93" spans="1:9" x14ac:dyDescent="0.2">
      <c r="A93" s="57"/>
      <c r="B93" s="57"/>
      <c r="C93" s="57"/>
      <c r="D93" s="57"/>
      <c r="E93" s="10"/>
      <c r="G93" s="57"/>
      <c r="H93" s="57"/>
      <c r="I93" s="57"/>
    </row>
    <row r="94" spans="1:9" x14ac:dyDescent="0.2">
      <c r="A94" s="57"/>
      <c r="B94" s="57"/>
      <c r="C94" s="57"/>
      <c r="D94" s="57"/>
      <c r="E94" s="10"/>
      <c r="G94" s="57"/>
      <c r="H94" s="57"/>
      <c r="I94" s="57"/>
    </row>
    <row r="95" spans="1:9" x14ac:dyDescent="0.2">
      <c r="A95" s="57"/>
      <c r="B95" s="57"/>
      <c r="C95" s="57"/>
      <c r="D95" s="57"/>
      <c r="E95" s="10"/>
      <c r="G95" s="57"/>
      <c r="H95" s="57"/>
      <c r="I95" s="57"/>
    </row>
    <row r="96" spans="1:9" x14ac:dyDescent="0.2">
      <c r="A96" s="57"/>
      <c r="B96" s="57"/>
      <c r="C96" s="57"/>
      <c r="D96" s="57"/>
      <c r="E96" s="10"/>
      <c r="G96" s="57"/>
      <c r="H96" s="57"/>
      <c r="I96" s="57"/>
    </row>
    <row r="97" spans="1:9" x14ac:dyDescent="0.2">
      <c r="A97" s="57"/>
      <c r="B97" s="57"/>
      <c r="C97" s="57"/>
      <c r="D97" s="57"/>
      <c r="E97" s="10"/>
      <c r="G97" s="57"/>
      <c r="H97" s="57"/>
      <c r="I97" s="57"/>
    </row>
    <row r="98" spans="1:9" x14ac:dyDescent="0.2">
      <c r="A98" s="57"/>
      <c r="B98" s="57"/>
      <c r="C98" s="57"/>
      <c r="D98" s="57"/>
      <c r="E98" s="10"/>
      <c r="G98" s="57"/>
      <c r="H98" s="57"/>
      <c r="I98" s="57"/>
    </row>
    <row r="99" spans="1:9" x14ac:dyDescent="0.2">
      <c r="A99" s="57"/>
      <c r="B99" s="57"/>
      <c r="C99" s="57"/>
      <c r="D99" s="57"/>
      <c r="E99" s="10"/>
      <c r="G99" s="57"/>
      <c r="H99" s="57"/>
      <c r="I99" s="57"/>
    </row>
    <row r="100" spans="1:9" x14ac:dyDescent="0.2">
      <c r="A100" s="57"/>
      <c r="B100" s="57"/>
      <c r="C100" s="57"/>
      <c r="D100" s="57"/>
      <c r="E100" s="10"/>
      <c r="G100" s="57"/>
      <c r="H100" s="57"/>
      <c r="I100" s="57"/>
    </row>
    <row r="101" spans="1:9" x14ac:dyDescent="0.2">
      <c r="A101" s="57"/>
      <c r="B101" s="57"/>
      <c r="C101" s="57"/>
      <c r="D101" s="57"/>
      <c r="E101" s="10"/>
      <c r="G101" s="57"/>
      <c r="H101" s="57"/>
      <c r="I101" s="57"/>
    </row>
    <row r="102" spans="1:9" x14ac:dyDescent="0.2">
      <c r="A102" s="57"/>
      <c r="B102" s="57"/>
      <c r="C102" s="57"/>
      <c r="D102" s="57"/>
      <c r="E102" s="10"/>
      <c r="G102" s="57"/>
      <c r="H102" s="57"/>
      <c r="I102" s="57"/>
    </row>
    <row r="103" spans="1:9" x14ac:dyDescent="0.2">
      <c r="A103" s="57"/>
      <c r="B103" s="57"/>
      <c r="C103" s="57"/>
      <c r="D103" s="57"/>
      <c r="E103" s="10"/>
      <c r="G103" s="57"/>
      <c r="H103" s="57"/>
      <c r="I103" s="57"/>
    </row>
    <row r="104" spans="1:9" x14ac:dyDescent="0.2">
      <c r="A104" s="56" t="s">
        <v>1154</v>
      </c>
      <c r="B104" s="57"/>
      <c r="C104" s="57"/>
      <c r="D104" s="57"/>
      <c r="E104" s="10"/>
      <c r="G104" s="57"/>
      <c r="H104" s="57"/>
      <c r="I104" s="57"/>
    </row>
    <row r="105" spans="1:9" x14ac:dyDescent="0.2">
      <c r="A105" s="57"/>
      <c r="B105" s="57"/>
      <c r="C105" s="57"/>
      <c r="D105" s="57"/>
      <c r="E105" s="10"/>
      <c r="G105" s="57"/>
      <c r="H105" s="57"/>
      <c r="I105" s="57"/>
    </row>
    <row r="106" spans="1:9" x14ac:dyDescent="0.2">
      <c r="A106" s="56" t="s">
        <v>1130</v>
      </c>
      <c r="B106" s="57"/>
      <c r="C106" s="57"/>
      <c r="D106" s="57"/>
      <c r="E106" s="10"/>
      <c r="G106" s="57"/>
      <c r="H106" s="57"/>
      <c r="I106" s="57"/>
    </row>
    <row r="107" spans="1:9" x14ac:dyDescent="0.2">
      <c r="A107" s="57"/>
      <c r="B107" s="57"/>
      <c r="C107" s="57"/>
      <c r="D107" s="57"/>
      <c r="E107" s="10"/>
      <c r="G107" s="57"/>
      <c r="H107" s="57"/>
      <c r="I107" s="57"/>
    </row>
    <row r="108" spans="1:9" x14ac:dyDescent="0.2">
      <c r="A108" s="57"/>
      <c r="B108" s="57"/>
      <c r="C108" s="57"/>
      <c r="D108" s="57"/>
      <c r="E108" s="10"/>
      <c r="G108" s="57"/>
      <c r="H108" s="57"/>
      <c r="I108" s="57"/>
    </row>
    <row r="109" spans="1:9" x14ac:dyDescent="0.2">
      <c r="A109" s="57"/>
      <c r="B109" s="57"/>
      <c r="C109" s="57"/>
      <c r="D109" s="57"/>
      <c r="E109" s="10"/>
      <c r="G109" s="57"/>
      <c r="H109" s="57"/>
      <c r="I109" s="57"/>
    </row>
    <row r="110" spans="1:9" x14ac:dyDescent="0.2">
      <c r="A110" s="57"/>
      <c r="B110" s="57"/>
      <c r="C110" s="57"/>
      <c r="D110" s="57"/>
      <c r="E110" s="10"/>
      <c r="G110" s="57"/>
      <c r="H110" s="57"/>
      <c r="I110" s="57"/>
    </row>
    <row r="111" spans="1:9" x14ac:dyDescent="0.2">
      <c r="A111" s="57"/>
      <c r="B111" s="57"/>
      <c r="C111" s="57"/>
      <c r="D111" s="57"/>
      <c r="E111" s="10"/>
      <c r="G111" s="57"/>
      <c r="H111" s="57"/>
      <c r="I111" s="57"/>
    </row>
    <row r="112" spans="1:9" x14ac:dyDescent="0.2">
      <c r="A112" s="57"/>
      <c r="B112" s="57"/>
      <c r="C112" s="57"/>
      <c r="D112" s="57"/>
      <c r="E112" s="10"/>
      <c r="G112" s="57"/>
      <c r="H112" s="57"/>
      <c r="I112" s="57"/>
    </row>
    <row r="113" spans="1:9" x14ac:dyDescent="0.2">
      <c r="A113" s="57"/>
      <c r="B113" s="57"/>
      <c r="C113" s="57"/>
      <c r="D113" s="57"/>
      <c r="E113" s="10"/>
      <c r="G113" s="57"/>
      <c r="H113" s="57"/>
      <c r="I113" s="57"/>
    </row>
    <row r="114" spans="1:9" x14ac:dyDescent="0.2">
      <c r="A114" s="57"/>
      <c r="B114" s="57"/>
      <c r="C114" s="57"/>
      <c r="D114" s="57"/>
      <c r="E114" s="10"/>
      <c r="G114" s="57"/>
      <c r="H114" s="57"/>
      <c r="I114" s="57"/>
    </row>
    <row r="115" spans="1:9" x14ac:dyDescent="0.2">
      <c r="A115" s="57"/>
      <c r="B115" s="57"/>
      <c r="C115" s="57"/>
      <c r="D115" s="57"/>
      <c r="E115" s="10"/>
      <c r="G115" s="57"/>
      <c r="H115" s="57"/>
      <c r="I115" s="57"/>
    </row>
    <row r="116" spans="1:9" x14ac:dyDescent="0.2">
      <c r="A116" s="57"/>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t="s">
        <v>1128</v>
      </c>
      <c r="B124" s="57"/>
      <c r="C124" s="57"/>
      <c r="D124" s="57"/>
      <c r="E124" s="10"/>
      <c r="G124" s="57"/>
      <c r="H124" s="57"/>
      <c r="I124" s="57"/>
    </row>
    <row r="125" spans="1:9" x14ac:dyDescent="0.2">
      <c r="A125" s="57"/>
      <c r="B125" s="57"/>
      <c r="C125" s="57"/>
      <c r="D125" s="57"/>
      <c r="E125" s="10"/>
      <c r="G125" s="57"/>
      <c r="H125" s="57"/>
      <c r="I125" s="57"/>
    </row>
    <row r="126" spans="1:9" x14ac:dyDescent="0.2">
      <c r="A126" s="57"/>
      <c r="B126" s="57"/>
      <c r="C126" s="57"/>
      <c r="D126" s="57"/>
      <c r="E126" s="10"/>
      <c r="G126" s="57"/>
      <c r="H126" s="57"/>
      <c r="I126" s="57"/>
    </row>
    <row r="127" spans="1:9" x14ac:dyDescent="0.2">
      <c r="A127" s="57"/>
      <c r="B127" s="57"/>
      <c r="C127" s="57"/>
      <c r="D127" s="57"/>
      <c r="E127" s="10"/>
      <c r="G127" s="57"/>
      <c r="H127" s="57"/>
      <c r="I127" s="57"/>
    </row>
    <row r="128" spans="1:9" x14ac:dyDescent="0.2">
      <c r="A128" s="57"/>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row r="223" spans="1:9" x14ac:dyDescent="0.2">
      <c r="A223" s="57"/>
      <c r="B223" s="57"/>
      <c r="C223" s="57"/>
      <c r="D223" s="57"/>
      <c r="E223" s="10"/>
      <c r="G223" s="57"/>
      <c r="H223" s="57"/>
      <c r="I223" s="57"/>
    </row>
    <row r="224" spans="1:9" x14ac:dyDescent="0.2">
      <c r="A224" s="57"/>
      <c r="B224" s="57"/>
      <c r="C224" s="57"/>
      <c r="D224" s="57"/>
      <c r="E224" s="10"/>
      <c r="G224" s="57"/>
      <c r="H224" s="57"/>
      <c r="I224" s="57"/>
    </row>
    <row r="225" spans="1:9" x14ac:dyDescent="0.2">
      <c r="A225" s="57"/>
      <c r="B225" s="57"/>
      <c r="C225" s="57"/>
      <c r="D225" s="57"/>
      <c r="E225" s="10"/>
      <c r="G225" s="57"/>
      <c r="H225" s="57"/>
      <c r="I225" s="57"/>
    </row>
    <row r="226" spans="1:9" x14ac:dyDescent="0.2">
      <c r="A226" s="57"/>
      <c r="B226" s="57"/>
      <c r="C226" s="57"/>
      <c r="D226" s="57"/>
      <c r="E226" s="10"/>
      <c r="G226" s="57"/>
      <c r="H226" s="57"/>
      <c r="I226" s="57"/>
    </row>
  </sheetData>
  <mergeCells count="2">
    <mergeCell ref="A1:F1"/>
    <mergeCell ref="A52:D52"/>
  </mergeCells>
  <conditionalFormatting sqref="F2:F3">
    <cfRule type="cellIs" dxfId="33" priority="4" stopIfTrue="1" operator="between">
      <formula>0.009</formula>
      <formula>-0.009</formula>
    </cfRule>
  </conditionalFormatting>
  <conditionalFormatting sqref="F5:F120">
    <cfRule type="cellIs" dxfId="32" priority="1" stopIfTrue="1" operator="between">
      <formula>0.009</formula>
      <formula>-0.009</formula>
    </cfRule>
  </conditionalFormatting>
  <conditionalFormatting sqref="F221:F65536">
    <cfRule type="cellIs" dxfId="31" priority="2"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9244F827-F069-41AA-9F3F-FCE2255E9851}"/>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8CEC7-09A9-45D3-BE60-D14BCB20DE7D}">
  <dimension ref="A1:I254"/>
  <sheetViews>
    <sheetView workbookViewId="0">
      <selection sqref="A1:F1"/>
    </sheetView>
  </sheetViews>
  <sheetFormatPr defaultColWidth="9.140625" defaultRowHeight="11.25" x14ac:dyDescent="0.2"/>
  <cols>
    <col min="1" max="1" width="38.7109375" style="6" bestFit="1" customWidth="1"/>
    <col min="2" max="2" width="33.140625" style="6" bestFit="1" customWidth="1"/>
    <col min="3" max="3" width="35.42578125" style="6" bestFit="1" customWidth="1"/>
    <col min="4" max="4" width="15.7109375" style="6" customWidth="1"/>
    <col min="5" max="5" width="28" style="9" customWidth="1"/>
    <col min="6" max="6" width="13.5703125" style="10" bestFit="1" customWidth="1"/>
    <col min="7" max="16384" width="9.140625" style="6"/>
  </cols>
  <sheetData>
    <row r="1" spans="1:6" s="1" customFormat="1" ht="15" x14ac:dyDescent="0.2">
      <c r="A1" s="173" t="s">
        <v>25</v>
      </c>
      <c r="B1" s="174"/>
      <c r="C1" s="174"/>
      <c r="D1" s="174"/>
      <c r="E1" s="174"/>
      <c r="F1" s="174"/>
    </row>
    <row r="2" spans="1:6" s="1" customFormat="1" ht="12" x14ac:dyDescent="0.2">
      <c r="E2" s="5"/>
      <c r="F2" s="8"/>
    </row>
    <row r="3" spans="1:6" s="1" customFormat="1" ht="12" x14ac:dyDescent="0.2">
      <c r="A3" s="7" t="s">
        <v>7</v>
      </c>
      <c r="B3" s="2"/>
      <c r="C3" s="3"/>
      <c r="D3" s="3"/>
      <c r="E3" s="4"/>
      <c r="F3" s="8"/>
    </row>
    <row r="4" spans="1:6" s="1" customFormat="1" ht="21.75" customHeight="1" x14ac:dyDescent="0.2">
      <c r="A4" s="14" t="s">
        <v>2</v>
      </c>
      <c r="B4" s="14" t="s">
        <v>0</v>
      </c>
      <c r="C4" s="15" t="s">
        <v>582</v>
      </c>
      <c r="D4" s="15" t="s">
        <v>1</v>
      </c>
      <c r="E4" s="61" t="s">
        <v>6</v>
      </c>
      <c r="F4" s="16" t="s">
        <v>3</v>
      </c>
    </row>
    <row r="5" spans="1:6" x14ac:dyDescent="0.2">
      <c r="A5" s="17" t="s">
        <v>139</v>
      </c>
      <c r="B5" s="18"/>
      <c r="C5" s="18"/>
      <c r="D5" s="18"/>
      <c r="E5" s="19"/>
      <c r="F5" s="20"/>
    </row>
    <row r="6" spans="1:6" x14ac:dyDescent="0.2">
      <c r="A6" s="21" t="s">
        <v>31</v>
      </c>
      <c r="B6" s="22"/>
      <c r="C6" s="22"/>
      <c r="D6" s="22"/>
      <c r="E6" s="23"/>
      <c r="F6" s="24"/>
    </row>
    <row r="7" spans="1:6" x14ac:dyDescent="0.2">
      <c r="A7" s="22" t="s">
        <v>144</v>
      </c>
      <c r="B7" s="22" t="s">
        <v>143</v>
      </c>
      <c r="C7" s="22" t="s">
        <v>142</v>
      </c>
      <c r="D7" s="25">
        <v>191115</v>
      </c>
      <c r="E7" s="23">
        <v>2401.1688600000002</v>
      </c>
      <c r="F7" s="24">
        <v>2.7611639163019301</v>
      </c>
    </row>
    <row r="8" spans="1:6" x14ac:dyDescent="0.2">
      <c r="A8" s="22" t="s">
        <v>141</v>
      </c>
      <c r="B8" s="22" t="s">
        <v>140</v>
      </c>
      <c r="C8" s="22" t="s">
        <v>142</v>
      </c>
      <c r="D8" s="25">
        <v>224505</v>
      </c>
      <c r="E8" s="23">
        <v>1671.551978</v>
      </c>
      <c r="F8" s="24">
        <v>1.9221592794922</v>
      </c>
    </row>
    <row r="9" spans="1:6" x14ac:dyDescent="0.2">
      <c r="A9" s="22" t="s">
        <v>153</v>
      </c>
      <c r="B9" s="22" t="s">
        <v>152</v>
      </c>
      <c r="C9" s="22" t="s">
        <v>154</v>
      </c>
      <c r="D9" s="25">
        <v>39999</v>
      </c>
      <c r="E9" s="23">
        <v>1630.5592349999999</v>
      </c>
      <c r="F9" s="24">
        <v>1.87502070265682</v>
      </c>
    </row>
    <row r="10" spans="1:6" x14ac:dyDescent="0.2">
      <c r="A10" s="22" t="s">
        <v>165</v>
      </c>
      <c r="B10" s="22" t="s">
        <v>164</v>
      </c>
      <c r="C10" s="22" t="s">
        <v>166</v>
      </c>
      <c r="D10" s="25">
        <v>639163</v>
      </c>
      <c r="E10" s="23">
        <v>1601.6146450000001</v>
      </c>
      <c r="F10" s="24">
        <v>1.84173659723153</v>
      </c>
    </row>
    <row r="11" spans="1:6" x14ac:dyDescent="0.2">
      <c r="A11" s="22" t="s">
        <v>838</v>
      </c>
      <c r="B11" s="22" t="s">
        <v>837</v>
      </c>
      <c r="C11" s="22" t="s">
        <v>218</v>
      </c>
      <c r="D11" s="25">
        <v>56631</v>
      </c>
      <c r="E11" s="23">
        <v>1541.8356060000001</v>
      </c>
      <c r="F11" s="24">
        <v>1.7729951904160199</v>
      </c>
    </row>
    <row r="12" spans="1:6" x14ac:dyDescent="0.2">
      <c r="A12" s="22" t="s">
        <v>148</v>
      </c>
      <c r="B12" s="22" t="s">
        <v>147</v>
      </c>
      <c r="C12" s="22" t="s">
        <v>149</v>
      </c>
      <c r="D12" s="25">
        <v>116002</v>
      </c>
      <c r="E12" s="23">
        <v>1532.618424</v>
      </c>
      <c r="F12" s="24">
        <v>1.7623961231149401</v>
      </c>
    </row>
    <row r="13" spans="1:6" x14ac:dyDescent="0.2">
      <c r="A13" s="22" t="s">
        <v>858</v>
      </c>
      <c r="B13" s="22" t="s">
        <v>857</v>
      </c>
      <c r="C13" s="22" t="s">
        <v>189</v>
      </c>
      <c r="D13" s="25">
        <v>128642</v>
      </c>
      <c r="E13" s="23">
        <v>1515.917328</v>
      </c>
      <c r="F13" s="24">
        <v>1.7431911165841301</v>
      </c>
    </row>
    <row r="14" spans="1:6" x14ac:dyDescent="0.2">
      <c r="A14" s="22" t="s">
        <v>856</v>
      </c>
      <c r="B14" s="22" t="s">
        <v>855</v>
      </c>
      <c r="C14" s="22" t="s">
        <v>208</v>
      </c>
      <c r="D14" s="25">
        <v>34227</v>
      </c>
      <c r="E14" s="23">
        <v>1509.684516</v>
      </c>
      <c r="F14" s="24">
        <v>1.7360238507253301</v>
      </c>
    </row>
    <row r="15" spans="1:6" x14ac:dyDescent="0.2">
      <c r="A15" s="22" t="s">
        <v>251</v>
      </c>
      <c r="B15" s="22" t="s">
        <v>250</v>
      </c>
      <c r="C15" s="22" t="s">
        <v>252</v>
      </c>
      <c r="D15" s="25">
        <v>133350</v>
      </c>
      <c r="E15" s="23">
        <v>1502.45445</v>
      </c>
      <c r="F15" s="24">
        <v>1.7277098176374199</v>
      </c>
    </row>
    <row r="16" spans="1:6" x14ac:dyDescent="0.2">
      <c r="A16" s="22" t="s">
        <v>746</v>
      </c>
      <c r="B16" s="22" t="s">
        <v>745</v>
      </c>
      <c r="C16" s="22" t="s">
        <v>192</v>
      </c>
      <c r="D16" s="25">
        <v>87149</v>
      </c>
      <c r="E16" s="23">
        <v>1487.720579</v>
      </c>
      <c r="F16" s="24">
        <v>1.71076697216314</v>
      </c>
    </row>
    <row r="17" spans="1:6" x14ac:dyDescent="0.2">
      <c r="A17" s="22" t="s">
        <v>271</v>
      </c>
      <c r="B17" s="22" t="s">
        <v>270</v>
      </c>
      <c r="C17" s="22" t="s">
        <v>272</v>
      </c>
      <c r="D17" s="25">
        <v>555719</v>
      </c>
      <c r="E17" s="23">
        <v>1474.878226</v>
      </c>
      <c r="F17" s="24">
        <v>1.6959992303792399</v>
      </c>
    </row>
    <row r="18" spans="1:6" x14ac:dyDescent="0.2">
      <c r="A18" s="22" t="s">
        <v>530</v>
      </c>
      <c r="B18" s="22" t="s">
        <v>529</v>
      </c>
      <c r="C18" s="22" t="s">
        <v>236</v>
      </c>
      <c r="D18" s="25">
        <v>208810</v>
      </c>
      <c r="E18" s="23">
        <v>1366.1394250000001</v>
      </c>
      <c r="F18" s="24">
        <v>1.5709577730187101</v>
      </c>
    </row>
    <row r="19" spans="1:6" x14ac:dyDescent="0.2">
      <c r="A19" s="22" t="s">
        <v>471</v>
      </c>
      <c r="B19" s="22" t="s">
        <v>470</v>
      </c>
      <c r="C19" s="22" t="s">
        <v>208</v>
      </c>
      <c r="D19" s="25">
        <v>20282</v>
      </c>
      <c r="E19" s="23">
        <v>1352.2009399999999</v>
      </c>
      <c r="F19" s="24">
        <v>1.5549295617291801</v>
      </c>
    </row>
    <row r="20" spans="1:6" x14ac:dyDescent="0.2">
      <c r="A20" s="22" t="s">
        <v>726</v>
      </c>
      <c r="B20" s="22" t="s">
        <v>725</v>
      </c>
      <c r="C20" s="22" t="s">
        <v>218</v>
      </c>
      <c r="D20" s="25">
        <v>42010</v>
      </c>
      <c r="E20" s="23">
        <v>1319.7021400000001</v>
      </c>
      <c r="F20" s="24">
        <v>1.5175583816435301</v>
      </c>
    </row>
    <row r="21" spans="1:6" x14ac:dyDescent="0.2">
      <c r="A21" s="22" t="s">
        <v>179</v>
      </c>
      <c r="B21" s="22" t="s">
        <v>178</v>
      </c>
      <c r="C21" s="22" t="s">
        <v>180</v>
      </c>
      <c r="D21" s="25">
        <v>42314</v>
      </c>
      <c r="E21" s="23">
        <v>1288.7151839999999</v>
      </c>
      <c r="F21" s="24">
        <v>1.4819257086530799</v>
      </c>
    </row>
    <row r="22" spans="1:6" x14ac:dyDescent="0.2">
      <c r="A22" s="22" t="s">
        <v>276</v>
      </c>
      <c r="B22" s="22" t="s">
        <v>275</v>
      </c>
      <c r="C22" s="22" t="s">
        <v>277</v>
      </c>
      <c r="D22" s="25">
        <v>768951</v>
      </c>
      <c r="E22" s="23">
        <v>1265.0012899999999</v>
      </c>
      <c r="F22" s="24">
        <v>1.45465651092251</v>
      </c>
    </row>
    <row r="23" spans="1:6" x14ac:dyDescent="0.2">
      <c r="A23" s="22" t="s">
        <v>198</v>
      </c>
      <c r="B23" s="22" t="s">
        <v>197</v>
      </c>
      <c r="C23" s="22" t="s">
        <v>199</v>
      </c>
      <c r="D23" s="25">
        <v>304423</v>
      </c>
      <c r="E23" s="23">
        <v>1250.417473</v>
      </c>
      <c r="F23" s="24">
        <v>1.43788621628261</v>
      </c>
    </row>
    <row r="24" spans="1:6" x14ac:dyDescent="0.2">
      <c r="A24" s="22" t="s">
        <v>848</v>
      </c>
      <c r="B24" s="22" t="s">
        <v>847</v>
      </c>
      <c r="C24" s="22" t="s">
        <v>442</v>
      </c>
      <c r="D24" s="25">
        <v>16202</v>
      </c>
      <c r="E24" s="23">
        <v>1175.1310599999999</v>
      </c>
      <c r="F24" s="24">
        <v>1.3513124936151499</v>
      </c>
    </row>
    <row r="25" spans="1:6" x14ac:dyDescent="0.2">
      <c r="A25" s="22" t="s">
        <v>283</v>
      </c>
      <c r="B25" s="22" t="s">
        <v>282</v>
      </c>
      <c r="C25" s="22" t="s">
        <v>243</v>
      </c>
      <c r="D25" s="25">
        <v>102724</v>
      </c>
      <c r="E25" s="23">
        <v>1134.5865799999999</v>
      </c>
      <c r="F25" s="24">
        <v>1.30468938557549</v>
      </c>
    </row>
    <row r="26" spans="1:6" x14ac:dyDescent="0.2">
      <c r="A26" s="22" t="s">
        <v>481</v>
      </c>
      <c r="B26" s="22" t="s">
        <v>480</v>
      </c>
      <c r="C26" s="22" t="s">
        <v>169</v>
      </c>
      <c r="D26" s="25">
        <v>117279</v>
      </c>
      <c r="E26" s="23">
        <v>1131.859629</v>
      </c>
      <c r="F26" s="24">
        <v>1.30155359665696</v>
      </c>
    </row>
    <row r="27" spans="1:6" x14ac:dyDescent="0.2">
      <c r="A27" s="22" t="s">
        <v>173</v>
      </c>
      <c r="B27" s="22" t="s">
        <v>172</v>
      </c>
      <c r="C27" s="22" t="s">
        <v>174</v>
      </c>
      <c r="D27" s="25">
        <v>8495</v>
      </c>
      <c r="E27" s="23">
        <v>975.39589999999998</v>
      </c>
      <c r="F27" s="24">
        <v>1.1216320551437</v>
      </c>
    </row>
    <row r="28" spans="1:6" x14ac:dyDescent="0.2">
      <c r="A28" s="22" t="s">
        <v>274</v>
      </c>
      <c r="B28" s="22" t="s">
        <v>273</v>
      </c>
      <c r="C28" s="22" t="s">
        <v>221</v>
      </c>
      <c r="D28" s="25">
        <v>305307</v>
      </c>
      <c r="E28" s="23">
        <v>933.93411300000002</v>
      </c>
      <c r="F28" s="24">
        <v>1.0739541129227601</v>
      </c>
    </row>
    <row r="29" spans="1:6" x14ac:dyDescent="0.2">
      <c r="A29" s="22" t="s">
        <v>794</v>
      </c>
      <c r="B29" s="22" t="s">
        <v>793</v>
      </c>
      <c r="C29" s="22" t="s">
        <v>231</v>
      </c>
      <c r="D29" s="25">
        <v>243706</v>
      </c>
      <c r="E29" s="23">
        <v>924.86427000000003</v>
      </c>
      <c r="F29" s="24">
        <v>1.0635244744098999</v>
      </c>
    </row>
    <row r="30" spans="1:6" x14ac:dyDescent="0.2">
      <c r="A30" s="22" t="s">
        <v>895</v>
      </c>
      <c r="B30" s="22" t="s">
        <v>894</v>
      </c>
      <c r="C30" s="22" t="s">
        <v>192</v>
      </c>
      <c r="D30" s="25">
        <v>96026</v>
      </c>
      <c r="E30" s="23">
        <v>900.81990599999995</v>
      </c>
      <c r="F30" s="24">
        <v>1.0358752609900601</v>
      </c>
    </row>
    <row r="31" spans="1:6" x14ac:dyDescent="0.2">
      <c r="A31" s="22" t="s">
        <v>589</v>
      </c>
      <c r="B31" s="22" t="s">
        <v>588</v>
      </c>
      <c r="C31" s="22" t="s">
        <v>166</v>
      </c>
      <c r="D31" s="25">
        <v>432477</v>
      </c>
      <c r="E31" s="23">
        <v>792.73034099999995</v>
      </c>
      <c r="F31" s="24">
        <v>0.91158037628679001</v>
      </c>
    </row>
    <row r="32" spans="1:6" x14ac:dyDescent="0.2">
      <c r="A32" s="22" t="s">
        <v>146</v>
      </c>
      <c r="B32" s="22" t="s">
        <v>145</v>
      </c>
      <c r="C32" s="22" t="s">
        <v>142</v>
      </c>
      <c r="D32" s="25">
        <v>72845</v>
      </c>
      <c r="E32" s="23">
        <v>702.51718000000005</v>
      </c>
      <c r="F32" s="24">
        <v>0.80784201407567202</v>
      </c>
    </row>
    <row r="33" spans="1:7" x14ac:dyDescent="0.2">
      <c r="A33" s="22" t="s">
        <v>249</v>
      </c>
      <c r="B33" s="22" t="s">
        <v>248</v>
      </c>
      <c r="C33" s="22" t="s">
        <v>163</v>
      </c>
      <c r="D33" s="25">
        <v>162007</v>
      </c>
      <c r="E33" s="23">
        <v>681.64445250000006</v>
      </c>
      <c r="F33" s="24">
        <v>0.783839944513683</v>
      </c>
    </row>
    <row r="34" spans="1:7" x14ac:dyDescent="0.2">
      <c r="A34" s="22" t="s">
        <v>159</v>
      </c>
      <c r="B34" s="22" t="s">
        <v>158</v>
      </c>
      <c r="C34" s="22" t="s">
        <v>160</v>
      </c>
      <c r="D34" s="25">
        <v>13541</v>
      </c>
      <c r="E34" s="23">
        <v>157.19746900000001</v>
      </c>
      <c r="F34" s="24">
        <v>0.180765287426221</v>
      </c>
    </row>
    <row r="35" spans="1:7" x14ac:dyDescent="0.2">
      <c r="A35" s="21" t="s">
        <v>34</v>
      </c>
      <c r="B35" s="21"/>
      <c r="C35" s="21"/>
      <c r="D35" s="21"/>
      <c r="E35" s="26">
        <f>SUM(E7:E34)</f>
        <v>35222.861199499996</v>
      </c>
      <c r="F35" s="27">
        <f>SUM(F7:F34)</f>
        <v>40.503645950568711</v>
      </c>
      <c r="G35" s="11"/>
    </row>
    <row r="36" spans="1:7" x14ac:dyDescent="0.2">
      <c r="A36" s="22"/>
      <c r="B36" s="22"/>
      <c r="C36" s="22"/>
      <c r="D36" s="22"/>
      <c r="E36" s="23"/>
      <c r="F36" s="24"/>
    </row>
    <row r="37" spans="1:7" x14ac:dyDescent="0.2">
      <c r="A37" s="21" t="s">
        <v>594</v>
      </c>
      <c r="B37" s="22"/>
      <c r="C37" s="22"/>
      <c r="D37" s="22"/>
      <c r="E37" s="23"/>
      <c r="F37" s="24"/>
    </row>
    <row r="38" spans="1:7" x14ac:dyDescent="0.2">
      <c r="A38" s="22" t="s">
        <v>897</v>
      </c>
      <c r="B38" s="22" t="s">
        <v>896</v>
      </c>
      <c r="C38" s="22" t="s">
        <v>603</v>
      </c>
      <c r="D38" s="25">
        <v>114000</v>
      </c>
      <c r="E38" s="23">
        <v>8122.4550730000001</v>
      </c>
      <c r="F38" s="24">
        <v>9.3402135239048292</v>
      </c>
    </row>
    <row r="39" spans="1:7" x14ac:dyDescent="0.2">
      <c r="A39" s="22" t="s">
        <v>899</v>
      </c>
      <c r="B39" s="22" t="s">
        <v>898</v>
      </c>
      <c r="C39" s="22" t="s">
        <v>603</v>
      </c>
      <c r="D39" s="25">
        <v>30867</v>
      </c>
      <c r="E39" s="23">
        <v>6164.8826959999997</v>
      </c>
      <c r="F39" s="24">
        <v>7.0891522591332201</v>
      </c>
    </row>
    <row r="40" spans="1:7" x14ac:dyDescent="0.2">
      <c r="A40" s="22" t="s">
        <v>901</v>
      </c>
      <c r="B40" s="22" t="s">
        <v>900</v>
      </c>
      <c r="C40" s="22" t="s">
        <v>603</v>
      </c>
      <c r="D40" s="25">
        <v>3222</v>
      </c>
      <c r="E40" s="23">
        <v>4735.9968849999996</v>
      </c>
      <c r="F40" s="24">
        <v>5.4460408530286903</v>
      </c>
    </row>
    <row r="41" spans="1:7" x14ac:dyDescent="0.2">
      <c r="A41" s="22" t="s">
        <v>884</v>
      </c>
      <c r="B41" s="22" t="s">
        <v>883</v>
      </c>
      <c r="C41" s="22" t="s">
        <v>603</v>
      </c>
      <c r="D41" s="25">
        <v>19000</v>
      </c>
      <c r="E41" s="23">
        <v>2477.54999</v>
      </c>
      <c r="F41" s="24">
        <v>2.8489964813312598</v>
      </c>
    </row>
    <row r="42" spans="1:7" x14ac:dyDescent="0.2">
      <c r="A42" s="22" t="s">
        <v>903</v>
      </c>
      <c r="B42" s="22" t="s">
        <v>902</v>
      </c>
      <c r="C42" s="22" t="s">
        <v>603</v>
      </c>
      <c r="D42" s="25">
        <v>86000</v>
      </c>
      <c r="E42" s="23">
        <v>1920.19957</v>
      </c>
      <c r="F42" s="24">
        <v>2.2080853425620699</v>
      </c>
    </row>
    <row r="43" spans="1:7" x14ac:dyDescent="0.2">
      <c r="A43" s="22" t="s">
        <v>905</v>
      </c>
      <c r="B43" s="22" t="s">
        <v>904</v>
      </c>
      <c r="C43" s="22" t="s">
        <v>160</v>
      </c>
      <c r="D43" s="25">
        <v>34400</v>
      </c>
      <c r="E43" s="23">
        <v>1781.8302169999999</v>
      </c>
      <c r="F43" s="24">
        <v>2.0489709749762599</v>
      </c>
    </row>
    <row r="44" spans="1:7" x14ac:dyDescent="0.2">
      <c r="A44" s="22" t="s">
        <v>888</v>
      </c>
      <c r="B44" s="22" t="s">
        <v>887</v>
      </c>
      <c r="C44" s="22" t="s">
        <v>180</v>
      </c>
      <c r="D44" s="25">
        <v>3275</v>
      </c>
      <c r="E44" s="23">
        <v>1491.8348040000001</v>
      </c>
      <c r="F44" s="24">
        <v>1.71549802202922</v>
      </c>
    </row>
    <row r="45" spans="1:7" x14ac:dyDescent="0.2">
      <c r="A45" s="22" t="s">
        <v>907</v>
      </c>
      <c r="B45" s="22" t="s">
        <v>906</v>
      </c>
      <c r="C45" s="22" t="s">
        <v>218</v>
      </c>
      <c r="D45" s="25">
        <v>23400</v>
      </c>
      <c r="E45" s="23">
        <v>1392.799119</v>
      </c>
      <c r="F45" s="24">
        <v>1.6016144195872699</v>
      </c>
    </row>
    <row r="46" spans="1:7" x14ac:dyDescent="0.2">
      <c r="A46" s="22" t="s">
        <v>909</v>
      </c>
      <c r="B46" s="22" t="s">
        <v>908</v>
      </c>
      <c r="C46" s="22" t="s">
        <v>166</v>
      </c>
      <c r="D46" s="25">
        <v>94504</v>
      </c>
      <c r="E46" s="23">
        <v>1385.3296350000001</v>
      </c>
      <c r="F46" s="24">
        <v>1.59302507377416</v>
      </c>
    </row>
    <row r="47" spans="1:7" x14ac:dyDescent="0.2">
      <c r="A47" s="22" t="s">
        <v>911</v>
      </c>
      <c r="B47" s="22" t="s">
        <v>910</v>
      </c>
      <c r="C47" s="22" t="s">
        <v>263</v>
      </c>
      <c r="D47" s="25">
        <v>147100</v>
      </c>
      <c r="E47" s="23">
        <v>1244.6409309999999</v>
      </c>
      <c r="F47" s="24">
        <v>1.4312436266684001</v>
      </c>
    </row>
    <row r="48" spans="1:7" x14ac:dyDescent="0.2">
      <c r="A48" s="22" t="s">
        <v>913</v>
      </c>
      <c r="B48" s="22" t="s">
        <v>912</v>
      </c>
      <c r="C48" s="22" t="s">
        <v>192</v>
      </c>
      <c r="D48" s="25">
        <v>284000</v>
      </c>
      <c r="E48" s="23">
        <v>1216.2298780000001</v>
      </c>
      <c r="F48" s="24">
        <v>1.3985730487367301</v>
      </c>
    </row>
    <row r="49" spans="1:6" x14ac:dyDescent="0.2">
      <c r="A49" s="22" t="s">
        <v>915</v>
      </c>
      <c r="B49" s="22" t="s">
        <v>914</v>
      </c>
      <c r="C49" s="22" t="s">
        <v>177</v>
      </c>
      <c r="D49" s="25">
        <v>213000</v>
      </c>
      <c r="E49" s="23">
        <v>1075.392386</v>
      </c>
      <c r="F49" s="24">
        <v>1.2366205066015401</v>
      </c>
    </row>
    <row r="50" spans="1:6" x14ac:dyDescent="0.2">
      <c r="A50" s="22" t="s">
        <v>917</v>
      </c>
      <c r="B50" s="22" t="s">
        <v>916</v>
      </c>
      <c r="C50" s="22" t="s">
        <v>160</v>
      </c>
      <c r="D50" s="25">
        <v>150000</v>
      </c>
      <c r="E50" s="23">
        <v>1064.205897</v>
      </c>
      <c r="F50" s="24">
        <v>1.22375688410024</v>
      </c>
    </row>
    <row r="51" spans="1:6" x14ac:dyDescent="0.2">
      <c r="A51" s="22" t="s">
        <v>919</v>
      </c>
      <c r="B51" s="22" t="s">
        <v>918</v>
      </c>
      <c r="C51" s="22" t="s">
        <v>208</v>
      </c>
      <c r="D51" s="25">
        <v>136700</v>
      </c>
      <c r="E51" s="23">
        <v>963.14678600000002</v>
      </c>
      <c r="F51" s="24">
        <v>1.1075464936711601</v>
      </c>
    </row>
    <row r="52" spans="1:6" x14ac:dyDescent="0.2">
      <c r="A52" s="22" t="s">
        <v>921</v>
      </c>
      <c r="B52" s="22" t="s">
        <v>920</v>
      </c>
      <c r="C52" s="22" t="s">
        <v>142</v>
      </c>
      <c r="D52" s="25">
        <v>20140</v>
      </c>
      <c r="E52" s="23">
        <v>940.98952059999999</v>
      </c>
      <c r="F52" s="24">
        <v>1.0820673019635001</v>
      </c>
    </row>
    <row r="53" spans="1:6" x14ac:dyDescent="0.2">
      <c r="A53" s="22" t="s">
        <v>923</v>
      </c>
      <c r="B53" s="22" t="s">
        <v>922</v>
      </c>
      <c r="C53" s="22" t="s">
        <v>177</v>
      </c>
      <c r="D53" s="25">
        <v>6000</v>
      </c>
      <c r="E53" s="23">
        <v>919.43758960000002</v>
      </c>
      <c r="F53" s="24">
        <v>1.05728419936911</v>
      </c>
    </row>
    <row r="54" spans="1:6" x14ac:dyDescent="0.2">
      <c r="A54" s="22" t="s">
        <v>925</v>
      </c>
      <c r="B54" s="22" t="s">
        <v>924</v>
      </c>
      <c r="C54" s="22" t="s">
        <v>221</v>
      </c>
      <c r="D54" s="25">
        <v>9661</v>
      </c>
      <c r="E54" s="23">
        <v>916.68090989999996</v>
      </c>
      <c r="F54" s="24">
        <v>1.0541142246775199</v>
      </c>
    </row>
    <row r="55" spans="1:6" x14ac:dyDescent="0.2">
      <c r="A55" s="22" t="s">
        <v>927</v>
      </c>
      <c r="B55" s="22" t="s">
        <v>926</v>
      </c>
      <c r="C55" s="22" t="s">
        <v>160</v>
      </c>
      <c r="D55" s="25">
        <v>5000</v>
      </c>
      <c r="E55" s="23">
        <v>823.68174980000003</v>
      </c>
      <c r="F55" s="24">
        <v>0.94717217266602105</v>
      </c>
    </row>
    <row r="56" spans="1:6" x14ac:dyDescent="0.2">
      <c r="A56" s="22" t="s">
        <v>929</v>
      </c>
      <c r="B56" s="22" t="s">
        <v>928</v>
      </c>
      <c r="C56" s="22" t="s">
        <v>166</v>
      </c>
      <c r="D56" s="25">
        <v>55000</v>
      </c>
      <c r="E56" s="23">
        <v>775.56649189999996</v>
      </c>
      <c r="F56" s="24">
        <v>0.89184323843311497</v>
      </c>
    </row>
    <row r="57" spans="1:6" x14ac:dyDescent="0.2">
      <c r="A57" s="22" t="s">
        <v>931</v>
      </c>
      <c r="B57" s="22" t="s">
        <v>930</v>
      </c>
      <c r="C57" s="22" t="s">
        <v>932</v>
      </c>
      <c r="D57" s="25">
        <v>4700</v>
      </c>
      <c r="E57" s="23">
        <v>766.11981330000003</v>
      </c>
      <c r="F57" s="24">
        <v>0.88098026727196899</v>
      </c>
    </row>
    <row r="58" spans="1:6" x14ac:dyDescent="0.2">
      <c r="A58" s="22" t="s">
        <v>934</v>
      </c>
      <c r="B58" s="22" t="s">
        <v>933</v>
      </c>
      <c r="C58" s="22" t="s">
        <v>603</v>
      </c>
      <c r="D58" s="25">
        <v>40700</v>
      </c>
      <c r="E58" s="23">
        <v>754.40871089999996</v>
      </c>
      <c r="F58" s="24">
        <v>0.86751337874710399</v>
      </c>
    </row>
    <row r="59" spans="1:6" x14ac:dyDescent="0.2">
      <c r="A59" s="22" t="s">
        <v>936</v>
      </c>
      <c r="B59" s="22" t="s">
        <v>935</v>
      </c>
      <c r="C59" s="22" t="s">
        <v>937</v>
      </c>
      <c r="D59" s="25">
        <v>29000</v>
      </c>
      <c r="E59" s="23">
        <v>682.49608790000002</v>
      </c>
      <c r="F59" s="24">
        <v>0.78481926128540103</v>
      </c>
    </row>
    <row r="60" spans="1:6" x14ac:dyDescent="0.2">
      <c r="A60" s="22" t="s">
        <v>939</v>
      </c>
      <c r="B60" s="22" t="s">
        <v>938</v>
      </c>
      <c r="C60" s="22" t="s">
        <v>186</v>
      </c>
      <c r="D60" s="25">
        <v>16765</v>
      </c>
      <c r="E60" s="23">
        <v>675.78978600000005</v>
      </c>
      <c r="F60" s="24">
        <v>0.77710751758982999</v>
      </c>
    </row>
    <row r="61" spans="1:6" x14ac:dyDescent="0.2">
      <c r="A61" s="22" t="s">
        <v>941</v>
      </c>
      <c r="B61" s="22" t="s">
        <v>940</v>
      </c>
      <c r="C61" s="22" t="s">
        <v>177</v>
      </c>
      <c r="D61" s="25">
        <v>2685</v>
      </c>
      <c r="E61" s="23">
        <v>670.98976000000005</v>
      </c>
      <c r="F61" s="24">
        <v>0.77158784806166902</v>
      </c>
    </row>
    <row r="62" spans="1:6" x14ac:dyDescent="0.2">
      <c r="A62" s="22" t="s">
        <v>943</v>
      </c>
      <c r="B62" s="22" t="s">
        <v>942</v>
      </c>
      <c r="C62" s="22" t="s">
        <v>192</v>
      </c>
      <c r="D62" s="25">
        <v>37500</v>
      </c>
      <c r="E62" s="23">
        <v>598.81638580000003</v>
      </c>
      <c r="F62" s="24">
        <v>0.68859388629639895</v>
      </c>
    </row>
    <row r="63" spans="1:6" x14ac:dyDescent="0.2">
      <c r="A63" s="22" t="s">
        <v>945</v>
      </c>
      <c r="B63" s="22" t="s">
        <v>944</v>
      </c>
      <c r="C63" s="22" t="s">
        <v>603</v>
      </c>
      <c r="D63" s="25">
        <v>7000</v>
      </c>
      <c r="E63" s="23">
        <v>564.39974440000003</v>
      </c>
      <c r="F63" s="24">
        <v>0.64901733258664296</v>
      </c>
    </row>
    <row r="64" spans="1:6" x14ac:dyDescent="0.2">
      <c r="A64" s="22" t="s">
        <v>947</v>
      </c>
      <c r="B64" s="22" t="s">
        <v>946</v>
      </c>
      <c r="C64" s="22" t="s">
        <v>202</v>
      </c>
      <c r="D64" s="25">
        <v>50400</v>
      </c>
      <c r="E64" s="23">
        <v>502.62383110000002</v>
      </c>
      <c r="F64" s="24">
        <v>0.57797967024557995</v>
      </c>
    </row>
    <row r="65" spans="1:7" x14ac:dyDescent="0.2">
      <c r="A65" s="22" t="s">
        <v>949</v>
      </c>
      <c r="B65" s="22" t="s">
        <v>948</v>
      </c>
      <c r="C65" s="22" t="s">
        <v>252</v>
      </c>
      <c r="D65" s="25">
        <v>31700</v>
      </c>
      <c r="E65" s="23">
        <v>498.512292</v>
      </c>
      <c r="F65" s="24">
        <v>0.57325170896284705</v>
      </c>
    </row>
    <row r="66" spans="1:7" x14ac:dyDescent="0.2">
      <c r="A66" s="22" t="s">
        <v>951</v>
      </c>
      <c r="B66" s="22" t="s">
        <v>950</v>
      </c>
      <c r="C66" s="22" t="s">
        <v>218</v>
      </c>
      <c r="D66" s="25">
        <v>47600</v>
      </c>
      <c r="E66" s="23">
        <v>320.89162119999997</v>
      </c>
      <c r="F66" s="24">
        <v>0.36900127278056899</v>
      </c>
    </row>
    <row r="67" spans="1:7" x14ac:dyDescent="0.2">
      <c r="A67" s="22" t="s">
        <v>953</v>
      </c>
      <c r="B67" s="22" t="s">
        <v>952</v>
      </c>
      <c r="C67" s="22" t="s">
        <v>221</v>
      </c>
      <c r="D67" s="25">
        <v>6200</v>
      </c>
      <c r="E67" s="23">
        <v>300.54611080000001</v>
      </c>
      <c r="F67" s="24">
        <v>0.34560546330166902</v>
      </c>
    </row>
    <row r="68" spans="1:7" x14ac:dyDescent="0.2">
      <c r="A68" s="22" t="s">
        <v>955</v>
      </c>
      <c r="B68" s="22" t="s">
        <v>954</v>
      </c>
      <c r="C68" s="22" t="s">
        <v>180</v>
      </c>
      <c r="D68" s="25">
        <v>10900</v>
      </c>
      <c r="E68" s="23">
        <v>120.6629416</v>
      </c>
      <c r="F68" s="24">
        <v>0.13875332382111899</v>
      </c>
    </row>
    <row r="69" spans="1:7" x14ac:dyDescent="0.2">
      <c r="A69" s="22" t="s">
        <v>957</v>
      </c>
      <c r="B69" s="22" t="s">
        <v>956</v>
      </c>
      <c r="C69" s="22" t="s">
        <v>142</v>
      </c>
      <c r="D69" s="25">
        <v>16000</v>
      </c>
      <c r="E69" s="23">
        <v>91.372923999999998</v>
      </c>
      <c r="F69" s="24">
        <v>0.105072002589522</v>
      </c>
    </row>
    <row r="70" spans="1:7" x14ac:dyDescent="0.2">
      <c r="A70" s="21" t="s">
        <v>34</v>
      </c>
      <c r="B70" s="21"/>
      <c r="C70" s="21"/>
      <c r="D70" s="21"/>
      <c r="E70" s="26">
        <f>SUM(E37:E69)</f>
        <v>45960.480137799983</v>
      </c>
      <c r="F70" s="27">
        <f>SUM(F37:F69)</f>
        <v>52.851101580754637</v>
      </c>
      <c r="G70" s="11"/>
    </row>
    <row r="71" spans="1:7" x14ac:dyDescent="0.2">
      <c r="A71" s="22"/>
      <c r="B71" s="22"/>
      <c r="C71" s="22"/>
      <c r="D71" s="22"/>
      <c r="E71" s="23"/>
      <c r="F71" s="24"/>
    </row>
    <row r="72" spans="1:7" x14ac:dyDescent="0.2">
      <c r="A72" s="21" t="s">
        <v>44</v>
      </c>
      <c r="B72" s="21"/>
      <c r="C72" s="21"/>
      <c r="D72" s="21"/>
      <c r="E72" s="26">
        <f>E35+E70</f>
        <v>81183.341337299978</v>
      </c>
      <c r="F72" s="27">
        <f>F35+F70</f>
        <v>93.354747531323341</v>
      </c>
      <c r="G72" s="11"/>
    </row>
    <row r="73" spans="1:7" x14ac:dyDescent="0.2">
      <c r="A73" s="21"/>
      <c r="B73" s="21"/>
      <c r="C73" s="21"/>
      <c r="D73" s="21"/>
      <c r="E73" s="26"/>
      <c r="F73" s="27"/>
      <c r="G73" s="11"/>
    </row>
    <row r="74" spans="1:7" x14ac:dyDescent="0.2">
      <c r="A74" s="21" t="s">
        <v>46</v>
      </c>
      <c r="B74" s="21"/>
      <c r="C74" s="21"/>
      <c r="D74" s="21"/>
      <c r="E74" s="26">
        <f>E76-(E35+E70)</f>
        <v>5778.8576768000203</v>
      </c>
      <c r="F74" s="27">
        <f>F76-(F35+F70)</f>
        <v>6.6452524686766594</v>
      </c>
      <c r="G74" s="11"/>
    </row>
    <row r="75" spans="1:7" x14ac:dyDescent="0.2">
      <c r="A75" s="21"/>
      <c r="B75" s="21"/>
      <c r="C75" s="21"/>
      <c r="D75" s="21"/>
      <c r="E75" s="26"/>
      <c r="F75" s="27"/>
      <c r="G75" s="11"/>
    </row>
    <row r="76" spans="1:7" x14ac:dyDescent="0.2">
      <c r="A76" s="28" t="s">
        <v>45</v>
      </c>
      <c r="B76" s="28"/>
      <c r="C76" s="28"/>
      <c r="D76" s="28"/>
      <c r="E76" s="29">
        <v>86962.199014099999</v>
      </c>
      <c r="F76" s="30">
        <v>100</v>
      </c>
      <c r="G76" s="11"/>
    </row>
    <row r="78" spans="1:7" ht="24.75" customHeight="1" x14ac:dyDescent="0.2">
      <c r="A78" s="175" t="s">
        <v>983</v>
      </c>
      <c r="B78" s="175"/>
      <c r="C78" s="175"/>
      <c r="D78" s="175"/>
      <c r="G78" s="9"/>
    </row>
    <row r="80" spans="1:7" x14ac:dyDescent="0.2">
      <c r="A80" s="11" t="s">
        <v>49</v>
      </c>
    </row>
    <row r="81" spans="1:4" x14ac:dyDescent="0.2">
      <c r="A81" s="11" t="s">
        <v>995</v>
      </c>
    </row>
    <row r="82" spans="1:4" x14ac:dyDescent="0.2">
      <c r="A82" s="11" t="s">
        <v>50</v>
      </c>
      <c r="B82" s="11"/>
      <c r="C82" s="31" t="s">
        <v>52</v>
      </c>
      <c r="D82" s="11" t="s">
        <v>51</v>
      </c>
    </row>
    <row r="83" spans="1:4" x14ac:dyDescent="0.2">
      <c r="A83" s="6" t="s">
        <v>59</v>
      </c>
      <c r="C83" s="32">
        <v>40.351300000000002</v>
      </c>
      <c r="D83" s="32">
        <v>44.982700000000001</v>
      </c>
    </row>
    <row r="84" spans="1:4" x14ac:dyDescent="0.2">
      <c r="A84" s="6" t="s">
        <v>127</v>
      </c>
      <c r="C84" s="32">
        <v>19.046600000000002</v>
      </c>
      <c r="D84" s="32">
        <v>21.232700000000001</v>
      </c>
    </row>
    <row r="85" spans="1:4" x14ac:dyDescent="0.2">
      <c r="A85" s="6" t="s">
        <v>60</v>
      </c>
      <c r="C85" s="32">
        <v>44.414700000000003</v>
      </c>
      <c r="D85" s="32">
        <v>49.545900000000003</v>
      </c>
    </row>
    <row r="86" spans="1:4" x14ac:dyDescent="0.2">
      <c r="A86" s="6" t="s">
        <v>128</v>
      </c>
      <c r="C86" s="32">
        <v>20.3368</v>
      </c>
      <c r="D86" s="32">
        <v>22.686499999999999</v>
      </c>
    </row>
    <row r="88" spans="1:4" x14ac:dyDescent="0.2">
      <c r="A88" s="6" t="s">
        <v>56</v>
      </c>
    </row>
    <row r="90" spans="1:4" x14ac:dyDescent="0.2">
      <c r="A90" s="11" t="s">
        <v>996</v>
      </c>
      <c r="D90" s="31" t="s">
        <v>58</v>
      </c>
    </row>
    <row r="92" spans="1:4" x14ac:dyDescent="0.2">
      <c r="A92" s="11" t="s">
        <v>1091</v>
      </c>
      <c r="D92" s="31" t="s">
        <v>58</v>
      </c>
    </row>
    <row r="94" spans="1:4" x14ac:dyDescent="0.2">
      <c r="A94" s="11" t="s">
        <v>376</v>
      </c>
      <c r="D94" s="31" t="s">
        <v>58</v>
      </c>
    </row>
    <row r="96" spans="1:4" x14ac:dyDescent="0.2">
      <c r="A96" s="11" t="s">
        <v>993</v>
      </c>
      <c r="D96" s="36">
        <v>0.54295099532197799</v>
      </c>
    </row>
    <row r="98" spans="1:4" x14ac:dyDescent="0.2">
      <c r="A98" s="11" t="s">
        <v>1092</v>
      </c>
      <c r="D98" s="31" t="s">
        <v>58</v>
      </c>
    </row>
    <row r="100" spans="1:4" x14ac:dyDescent="0.2">
      <c r="A100" s="103" t="s">
        <v>1093</v>
      </c>
      <c r="B100" s="105"/>
      <c r="C100" s="105"/>
    </row>
    <row r="101" spans="1:4" x14ac:dyDescent="0.2">
      <c r="A101" s="105"/>
      <c r="B101" s="105"/>
      <c r="C101" s="105"/>
    </row>
    <row r="102" spans="1:4" x14ac:dyDescent="0.2">
      <c r="A102" s="138" t="s">
        <v>1094</v>
      </c>
      <c r="B102" s="139" t="s">
        <v>1095</v>
      </c>
      <c r="C102" s="139" t="s">
        <v>1096</v>
      </c>
    </row>
    <row r="103" spans="1:4" x14ac:dyDescent="0.2">
      <c r="A103" s="140" t="s">
        <v>25</v>
      </c>
      <c r="B103" s="141">
        <f>E70</f>
        <v>45960.480137799983</v>
      </c>
      <c r="C103" s="142">
        <v>0.528511015828245</v>
      </c>
    </row>
    <row r="104" spans="1:4" x14ac:dyDescent="0.2">
      <c r="A104" s="58"/>
      <c r="B104" s="59"/>
      <c r="C104" s="60"/>
    </row>
    <row r="105" spans="1:4" x14ac:dyDescent="0.2">
      <c r="A105" s="11" t="s">
        <v>984</v>
      </c>
      <c r="D105" s="31" t="s">
        <v>58</v>
      </c>
    </row>
    <row r="107" spans="1:4" x14ac:dyDescent="0.2">
      <c r="A107" s="11" t="s">
        <v>985</v>
      </c>
      <c r="B107" s="11"/>
      <c r="D107" s="31" t="s">
        <v>58</v>
      </c>
    </row>
    <row r="108" spans="1:4" x14ac:dyDescent="0.2">
      <c r="A108" s="11"/>
      <c r="B108" s="11"/>
    </row>
    <row r="109" spans="1:4" x14ac:dyDescent="0.2">
      <c r="A109" s="11" t="s">
        <v>986</v>
      </c>
      <c r="B109" s="11"/>
      <c r="D109" s="31" t="s">
        <v>58</v>
      </c>
    </row>
    <row r="110" spans="1:4" x14ac:dyDescent="0.2">
      <c r="A110" s="11"/>
      <c r="B110" s="11"/>
    </row>
    <row r="111" spans="1:4" x14ac:dyDescent="0.2">
      <c r="A111" s="11" t="s">
        <v>987</v>
      </c>
      <c r="B111" s="11"/>
      <c r="D111" s="31" t="s">
        <v>58</v>
      </c>
    </row>
    <row r="113" spans="1:9" x14ac:dyDescent="0.2">
      <c r="A113" s="56" t="s">
        <v>1020</v>
      </c>
      <c r="B113" s="57"/>
      <c r="C113" s="57"/>
      <c r="D113" s="57"/>
      <c r="E113" s="10"/>
      <c r="G113" s="57"/>
      <c r="H113" s="57"/>
      <c r="I113" s="57"/>
    </row>
    <row r="114" spans="1:9" x14ac:dyDescent="0.2">
      <c r="A114" s="71"/>
      <c r="B114" s="57"/>
      <c r="C114" s="57"/>
      <c r="D114" s="57"/>
      <c r="E114" s="10"/>
      <c r="G114" s="57"/>
      <c r="H114" s="57"/>
      <c r="I114" s="57"/>
    </row>
    <row r="115" spans="1:9" x14ac:dyDescent="0.2">
      <c r="A115" s="56" t="s">
        <v>1129</v>
      </c>
      <c r="B115" s="57"/>
      <c r="C115" s="57"/>
      <c r="D115" s="57"/>
      <c r="E115" s="10"/>
      <c r="G115" s="57"/>
      <c r="H115" s="57"/>
      <c r="I115" s="57"/>
    </row>
    <row r="116" spans="1:9" x14ac:dyDescent="0.2">
      <c r="A116" s="71"/>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7"/>
      <c r="B126" s="57"/>
      <c r="C126" s="57"/>
      <c r="D126" s="57"/>
      <c r="E126" s="10"/>
      <c r="G126" s="57"/>
      <c r="H126" s="57"/>
      <c r="I126" s="57"/>
    </row>
    <row r="127" spans="1:9" x14ac:dyDescent="0.2">
      <c r="A127" s="57"/>
      <c r="B127" s="57"/>
      <c r="C127" s="57"/>
      <c r="D127" s="57"/>
      <c r="E127" s="10"/>
      <c r="G127" s="57"/>
      <c r="H127" s="57"/>
      <c r="I127" s="57"/>
    </row>
    <row r="128" spans="1:9" x14ac:dyDescent="0.2">
      <c r="A128" s="57"/>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6" t="s">
        <v>1155</v>
      </c>
      <c r="B133" s="57"/>
      <c r="C133" s="57"/>
      <c r="D133" s="57"/>
      <c r="E133" s="10"/>
      <c r="G133" s="57"/>
      <c r="H133" s="57"/>
      <c r="I133" s="57"/>
    </row>
    <row r="134" spans="1:9" x14ac:dyDescent="0.2">
      <c r="A134" s="57"/>
      <c r="B134" s="57"/>
      <c r="C134" s="57"/>
      <c r="D134" s="57"/>
      <c r="E134" s="10"/>
      <c r="G134" s="57"/>
      <c r="H134" s="57"/>
      <c r="I134" s="57"/>
    </row>
    <row r="135" spans="1:9" x14ac:dyDescent="0.2">
      <c r="A135" s="56" t="s">
        <v>1130</v>
      </c>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t="s">
        <v>1128</v>
      </c>
      <c r="B152" s="57"/>
      <c r="C152" s="57"/>
      <c r="D152" s="57"/>
      <c r="E152" s="10"/>
      <c r="G152" s="57"/>
      <c r="H152" s="57"/>
      <c r="I152" s="57"/>
    </row>
    <row r="153" spans="1:9" x14ac:dyDescent="0.2">
      <c r="A153" s="57"/>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row r="223" spans="1:9" x14ac:dyDescent="0.2">
      <c r="A223" s="57"/>
      <c r="B223" s="57"/>
      <c r="C223" s="57"/>
      <c r="D223" s="57"/>
      <c r="E223" s="10"/>
      <c r="G223" s="57"/>
      <c r="H223" s="57"/>
      <c r="I223" s="57"/>
    </row>
    <row r="224" spans="1:9" x14ac:dyDescent="0.2">
      <c r="A224" s="57"/>
      <c r="B224" s="57"/>
      <c r="C224" s="57"/>
      <c r="D224" s="57"/>
      <c r="E224" s="10"/>
      <c r="G224" s="57"/>
      <c r="H224" s="57"/>
      <c r="I224" s="57"/>
    </row>
    <row r="225" spans="1:9" x14ac:dyDescent="0.2">
      <c r="A225" s="57"/>
      <c r="B225" s="57"/>
      <c r="C225" s="57"/>
      <c r="D225" s="57"/>
      <c r="E225" s="10"/>
      <c r="G225" s="57"/>
      <c r="H225" s="57"/>
      <c r="I225" s="57"/>
    </row>
    <row r="226" spans="1:9" x14ac:dyDescent="0.2">
      <c r="A226" s="57"/>
      <c r="B226" s="57"/>
      <c r="C226" s="57"/>
      <c r="D226" s="57"/>
      <c r="E226" s="10"/>
      <c r="G226" s="57"/>
      <c r="H226" s="57"/>
      <c r="I226" s="57"/>
    </row>
    <row r="227" spans="1:9" x14ac:dyDescent="0.2">
      <c r="A227" s="57"/>
      <c r="B227" s="57"/>
      <c r="C227" s="57"/>
      <c r="D227" s="57"/>
      <c r="E227" s="10"/>
      <c r="G227" s="57"/>
      <c r="H227" s="57"/>
      <c r="I227" s="57"/>
    </row>
    <row r="228" spans="1:9" x14ac:dyDescent="0.2">
      <c r="A228" s="57"/>
      <c r="B228" s="57"/>
      <c r="C228" s="57"/>
      <c r="D228" s="57"/>
      <c r="E228" s="10"/>
      <c r="G228" s="57"/>
      <c r="H228" s="57"/>
      <c r="I228" s="57"/>
    </row>
    <row r="229" spans="1:9" x14ac:dyDescent="0.2">
      <c r="A229" s="57"/>
      <c r="B229" s="57"/>
      <c r="C229" s="57"/>
      <c r="D229" s="57"/>
      <c r="E229" s="10"/>
      <c r="G229" s="57"/>
      <c r="H229" s="57"/>
      <c r="I229" s="57"/>
    </row>
    <row r="230" spans="1:9" x14ac:dyDescent="0.2">
      <c r="A230" s="57"/>
      <c r="B230" s="57"/>
      <c r="C230" s="57"/>
      <c r="D230" s="57"/>
      <c r="E230" s="10"/>
      <c r="G230" s="57"/>
      <c r="H230" s="57"/>
      <c r="I230" s="57"/>
    </row>
    <row r="231" spans="1:9" x14ac:dyDescent="0.2">
      <c r="A231" s="57"/>
      <c r="B231" s="57"/>
      <c r="C231" s="57"/>
      <c r="D231" s="57"/>
      <c r="E231" s="10"/>
      <c r="G231" s="57"/>
      <c r="H231" s="57"/>
      <c r="I231" s="57"/>
    </row>
    <row r="232" spans="1:9" x14ac:dyDescent="0.2">
      <c r="A232" s="57"/>
      <c r="B232" s="57"/>
      <c r="C232" s="57"/>
      <c r="D232" s="57"/>
      <c r="E232" s="10"/>
      <c r="G232" s="57"/>
      <c r="H232" s="57"/>
      <c r="I232" s="57"/>
    </row>
    <row r="233" spans="1:9" x14ac:dyDescent="0.2">
      <c r="A233" s="57"/>
      <c r="B233" s="57"/>
      <c r="C233" s="57"/>
      <c r="D233" s="57"/>
      <c r="E233" s="10"/>
      <c r="G233" s="57"/>
      <c r="H233" s="57"/>
      <c r="I233" s="57"/>
    </row>
    <row r="234" spans="1:9" x14ac:dyDescent="0.2">
      <c r="A234" s="57"/>
      <c r="B234" s="57"/>
      <c r="C234" s="57"/>
      <c r="D234" s="57"/>
      <c r="E234" s="10"/>
      <c r="G234" s="57"/>
      <c r="H234" s="57"/>
      <c r="I234" s="57"/>
    </row>
    <row r="235" spans="1:9" x14ac:dyDescent="0.2">
      <c r="A235" s="57"/>
      <c r="B235" s="57"/>
      <c r="C235" s="57"/>
      <c r="D235" s="57"/>
      <c r="E235" s="10"/>
      <c r="G235" s="57"/>
      <c r="H235" s="57"/>
      <c r="I235" s="57"/>
    </row>
    <row r="236" spans="1:9" x14ac:dyDescent="0.2">
      <c r="A236" s="57"/>
      <c r="B236" s="57"/>
      <c r="C236" s="57"/>
      <c r="D236" s="57"/>
      <c r="E236" s="10"/>
      <c r="G236" s="57"/>
      <c r="H236" s="57"/>
      <c r="I236" s="57"/>
    </row>
    <row r="237" spans="1:9" x14ac:dyDescent="0.2">
      <c r="A237" s="57"/>
      <c r="B237" s="57"/>
      <c r="C237" s="57"/>
      <c r="D237" s="57"/>
      <c r="E237" s="10"/>
      <c r="G237" s="57"/>
      <c r="H237" s="57"/>
      <c r="I237" s="57"/>
    </row>
    <row r="238" spans="1:9" x14ac:dyDescent="0.2">
      <c r="A238" s="57"/>
      <c r="B238" s="57"/>
      <c r="C238" s="57"/>
      <c r="D238" s="57"/>
      <c r="E238" s="10"/>
      <c r="G238" s="57"/>
      <c r="H238" s="57"/>
      <c r="I238" s="57"/>
    </row>
    <row r="239" spans="1:9" x14ac:dyDescent="0.2">
      <c r="A239" s="57"/>
      <c r="B239" s="57"/>
      <c r="C239" s="57"/>
      <c r="D239" s="57"/>
      <c r="E239" s="10"/>
      <c r="G239" s="57"/>
      <c r="H239" s="57"/>
      <c r="I239" s="57"/>
    </row>
    <row r="240" spans="1:9" x14ac:dyDescent="0.2">
      <c r="A240" s="57"/>
      <c r="B240" s="57"/>
      <c r="C240" s="57"/>
      <c r="D240" s="57"/>
      <c r="E240" s="10"/>
      <c r="G240" s="57"/>
      <c r="H240" s="57"/>
      <c r="I240" s="57"/>
    </row>
    <row r="241" spans="1:9" x14ac:dyDescent="0.2">
      <c r="A241" s="57"/>
      <c r="B241" s="57"/>
      <c r="C241" s="57"/>
      <c r="D241" s="57"/>
      <c r="E241" s="10"/>
      <c r="G241" s="57"/>
      <c r="H241" s="57"/>
      <c r="I241" s="57"/>
    </row>
    <row r="242" spans="1:9" x14ac:dyDescent="0.2">
      <c r="A242" s="57"/>
      <c r="B242" s="57"/>
      <c r="C242" s="57"/>
      <c r="D242" s="57"/>
      <c r="E242" s="10"/>
      <c r="G242" s="57"/>
      <c r="H242" s="57"/>
      <c r="I242" s="57"/>
    </row>
    <row r="243" spans="1:9" x14ac:dyDescent="0.2">
      <c r="A243" s="57"/>
      <c r="B243" s="57"/>
      <c r="C243" s="57"/>
      <c r="D243" s="57"/>
      <c r="E243" s="10"/>
      <c r="G243" s="57"/>
      <c r="H243" s="57"/>
      <c r="I243" s="57"/>
    </row>
    <row r="244" spans="1:9" x14ac:dyDescent="0.2">
      <c r="A244" s="57"/>
      <c r="B244" s="57"/>
      <c r="C244" s="57"/>
      <c r="D244" s="57"/>
      <c r="E244" s="10"/>
      <c r="G244" s="57"/>
      <c r="H244" s="57"/>
      <c r="I244" s="57"/>
    </row>
    <row r="245" spans="1:9" x14ac:dyDescent="0.2">
      <c r="A245" s="57"/>
      <c r="B245" s="57"/>
      <c r="C245" s="57"/>
      <c r="D245" s="57"/>
      <c r="E245" s="10"/>
      <c r="G245" s="57"/>
      <c r="H245" s="57"/>
      <c r="I245" s="57"/>
    </row>
    <row r="246" spans="1:9" x14ac:dyDescent="0.2">
      <c r="A246" s="57"/>
      <c r="B246" s="57"/>
      <c r="C246" s="57"/>
      <c r="D246" s="57"/>
      <c r="E246" s="10"/>
      <c r="G246" s="57"/>
      <c r="H246" s="57"/>
      <c r="I246" s="57"/>
    </row>
    <row r="247" spans="1:9" x14ac:dyDescent="0.2">
      <c r="A247" s="57"/>
      <c r="B247" s="57"/>
      <c r="C247" s="57"/>
      <c r="D247" s="57"/>
      <c r="E247" s="10"/>
      <c r="G247" s="57"/>
      <c r="H247" s="57"/>
      <c r="I247" s="57"/>
    </row>
    <row r="248" spans="1:9" x14ac:dyDescent="0.2">
      <c r="A248" s="57"/>
      <c r="B248" s="57"/>
      <c r="C248" s="57"/>
      <c r="D248" s="57"/>
      <c r="E248" s="10"/>
      <c r="G248" s="57"/>
      <c r="H248" s="57"/>
      <c r="I248" s="57"/>
    </row>
    <row r="249" spans="1:9" x14ac:dyDescent="0.2">
      <c r="A249" s="57"/>
      <c r="B249" s="57"/>
      <c r="C249" s="57"/>
      <c r="D249" s="57"/>
      <c r="E249" s="10"/>
      <c r="G249" s="57"/>
      <c r="H249" s="57"/>
      <c r="I249" s="57"/>
    </row>
    <row r="250" spans="1:9" x14ac:dyDescent="0.2">
      <c r="A250" s="57"/>
      <c r="B250" s="57"/>
      <c r="C250" s="57"/>
      <c r="D250" s="57"/>
      <c r="E250" s="10"/>
      <c r="G250" s="57"/>
      <c r="H250" s="57"/>
      <c r="I250" s="57"/>
    </row>
    <row r="251" spans="1:9" x14ac:dyDescent="0.2">
      <c r="A251" s="57"/>
      <c r="B251" s="57"/>
      <c r="C251" s="57"/>
      <c r="D251" s="57"/>
      <c r="E251" s="10"/>
      <c r="G251" s="57"/>
      <c r="H251" s="57"/>
      <c r="I251" s="57"/>
    </row>
    <row r="252" spans="1:9" x14ac:dyDescent="0.2">
      <c r="A252" s="57"/>
      <c r="B252" s="57"/>
      <c r="C252" s="57"/>
      <c r="D252" s="57"/>
      <c r="E252" s="10"/>
      <c r="G252" s="57"/>
      <c r="H252" s="57"/>
      <c r="I252" s="57"/>
    </row>
    <row r="253" spans="1:9" x14ac:dyDescent="0.2">
      <c r="A253" s="57"/>
      <c r="B253" s="57"/>
      <c r="C253" s="57"/>
      <c r="D253" s="57"/>
      <c r="E253" s="10"/>
      <c r="G253" s="57"/>
      <c r="H253" s="57"/>
      <c r="I253" s="57"/>
    </row>
    <row r="254" spans="1:9" x14ac:dyDescent="0.2">
      <c r="A254" s="57"/>
      <c r="B254" s="57"/>
      <c r="C254" s="57"/>
      <c r="D254" s="57"/>
      <c r="E254" s="10"/>
      <c r="G254" s="57"/>
      <c r="H254" s="57"/>
      <c r="I254" s="57"/>
    </row>
  </sheetData>
  <mergeCells count="2">
    <mergeCell ref="A1:F1"/>
    <mergeCell ref="A78:D78"/>
  </mergeCells>
  <conditionalFormatting sqref="F2:F3">
    <cfRule type="cellIs" dxfId="30" priority="4" stopIfTrue="1" operator="between">
      <formula>0.009</formula>
      <formula>-0.009</formula>
    </cfRule>
  </conditionalFormatting>
  <conditionalFormatting sqref="F5:F149">
    <cfRule type="cellIs" dxfId="29" priority="1" stopIfTrue="1" operator="between">
      <formula>0.009</formula>
      <formula>-0.009</formula>
    </cfRule>
  </conditionalFormatting>
  <conditionalFormatting sqref="F250:F65536">
    <cfRule type="cellIs" dxfId="28" priority="2" stopIfTrue="1" operator="between">
      <formula>0.009</formula>
      <formula>-0.009</formula>
    </cfRule>
  </conditionalFormatting>
  <hyperlinks>
    <hyperlink ref="A116" r:id="rId1" tooltip="https://www.franklintempletonindia.com/downloadsServlet/pdf/product-labels-jg9o5k7l" display="https://www.franklintempletonindia.com/downloadsServlet/pdf/product-labels-jg9o5k7l" xr:uid="{58DED769-D6F9-44BE-907E-ADDB48E294FA}"/>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9F1DE-0790-45B4-8EA7-05621EDE0B62}">
  <dimension ref="A1:I244"/>
  <sheetViews>
    <sheetView workbookViewId="0">
      <selection sqref="A1:F1"/>
    </sheetView>
  </sheetViews>
  <sheetFormatPr defaultColWidth="9.140625" defaultRowHeight="11.25" x14ac:dyDescent="0.2"/>
  <cols>
    <col min="1" max="1" width="38.7109375" style="6" bestFit="1" customWidth="1"/>
    <col min="2" max="2" width="31.7109375" style="6" bestFit="1" customWidth="1"/>
    <col min="3" max="3" width="25.5703125" style="6" bestFit="1" customWidth="1"/>
    <col min="4" max="4" width="15.7109375" style="6" customWidth="1"/>
    <col min="5" max="5" width="28" style="9" customWidth="1"/>
    <col min="6" max="6" width="13.5703125" style="10" bestFit="1" customWidth="1"/>
    <col min="7" max="16384" width="9.140625" style="6"/>
  </cols>
  <sheetData>
    <row r="1" spans="1:6" s="1" customFormat="1" ht="15" x14ac:dyDescent="0.2">
      <c r="A1" s="173" t="s">
        <v>26</v>
      </c>
      <c r="B1" s="174"/>
      <c r="C1" s="174"/>
      <c r="D1" s="174"/>
      <c r="E1" s="174"/>
      <c r="F1" s="174"/>
    </row>
    <row r="2" spans="1:6" s="1" customFormat="1" ht="12" x14ac:dyDescent="0.2">
      <c r="E2" s="5"/>
      <c r="F2" s="8"/>
    </row>
    <row r="3" spans="1:6" s="1" customFormat="1" ht="12" x14ac:dyDescent="0.2">
      <c r="A3" s="7" t="s">
        <v>7</v>
      </c>
      <c r="B3" s="2"/>
      <c r="C3" s="3"/>
      <c r="D3" s="3"/>
      <c r="E3" s="4"/>
      <c r="F3" s="8"/>
    </row>
    <row r="4" spans="1:6" s="1" customFormat="1" ht="21.75" customHeight="1" x14ac:dyDescent="0.2">
      <c r="A4" s="14" t="s">
        <v>2</v>
      </c>
      <c r="B4" s="14" t="s">
        <v>0</v>
      </c>
      <c r="C4" s="15" t="s">
        <v>582</v>
      </c>
      <c r="D4" s="15" t="s">
        <v>1</v>
      </c>
      <c r="E4" s="61" t="s">
        <v>6</v>
      </c>
      <c r="F4" s="16" t="s">
        <v>3</v>
      </c>
    </row>
    <row r="5" spans="1:6" x14ac:dyDescent="0.2">
      <c r="A5" s="17" t="s">
        <v>139</v>
      </c>
      <c r="B5" s="18"/>
      <c r="C5" s="18"/>
      <c r="D5" s="18"/>
      <c r="E5" s="19"/>
      <c r="F5" s="20"/>
    </row>
    <row r="6" spans="1:6" x14ac:dyDescent="0.2">
      <c r="A6" s="21" t="s">
        <v>31</v>
      </c>
      <c r="B6" s="22"/>
      <c r="C6" s="22"/>
      <c r="D6" s="22"/>
      <c r="E6" s="23"/>
      <c r="F6" s="24"/>
    </row>
    <row r="7" spans="1:6" x14ac:dyDescent="0.2">
      <c r="A7" s="22" t="s">
        <v>141</v>
      </c>
      <c r="B7" s="22" t="s">
        <v>140</v>
      </c>
      <c r="C7" s="22" t="s">
        <v>142</v>
      </c>
      <c r="D7" s="25">
        <v>1004869</v>
      </c>
      <c r="E7" s="23">
        <v>7481.7521399999996</v>
      </c>
      <c r="F7" s="24">
        <v>10.495511934744499</v>
      </c>
    </row>
    <row r="8" spans="1:6" x14ac:dyDescent="0.2">
      <c r="A8" s="22" t="s">
        <v>144</v>
      </c>
      <c r="B8" s="22" t="s">
        <v>143</v>
      </c>
      <c r="C8" s="22" t="s">
        <v>142</v>
      </c>
      <c r="D8" s="25">
        <v>469406</v>
      </c>
      <c r="E8" s="23">
        <v>5897.6169840000002</v>
      </c>
      <c r="F8" s="24">
        <v>8.2732638403233505</v>
      </c>
    </row>
    <row r="9" spans="1:6" x14ac:dyDescent="0.2">
      <c r="A9" s="22" t="s">
        <v>148</v>
      </c>
      <c r="B9" s="22" t="s">
        <v>147</v>
      </c>
      <c r="C9" s="22" t="s">
        <v>149</v>
      </c>
      <c r="D9" s="25">
        <v>443481</v>
      </c>
      <c r="E9" s="23">
        <v>5859.2709720000003</v>
      </c>
      <c r="F9" s="24">
        <v>8.2194714907420003</v>
      </c>
    </row>
    <row r="10" spans="1:6" x14ac:dyDescent="0.2">
      <c r="A10" s="22" t="s">
        <v>156</v>
      </c>
      <c r="B10" s="22" t="s">
        <v>155</v>
      </c>
      <c r="C10" s="22" t="s">
        <v>157</v>
      </c>
      <c r="D10" s="25">
        <v>201531</v>
      </c>
      <c r="E10" s="23">
        <v>3686.0019900000002</v>
      </c>
      <c r="F10" s="24">
        <v>5.1707778009252499</v>
      </c>
    </row>
    <row r="11" spans="1:6" x14ac:dyDescent="0.2">
      <c r="A11" s="22" t="s">
        <v>153</v>
      </c>
      <c r="B11" s="22" t="s">
        <v>152</v>
      </c>
      <c r="C11" s="22" t="s">
        <v>154</v>
      </c>
      <c r="D11" s="25">
        <v>77091</v>
      </c>
      <c r="E11" s="23">
        <v>3142.614615</v>
      </c>
      <c r="F11" s="24">
        <v>4.4085059997770797</v>
      </c>
    </row>
    <row r="12" spans="1:6" x14ac:dyDescent="0.2">
      <c r="A12" s="22" t="s">
        <v>159</v>
      </c>
      <c r="B12" s="22" t="s">
        <v>158</v>
      </c>
      <c r="C12" s="22" t="s">
        <v>160</v>
      </c>
      <c r="D12" s="25">
        <v>230206</v>
      </c>
      <c r="E12" s="23">
        <v>2672.4614539999998</v>
      </c>
      <c r="F12" s="24">
        <v>3.7489682310702199</v>
      </c>
    </row>
    <row r="13" spans="1:6" x14ac:dyDescent="0.2">
      <c r="A13" s="22" t="s">
        <v>146</v>
      </c>
      <c r="B13" s="22" t="s">
        <v>145</v>
      </c>
      <c r="C13" s="22" t="s">
        <v>142</v>
      </c>
      <c r="D13" s="25">
        <v>272466</v>
      </c>
      <c r="E13" s="23">
        <v>2627.662104</v>
      </c>
      <c r="F13" s="24">
        <v>3.6861230440344199</v>
      </c>
    </row>
    <row r="14" spans="1:6" x14ac:dyDescent="0.2">
      <c r="A14" s="22" t="s">
        <v>151</v>
      </c>
      <c r="B14" s="22" t="s">
        <v>150</v>
      </c>
      <c r="C14" s="22" t="s">
        <v>142</v>
      </c>
      <c r="D14" s="25">
        <v>188390</v>
      </c>
      <c r="E14" s="23">
        <v>2423.8257400000002</v>
      </c>
      <c r="F14" s="24">
        <v>3.4001783948313098</v>
      </c>
    </row>
    <row r="15" spans="1:6" x14ac:dyDescent="0.2">
      <c r="A15" s="22" t="s">
        <v>320</v>
      </c>
      <c r="B15" s="22" t="s">
        <v>319</v>
      </c>
      <c r="C15" s="22" t="s">
        <v>142</v>
      </c>
      <c r="D15" s="25">
        <v>483381</v>
      </c>
      <c r="E15" s="23">
        <v>1857.1498019999999</v>
      </c>
      <c r="F15" s="24">
        <v>2.6052370550061301</v>
      </c>
    </row>
    <row r="16" spans="1:6" x14ac:dyDescent="0.2">
      <c r="A16" s="22" t="s">
        <v>344</v>
      </c>
      <c r="B16" s="22" t="s">
        <v>343</v>
      </c>
      <c r="C16" s="22" t="s">
        <v>224</v>
      </c>
      <c r="D16" s="25">
        <v>632841</v>
      </c>
      <c r="E16" s="23">
        <v>1815.620829</v>
      </c>
      <c r="F16" s="24">
        <v>2.5469796009227599</v>
      </c>
    </row>
    <row r="17" spans="1:6" x14ac:dyDescent="0.2">
      <c r="A17" s="22" t="s">
        <v>179</v>
      </c>
      <c r="B17" s="22" t="s">
        <v>178</v>
      </c>
      <c r="C17" s="22" t="s">
        <v>180</v>
      </c>
      <c r="D17" s="25">
        <v>58673</v>
      </c>
      <c r="E17" s="23">
        <v>1786.944888</v>
      </c>
      <c r="F17" s="24">
        <v>2.5067525691561698</v>
      </c>
    </row>
    <row r="18" spans="1:6" x14ac:dyDescent="0.2">
      <c r="A18" s="22" t="s">
        <v>354</v>
      </c>
      <c r="B18" s="22" t="s">
        <v>353</v>
      </c>
      <c r="C18" s="22" t="s">
        <v>221</v>
      </c>
      <c r="D18" s="25">
        <v>175648</v>
      </c>
      <c r="E18" s="23">
        <v>1595.32296</v>
      </c>
      <c r="F18" s="24">
        <v>2.23794251040932</v>
      </c>
    </row>
    <row r="19" spans="1:6" x14ac:dyDescent="0.2">
      <c r="A19" s="22" t="s">
        <v>537</v>
      </c>
      <c r="B19" s="22" t="s">
        <v>536</v>
      </c>
      <c r="C19" s="22" t="s">
        <v>160</v>
      </c>
      <c r="D19" s="25">
        <v>67049</v>
      </c>
      <c r="E19" s="23">
        <v>1514.5698609999999</v>
      </c>
      <c r="F19" s="24">
        <v>2.1246608755111498</v>
      </c>
    </row>
    <row r="20" spans="1:6" x14ac:dyDescent="0.2">
      <c r="A20" s="22" t="s">
        <v>223</v>
      </c>
      <c r="B20" s="22" t="s">
        <v>222</v>
      </c>
      <c r="C20" s="22" t="s">
        <v>224</v>
      </c>
      <c r="D20" s="25">
        <v>58266</v>
      </c>
      <c r="E20" s="23">
        <v>1254.7583099999999</v>
      </c>
      <c r="F20" s="24">
        <v>1.76019341076766</v>
      </c>
    </row>
    <row r="21" spans="1:6" x14ac:dyDescent="0.2">
      <c r="A21" s="22" t="s">
        <v>356</v>
      </c>
      <c r="B21" s="22" t="s">
        <v>355</v>
      </c>
      <c r="C21" s="22" t="s">
        <v>208</v>
      </c>
      <c r="D21" s="25">
        <v>69520</v>
      </c>
      <c r="E21" s="23">
        <v>1250.80384</v>
      </c>
      <c r="F21" s="24">
        <v>1.7546460220939999</v>
      </c>
    </row>
    <row r="22" spans="1:6" x14ac:dyDescent="0.2">
      <c r="A22" s="22" t="s">
        <v>162</v>
      </c>
      <c r="B22" s="22" t="s">
        <v>161</v>
      </c>
      <c r="C22" s="22" t="s">
        <v>163</v>
      </c>
      <c r="D22" s="25">
        <v>311277</v>
      </c>
      <c r="E22" s="23">
        <v>1204.3307130000001</v>
      </c>
      <c r="F22" s="24">
        <v>1.6894528360666701</v>
      </c>
    </row>
    <row r="23" spans="1:6" x14ac:dyDescent="0.2">
      <c r="A23" s="22" t="s">
        <v>165</v>
      </c>
      <c r="B23" s="22" t="s">
        <v>164</v>
      </c>
      <c r="C23" s="22" t="s">
        <v>166</v>
      </c>
      <c r="D23" s="25">
        <v>472960</v>
      </c>
      <c r="E23" s="23">
        <v>1185.1431680000001</v>
      </c>
      <c r="F23" s="24">
        <v>1.6625362657529701</v>
      </c>
    </row>
    <row r="24" spans="1:6" x14ac:dyDescent="0.2">
      <c r="A24" s="22" t="s">
        <v>215</v>
      </c>
      <c r="B24" s="22" t="s">
        <v>214</v>
      </c>
      <c r="C24" s="22" t="s">
        <v>180</v>
      </c>
      <c r="D24" s="25">
        <v>8615</v>
      </c>
      <c r="E24" s="23">
        <v>1130.89105</v>
      </c>
      <c r="F24" s="24">
        <v>1.5864305967466501</v>
      </c>
    </row>
    <row r="25" spans="1:6" x14ac:dyDescent="0.2">
      <c r="A25" s="22" t="s">
        <v>182</v>
      </c>
      <c r="B25" s="22" t="s">
        <v>181</v>
      </c>
      <c r="C25" s="22" t="s">
        <v>183</v>
      </c>
      <c r="D25" s="25">
        <v>542689</v>
      </c>
      <c r="E25" s="23">
        <v>1128.901658</v>
      </c>
      <c r="F25" s="24">
        <v>1.58363984839143</v>
      </c>
    </row>
    <row r="26" spans="1:6" x14ac:dyDescent="0.2">
      <c r="A26" s="22" t="s">
        <v>254</v>
      </c>
      <c r="B26" s="22" t="s">
        <v>253</v>
      </c>
      <c r="C26" s="22" t="s">
        <v>213</v>
      </c>
      <c r="D26" s="25">
        <v>27094</v>
      </c>
      <c r="E26" s="23">
        <v>1104.053406</v>
      </c>
      <c r="F26" s="24">
        <v>1.54878235504716</v>
      </c>
    </row>
    <row r="27" spans="1:6" x14ac:dyDescent="0.2">
      <c r="A27" s="22" t="s">
        <v>251</v>
      </c>
      <c r="B27" s="22" t="s">
        <v>250</v>
      </c>
      <c r="C27" s="22" t="s">
        <v>252</v>
      </c>
      <c r="D27" s="25">
        <v>95038</v>
      </c>
      <c r="E27" s="23">
        <v>1070.793146</v>
      </c>
      <c r="F27" s="24">
        <v>1.5021243731666301</v>
      </c>
    </row>
    <row r="28" spans="1:6" x14ac:dyDescent="0.2">
      <c r="A28" s="22" t="s">
        <v>198</v>
      </c>
      <c r="B28" s="22" t="s">
        <v>197</v>
      </c>
      <c r="C28" s="22" t="s">
        <v>199</v>
      </c>
      <c r="D28" s="25">
        <v>235171</v>
      </c>
      <c r="E28" s="23">
        <v>965.96488250000004</v>
      </c>
      <c r="F28" s="24">
        <v>1.3550697434388399</v>
      </c>
    </row>
    <row r="29" spans="1:6" x14ac:dyDescent="0.2">
      <c r="A29" s="22" t="s">
        <v>173</v>
      </c>
      <c r="B29" s="22" t="s">
        <v>172</v>
      </c>
      <c r="C29" s="22" t="s">
        <v>174</v>
      </c>
      <c r="D29" s="25">
        <v>7775</v>
      </c>
      <c r="E29" s="23">
        <v>892.72550000000001</v>
      </c>
      <c r="F29" s="24">
        <v>1.25232846054972</v>
      </c>
    </row>
    <row r="30" spans="1:6" x14ac:dyDescent="0.2">
      <c r="A30" s="22" t="s">
        <v>416</v>
      </c>
      <c r="B30" s="22" t="s">
        <v>415</v>
      </c>
      <c r="C30" s="22" t="s">
        <v>417</v>
      </c>
      <c r="D30" s="25">
        <v>48438</v>
      </c>
      <c r="E30" s="23">
        <v>874.11214800000005</v>
      </c>
      <c r="F30" s="24">
        <v>1.2262173766209701</v>
      </c>
    </row>
    <row r="31" spans="1:6" x14ac:dyDescent="0.2">
      <c r="A31" s="22" t="s">
        <v>423</v>
      </c>
      <c r="B31" s="22" t="s">
        <v>422</v>
      </c>
      <c r="C31" s="22" t="s">
        <v>221</v>
      </c>
      <c r="D31" s="25">
        <v>91949</v>
      </c>
      <c r="E31" s="23">
        <v>870.89495350000004</v>
      </c>
      <c r="F31" s="24">
        <v>1.2217042488616801</v>
      </c>
    </row>
    <row r="32" spans="1:6" x14ac:dyDescent="0.2">
      <c r="A32" s="22" t="s">
        <v>338</v>
      </c>
      <c r="B32" s="22" t="s">
        <v>337</v>
      </c>
      <c r="C32" s="22" t="s">
        <v>163</v>
      </c>
      <c r="D32" s="25">
        <v>297371</v>
      </c>
      <c r="E32" s="23">
        <v>864.01144050000005</v>
      </c>
      <c r="F32" s="24">
        <v>1.21204795559073</v>
      </c>
    </row>
    <row r="33" spans="1:6" x14ac:dyDescent="0.2">
      <c r="A33" s="22" t="s">
        <v>171</v>
      </c>
      <c r="B33" s="22" t="s">
        <v>170</v>
      </c>
      <c r="C33" s="22" t="s">
        <v>160</v>
      </c>
      <c r="D33" s="25">
        <v>69287</v>
      </c>
      <c r="E33" s="23">
        <v>820.21950600000002</v>
      </c>
      <c r="F33" s="24">
        <v>1.1506159858342</v>
      </c>
    </row>
    <row r="34" spans="1:6" x14ac:dyDescent="0.2">
      <c r="A34" s="22" t="s">
        <v>362</v>
      </c>
      <c r="B34" s="22" t="s">
        <v>361</v>
      </c>
      <c r="C34" s="22" t="s">
        <v>213</v>
      </c>
      <c r="D34" s="25">
        <v>29687</v>
      </c>
      <c r="E34" s="23">
        <v>793.11789199999998</v>
      </c>
      <c r="F34" s="24">
        <v>1.11259744313655</v>
      </c>
    </row>
    <row r="35" spans="1:6" x14ac:dyDescent="0.2">
      <c r="A35" s="22" t="s">
        <v>368</v>
      </c>
      <c r="B35" s="22" t="s">
        <v>367</v>
      </c>
      <c r="C35" s="22" t="s">
        <v>183</v>
      </c>
      <c r="D35" s="25">
        <v>61560</v>
      </c>
      <c r="E35" s="23">
        <v>786.73680000000002</v>
      </c>
      <c r="F35" s="24">
        <v>1.1036459534334</v>
      </c>
    </row>
    <row r="36" spans="1:6" x14ac:dyDescent="0.2">
      <c r="A36" s="22" t="s">
        <v>477</v>
      </c>
      <c r="B36" s="22" t="s">
        <v>476</v>
      </c>
      <c r="C36" s="22" t="s">
        <v>174</v>
      </c>
      <c r="D36" s="25">
        <v>24997</v>
      </c>
      <c r="E36" s="23">
        <v>780.50632800000005</v>
      </c>
      <c r="F36" s="24">
        <v>1.0949057556813999</v>
      </c>
    </row>
    <row r="37" spans="1:6" x14ac:dyDescent="0.2">
      <c r="A37" s="22" t="s">
        <v>959</v>
      </c>
      <c r="B37" s="22" t="s">
        <v>958</v>
      </c>
      <c r="C37" s="22" t="s">
        <v>180</v>
      </c>
      <c r="D37" s="25">
        <v>7275</v>
      </c>
      <c r="E37" s="23">
        <v>760.96500000000003</v>
      </c>
      <c r="F37" s="24">
        <v>1.06749289337228</v>
      </c>
    </row>
    <row r="38" spans="1:6" x14ac:dyDescent="0.2">
      <c r="A38" s="22" t="s">
        <v>869</v>
      </c>
      <c r="B38" s="22" t="s">
        <v>868</v>
      </c>
      <c r="C38" s="22" t="s">
        <v>870</v>
      </c>
      <c r="D38" s="25">
        <v>149071</v>
      </c>
      <c r="E38" s="23">
        <v>682.59610899999996</v>
      </c>
      <c r="F38" s="24">
        <v>0.95755586052061503</v>
      </c>
    </row>
    <row r="39" spans="1:6" x14ac:dyDescent="0.2">
      <c r="A39" s="22" t="s">
        <v>271</v>
      </c>
      <c r="B39" s="22" t="s">
        <v>270</v>
      </c>
      <c r="C39" s="22" t="s">
        <v>272</v>
      </c>
      <c r="D39" s="25">
        <v>255055</v>
      </c>
      <c r="E39" s="23">
        <v>676.91597000000002</v>
      </c>
      <c r="F39" s="24">
        <v>0.94958767799465604</v>
      </c>
    </row>
    <row r="40" spans="1:6" x14ac:dyDescent="0.2">
      <c r="A40" s="22" t="s">
        <v>336</v>
      </c>
      <c r="B40" s="22" t="s">
        <v>335</v>
      </c>
      <c r="C40" s="22" t="s">
        <v>221</v>
      </c>
      <c r="D40" s="25">
        <v>37897</v>
      </c>
      <c r="E40" s="23">
        <v>675.93089199999997</v>
      </c>
      <c r="F40" s="24">
        <v>0.94820579608889499</v>
      </c>
    </row>
    <row r="41" spans="1:6" x14ac:dyDescent="0.2">
      <c r="A41" s="22" t="s">
        <v>427</v>
      </c>
      <c r="B41" s="22" t="s">
        <v>426</v>
      </c>
      <c r="C41" s="22" t="s">
        <v>186</v>
      </c>
      <c r="D41" s="25">
        <v>47076</v>
      </c>
      <c r="E41" s="23">
        <v>669.18534</v>
      </c>
      <c r="F41" s="24">
        <v>0.93874303653770197</v>
      </c>
    </row>
    <row r="42" spans="1:6" x14ac:dyDescent="0.2">
      <c r="A42" s="22" t="s">
        <v>204</v>
      </c>
      <c r="B42" s="22" t="s">
        <v>203</v>
      </c>
      <c r="C42" s="22" t="s">
        <v>205</v>
      </c>
      <c r="D42" s="25">
        <v>14853</v>
      </c>
      <c r="E42" s="23">
        <v>654.27464999999995</v>
      </c>
      <c r="F42" s="24">
        <v>0.91782610131692699</v>
      </c>
    </row>
    <row r="43" spans="1:6" x14ac:dyDescent="0.2">
      <c r="A43" s="22" t="s">
        <v>510</v>
      </c>
      <c r="B43" s="22" t="s">
        <v>509</v>
      </c>
      <c r="C43" s="22" t="s">
        <v>180</v>
      </c>
      <c r="D43" s="25">
        <v>9036</v>
      </c>
      <c r="E43" s="23">
        <v>648.51372000000003</v>
      </c>
      <c r="F43" s="24">
        <v>0.90974458398798896</v>
      </c>
    </row>
    <row r="44" spans="1:6" x14ac:dyDescent="0.2">
      <c r="A44" s="22" t="s">
        <v>961</v>
      </c>
      <c r="B44" s="22" t="s">
        <v>960</v>
      </c>
      <c r="C44" s="22" t="s">
        <v>160</v>
      </c>
      <c r="D44" s="25">
        <v>41684</v>
      </c>
      <c r="E44" s="23">
        <v>618.54887599999995</v>
      </c>
      <c r="F44" s="24">
        <v>0.86770946013734096</v>
      </c>
    </row>
    <row r="45" spans="1:6" x14ac:dyDescent="0.2">
      <c r="A45" s="22" t="s">
        <v>256</v>
      </c>
      <c r="B45" s="22" t="s">
        <v>255</v>
      </c>
      <c r="C45" s="22" t="s">
        <v>166</v>
      </c>
      <c r="D45" s="25">
        <v>14568</v>
      </c>
      <c r="E45" s="23">
        <v>615.35231999999996</v>
      </c>
      <c r="F45" s="24">
        <v>0.86322528436937995</v>
      </c>
    </row>
    <row r="46" spans="1:6" x14ac:dyDescent="0.2">
      <c r="A46" s="22" t="s">
        <v>407</v>
      </c>
      <c r="B46" s="22" t="s">
        <v>406</v>
      </c>
      <c r="C46" s="22" t="s">
        <v>408</v>
      </c>
      <c r="D46" s="25">
        <v>18816</v>
      </c>
      <c r="E46" s="23">
        <v>552.70118400000001</v>
      </c>
      <c r="F46" s="24">
        <v>0.775337349389847</v>
      </c>
    </row>
    <row r="47" spans="1:6" x14ac:dyDescent="0.2">
      <c r="A47" s="22" t="s">
        <v>168</v>
      </c>
      <c r="B47" s="22" t="s">
        <v>167</v>
      </c>
      <c r="C47" s="22" t="s">
        <v>169</v>
      </c>
      <c r="D47" s="25">
        <v>6756</v>
      </c>
      <c r="E47" s="23">
        <v>552.40434000000005</v>
      </c>
      <c r="F47" s="24">
        <v>0.77492093226101699</v>
      </c>
    </row>
    <row r="48" spans="1:6" x14ac:dyDescent="0.2">
      <c r="A48" s="22" t="s">
        <v>539</v>
      </c>
      <c r="B48" s="22" t="s">
        <v>538</v>
      </c>
      <c r="C48" s="22" t="s">
        <v>180</v>
      </c>
      <c r="D48" s="25">
        <v>137511</v>
      </c>
      <c r="E48" s="23">
        <v>541.65582900000004</v>
      </c>
      <c r="F48" s="24">
        <v>0.75984276295384201</v>
      </c>
    </row>
    <row r="49" spans="1:7" x14ac:dyDescent="0.2">
      <c r="A49" s="22" t="s">
        <v>358</v>
      </c>
      <c r="B49" s="22" t="s">
        <v>357</v>
      </c>
      <c r="C49" s="22" t="s">
        <v>202</v>
      </c>
      <c r="D49" s="25">
        <v>29489</v>
      </c>
      <c r="E49" s="23">
        <v>539.67818899999997</v>
      </c>
      <c r="F49" s="24">
        <v>0.75706850047705498</v>
      </c>
    </row>
    <row r="50" spans="1:7" x14ac:dyDescent="0.2">
      <c r="A50" s="22" t="s">
        <v>543</v>
      </c>
      <c r="B50" s="22" t="s">
        <v>542</v>
      </c>
      <c r="C50" s="22" t="s">
        <v>208</v>
      </c>
      <c r="D50" s="25">
        <v>40011</v>
      </c>
      <c r="E50" s="23">
        <v>521.54338499999994</v>
      </c>
      <c r="F50" s="24">
        <v>0.73162873072062795</v>
      </c>
    </row>
    <row r="51" spans="1:7" x14ac:dyDescent="0.2">
      <c r="A51" s="22" t="s">
        <v>258</v>
      </c>
      <c r="B51" s="22" t="s">
        <v>257</v>
      </c>
      <c r="C51" s="22" t="s">
        <v>208</v>
      </c>
      <c r="D51" s="25">
        <v>36939</v>
      </c>
      <c r="E51" s="23">
        <v>517.51539000000002</v>
      </c>
      <c r="F51" s="24">
        <v>0.72597820009564695</v>
      </c>
    </row>
    <row r="52" spans="1:7" x14ac:dyDescent="0.2">
      <c r="A52" s="22" t="s">
        <v>326</v>
      </c>
      <c r="B52" s="22" t="s">
        <v>325</v>
      </c>
      <c r="C52" s="22" t="s">
        <v>221</v>
      </c>
      <c r="D52" s="25">
        <v>215332</v>
      </c>
      <c r="E52" s="23">
        <v>514.53581399999996</v>
      </c>
      <c r="F52" s="24">
        <v>0.72179840706276999</v>
      </c>
    </row>
    <row r="53" spans="1:7" x14ac:dyDescent="0.2">
      <c r="A53" s="22" t="s">
        <v>858</v>
      </c>
      <c r="B53" s="22" t="s">
        <v>857</v>
      </c>
      <c r="C53" s="22" t="s">
        <v>189</v>
      </c>
      <c r="D53" s="25">
        <v>42752</v>
      </c>
      <c r="E53" s="23">
        <v>503.78956799999997</v>
      </c>
      <c r="F53" s="24">
        <v>0.70672341513090697</v>
      </c>
    </row>
    <row r="54" spans="1:7" x14ac:dyDescent="0.2">
      <c r="A54" s="22" t="s">
        <v>481</v>
      </c>
      <c r="B54" s="22" t="s">
        <v>480</v>
      </c>
      <c r="C54" s="22" t="s">
        <v>169</v>
      </c>
      <c r="D54" s="25">
        <v>48855</v>
      </c>
      <c r="E54" s="23">
        <v>471.49960499999997</v>
      </c>
      <c r="F54" s="24">
        <v>0.66142658015196099</v>
      </c>
    </row>
    <row r="55" spans="1:7" x14ac:dyDescent="0.2">
      <c r="A55" s="22" t="s">
        <v>226</v>
      </c>
      <c r="B55" s="22" t="s">
        <v>225</v>
      </c>
      <c r="C55" s="22" t="s">
        <v>202</v>
      </c>
      <c r="D55" s="25">
        <v>70606</v>
      </c>
      <c r="E55" s="23">
        <v>419.96448800000002</v>
      </c>
      <c r="F55" s="24">
        <v>0.58913236010687497</v>
      </c>
    </row>
    <row r="56" spans="1:7" x14ac:dyDescent="0.2">
      <c r="A56" s="22" t="s">
        <v>963</v>
      </c>
      <c r="B56" s="22" t="s">
        <v>962</v>
      </c>
      <c r="C56" s="22" t="s">
        <v>160</v>
      </c>
      <c r="D56" s="25">
        <v>187637</v>
      </c>
      <c r="E56" s="23">
        <v>383.24857250000002</v>
      </c>
      <c r="F56" s="24">
        <v>0.53762673386925897</v>
      </c>
    </row>
    <row r="57" spans="1:7" x14ac:dyDescent="0.2">
      <c r="A57" s="21" t="s">
        <v>34</v>
      </c>
      <c r="B57" s="21"/>
      <c r="C57" s="21"/>
      <c r="D57" s="21"/>
      <c r="E57" s="26">
        <f>SUM(E7:E56)</f>
        <v>70859.598321999976</v>
      </c>
      <c r="F57" s="27">
        <f>SUM(F7:F56)</f>
        <v>99.402886645179905</v>
      </c>
      <c r="G57" s="11"/>
    </row>
    <row r="58" spans="1:7" x14ac:dyDescent="0.2">
      <c r="A58" s="22"/>
      <c r="B58" s="22"/>
      <c r="C58" s="22"/>
      <c r="D58" s="22"/>
      <c r="E58" s="23"/>
      <c r="F58" s="24"/>
    </row>
    <row r="59" spans="1:7" x14ac:dyDescent="0.2">
      <c r="A59" s="21" t="s">
        <v>44</v>
      </c>
      <c r="B59" s="21"/>
      <c r="C59" s="21"/>
      <c r="D59" s="21"/>
      <c r="E59" s="26">
        <f>E57</f>
        <v>70859.598321999976</v>
      </c>
      <c r="F59" s="27">
        <f>F57</f>
        <v>99.402886645179905</v>
      </c>
      <c r="G59" s="11"/>
    </row>
    <row r="60" spans="1:7" x14ac:dyDescent="0.2">
      <c r="A60" s="21"/>
      <c r="B60" s="21"/>
      <c r="C60" s="21"/>
      <c r="D60" s="21"/>
      <c r="E60" s="26"/>
      <c r="F60" s="27"/>
      <c r="G60" s="11"/>
    </row>
    <row r="61" spans="1:7" x14ac:dyDescent="0.2">
      <c r="A61" s="21" t="s">
        <v>46</v>
      </c>
      <c r="B61" s="21"/>
      <c r="C61" s="21"/>
      <c r="D61" s="21"/>
      <c r="E61" s="26">
        <f>E63-(E57)</f>
        <v>425.65376020001713</v>
      </c>
      <c r="F61" s="27">
        <f>F63-(F57)</f>
        <v>0.59711335482009531</v>
      </c>
      <c r="G61" s="11"/>
    </row>
    <row r="62" spans="1:7" x14ac:dyDescent="0.2">
      <c r="A62" s="21"/>
      <c r="B62" s="21"/>
      <c r="C62" s="21"/>
      <c r="D62" s="21"/>
      <c r="E62" s="26"/>
      <c r="F62" s="27"/>
      <c r="G62" s="11"/>
    </row>
    <row r="63" spans="1:7" x14ac:dyDescent="0.2">
      <c r="A63" s="28" t="s">
        <v>45</v>
      </c>
      <c r="B63" s="28"/>
      <c r="C63" s="28"/>
      <c r="D63" s="28"/>
      <c r="E63" s="29">
        <v>71285.252082199993</v>
      </c>
      <c r="F63" s="30">
        <v>100</v>
      </c>
      <c r="G63" s="11"/>
    </row>
    <row r="65" spans="1:7" ht="24.75" customHeight="1" x14ac:dyDescent="0.2">
      <c r="A65" s="175" t="s">
        <v>983</v>
      </c>
      <c r="B65" s="175"/>
      <c r="C65" s="175"/>
      <c r="D65" s="175"/>
      <c r="G65" s="9"/>
    </row>
    <row r="67" spans="1:7" x14ac:dyDescent="0.2">
      <c r="A67" s="11" t="s">
        <v>49</v>
      </c>
    </row>
    <row r="68" spans="1:7" x14ac:dyDescent="0.2">
      <c r="A68" s="11" t="s">
        <v>995</v>
      </c>
    </row>
    <row r="69" spans="1:7" x14ac:dyDescent="0.2">
      <c r="A69" s="11" t="s">
        <v>50</v>
      </c>
      <c r="B69" s="11"/>
      <c r="C69" s="31" t="s">
        <v>52</v>
      </c>
      <c r="D69" s="11" t="s">
        <v>51</v>
      </c>
    </row>
    <row r="70" spans="1:7" x14ac:dyDescent="0.2">
      <c r="A70" s="6" t="s">
        <v>59</v>
      </c>
      <c r="C70" s="32">
        <v>193.6293</v>
      </c>
      <c r="D70" s="32">
        <v>190.20269999999999</v>
      </c>
    </row>
    <row r="71" spans="1:7" x14ac:dyDescent="0.2">
      <c r="A71" s="6" t="s">
        <v>127</v>
      </c>
      <c r="C71" s="32">
        <v>175.42259999999999</v>
      </c>
      <c r="D71" s="32">
        <v>164.4777</v>
      </c>
    </row>
    <row r="72" spans="1:7" x14ac:dyDescent="0.2">
      <c r="A72" s="6" t="s">
        <v>60</v>
      </c>
      <c r="C72" s="32">
        <v>203.99029999999999</v>
      </c>
      <c r="D72" s="32">
        <v>200.43780000000001</v>
      </c>
    </row>
    <row r="73" spans="1:7" x14ac:dyDescent="0.2">
      <c r="A73" s="6" t="s">
        <v>128</v>
      </c>
      <c r="C73" s="32">
        <v>185.68190000000001</v>
      </c>
      <c r="D73" s="32">
        <v>174.60730000000001</v>
      </c>
    </row>
    <row r="75" spans="1:7" x14ac:dyDescent="0.2">
      <c r="A75" s="11" t="s">
        <v>996</v>
      </c>
    </row>
    <row r="76" spans="1:7" x14ac:dyDescent="0.2">
      <c r="A76" s="176" t="s">
        <v>53</v>
      </c>
      <c r="B76" s="177"/>
      <c r="C76" s="33" t="s">
        <v>54</v>
      </c>
    </row>
    <row r="77" spans="1:7" x14ac:dyDescent="0.2">
      <c r="A77" s="171" t="s">
        <v>127</v>
      </c>
      <c r="B77" s="172"/>
      <c r="C77" s="34">
        <v>8</v>
      </c>
    </row>
    <row r="78" spans="1:7" x14ac:dyDescent="0.2">
      <c r="A78" s="171" t="s">
        <v>128</v>
      </c>
      <c r="B78" s="172"/>
      <c r="C78" s="34">
        <v>8</v>
      </c>
    </row>
    <row r="79" spans="1:7" x14ac:dyDescent="0.2">
      <c r="A79" s="6" t="s">
        <v>55</v>
      </c>
    </row>
    <row r="80" spans="1:7" x14ac:dyDescent="0.2">
      <c r="A80" s="6" t="s">
        <v>56</v>
      </c>
    </row>
    <row r="82" spans="1:4" x14ac:dyDescent="0.2">
      <c r="A82" s="11" t="s">
        <v>998</v>
      </c>
      <c r="D82" s="31" t="s">
        <v>58</v>
      </c>
    </row>
    <row r="84" spans="1:4" x14ac:dyDescent="0.2">
      <c r="A84" s="11" t="s">
        <v>1019</v>
      </c>
      <c r="D84" s="31" t="s">
        <v>58</v>
      </c>
    </row>
    <row r="85" spans="1:4" x14ac:dyDescent="0.2">
      <c r="A85" s="11"/>
    </row>
    <row r="86" spans="1:4" x14ac:dyDescent="0.2">
      <c r="A86" s="11" t="s">
        <v>1014</v>
      </c>
      <c r="D86" s="31" t="s">
        <v>58</v>
      </c>
    </row>
    <row r="88" spans="1:4" x14ac:dyDescent="0.2">
      <c r="A88" s="11" t="s">
        <v>1015</v>
      </c>
      <c r="D88" s="36">
        <v>5.5838264922397803E-2</v>
      </c>
    </row>
    <row r="90" spans="1:4" x14ac:dyDescent="0.2">
      <c r="A90" s="11" t="s">
        <v>377</v>
      </c>
      <c r="D90" s="31" t="s">
        <v>58</v>
      </c>
    </row>
    <row r="92" spans="1:4" x14ac:dyDescent="0.2">
      <c r="A92" s="11" t="s">
        <v>984</v>
      </c>
      <c r="D92" s="31" t="s">
        <v>58</v>
      </c>
    </row>
    <row r="94" spans="1:4" x14ac:dyDescent="0.2">
      <c r="A94" s="11" t="s">
        <v>985</v>
      </c>
      <c r="B94" s="11"/>
      <c r="D94" s="31" t="s">
        <v>58</v>
      </c>
    </row>
    <row r="95" spans="1:4" x14ac:dyDescent="0.2">
      <c r="A95" s="11"/>
      <c r="B95" s="11"/>
    </row>
    <row r="96" spans="1:4" x14ac:dyDescent="0.2">
      <c r="A96" s="11" t="s">
        <v>986</v>
      </c>
      <c r="B96" s="11"/>
      <c r="D96" s="31" t="s">
        <v>58</v>
      </c>
    </row>
    <row r="97" spans="1:9" x14ac:dyDescent="0.2">
      <c r="A97" s="11"/>
      <c r="B97" s="11"/>
    </row>
    <row r="98" spans="1:9" x14ac:dyDescent="0.2">
      <c r="A98" s="11" t="s">
        <v>987</v>
      </c>
      <c r="B98" s="11"/>
      <c r="D98" s="31" t="s">
        <v>58</v>
      </c>
    </row>
    <row r="100" spans="1:9" x14ac:dyDescent="0.2">
      <c r="A100" s="56" t="s">
        <v>1020</v>
      </c>
      <c r="B100" s="57"/>
      <c r="C100" s="57"/>
      <c r="D100" s="57"/>
      <c r="E100" s="10"/>
      <c r="G100" s="57"/>
      <c r="H100" s="57"/>
      <c r="I100" s="57"/>
    </row>
    <row r="101" spans="1:9" x14ac:dyDescent="0.2">
      <c r="A101" s="56"/>
      <c r="B101" s="57"/>
      <c r="C101" s="57"/>
      <c r="D101" s="57"/>
      <c r="E101" s="10"/>
      <c r="G101" s="57"/>
      <c r="H101" s="57"/>
      <c r="I101" s="57"/>
    </row>
    <row r="102" spans="1:9" x14ac:dyDescent="0.2">
      <c r="A102" s="56" t="s">
        <v>1129</v>
      </c>
      <c r="B102" s="57"/>
      <c r="C102" s="57"/>
      <c r="D102" s="57"/>
      <c r="E102" s="10"/>
      <c r="G102" s="57"/>
      <c r="H102" s="57"/>
      <c r="I102" s="57"/>
    </row>
    <row r="103" spans="1:9" x14ac:dyDescent="0.2">
      <c r="A103" s="71"/>
      <c r="B103" s="57"/>
      <c r="C103" s="57"/>
      <c r="D103" s="57"/>
      <c r="E103" s="10"/>
      <c r="G103" s="57"/>
      <c r="H103" s="57"/>
      <c r="I103" s="57"/>
    </row>
    <row r="104" spans="1:9" x14ac:dyDescent="0.2">
      <c r="A104" s="57"/>
      <c r="B104" s="57"/>
      <c r="C104" s="57"/>
      <c r="D104" s="57"/>
      <c r="E104" s="10"/>
      <c r="G104" s="57"/>
      <c r="H104" s="57"/>
      <c r="I104" s="57"/>
    </row>
    <row r="105" spans="1:9" x14ac:dyDescent="0.2">
      <c r="A105" s="57"/>
      <c r="B105" s="57"/>
      <c r="C105" s="57"/>
      <c r="D105" s="57"/>
      <c r="E105" s="10"/>
      <c r="G105" s="57"/>
      <c r="H105" s="57"/>
      <c r="I105" s="57"/>
    </row>
    <row r="106" spans="1:9" x14ac:dyDescent="0.2">
      <c r="A106" s="57"/>
      <c r="B106" s="57"/>
      <c r="C106" s="57"/>
      <c r="D106" s="57"/>
      <c r="E106" s="10"/>
      <c r="G106" s="57"/>
      <c r="H106" s="57"/>
      <c r="I106" s="57"/>
    </row>
    <row r="107" spans="1:9" x14ac:dyDescent="0.2">
      <c r="A107" s="57"/>
      <c r="B107" s="57"/>
      <c r="C107" s="57"/>
      <c r="D107" s="57"/>
      <c r="E107" s="10"/>
      <c r="G107" s="57"/>
      <c r="H107" s="57"/>
      <c r="I107" s="57"/>
    </row>
    <row r="108" spans="1:9" x14ac:dyDescent="0.2">
      <c r="A108" s="57"/>
      <c r="B108" s="57"/>
      <c r="C108" s="57"/>
      <c r="D108" s="57"/>
      <c r="E108" s="10"/>
      <c r="G108" s="57"/>
      <c r="H108" s="57"/>
      <c r="I108" s="57"/>
    </row>
    <row r="109" spans="1:9" x14ac:dyDescent="0.2">
      <c r="A109" s="57"/>
      <c r="B109" s="57"/>
      <c r="C109" s="57"/>
      <c r="D109" s="57"/>
      <c r="E109" s="10"/>
      <c r="G109" s="57"/>
      <c r="H109" s="57"/>
      <c r="I109" s="57"/>
    </row>
    <row r="110" spans="1:9" x14ac:dyDescent="0.2">
      <c r="A110" s="57"/>
      <c r="B110" s="57"/>
      <c r="C110" s="57"/>
      <c r="D110" s="57"/>
      <c r="E110" s="10"/>
      <c r="G110" s="57"/>
      <c r="H110" s="57"/>
      <c r="I110" s="57"/>
    </row>
    <row r="111" spans="1:9" x14ac:dyDescent="0.2">
      <c r="A111" s="57"/>
      <c r="B111" s="57"/>
      <c r="C111" s="57"/>
      <c r="D111" s="57"/>
      <c r="E111" s="10"/>
      <c r="G111" s="57"/>
      <c r="H111" s="57"/>
      <c r="I111" s="57"/>
    </row>
    <row r="112" spans="1:9" x14ac:dyDescent="0.2">
      <c r="A112" s="57"/>
      <c r="B112" s="57"/>
      <c r="C112" s="57"/>
      <c r="D112" s="57"/>
      <c r="E112" s="10"/>
      <c r="G112" s="57"/>
      <c r="H112" s="57"/>
      <c r="I112" s="57"/>
    </row>
    <row r="113" spans="1:9" x14ac:dyDescent="0.2">
      <c r="A113" s="57"/>
      <c r="B113" s="57"/>
      <c r="C113" s="57"/>
      <c r="D113" s="57"/>
      <c r="E113" s="10"/>
      <c r="G113" s="57"/>
      <c r="H113" s="57"/>
      <c r="I113" s="57"/>
    </row>
    <row r="114" spans="1:9" x14ac:dyDescent="0.2">
      <c r="A114" s="57"/>
      <c r="B114" s="57"/>
      <c r="C114" s="57"/>
      <c r="D114" s="57"/>
      <c r="E114" s="10"/>
      <c r="G114" s="57"/>
      <c r="H114" s="57"/>
      <c r="I114" s="57"/>
    </row>
    <row r="115" spans="1:9" x14ac:dyDescent="0.2">
      <c r="A115" s="57"/>
      <c r="B115" s="57"/>
      <c r="C115" s="57"/>
      <c r="D115" s="57"/>
      <c r="E115" s="10"/>
      <c r="G115" s="57"/>
      <c r="H115" s="57"/>
      <c r="I115" s="57"/>
    </row>
    <row r="116" spans="1:9" x14ac:dyDescent="0.2">
      <c r="A116" s="57"/>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6" t="s">
        <v>1156</v>
      </c>
      <c r="B120" s="57"/>
      <c r="C120" s="57"/>
      <c r="D120" s="57"/>
      <c r="E120" s="10"/>
      <c r="G120" s="57"/>
      <c r="H120" s="57"/>
      <c r="I120" s="57"/>
    </row>
    <row r="121" spans="1:9" x14ac:dyDescent="0.2">
      <c r="A121" s="57"/>
      <c r="B121" s="57"/>
      <c r="C121" s="57"/>
      <c r="D121" s="57"/>
      <c r="E121" s="10"/>
      <c r="G121" s="57"/>
      <c r="H121" s="57"/>
      <c r="I121" s="57"/>
    </row>
    <row r="122" spans="1:9" x14ac:dyDescent="0.2">
      <c r="A122" s="56" t="s">
        <v>1130</v>
      </c>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7"/>
      <c r="B126" s="57"/>
      <c r="C126" s="57"/>
      <c r="D126" s="57"/>
      <c r="E126" s="10"/>
      <c r="G126" s="57"/>
      <c r="H126" s="57"/>
      <c r="I126" s="57"/>
    </row>
    <row r="127" spans="1:9" x14ac:dyDescent="0.2">
      <c r="A127" s="57"/>
      <c r="B127" s="57"/>
      <c r="C127" s="57"/>
      <c r="D127" s="57"/>
      <c r="E127" s="10"/>
      <c r="G127" s="57"/>
      <c r="H127" s="57"/>
      <c r="I127" s="57"/>
    </row>
    <row r="128" spans="1:9" x14ac:dyDescent="0.2">
      <c r="A128" s="57"/>
      <c r="B128" s="57"/>
      <c r="C128" s="57"/>
      <c r="D128" s="57"/>
      <c r="E128" s="10"/>
      <c r="G128" s="57"/>
      <c r="H128" s="57"/>
      <c r="I128" s="57"/>
    </row>
    <row r="129" spans="1:9" x14ac:dyDescent="0.2">
      <c r="A129" s="57"/>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6" t="s">
        <v>1157</v>
      </c>
      <c r="B140" s="57"/>
      <c r="C140" s="57"/>
      <c r="D140" s="57"/>
      <c r="E140" s="10"/>
      <c r="G140" s="57"/>
      <c r="H140" s="57"/>
      <c r="I140" s="57"/>
    </row>
    <row r="141" spans="1:9" x14ac:dyDescent="0.2">
      <c r="A141" s="57"/>
      <c r="B141" s="57"/>
      <c r="C141" s="57"/>
      <c r="D141" s="57"/>
      <c r="E141" s="10"/>
      <c r="G141" s="57"/>
      <c r="H141" s="57"/>
      <c r="I141" s="57"/>
    </row>
    <row r="142" spans="1:9" x14ac:dyDescent="0.2">
      <c r="A142" s="57" t="s">
        <v>1128</v>
      </c>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7"/>
      <c r="B147" s="57"/>
      <c r="C147" s="57"/>
      <c r="D147" s="57"/>
      <c r="E147" s="10"/>
      <c r="G147" s="57"/>
      <c r="H147" s="57"/>
      <c r="I147" s="57"/>
    </row>
    <row r="148" spans="1:9" x14ac:dyDescent="0.2">
      <c r="A148" s="57"/>
      <c r="B148" s="57"/>
      <c r="C148" s="57"/>
      <c r="D148" s="57"/>
      <c r="E148" s="10"/>
      <c r="G148" s="57"/>
      <c r="H148" s="57"/>
      <c r="I148" s="57"/>
    </row>
    <row r="149" spans="1:9" x14ac:dyDescent="0.2">
      <c r="A149" s="57"/>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row r="223" spans="1:9" x14ac:dyDescent="0.2">
      <c r="A223" s="57"/>
      <c r="B223" s="57"/>
      <c r="C223" s="57"/>
      <c r="D223" s="57"/>
      <c r="E223" s="10"/>
      <c r="G223" s="57"/>
      <c r="H223" s="57"/>
      <c r="I223" s="57"/>
    </row>
    <row r="224" spans="1:9" x14ac:dyDescent="0.2">
      <c r="A224" s="57"/>
      <c r="B224" s="57"/>
      <c r="C224" s="57"/>
      <c r="D224" s="57"/>
      <c r="E224" s="10"/>
      <c r="G224" s="57"/>
      <c r="H224" s="57"/>
      <c r="I224" s="57"/>
    </row>
    <row r="225" spans="1:9" x14ac:dyDescent="0.2">
      <c r="A225" s="57"/>
      <c r="B225" s="57"/>
      <c r="C225" s="57"/>
      <c r="D225" s="57"/>
      <c r="E225" s="10"/>
      <c r="G225" s="57"/>
      <c r="H225" s="57"/>
      <c r="I225" s="57"/>
    </row>
    <row r="226" spans="1:9" x14ac:dyDescent="0.2">
      <c r="A226" s="57"/>
      <c r="B226" s="57"/>
      <c r="C226" s="57"/>
      <c r="D226" s="57"/>
      <c r="E226" s="10"/>
      <c r="G226" s="57"/>
      <c r="H226" s="57"/>
      <c r="I226" s="57"/>
    </row>
    <row r="227" spans="1:9" x14ac:dyDescent="0.2">
      <c r="A227" s="57"/>
      <c r="B227" s="57"/>
      <c r="C227" s="57"/>
      <c r="D227" s="57"/>
      <c r="E227" s="10"/>
      <c r="G227" s="57"/>
      <c r="H227" s="57"/>
      <c r="I227" s="57"/>
    </row>
    <row r="228" spans="1:9" x14ac:dyDescent="0.2">
      <c r="A228" s="57"/>
      <c r="B228" s="57"/>
      <c r="C228" s="57"/>
      <c r="D228" s="57"/>
      <c r="E228" s="10"/>
      <c r="G228" s="57"/>
      <c r="H228" s="57"/>
      <c r="I228" s="57"/>
    </row>
    <row r="229" spans="1:9" x14ac:dyDescent="0.2">
      <c r="A229" s="57"/>
      <c r="B229" s="57"/>
      <c r="C229" s="57"/>
      <c r="D229" s="57"/>
      <c r="E229" s="10"/>
      <c r="G229" s="57"/>
      <c r="H229" s="57"/>
      <c r="I229" s="57"/>
    </row>
    <row r="230" spans="1:9" x14ac:dyDescent="0.2">
      <c r="A230" s="57"/>
      <c r="B230" s="57"/>
      <c r="C230" s="57"/>
      <c r="D230" s="57"/>
      <c r="E230" s="10"/>
      <c r="G230" s="57"/>
      <c r="H230" s="57"/>
      <c r="I230" s="57"/>
    </row>
    <row r="231" spans="1:9" x14ac:dyDescent="0.2">
      <c r="A231" s="57"/>
      <c r="B231" s="57"/>
      <c r="C231" s="57"/>
      <c r="D231" s="57"/>
      <c r="E231" s="10"/>
      <c r="G231" s="57"/>
      <c r="H231" s="57"/>
      <c r="I231" s="57"/>
    </row>
    <row r="232" spans="1:9" x14ac:dyDescent="0.2">
      <c r="A232" s="57"/>
      <c r="B232" s="57"/>
      <c r="C232" s="57"/>
      <c r="D232" s="57"/>
      <c r="E232" s="10"/>
      <c r="G232" s="57"/>
      <c r="H232" s="57"/>
      <c r="I232" s="57"/>
    </row>
    <row r="233" spans="1:9" x14ac:dyDescent="0.2">
      <c r="A233" s="57"/>
      <c r="B233" s="57"/>
      <c r="C233" s="57"/>
      <c r="D233" s="57"/>
      <c r="E233" s="10"/>
      <c r="G233" s="57"/>
      <c r="H233" s="57"/>
      <c r="I233" s="57"/>
    </row>
    <row r="234" spans="1:9" x14ac:dyDescent="0.2">
      <c r="A234" s="57"/>
      <c r="B234" s="57"/>
      <c r="C234" s="57"/>
      <c r="D234" s="57"/>
      <c r="E234" s="10"/>
      <c r="G234" s="57"/>
      <c r="H234" s="57"/>
      <c r="I234" s="57"/>
    </row>
    <row r="235" spans="1:9" x14ac:dyDescent="0.2">
      <c r="A235" s="57"/>
      <c r="B235" s="57"/>
      <c r="C235" s="57"/>
      <c r="D235" s="57"/>
      <c r="E235" s="10"/>
      <c r="G235" s="57"/>
      <c r="H235" s="57"/>
      <c r="I235" s="57"/>
    </row>
    <row r="236" spans="1:9" x14ac:dyDescent="0.2">
      <c r="A236" s="57"/>
      <c r="B236" s="57"/>
      <c r="C236" s="57"/>
      <c r="D236" s="57"/>
      <c r="E236" s="10"/>
      <c r="G236" s="57"/>
      <c r="H236" s="57"/>
      <c r="I236" s="57"/>
    </row>
    <row r="237" spans="1:9" x14ac:dyDescent="0.2">
      <c r="A237" s="57"/>
      <c r="B237" s="57"/>
      <c r="C237" s="57"/>
      <c r="D237" s="57"/>
      <c r="E237" s="10"/>
      <c r="G237" s="57"/>
      <c r="H237" s="57"/>
      <c r="I237" s="57"/>
    </row>
    <row r="238" spans="1:9" x14ac:dyDescent="0.2">
      <c r="A238" s="57"/>
      <c r="B238" s="57"/>
      <c r="C238" s="57"/>
      <c r="D238" s="57"/>
      <c r="E238" s="10"/>
      <c r="G238" s="57"/>
      <c r="H238" s="57"/>
      <c r="I238" s="57"/>
    </row>
    <row r="239" spans="1:9" x14ac:dyDescent="0.2">
      <c r="A239" s="57"/>
      <c r="B239" s="57"/>
      <c r="C239" s="57"/>
      <c r="D239" s="57"/>
      <c r="E239" s="10"/>
      <c r="G239" s="57"/>
      <c r="H239" s="57"/>
      <c r="I239" s="57"/>
    </row>
    <row r="240" spans="1:9" x14ac:dyDescent="0.2">
      <c r="A240" s="57"/>
      <c r="B240" s="57"/>
      <c r="C240" s="57"/>
      <c r="D240" s="57"/>
      <c r="E240" s="10"/>
      <c r="G240" s="57"/>
      <c r="H240" s="57"/>
      <c r="I240" s="57"/>
    </row>
    <row r="241" spans="1:9" x14ac:dyDescent="0.2">
      <c r="A241" s="57"/>
      <c r="B241" s="57"/>
      <c r="C241" s="57"/>
      <c r="D241" s="57"/>
      <c r="E241" s="10"/>
      <c r="G241" s="57"/>
      <c r="H241" s="57"/>
      <c r="I241" s="57"/>
    </row>
    <row r="242" spans="1:9" x14ac:dyDescent="0.2">
      <c r="A242" s="57"/>
      <c r="B242" s="57"/>
      <c r="C242" s="57"/>
      <c r="D242" s="57"/>
      <c r="E242" s="10"/>
      <c r="G242" s="57"/>
      <c r="H242" s="57"/>
      <c r="I242" s="57"/>
    </row>
    <row r="243" spans="1:9" x14ac:dyDescent="0.2">
      <c r="A243" s="57"/>
      <c r="B243" s="57"/>
      <c r="C243" s="57"/>
      <c r="D243" s="57"/>
      <c r="E243" s="10"/>
      <c r="G243" s="57"/>
      <c r="H243" s="57"/>
      <c r="I243" s="57"/>
    </row>
    <row r="244" spans="1:9" x14ac:dyDescent="0.2">
      <c r="A244" s="57"/>
      <c r="B244" s="57"/>
      <c r="C244" s="57"/>
      <c r="D244" s="57"/>
      <c r="E244" s="10"/>
      <c r="G244" s="57"/>
      <c r="H244" s="57"/>
      <c r="I244" s="57"/>
    </row>
  </sheetData>
  <mergeCells count="5">
    <mergeCell ref="A1:F1"/>
    <mergeCell ref="A76:B76"/>
    <mergeCell ref="A77:B77"/>
    <mergeCell ref="A78:B78"/>
    <mergeCell ref="A65:D65"/>
  </mergeCells>
  <conditionalFormatting sqref="F2:F3">
    <cfRule type="cellIs" dxfId="27" priority="5" stopIfTrue="1" operator="between">
      <formula>0.009</formula>
      <formula>-0.009</formula>
    </cfRule>
  </conditionalFormatting>
  <conditionalFormatting sqref="F5:F139">
    <cfRule type="cellIs" dxfId="26" priority="1" stopIfTrue="1" operator="between">
      <formula>0.009</formula>
      <formula>-0.009</formula>
    </cfRule>
  </conditionalFormatting>
  <conditionalFormatting sqref="F240:F65536">
    <cfRule type="cellIs" dxfId="25" priority="2" stopIfTrue="1" operator="between">
      <formula>0.009</formula>
      <formula>-0.009</formula>
    </cfRule>
  </conditionalFormatting>
  <hyperlinks>
    <hyperlink ref="A103" r:id="rId1" tooltip="https://www.franklintempletonindia.com/downloadsServlet/pdf/product-labels-jg9o5k7l" display="https://www.franklintempletonindia.com/downloadsServlet/pdf/product-labels-jg9o5k7l" xr:uid="{77DCEBAE-FA5D-4FF6-9E16-DFCCCC40D01C}"/>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9E86C-A781-48CE-84E0-8050D701F467}">
  <dimension ref="A1:I251"/>
  <sheetViews>
    <sheetView workbookViewId="0">
      <selection sqref="A1:F1"/>
    </sheetView>
  </sheetViews>
  <sheetFormatPr defaultColWidth="9.140625" defaultRowHeight="11.25" x14ac:dyDescent="0.2"/>
  <cols>
    <col min="1" max="1" width="38.7109375" style="6" bestFit="1" customWidth="1"/>
    <col min="2" max="2" width="34.140625" style="6" bestFit="1" customWidth="1"/>
    <col min="3" max="3" width="25.5703125" style="6" bestFit="1" customWidth="1"/>
    <col min="4" max="4" width="15.7109375" style="6" customWidth="1"/>
    <col min="5" max="5" width="28" style="9" customWidth="1"/>
    <col min="6" max="6" width="13.5703125" style="10" bestFit="1" customWidth="1"/>
    <col min="7" max="16384" width="9.140625" style="6"/>
  </cols>
  <sheetData>
    <row r="1" spans="1:7" s="1" customFormat="1" ht="15" x14ac:dyDescent="0.2">
      <c r="A1" s="173" t="s">
        <v>27</v>
      </c>
      <c r="B1" s="174"/>
      <c r="C1" s="174"/>
      <c r="D1" s="174"/>
      <c r="E1" s="174"/>
      <c r="F1" s="174"/>
    </row>
    <row r="2" spans="1:7" s="1" customFormat="1" ht="12" x14ac:dyDescent="0.2">
      <c r="E2" s="5"/>
      <c r="F2" s="8"/>
    </row>
    <row r="3" spans="1:7" s="1" customFormat="1" ht="12" x14ac:dyDescent="0.2">
      <c r="A3" s="7" t="s">
        <v>7</v>
      </c>
      <c r="B3" s="2"/>
      <c r="C3" s="3"/>
      <c r="D3" s="3"/>
      <c r="E3" s="4"/>
      <c r="F3" s="8"/>
    </row>
    <row r="4" spans="1:7" s="1" customFormat="1" ht="21.75" customHeight="1" x14ac:dyDescent="0.2">
      <c r="A4" s="14" t="s">
        <v>2</v>
      </c>
      <c r="B4" s="14" t="s">
        <v>0</v>
      </c>
      <c r="C4" s="15" t="s">
        <v>4</v>
      </c>
      <c r="D4" s="15" t="s">
        <v>1</v>
      </c>
      <c r="E4" s="61" t="s">
        <v>6</v>
      </c>
      <c r="F4" s="16" t="s">
        <v>3</v>
      </c>
      <c r="G4" s="63" t="s">
        <v>5</v>
      </c>
    </row>
    <row r="5" spans="1:7" x14ac:dyDescent="0.2">
      <c r="A5" s="17" t="s">
        <v>139</v>
      </c>
      <c r="B5" s="18"/>
      <c r="C5" s="18"/>
      <c r="D5" s="18"/>
      <c r="E5" s="19"/>
      <c r="F5" s="20"/>
      <c r="G5" s="64"/>
    </row>
    <row r="6" spans="1:7" x14ac:dyDescent="0.2">
      <c r="A6" s="21" t="s">
        <v>31</v>
      </c>
      <c r="B6" s="22"/>
      <c r="C6" s="22"/>
      <c r="D6" s="22"/>
      <c r="E6" s="23"/>
      <c r="F6" s="24"/>
      <c r="G6" s="24"/>
    </row>
    <row r="7" spans="1:7" x14ac:dyDescent="0.2">
      <c r="A7" s="22" t="s">
        <v>141</v>
      </c>
      <c r="B7" s="22" t="s">
        <v>140</v>
      </c>
      <c r="C7" s="22" t="s">
        <v>142</v>
      </c>
      <c r="D7" s="25">
        <v>6520834</v>
      </c>
      <c r="E7" s="23">
        <v>48550.869550000003</v>
      </c>
      <c r="F7" s="24">
        <v>8.0399080016336892</v>
      </c>
      <c r="G7" s="24"/>
    </row>
    <row r="8" spans="1:7" x14ac:dyDescent="0.2">
      <c r="A8" s="22" t="s">
        <v>144</v>
      </c>
      <c r="B8" s="22" t="s">
        <v>143</v>
      </c>
      <c r="C8" s="22" t="s">
        <v>142</v>
      </c>
      <c r="D8" s="25">
        <v>3297903</v>
      </c>
      <c r="E8" s="23">
        <v>41434.853289999999</v>
      </c>
      <c r="F8" s="24">
        <v>6.8615127102865499</v>
      </c>
      <c r="G8" s="24"/>
    </row>
    <row r="9" spans="1:7" x14ac:dyDescent="0.2">
      <c r="A9" s="22" t="s">
        <v>151</v>
      </c>
      <c r="B9" s="22" t="s">
        <v>150</v>
      </c>
      <c r="C9" s="22" t="s">
        <v>142</v>
      </c>
      <c r="D9" s="25">
        <v>2477634</v>
      </c>
      <c r="E9" s="23">
        <v>31877.23904</v>
      </c>
      <c r="F9" s="24">
        <v>5.2787946251662099</v>
      </c>
      <c r="G9" s="24"/>
    </row>
    <row r="10" spans="1:7" x14ac:dyDescent="0.2">
      <c r="A10" s="22" t="s">
        <v>153</v>
      </c>
      <c r="B10" s="22" t="s">
        <v>152</v>
      </c>
      <c r="C10" s="22" t="s">
        <v>154</v>
      </c>
      <c r="D10" s="25">
        <v>717322</v>
      </c>
      <c r="E10" s="23">
        <v>29241.63133</v>
      </c>
      <c r="F10" s="24">
        <v>4.8423442852814897</v>
      </c>
      <c r="G10" s="24"/>
    </row>
    <row r="11" spans="1:7" x14ac:dyDescent="0.2">
      <c r="A11" s="22" t="s">
        <v>146</v>
      </c>
      <c r="B11" s="22" t="s">
        <v>145</v>
      </c>
      <c r="C11" s="22" t="s">
        <v>142</v>
      </c>
      <c r="D11" s="25">
        <v>2833344</v>
      </c>
      <c r="E11" s="23">
        <v>27324.769540000001</v>
      </c>
      <c r="F11" s="24">
        <v>4.5249165525490103</v>
      </c>
      <c r="G11" s="24"/>
    </row>
    <row r="12" spans="1:7" x14ac:dyDescent="0.2">
      <c r="A12" s="22" t="s">
        <v>159</v>
      </c>
      <c r="B12" s="22" t="s">
        <v>158</v>
      </c>
      <c r="C12" s="22" t="s">
        <v>160</v>
      </c>
      <c r="D12" s="25">
        <v>1911441</v>
      </c>
      <c r="E12" s="23">
        <v>22189.918570000002</v>
      </c>
      <c r="F12" s="24">
        <v>3.6745974999029301</v>
      </c>
      <c r="G12" s="24"/>
    </row>
    <row r="13" spans="1:7" x14ac:dyDescent="0.2">
      <c r="A13" s="22" t="s">
        <v>148</v>
      </c>
      <c r="B13" s="22" t="s">
        <v>147</v>
      </c>
      <c r="C13" s="22" t="s">
        <v>149</v>
      </c>
      <c r="D13" s="25">
        <v>1472922</v>
      </c>
      <c r="E13" s="23">
        <v>19460.245459999998</v>
      </c>
      <c r="F13" s="24">
        <v>3.2225701545155898</v>
      </c>
      <c r="G13" s="24"/>
    </row>
    <row r="14" spans="1:7" x14ac:dyDescent="0.2">
      <c r="A14" s="22" t="s">
        <v>156</v>
      </c>
      <c r="B14" s="22" t="s">
        <v>155</v>
      </c>
      <c r="C14" s="22" t="s">
        <v>157</v>
      </c>
      <c r="D14" s="25">
        <v>1060541</v>
      </c>
      <c r="E14" s="23">
        <v>19397.294890000001</v>
      </c>
      <c r="F14" s="24">
        <v>3.21214569052264</v>
      </c>
      <c r="G14" s="24"/>
    </row>
    <row r="15" spans="1:7" x14ac:dyDescent="0.2">
      <c r="A15" s="22" t="s">
        <v>320</v>
      </c>
      <c r="B15" s="22" t="s">
        <v>319</v>
      </c>
      <c r="C15" s="22" t="s">
        <v>142</v>
      </c>
      <c r="D15" s="25">
        <v>4981055</v>
      </c>
      <c r="E15" s="23">
        <v>19137.213309999999</v>
      </c>
      <c r="F15" s="24">
        <v>3.16907680225142</v>
      </c>
      <c r="G15" s="24"/>
    </row>
    <row r="16" spans="1:7" x14ac:dyDescent="0.2">
      <c r="A16" s="22" t="s">
        <v>165</v>
      </c>
      <c r="B16" s="22" t="s">
        <v>164</v>
      </c>
      <c r="C16" s="22" t="s">
        <v>166</v>
      </c>
      <c r="D16" s="25">
        <v>7500000</v>
      </c>
      <c r="E16" s="23">
        <v>18793.5</v>
      </c>
      <c r="F16" s="24">
        <v>3.1121586993018702</v>
      </c>
      <c r="G16" s="24"/>
    </row>
    <row r="17" spans="1:7" x14ac:dyDescent="0.2">
      <c r="A17" s="22" t="s">
        <v>171</v>
      </c>
      <c r="B17" s="22" t="s">
        <v>170</v>
      </c>
      <c r="C17" s="22" t="s">
        <v>160</v>
      </c>
      <c r="D17" s="25">
        <v>1512587</v>
      </c>
      <c r="E17" s="23">
        <v>17906.00491</v>
      </c>
      <c r="F17" s="24">
        <v>2.9651916327665702</v>
      </c>
      <c r="G17" s="24"/>
    </row>
    <row r="18" spans="1:7" x14ac:dyDescent="0.2">
      <c r="A18" s="22" t="s">
        <v>179</v>
      </c>
      <c r="B18" s="22" t="s">
        <v>178</v>
      </c>
      <c r="C18" s="22" t="s">
        <v>180</v>
      </c>
      <c r="D18" s="25">
        <v>556937</v>
      </c>
      <c r="E18" s="23">
        <v>16962.073270000001</v>
      </c>
      <c r="F18" s="24">
        <v>2.80887880838727</v>
      </c>
      <c r="G18" s="24"/>
    </row>
    <row r="19" spans="1:7" x14ac:dyDescent="0.2">
      <c r="A19" s="22" t="s">
        <v>198</v>
      </c>
      <c r="B19" s="22" t="s">
        <v>197</v>
      </c>
      <c r="C19" s="22" t="s">
        <v>199</v>
      </c>
      <c r="D19" s="25">
        <v>3951487</v>
      </c>
      <c r="E19" s="23">
        <v>16230.73285</v>
      </c>
      <c r="F19" s="24">
        <v>2.6877705821253199</v>
      </c>
      <c r="G19" s="24"/>
    </row>
    <row r="20" spans="1:7" x14ac:dyDescent="0.2">
      <c r="A20" s="22" t="s">
        <v>176</v>
      </c>
      <c r="B20" s="22" t="s">
        <v>175</v>
      </c>
      <c r="C20" s="22" t="s">
        <v>177</v>
      </c>
      <c r="D20" s="25">
        <v>805125</v>
      </c>
      <c r="E20" s="23">
        <v>15522.81</v>
      </c>
      <c r="F20" s="24">
        <v>2.57054024950701</v>
      </c>
      <c r="G20" s="24"/>
    </row>
    <row r="21" spans="1:7" x14ac:dyDescent="0.2">
      <c r="A21" s="22" t="s">
        <v>477</v>
      </c>
      <c r="B21" s="22" t="s">
        <v>476</v>
      </c>
      <c r="C21" s="22" t="s">
        <v>174</v>
      </c>
      <c r="D21" s="25">
        <v>483733</v>
      </c>
      <c r="E21" s="23">
        <v>15104.07919</v>
      </c>
      <c r="F21" s="24">
        <v>2.5011994277863501</v>
      </c>
      <c r="G21" s="24"/>
    </row>
    <row r="22" spans="1:7" x14ac:dyDescent="0.2">
      <c r="A22" s="22" t="s">
        <v>168</v>
      </c>
      <c r="B22" s="22" t="s">
        <v>167</v>
      </c>
      <c r="C22" s="22" t="s">
        <v>169</v>
      </c>
      <c r="D22" s="25">
        <v>181735</v>
      </c>
      <c r="E22" s="23">
        <v>14859.56228</v>
      </c>
      <c r="F22" s="24">
        <v>2.4607080116806301</v>
      </c>
      <c r="G22" s="24"/>
    </row>
    <row r="23" spans="1:7" x14ac:dyDescent="0.2">
      <c r="A23" s="22" t="s">
        <v>188</v>
      </c>
      <c r="B23" s="22" t="s">
        <v>187</v>
      </c>
      <c r="C23" s="22" t="s">
        <v>189</v>
      </c>
      <c r="D23" s="25">
        <v>1733734</v>
      </c>
      <c r="E23" s="23">
        <v>14246.092280000001</v>
      </c>
      <c r="F23" s="24">
        <v>2.35911884535926</v>
      </c>
      <c r="G23" s="24"/>
    </row>
    <row r="24" spans="1:7" x14ac:dyDescent="0.2">
      <c r="A24" s="22" t="s">
        <v>162</v>
      </c>
      <c r="B24" s="22" t="s">
        <v>161</v>
      </c>
      <c r="C24" s="22" t="s">
        <v>163</v>
      </c>
      <c r="D24" s="25">
        <v>3481067</v>
      </c>
      <c r="E24" s="23">
        <v>13468.248219999999</v>
      </c>
      <c r="F24" s="24">
        <v>2.2303097274179899</v>
      </c>
      <c r="G24" s="24"/>
    </row>
    <row r="25" spans="1:7" x14ac:dyDescent="0.2">
      <c r="A25" s="22" t="s">
        <v>249</v>
      </c>
      <c r="B25" s="22" t="s">
        <v>248</v>
      </c>
      <c r="C25" s="22" t="s">
        <v>163</v>
      </c>
      <c r="D25" s="25">
        <v>2998866</v>
      </c>
      <c r="E25" s="23">
        <v>12617.7287</v>
      </c>
      <c r="F25" s="24">
        <v>2.0894657269340899</v>
      </c>
      <c r="G25" s="24"/>
    </row>
    <row r="26" spans="1:7" x14ac:dyDescent="0.2">
      <c r="A26" s="22" t="s">
        <v>726</v>
      </c>
      <c r="B26" s="22" t="s">
        <v>725</v>
      </c>
      <c r="C26" s="22" t="s">
        <v>218</v>
      </c>
      <c r="D26" s="25">
        <v>338873</v>
      </c>
      <c r="E26" s="23">
        <v>10645.35642</v>
      </c>
      <c r="F26" s="24">
        <v>1.7628455896811099</v>
      </c>
      <c r="G26" s="24"/>
    </row>
    <row r="27" spans="1:7" x14ac:dyDescent="0.2">
      <c r="A27" s="22" t="s">
        <v>182</v>
      </c>
      <c r="B27" s="22" t="s">
        <v>181</v>
      </c>
      <c r="C27" s="22" t="s">
        <v>183</v>
      </c>
      <c r="D27" s="25">
        <v>5028993</v>
      </c>
      <c r="E27" s="23">
        <v>10461.311240000001</v>
      </c>
      <c r="F27" s="24">
        <v>1.7323681475866901</v>
      </c>
      <c r="G27" s="24"/>
    </row>
    <row r="28" spans="1:7" x14ac:dyDescent="0.2">
      <c r="A28" s="22" t="s">
        <v>732</v>
      </c>
      <c r="B28" s="22" t="s">
        <v>731</v>
      </c>
      <c r="C28" s="22" t="s">
        <v>174</v>
      </c>
      <c r="D28" s="25">
        <v>38310</v>
      </c>
      <c r="E28" s="23">
        <v>9682.8525000000009</v>
      </c>
      <c r="F28" s="24">
        <v>1.6034572401059899</v>
      </c>
      <c r="G28" s="24"/>
    </row>
    <row r="29" spans="1:7" x14ac:dyDescent="0.2">
      <c r="A29" s="22" t="s">
        <v>469</v>
      </c>
      <c r="B29" s="22" t="s">
        <v>468</v>
      </c>
      <c r="C29" s="22" t="s">
        <v>432</v>
      </c>
      <c r="D29" s="25">
        <v>711101</v>
      </c>
      <c r="E29" s="23">
        <v>9030.9827000000005</v>
      </c>
      <c r="F29" s="24">
        <v>1.4955091586479199</v>
      </c>
      <c r="G29" s="24"/>
    </row>
    <row r="30" spans="1:7" x14ac:dyDescent="0.2">
      <c r="A30" s="22" t="s">
        <v>185</v>
      </c>
      <c r="B30" s="22" t="s">
        <v>184</v>
      </c>
      <c r="C30" s="22" t="s">
        <v>186</v>
      </c>
      <c r="D30" s="25">
        <v>167038</v>
      </c>
      <c r="E30" s="23">
        <v>8693.4927100000004</v>
      </c>
      <c r="F30" s="24">
        <v>1.4396216226218601</v>
      </c>
      <c r="G30" s="24"/>
    </row>
    <row r="31" spans="1:7" x14ac:dyDescent="0.2">
      <c r="A31" s="22" t="s">
        <v>204</v>
      </c>
      <c r="B31" s="22" t="s">
        <v>203</v>
      </c>
      <c r="C31" s="22" t="s">
        <v>205</v>
      </c>
      <c r="D31" s="25">
        <v>188397</v>
      </c>
      <c r="E31" s="23">
        <v>8298.8878499999992</v>
      </c>
      <c r="F31" s="24">
        <v>1.37427600058042</v>
      </c>
      <c r="G31" s="24"/>
    </row>
    <row r="32" spans="1:7" x14ac:dyDescent="0.2">
      <c r="A32" s="22" t="s">
        <v>220</v>
      </c>
      <c r="B32" s="22" t="s">
        <v>219</v>
      </c>
      <c r="C32" s="22" t="s">
        <v>221</v>
      </c>
      <c r="D32" s="25">
        <v>534037</v>
      </c>
      <c r="E32" s="23">
        <v>8211.8869489999997</v>
      </c>
      <c r="F32" s="24">
        <v>1.35986885923398</v>
      </c>
      <c r="G32" s="24"/>
    </row>
    <row r="33" spans="1:7" x14ac:dyDescent="0.2">
      <c r="A33" s="22" t="s">
        <v>251</v>
      </c>
      <c r="B33" s="22" t="s">
        <v>250</v>
      </c>
      <c r="C33" s="22" t="s">
        <v>252</v>
      </c>
      <c r="D33" s="25">
        <v>728470</v>
      </c>
      <c r="E33" s="23">
        <v>8207.6714900000006</v>
      </c>
      <c r="F33" s="24">
        <v>1.35917078929499</v>
      </c>
      <c r="G33" s="24"/>
    </row>
    <row r="34" spans="1:7" x14ac:dyDescent="0.2">
      <c r="A34" s="22" t="s">
        <v>379</v>
      </c>
      <c r="B34" s="22" t="s">
        <v>378</v>
      </c>
      <c r="C34" s="22" t="s">
        <v>380</v>
      </c>
      <c r="D34" s="25">
        <v>415074</v>
      </c>
      <c r="E34" s="23">
        <v>7066.6348500000004</v>
      </c>
      <c r="F34" s="24">
        <v>1.1702178478312899</v>
      </c>
      <c r="G34" s="24"/>
    </row>
    <row r="35" spans="1:7" x14ac:dyDescent="0.2">
      <c r="A35" s="22" t="s">
        <v>207</v>
      </c>
      <c r="B35" s="22" t="s">
        <v>206</v>
      </c>
      <c r="C35" s="22" t="s">
        <v>208</v>
      </c>
      <c r="D35" s="25">
        <v>463906</v>
      </c>
      <c r="E35" s="23">
        <v>6490.0449399999998</v>
      </c>
      <c r="F35" s="24">
        <v>1.0747359363014399</v>
      </c>
      <c r="G35" s="24"/>
    </row>
    <row r="36" spans="1:7" x14ac:dyDescent="0.2">
      <c r="A36" s="22" t="s">
        <v>274</v>
      </c>
      <c r="B36" s="22" t="s">
        <v>273</v>
      </c>
      <c r="C36" s="22" t="s">
        <v>221</v>
      </c>
      <c r="D36" s="25">
        <v>1963573</v>
      </c>
      <c r="E36" s="23">
        <v>6006.5698069999999</v>
      </c>
      <c r="F36" s="24">
        <v>0.99467360937659399</v>
      </c>
      <c r="G36" s="24"/>
    </row>
    <row r="37" spans="1:7" x14ac:dyDescent="0.2">
      <c r="A37" s="22" t="s">
        <v>258</v>
      </c>
      <c r="B37" s="22" t="s">
        <v>257</v>
      </c>
      <c r="C37" s="22" t="s">
        <v>208</v>
      </c>
      <c r="D37" s="25">
        <v>425000</v>
      </c>
      <c r="E37" s="23">
        <v>5954.25</v>
      </c>
      <c r="F37" s="24">
        <v>0.98600957433783798</v>
      </c>
      <c r="G37" s="24"/>
    </row>
    <row r="38" spans="1:7" x14ac:dyDescent="0.2">
      <c r="A38" s="22" t="s">
        <v>506</v>
      </c>
      <c r="B38" s="22" t="s">
        <v>505</v>
      </c>
      <c r="C38" s="22" t="s">
        <v>213</v>
      </c>
      <c r="D38" s="25">
        <v>1469310</v>
      </c>
      <c r="E38" s="23">
        <v>5216.7851549999996</v>
      </c>
      <c r="F38" s="24">
        <v>0.86388715792811899</v>
      </c>
      <c r="G38" s="24"/>
    </row>
    <row r="39" spans="1:7" x14ac:dyDescent="0.2">
      <c r="A39" s="22" t="s">
        <v>348</v>
      </c>
      <c r="B39" s="22" t="s">
        <v>347</v>
      </c>
      <c r="C39" s="22" t="s">
        <v>192</v>
      </c>
      <c r="D39" s="25">
        <v>262365</v>
      </c>
      <c r="E39" s="23">
        <v>4624.7078549999997</v>
      </c>
      <c r="F39" s="24">
        <v>0.76584057161614105</v>
      </c>
      <c r="G39" s="24"/>
    </row>
    <row r="40" spans="1:7" x14ac:dyDescent="0.2">
      <c r="A40" s="22" t="s">
        <v>752</v>
      </c>
      <c r="B40" s="22" t="s">
        <v>751</v>
      </c>
      <c r="C40" s="22" t="s">
        <v>213</v>
      </c>
      <c r="D40" s="25">
        <v>40000</v>
      </c>
      <c r="E40" s="23">
        <v>4609.6000000000004</v>
      </c>
      <c r="F40" s="24">
        <v>0.76333874692324</v>
      </c>
      <c r="G40" s="24"/>
    </row>
    <row r="41" spans="1:7" x14ac:dyDescent="0.2">
      <c r="A41" s="22" t="s">
        <v>362</v>
      </c>
      <c r="B41" s="22" t="s">
        <v>361</v>
      </c>
      <c r="C41" s="22" t="s">
        <v>213</v>
      </c>
      <c r="D41" s="25">
        <v>158051</v>
      </c>
      <c r="E41" s="23">
        <v>4222.4905159999998</v>
      </c>
      <c r="F41" s="24">
        <v>0.69923434123974004</v>
      </c>
      <c r="G41" s="24"/>
    </row>
    <row r="42" spans="1:7" x14ac:dyDescent="0.2">
      <c r="A42" s="22" t="s">
        <v>292</v>
      </c>
      <c r="B42" s="22" t="s">
        <v>291</v>
      </c>
      <c r="C42" s="22" t="s">
        <v>192</v>
      </c>
      <c r="D42" s="25">
        <v>283157</v>
      </c>
      <c r="E42" s="23">
        <v>3876.9856439999999</v>
      </c>
      <c r="F42" s="24">
        <v>0.64201955990332105</v>
      </c>
      <c r="G42" s="24"/>
    </row>
    <row r="43" spans="1:7" x14ac:dyDescent="0.2">
      <c r="A43" s="22" t="s">
        <v>235</v>
      </c>
      <c r="B43" s="22" t="s">
        <v>234</v>
      </c>
      <c r="C43" s="22" t="s">
        <v>236</v>
      </c>
      <c r="D43" s="25">
        <v>3303337</v>
      </c>
      <c r="E43" s="23">
        <v>3764.1525120000001</v>
      </c>
      <c r="F43" s="24">
        <v>0.62333466282064498</v>
      </c>
      <c r="G43" s="24"/>
    </row>
    <row r="44" spans="1:7" x14ac:dyDescent="0.2">
      <c r="A44" s="22" t="s">
        <v>587</v>
      </c>
      <c r="B44" s="22" t="s">
        <v>586</v>
      </c>
      <c r="C44" s="22" t="s">
        <v>160</v>
      </c>
      <c r="D44" s="25">
        <v>506717</v>
      </c>
      <c r="E44" s="23">
        <v>3632.400815</v>
      </c>
      <c r="F44" s="24">
        <v>0.60151689657346696</v>
      </c>
      <c r="G44" s="24"/>
    </row>
    <row r="45" spans="1:7" x14ac:dyDescent="0.2">
      <c r="A45" s="22" t="s">
        <v>285</v>
      </c>
      <c r="B45" s="22" t="s">
        <v>284</v>
      </c>
      <c r="C45" s="22" t="s">
        <v>286</v>
      </c>
      <c r="D45" s="25">
        <v>129162</v>
      </c>
      <c r="E45" s="23">
        <v>3584.2455</v>
      </c>
      <c r="F45" s="24">
        <v>0.59354249146027005</v>
      </c>
      <c r="G45" s="24"/>
    </row>
    <row r="46" spans="1:7" x14ac:dyDescent="0.2">
      <c r="A46" s="22" t="s">
        <v>281</v>
      </c>
      <c r="B46" s="22" t="s">
        <v>280</v>
      </c>
      <c r="C46" s="22" t="s">
        <v>149</v>
      </c>
      <c r="D46" s="25">
        <v>1200000</v>
      </c>
      <c r="E46" s="23">
        <v>3577.2</v>
      </c>
      <c r="F46" s="24">
        <v>0.592375773493104</v>
      </c>
      <c r="G46" s="24"/>
    </row>
    <row r="47" spans="1:7" x14ac:dyDescent="0.2">
      <c r="A47" s="22" t="s">
        <v>866</v>
      </c>
      <c r="B47" s="22" t="s">
        <v>865</v>
      </c>
      <c r="C47" s="22" t="s">
        <v>867</v>
      </c>
      <c r="D47" s="25">
        <v>1654613</v>
      </c>
      <c r="E47" s="23">
        <v>3384.5108919999998</v>
      </c>
      <c r="F47" s="24">
        <v>0.560466917573615</v>
      </c>
      <c r="G47" s="22"/>
    </row>
    <row r="48" spans="1:7" x14ac:dyDescent="0.2">
      <c r="A48" s="22" t="s">
        <v>228</v>
      </c>
      <c r="B48" s="22" t="s">
        <v>227</v>
      </c>
      <c r="C48" s="22" t="s">
        <v>218</v>
      </c>
      <c r="D48" s="25">
        <v>374730</v>
      </c>
      <c r="E48" s="23">
        <v>3320.4825300000002</v>
      </c>
      <c r="F48" s="24">
        <v>0.54986397380048302</v>
      </c>
      <c r="G48" s="22"/>
    </row>
    <row r="49" spans="1:7" x14ac:dyDescent="0.2">
      <c r="A49" s="22" t="s">
        <v>764</v>
      </c>
      <c r="B49" s="22" t="s">
        <v>763</v>
      </c>
      <c r="C49" s="22" t="s">
        <v>236</v>
      </c>
      <c r="D49" s="25">
        <v>677175</v>
      </c>
      <c r="E49" s="23">
        <v>2894.9231249999998</v>
      </c>
      <c r="F49" s="24">
        <v>0.47939235306243699</v>
      </c>
      <c r="G49" s="22"/>
    </row>
    <row r="50" spans="1:7" x14ac:dyDescent="0.2">
      <c r="A50" s="22" t="s">
        <v>579</v>
      </c>
      <c r="B50" s="22" t="s">
        <v>578</v>
      </c>
      <c r="C50" s="22" t="s">
        <v>213</v>
      </c>
      <c r="D50" s="25">
        <v>294528</v>
      </c>
      <c r="E50" s="23">
        <v>2422.4928</v>
      </c>
      <c r="F50" s="24">
        <v>0.40115901995456699</v>
      </c>
      <c r="G50" s="22"/>
    </row>
    <row r="51" spans="1:7" x14ac:dyDescent="0.2">
      <c r="A51" s="22" t="s">
        <v>269</v>
      </c>
      <c r="B51" s="22" t="s">
        <v>268</v>
      </c>
      <c r="C51" s="22" t="s">
        <v>166</v>
      </c>
      <c r="D51" s="25">
        <v>172543</v>
      </c>
      <c r="E51" s="23">
        <v>1544.604936</v>
      </c>
      <c r="F51" s="24">
        <v>0.25578288709165498</v>
      </c>
      <c r="G51" s="22"/>
    </row>
    <row r="52" spans="1:7" x14ac:dyDescent="0.2">
      <c r="A52" s="22" t="s">
        <v>567</v>
      </c>
      <c r="B52" s="22" t="s">
        <v>566</v>
      </c>
      <c r="C52" s="22" t="s">
        <v>399</v>
      </c>
      <c r="D52" s="25">
        <v>110000</v>
      </c>
      <c r="E52" s="23">
        <v>1519.76</v>
      </c>
      <c r="F52" s="24">
        <v>0.25166862504860799</v>
      </c>
      <c r="G52" s="22"/>
    </row>
    <row r="53" spans="1:7" x14ac:dyDescent="0.2">
      <c r="A53" s="21" t="s">
        <v>34</v>
      </c>
      <c r="B53" s="21"/>
      <c r="C53" s="21"/>
      <c r="D53" s="21"/>
      <c r="E53" s="26">
        <f>SUM(E7:E52)</f>
        <v>565270.1504159997</v>
      </c>
      <c r="F53" s="27">
        <f>SUM(F7:F52)</f>
        <v>93.607386387465411</v>
      </c>
      <c r="G53" s="22"/>
    </row>
    <row r="54" spans="1:7" x14ac:dyDescent="0.2">
      <c r="A54" s="22"/>
      <c r="B54" s="22"/>
      <c r="C54" s="22"/>
      <c r="D54" s="22"/>
      <c r="E54" s="23"/>
      <c r="F54" s="24"/>
      <c r="G54" s="22"/>
    </row>
    <row r="55" spans="1:7" x14ac:dyDescent="0.2">
      <c r="A55" s="21" t="s">
        <v>1827</v>
      </c>
      <c r="B55" s="22"/>
      <c r="C55" s="22"/>
      <c r="D55" s="22"/>
      <c r="E55" s="23"/>
      <c r="F55" s="24"/>
      <c r="G55" s="22"/>
    </row>
    <row r="56" spans="1:7" x14ac:dyDescent="0.2">
      <c r="A56" s="22" t="s">
        <v>398</v>
      </c>
      <c r="B56" s="22" t="s">
        <v>397</v>
      </c>
      <c r="C56" s="22" t="s">
        <v>399</v>
      </c>
      <c r="D56" s="25">
        <v>3000</v>
      </c>
      <c r="E56" s="23">
        <v>2.9999999999999997E-4</v>
      </c>
      <c r="F56" s="24">
        <v>4.9679283251685999E-8</v>
      </c>
      <c r="G56" s="21"/>
    </row>
    <row r="57" spans="1:7" x14ac:dyDescent="0.2">
      <c r="A57" s="21" t="s">
        <v>34</v>
      </c>
      <c r="B57" s="21"/>
      <c r="C57" s="21"/>
      <c r="D57" s="21"/>
      <c r="E57" s="26">
        <f>SUM(E55:E56)</f>
        <v>2.9999999999999997E-4</v>
      </c>
      <c r="F57" s="27">
        <f>SUM(F55:F56)</f>
        <v>4.9679283251685999E-8</v>
      </c>
      <c r="G57" s="22"/>
    </row>
    <row r="58" spans="1:7" x14ac:dyDescent="0.2">
      <c r="A58" s="22"/>
      <c r="B58" s="22"/>
      <c r="C58" s="22"/>
      <c r="D58" s="22"/>
      <c r="E58" s="23"/>
      <c r="F58" s="24"/>
      <c r="G58" s="22"/>
    </row>
    <row r="59" spans="1:7" x14ac:dyDescent="0.2">
      <c r="A59" s="21" t="s">
        <v>35</v>
      </c>
      <c r="B59" s="22"/>
      <c r="C59" s="22"/>
      <c r="D59" s="22"/>
      <c r="E59" s="23"/>
      <c r="F59" s="24"/>
      <c r="G59" s="22"/>
    </row>
    <row r="60" spans="1:7" x14ac:dyDescent="0.2">
      <c r="A60" s="21" t="s">
        <v>42</v>
      </c>
      <c r="B60" s="22"/>
      <c r="C60" s="22"/>
      <c r="D60" s="22"/>
      <c r="E60" s="23"/>
      <c r="F60" s="24"/>
      <c r="G60" s="68"/>
    </row>
    <row r="61" spans="1:7" x14ac:dyDescent="0.2">
      <c r="A61" s="22" t="s">
        <v>138</v>
      </c>
      <c r="B61" s="22" t="s">
        <v>1744</v>
      </c>
      <c r="C61" s="22" t="s">
        <v>43</v>
      </c>
      <c r="D61" s="25">
        <v>1500000</v>
      </c>
      <c r="E61" s="23">
        <v>1498.9425000000001</v>
      </c>
      <c r="F61" s="24">
        <v>0.24822129678496799</v>
      </c>
      <c r="G61" s="24">
        <v>5.1501000000000001</v>
      </c>
    </row>
    <row r="62" spans="1:7" x14ac:dyDescent="0.2">
      <c r="A62" s="21" t="s">
        <v>34</v>
      </c>
      <c r="B62" s="21"/>
      <c r="C62" s="21"/>
      <c r="D62" s="21"/>
      <c r="E62" s="26">
        <f>SUM(E60:E61)</f>
        <v>1498.9425000000001</v>
      </c>
      <c r="F62" s="27">
        <f>SUM(F60:F61)</f>
        <v>0.24822129678496799</v>
      </c>
      <c r="G62" s="22"/>
    </row>
    <row r="63" spans="1:7" x14ac:dyDescent="0.2">
      <c r="A63" s="22"/>
      <c r="B63" s="22"/>
      <c r="C63" s="22"/>
      <c r="D63" s="22"/>
      <c r="E63" s="23"/>
      <c r="F63" s="24"/>
      <c r="G63" s="22"/>
    </row>
    <row r="64" spans="1:7" x14ac:dyDescent="0.2">
      <c r="A64" s="21" t="s">
        <v>44</v>
      </c>
      <c r="B64" s="21"/>
      <c r="C64" s="21"/>
      <c r="D64" s="21"/>
      <c r="E64" s="26">
        <f>E53+E57+E62</f>
        <v>566769.09321599966</v>
      </c>
      <c r="F64" s="27">
        <f>F53+F57+F62</f>
        <v>93.855607733929659</v>
      </c>
      <c r="G64" s="22"/>
    </row>
    <row r="65" spans="1:7" x14ac:dyDescent="0.2">
      <c r="A65" s="21"/>
      <c r="B65" s="21"/>
      <c r="C65" s="21"/>
      <c r="D65" s="21"/>
      <c r="E65" s="26"/>
      <c r="F65" s="27"/>
      <c r="G65" s="24"/>
    </row>
    <row r="66" spans="1:7" x14ac:dyDescent="0.2">
      <c r="A66" s="21" t="s">
        <v>46</v>
      </c>
      <c r="B66" s="21"/>
      <c r="C66" s="21"/>
      <c r="D66" s="21"/>
      <c r="E66" s="26">
        <f>E68-(E53+E57+E62)</f>
        <v>37104.353347500321</v>
      </c>
      <c r="F66" s="27">
        <f>F68-(F53+F57+F62)</f>
        <v>6.1443922660703407</v>
      </c>
      <c r="G66" s="68"/>
    </row>
    <row r="67" spans="1:7" x14ac:dyDescent="0.2">
      <c r="A67" s="21"/>
      <c r="B67" s="21"/>
      <c r="C67" s="21"/>
      <c r="D67" s="21"/>
      <c r="E67" s="26"/>
      <c r="F67" s="70"/>
      <c r="G67" s="68"/>
    </row>
    <row r="68" spans="1:7" x14ac:dyDescent="0.2">
      <c r="A68" s="28" t="s">
        <v>45</v>
      </c>
      <c r="B68" s="28"/>
      <c r="C68" s="28"/>
      <c r="D68" s="28"/>
      <c r="E68" s="29">
        <v>603873.44656349998</v>
      </c>
      <c r="F68" s="30">
        <v>100</v>
      </c>
      <c r="G68" s="28"/>
    </row>
    <row r="69" spans="1:7" ht="12" x14ac:dyDescent="0.2">
      <c r="A69" s="6" t="s">
        <v>1743</v>
      </c>
      <c r="B69" s="11"/>
      <c r="C69" s="11"/>
      <c r="D69" s="11"/>
      <c r="E69" s="12"/>
      <c r="F69" s="165" t="s">
        <v>976</v>
      </c>
      <c r="G69" s="11"/>
    </row>
    <row r="71" spans="1:7" x14ac:dyDescent="0.2">
      <c r="A71" s="11" t="s">
        <v>48</v>
      </c>
    </row>
    <row r="72" spans="1:7" x14ac:dyDescent="0.2">
      <c r="A72" s="11" t="s">
        <v>403</v>
      </c>
    </row>
    <row r="74" spans="1:7" ht="24.75" customHeight="1" x14ac:dyDescent="0.2">
      <c r="A74" s="175" t="s">
        <v>983</v>
      </c>
      <c r="B74" s="175"/>
      <c r="C74" s="175"/>
      <c r="D74" s="175"/>
      <c r="G74" s="9"/>
    </row>
    <row r="76" spans="1:7" x14ac:dyDescent="0.2">
      <c r="A76" s="11" t="s">
        <v>49</v>
      </c>
    </row>
    <row r="77" spans="1:7" x14ac:dyDescent="0.2">
      <c r="A77" s="11" t="s">
        <v>995</v>
      </c>
    </row>
    <row r="78" spans="1:7" x14ac:dyDescent="0.2">
      <c r="A78" s="11" t="s">
        <v>50</v>
      </c>
      <c r="B78" s="11"/>
      <c r="C78" s="31" t="s">
        <v>52</v>
      </c>
      <c r="D78" s="11" t="s">
        <v>51</v>
      </c>
    </row>
    <row r="79" spans="1:7" x14ac:dyDescent="0.2">
      <c r="A79" s="6" t="s">
        <v>59</v>
      </c>
      <c r="C79" s="32">
        <v>1391.1098999999999</v>
      </c>
      <c r="D79" s="32">
        <v>1379.9914000000001</v>
      </c>
    </row>
    <row r="80" spans="1:7" x14ac:dyDescent="0.2">
      <c r="A80" s="6" t="s">
        <v>127</v>
      </c>
      <c r="C80" s="32">
        <v>58.782299999999999</v>
      </c>
      <c r="D80" s="32">
        <v>58.3125</v>
      </c>
    </row>
    <row r="81" spans="1:4" x14ac:dyDescent="0.2">
      <c r="A81" s="6" t="s">
        <v>60</v>
      </c>
      <c r="C81" s="32">
        <v>1560.4177</v>
      </c>
      <c r="D81" s="32">
        <v>1548.8722</v>
      </c>
    </row>
    <row r="82" spans="1:4" x14ac:dyDescent="0.2">
      <c r="A82" s="6" t="s">
        <v>128</v>
      </c>
      <c r="C82" s="32">
        <v>68.3292</v>
      </c>
      <c r="D82" s="32">
        <v>67.822999999999993</v>
      </c>
    </row>
    <row r="84" spans="1:4" x14ac:dyDescent="0.2">
      <c r="A84" s="6" t="s">
        <v>56</v>
      </c>
    </row>
    <row r="86" spans="1:4" x14ac:dyDescent="0.2">
      <c r="A86" s="11" t="s">
        <v>996</v>
      </c>
      <c r="D86" s="31" t="s">
        <v>58</v>
      </c>
    </row>
    <row r="88" spans="1:4" x14ac:dyDescent="0.2">
      <c r="A88" s="11" t="s">
        <v>998</v>
      </c>
      <c r="D88" s="31" t="s">
        <v>58</v>
      </c>
    </row>
    <row r="90" spans="1:4" x14ac:dyDescent="0.2">
      <c r="A90" s="11" t="s">
        <v>1019</v>
      </c>
      <c r="D90" s="31" t="s">
        <v>58</v>
      </c>
    </row>
    <row r="92" spans="1:4" x14ac:dyDescent="0.2">
      <c r="A92" s="11" t="s">
        <v>1014</v>
      </c>
      <c r="D92" s="31" t="s">
        <v>58</v>
      </c>
    </row>
    <row r="94" spans="1:4" x14ac:dyDescent="0.2">
      <c r="A94" s="11" t="s">
        <v>1015</v>
      </c>
      <c r="D94" s="36">
        <v>0.15979551623000399</v>
      </c>
    </row>
    <row r="96" spans="1:4" x14ac:dyDescent="0.2">
      <c r="A96" s="11" t="s">
        <v>377</v>
      </c>
      <c r="D96" s="31" t="s">
        <v>58</v>
      </c>
    </row>
    <row r="97" spans="1:9" x14ac:dyDescent="0.2">
      <c r="E97" s="146"/>
    </row>
    <row r="98" spans="1:9" x14ac:dyDescent="0.2">
      <c r="A98" s="11" t="s">
        <v>1829</v>
      </c>
      <c r="D98" s="31"/>
    </row>
    <row r="99" spans="1:9" x14ac:dyDescent="0.2">
      <c r="A99" s="11"/>
    </row>
    <row r="100" spans="1:9" x14ac:dyDescent="0.2">
      <c r="A100" s="11" t="s">
        <v>985</v>
      </c>
      <c r="D100" s="31" t="s">
        <v>58</v>
      </c>
    </row>
    <row r="101" spans="1:9" x14ac:dyDescent="0.2">
      <c r="A101" s="11"/>
    </row>
    <row r="102" spans="1:9" x14ac:dyDescent="0.2">
      <c r="A102" s="11" t="s">
        <v>986</v>
      </c>
      <c r="D102" s="31" t="s">
        <v>58</v>
      </c>
    </row>
    <row r="103" spans="1:9" x14ac:dyDescent="0.2">
      <c r="A103" s="11"/>
    </row>
    <row r="104" spans="1:9" x14ac:dyDescent="0.2">
      <c r="A104" s="11" t="s">
        <v>987</v>
      </c>
      <c r="D104" s="31" t="s">
        <v>58</v>
      </c>
    </row>
    <row r="106" spans="1:9" x14ac:dyDescent="0.2">
      <c r="A106" s="56" t="s">
        <v>1020</v>
      </c>
      <c r="B106" s="57"/>
      <c r="C106" s="57"/>
      <c r="D106" s="57"/>
      <c r="E106" s="10"/>
      <c r="G106" s="57"/>
      <c r="H106" s="57"/>
      <c r="I106" s="57"/>
    </row>
    <row r="107" spans="1:9" x14ac:dyDescent="0.2">
      <c r="A107" s="71"/>
      <c r="B107" s="57"/>
      <c r="C107" s="57"/>
      <c r="D107" s="57"/>
      <c r="E107" s="10"/>
      <c r="G107" s="57"/>
      <c r="H107" s="57"/>
      <c r="I107" s="57"/>
    </row>
    <row r="108" spans="1:9" x14ac:dyDescent="0.2">
      <c r="A108" s="56" t="s">
        <v>1129</v>
      </c>
      <c r="B108" s="57"/>
      <c r="C108" s="57"/>
      <c r="D108" s="57"/>
      <c r="E108" s="10"/>
      <c r="G108" s="57"/>
      <c r="H108" s="57"/>
      <c r="I108" s="57"/>
    </row>
    <row r="109" spans="1:9" x14ac:dyDescent="0.2">
      <c r="A109" s="71"/>
      <c r="B109" s="57"/>
      <c r="C109" s="57"/>
      <c r="D109" s="57"/>
      <c r="E109" s="10"/>
      <c r="G109" s="57"/>
      <c r="H109" s="57"/>
      <c r="I109" s="57"/>
    </row>
    <row r="110" spans="1:9" x14ac:dyDescent="0.2">
      <c r="A110" s="57"/>
      <c r="B110" s="57"/>
      <c r="C110" s="57"/>
      <c r="D110" s="57"/>
      <c r="E110" s="10"/>
      <c r="G110" s="57"/>
      <c r="H110" s="57"/>
      <c r="I110" s="57"/>
    </row>
    <row r="111" spans="1:9" x14ac:dyDescent="0.2">
      <c r="A111" s="57"/>
      <c r="B111" s="57"/>
      <c r="C111" s="57"/>
      <c r="D111" s="57"/>
      <c r="E111" s="10"/>
      <c r="G111" s="57"/>
      <c r="H111" s="57"/>
      <c r="I111" s="57"/>
    </row>
    <row r="112" spans="1:9" x14ac:dyDescent="0.2">
      <c r="A112" s="57"/>
      <c r="B112" s="57"/>
      <c r="C112" s="57"/>
      <c r="D112" s="57"/>
      <c r="E112" s="10"/>
      <c r="G112" s="57"/>
      <c r="H112" s="57"/>
      <c r="I112" s="57"/>
    </row>
    <row r="113" spans="1:9" x14ac:dyDescent="0.2">
      <c r="A113" s="57"/>
      <c r="B113" s="57"/>
      <c r="C113" s="57"/>
      <c r="D113" s="57"/>
      <c r="E113" s="10"/>
      <c r="G113" s="57"/>
      <c r="H113" s="57"/>
      <c r="I113" s="57"/>
    </row>
    <row r="114" spans="1:9" x14ac:dyDescent="0.2">
      <c r="A114" s="57"/>
      <c r="B114" s="57"/>
      <c r="C114" s="57"/>
      <c r="D114" s="57"/>
      <c r="E114" s="10"/>
      <c r="G114" s="57"/>
      <c r="H114" s="57"/>
      <c r="I114" s="57"/>
    </row>
    <row r="115" spans="1:9" x14ac:dyDescent="0.2">
      <c r="A115" s="57"/>
      <c r="B115" s="57"/>
      <c r="C115" s="57"/>
      <c r="D115" s="57"/>
      <c r="E115" s="10"/>
      <c r="G115" s="57"/>
      <c r="H115" s="57"/>
      <c r="I115" s="57"/>
    </row>
    <row r="116" spans="1:9" x14ac:dyDescent="0.2">
      <c r="A116" s="57"/>
      <c r="B116" s="57"/>
      <c r="C116" s="57"/>
      <c r="D116" s="57"/>
      <c r="E116" s="10"/>
      <c r="G116" s="57"/>
      <c r="H116" s="57"/>
      <c r="I116" s="57"/>
    </row>
    <row r="117" spans="1:9" x14ac:dyDescent="0.2">
      <c r="A117" s="57"/>
      <c r="B117" s="57"/>
      <c r="C117" s="57"/>
      <c r="D117" s="57"/>
      <c r="E117" s="10"/>
      <c r="G117" s="57"/>
      <c r="H117" s="57"/>
      <c r="I117" s="57"/>
    </row>
    <row r="118" spans="1:9" x14ac:dyDescent="0.2">
      <c r="A118" s="57"/>
      <c r="B118" s="57"/>
      <c r="C118" s="57"/>
      <c r="D118" s="57"/>
      <c r="E118" s="10"/>
      <c r="G118" s="57"/>
      <c r="H118" s="57"/>
      <c r="I118" s="57"/>
    </row>
    <row r="119" spans="1:9" x14ac:dyDescent="0.2">
      <c r="A119" s="57"/>
      <c r="B119" s="57"/>
      <c r="C119" s="57"/>
      <c r="D119" s="57"/>
      <c r="E119" s="10"/>
      <c r="G119" s="57"/>
      <c r="H119" s="57"/>
      <c r="I119" s="57"/>
    </row>
    <row r="120" spans="1:9" x14ac:dyDescent="0.2">
      <c r="A120" s="57"/>
      <c r="B120" s="57"/>
      <c r="C120" s="57"/>
      <c r="D120" s="57"/>
      <c r="E120" s="10"/>
      <c r="G120" s="57"/>
      <c r="H120" s="57"/>
      <c r="I120" s="57"/>
    </row>
    <row r="121" spans="1:9" x14ac:dyDescent="0.2">
      <c r="A121" s="57"/>
      <c r="B121" s="57"/>
      <c r="C121" s="57"/>
      <c r="D121" s="57"/>
      <c r="E121" s="10"/>
      <c r="G121" s="57"/>
      <c r="H121" s="57"/>
      <c r="I121" s="57"/>
    </row>
    <row r="122" spans="1:9" x14ac:dyDescent="0.2">
      <c r="A122" s="57"/>
      <c r="B122" s="57"/>
      <c r="C122" s="57"/>
      <c r="D122" s="57"/>
      <c r="E122" s="10"/>
      <c r="G122" s="57"/>
      <c r="H122" s="57"/>
      <c r="I122" s="57"/>
    </row>
    <row r="123" spans="1:9" x14ac:dyDescent="0.2">
      <c r="A123" s="57"/>
      <c r="B123" s="57"/>
      <c r="C123" s="57"/>
      <c r="D123" s="57"/>
      <c r="E123" s="10"/>
      <c r="G123" s="57"/>
      <c r="H123" s="57"/>
      <c r="I123" s="57"/>
    </row>
    <row r="124" spans="1:9" x14ac:dyDescent="0.2">
      <c r="A124" s="57"/>
      <c r="B124" s="57"/>
      <c r="C124" s="57"/>
      <c r="D124" s="57"/>
      <c r="E124" s="10"/>
      <c r="G124" s="57"/>
      <c r="H124" s="57"/>
      <c r="I124" s="57"/>
    </row>
    <row r="125" spans="1:9" x14ac:dyDescent="0.2">
      <c r="A125" s="57"/>
      <c r="B125" s="57"/>
      <c r="C125" s="57"/>
      <c r="D125" s="57"/>
      <c r="E125" s="10"/>
      <c r="G125" s="57"/>
      <c r="H125" s="57"/>
      <c r="I125" s="57"/>
    </row>
    <row r="126" spans="1:9" x14ac:dyDescent="0.2">
      <c r="A126" s="57"/>
      <c r="B126" s="57"/>
      <c r="C126" s="57"/>
      <c r="D126" s="57"/>
      <c r="E126" s="10"/>
      <c r="G126" s="57"/>
      <c r="H126" s="57"/>
      <c r="I126" s="57"/>
    </row>
    <row r="127" spans="1:9" x14ac:dyDescent="0.2">
      <c r="A127" s="56" t="s">
        <v>1141</v>
      </c>
      <c r="B127" s="57"/>
      <c r="C127" s="57"/>
      <c r="D127" s="57"/>
      <c r="E127" s="10"/>
      <c r="G127" s="57"/>
      <c r="H127" s="57"/>
      <c r="I127" s="57"/>
    </row>
    <row r="128" spans="1:9" x14ac:dyDescent="0.2">
      <c r="A128" s="57"/>
      <c r="B128" s="57"/>
      <c r="C128" s="57"/>
      <c r="D128" s="57"/>
      <c r="E128" s="10"/>
      <c r="G128" s="57"/>
      <c r="H128" s="57"/>
      <c r="I128" s="57"/>
    </row>
    <row r="129" spans="1:9" x14ac:dyDescent="0.2">
      <c r="A129" s="56" t="s">
        <v>1130</v>
      </c>
      <c r="B129" s="57"/>
      <c r="C129" s="57"/>
      <c r="D129" s="57"/>
      <c r="E129" s="10"/>
      <c r="G129" s="57"/>
      <c r="H129" s="57"/>
      <c r="I129" s="57"/>
    </row>
    <row r="130" spans="1:9" x14ac:dyDescent="0.2">
      <c r="A130" s="57"/>
      <c r="B130" s="57"/>
      <c r="C130" s="57"/>
      <c r="D130" s="57"/>
      <c r="E130" s="10"/>
      <c r="G130" s="57"/>
      <c r="H130" s="57"/>
      <c r="I130" s="57"/>
    </row>
    <row r="131" spans="1:9" x14ac:dyDescent="0.2">
      <c r="A131" s="57"/>
      <c r="B131" s="57"/>
      <c r="C131" s="57"/>
      <c r="D131" s="57"/>
      <c r="E131" s="10"/>
      <c r="G131" s="57"/>
      <c r="H131" s="57"/>
      <c r="I131" s="57"/>
    </row>
    <row r="132" spans="1:9" x14ac:dyDescent="0.2">
      <c r="A132" s="57"/>
      <c r="B132" s="57"/>
      <c r="C132" s="57"/>
      <c r="D132" s="57"/>
      <c r="E132" s="10"/>
      <c r="G132" s="57"/>
      <c r="H132" s="57"/>
      <c r="I132" s="57"/>
    </row>
    <row r="133" spans="1:9" x14ac:dyDescent="0.2">
      <c r="A133" s="57"/>
      <c r="B133" s="57"/>
      <c r="C133" s="57"/>
      <c r="D133" s="57"/>
      <c r="E133" s="10"/>
      <c r="G133" s="57"/>
      <c r="H133" s="57"/>
      <c r="I133" s="57"/>
    </row>
    <row r="134" spans="1:9" x14ac:dyDescent="0.2">
      <c r="A134" s="57"/>
      <c r="B134" s="57"/>
      <c r="C134" s="57"/>
      <c r="D134" s="57"/>
      <c r="E134" s="10"/>
      <c r="G134" s="57"/>
      <c r="H134" s="57"/>
      <c r="I134" s="57"/>
    </row>
    <row r="135" spans="1:9" x14ac:dyDescent="0.2">
      <c r="A135" s="57"/>
      <c r="B135" s="57"/>
      <c r="C135" s="57"/>
      <c r="D135" s="57"/>
      <c r="E135" s="10"/>
      <c r="G135" s="57"/>
      <c r="H135" s="57"/>
      <c r="I135" s="57"/>
    </row>
    <row r="136" spans="1:9" x14ac:dyDescent="0.2">
      <c r="A136" s="57"/>
      <c r="B136" s="57"/>
      <c r="C136" s="57"/>
      <c r="D136" s="57"/>
      <c r="E136" s="10"/>
      <c r="G136" s="57"/>
      <c r="H136" s="57"/>
      <c r="I136" s="57"/>
    </row>
    <row r="137" spans="1:9" x14ac:dyDescent="0.2">
      <c r="A137" s="57"/>
      <c r="B137" s="57"/>
      <c r="C137" s="57"/>
      <c r="D137" s="57"/>
      <c r="E137" s="10"/>
      <c r="G137" s="57"/>
      <c r="H137" s="57"/>
      <c r="I137" s="57"/>
    </row>
    <row r="138" spans="1:9" x14ac:dyDescent="0.2">
      <c r="A138" s="57"/>
      <c r="B138" s="57"/>
      <c r="C138" s="57"/>
      <c r="D138" s="57"/>
      <c r="E138" s="10"/>
      <c r="G138" s="57"/>
      <c r="H138" s="57"/>
      <c r="I138" s="57"/>
    </row>
    <row r="139" spans="1:9" x14ac:dyDescent="0.2">
      <c r="A139" s="57"/>
      <c r="B139" s="57"/>
      <c r="C139" s="57"/>
      <c r="D139" s="57"/>
      <c r="E139" s="10"/>
      <c r="G139" s="57"/>
      <c r="H139" s="57"/>
      <c r="I139" s="57"/>
    </row>
    <row r="140" spans="1:9" x14ac:dyDescent="0.2">
      <c r="A140" s="57"/>
      <c r="B140" s="57"/>
      <c r="C140" s="57"/>
      <c r="D140" s="57"/>
      <c r="E140" s="10"/>
      <c r="G140" s="57"/>
      <c r="H140" s="57"/>
      <c r="I140" s="57"/>
    </row>
    <row r="141" spans="1:9" x14ac:dyDescent="0.2">
      <c r="A141" s="57"/>
      <c r="B141" s="57"/>
      <c r="C141" s="57"/>
      <c r="D141" s="57"/>
      <c r="E141" s="10"/>
      <c r="G141" s="57"/>
      <c r="H141" s="57"/>
      <c r="I141" s="57"/>
    </row>
    <row r="142" spans="1:9" x14ac:dyDescent="0.2">
      <c r="A142" s="57"/>
      <c r="B142" s="57"/>
      <c r="C142" s="57"/>
      <c r="D142" s="57"/>
      <c r="E142" s="10"/>
      <c r="G142" s="57"/>
      <c r="H142" s="57"/>
      <c r="I142" s="57"/>
    </row>
    <row r="143" spans="1:9" x14ac:dyDescent="0.2">
      <c r="A143" s="57"/>
      <c r="B143" s="57"/>
      <c r="C143" s="57"/>
      <c r="D143" s="57"/>
      <c r="E143" s="10"/>
      <c r="G143" s="57"/>
      <c r="H143" s="57"/>
      <c r="I143" s="57"/>
    </row>
    <row r="144" spans="1:9" x14ac:dyDescent="0.2">
      <c r="A144" s="57"/>
      <c r="B144" s="57"/>
      <c r="C144" s="57"/>
      <c r="D144" s="57"/>
      <c r="E144" s="10"/>
      <c r="G144" s="57"/>
      <c r="H144" s="57"/>
      <c r="I144" s="57"/>
    </row>
    <row r="145" spans="1:9" x14ac:dyDescent="0.2">
      <c r="A145" s="57"/>
      <c r="B145" s="57"/>
      <c r="C145" s="57"/>
      <c r="D145" s="57"/>
      <c r="E145" s="10"/>
      <c r="G145" s="57"/>
      <c r="H145" s="57"/>
      <c r="I145" s="57"/>
    </row>
    <row r="146" spans="1:9" x14ac:dyDescent="0.2">
      <c r="A146" s="57"/>
      <c r="B146" s="57"/>
      <c r="C146" s="57"/>
      <c r="D146" s="57"/>
      <c r="E146" s="10"/>
      <c r="G146" s="57"/>
      <c r="H146" s="57"/>
      <c r="I146" s="57"/>
    </row>
    <row r="147" spans="1:9" x14ac:dyDescent="0.2">
      <c r="A147" s="56" t="s">
        <v>1158</v>
      </c>
      <c r="B147" s="57"/>
      <c r="C147" s="57"/>
      <c r="D147" s="57"/>
      <c r="E147" s="10"/>
      <c r="G147" s="57"/>
      <c r="H147" s="57"/>
      <c r="I147" s="57"/>
    </row>
    <row r="148" spans="1:9" x14ac:dyDescent="0.2">
      <c r="A148" s="57"/>
      <c r="B148" s="57"/>
      <c r="C148" s="57"/>
      <c r="D148" s="57"/>
      <c r="E148" s="10"/>
      <c r="G148" s="57"/>
      <c r="H148" s="57"/>
      <c r="I148" s="57"/>
    </row>
    <row r="149" spans="1:9" x14ac:dyDescent="0.2">
      <c r="A149" s="57" t="s">
        <v>1128</v>
      </c>
      <c r="B149" s="57"/>
      <c r="C149" s="57"/>
      <c r="D149" s="57"/>
      <c r="E149" s="10"/>
      <c r="G149" s="57"/>
      <c r="H149" s="57"/>
      <c r="I149" s="57"/>
    </row>
    <row r="150" spans="1:9" x14ac:dyDescent="0.2">
      <c r="A150" s="57"/>
      <c r="B150" s="57"/>
      <c r="C150" s="57"/>
      <c r="D150" s="57"/>
      <c r="E150" s="10"/>
      <c r="G150" s="57"/>
      <c r="H150" s="57"/>
      <c r="I150" s="57"/>
    </row>
    <row r="151" spans="1:9" x14ac:dyDescent="0.2">
      <c r="A151" s="57"/>
      <c r="B151" s="57"/>
      <c r="C151" s="57"/>
      <c r="D151" s="57"/>
      <c r="E151" s="10"/>
      <c r="G151" s="57"/>
      <c r="H151" s="57"/>
      <c r="I151" s="57"/>
    </row>
    <row r="152" spans="1:9" x14ac:dyDescent="0.2">
      <c r="A152" s="57"/>
      <c r="B152" s="57"/>
      <c r="C152" s="57"/>
      <c r="D152" s="57"/>
      <c r="E152" s="10"/>
      <c r="G152" s="57"/>
      <c r="H152" s="57"/>
      <c r="I152" s="57"/>
    </row>
    <row r="153" spans="1:9" x14ac:dyDescent="0.2">
      <c r="A153" s="57"/>
      <c r="B153" s="57"/>
      <c r="C153" s="57"/>
      <c r="D153" s="57"/>
      <c r="E153" s="10"/>
      <c r="G153" s="57"/>
      <c r="H153" s="57"/>
      <c r="I153" s="57"/>
    </row>
    <row r="154" spans="1:9" x14ac:dyDescent="0.2">
      <c r="A154" s="57"/>
      <c r="B154" s="57"/>
      <c r="C154" s="57"/>
      <c r="D154" s="57"/>
      <c r="E154" s="10"/>
      <c r="G154" s="57"/>
      <c r="H154" s="57"/>
      <c r="I154" s="57"/>
    </row>
    <row r="155" spans="1:9" x14ac:dyDescent="0.2">
      <c r="A155" s="57"/>
      <c r="B155" s="57"/>
      <c r="C155" s="57"/>
      <c r="D155" s="57"/>
      <c r="E155" s="10"/>
      <c r="G155" s="57"/>
      <c r="H155" s="57"/>
      <c r="I155" s="57"/>
    </row>
    <row r="156" spans="1:9" x14ac:dyDescent="0.2">
      <c r="A156" s="57"/>
      <c r="B156" s="57"/>
      <c r="C156" s="57"/>
      <c r="D156" s="57"/>
      <c r="E156" s="10"/>
      <c r="G156" s="57"/>
      <c r="H156" s="57"/>
      <c r="I156" s="57"/>
    </row>
    <row r="157" spans="1:9" x14ac:dyDescent="0.2">
      <c r="A157" s="57"/>
      <c r="B157" s="57"/>
      <c r="C157" s="57"/>
      <c r="D157" s="57"/>
      <c r="E157" s="10"/>
      <c r="G157" s="57"/>
      <c r="H157" s="57"/>
      <c r="I157" s="57"/>
    </row>
    <row r="158" spans="1:9" x14ac:dyDescent="0.2">
      <c r="A158" s="57"/>
      <c r="B158" s="57"/>
      <c r="C158" s="57"/>
      <c r="D158" s="57"/>
      <c r="E158" s="10"/>
      <c r="G158" s="57"/>
      <c r="H158" s="57"/>
      <c r="I158" s="57"/>
    </row>
    <row r="159" spans="1:9" x14ac:dyDescent="0.2">
      <c r="A159" s="57"/>
      <c r="B159" s="57"/>
      <c r="C159" s="57"/>
      <c r="D159" s="57"/>
      <c r="E159" s="10"/>
      <c r="G159" s="57"/>
      <c r="H159" s="57"/>
      <c r="I159" s="57"/>
    </row>
    <row r="160" spans="1:9" x14ac:dyDescent="0.2">
      <c r="A160" s="57"/>
      <c r="B160" s="57"/>
      <c r="C160" s="57"/>
      <c r="D160" s="57"/>
      <c r="E160" s="10"/>
      <c r="G160" s="57"/>
      <c r="H160" s="57"/>
      <c r="I160" s="57"/>
    </row>
    <row r="161" spans="1:9" x14ac:dyDescent="0.2">
      <c r="A161" s="57"/>
      <c r="B161" s="57"/>
      <c r="C161" s="57"/>
      <c r="D161" s="57"/>
      <c r="E161" s="10"/>
      <c r="G161" s="57"/>
      <c r="H161" s="57"/>
      <c r="I161" s="57"/>
    </row>
    <row r="162" spans="1:9" x14ac:dyDescent="0.2">
      <c r="A162" s="57"/>
      <c r="B162" s="57"/>
      <c r="C162" s="57"/>
      <c r="D162" s="57"/>
      <c r="E162" s="10"/>
      <c r="G162" s="57"/>
      <c r="H162" s="57"/>
      <c r="I162" s="57"/>
    </row>
    <row r="163" spans="1:9" x14ac:dyDescent="0.2">
      <c r="A163" s="57"/>
      <c r="B163" s="57"/>
      <c r="C163" s="57"/>
      <c r="D163" s="57"/>
      <c r="E163" s="10"/>
      <c r="G163" s="57"/>
      <c r="H163" s="57"/>
      <c r="I163" s="57"/>
    </row>
    <row r="164" spans="1:9" x14ac:dyDescent="0.2">
      <c r="A164" s="57"/>
      <c r="B164" s="57"/>
      <c r="C164" s="57"/>
      <c r="D164" s="57"/>
      <c r="E164" s="10"/>
      <c r="G164" s="57"/>
      <c r="H164" s="57"/>
      <c r="I164" s="57"/>
    </row>
    <row r="165" spans="1:9" x14ac:dyDescent="0.2">
      <c r="A165" s="57"/>
      <c r="B165" s="57"/>
      <c r="C165" s="57"/>
      <c r="D165" s="57"/>
      <c r="E165" s="10"/>
      <c r="G165" s="57"/>
      <c r="H165" s="57"/>
      <c r="I165" s="57"/>
    </row>
    <row r="166" spans="1:9" x14ac:dyDescent="0.2">
      <c r="A166" s="57"/>
      <c r="B166" s="57"/>
      <c r="C166" s="57"/>
      <c r="D166" s="57"/>
      <c r="E166" s="10"/>
      <c r="G166" s="57"/>
      <c r="H166" s="57"/>
      <c r="I166" s="57"/>
    </row>
    <row r="167" spans="1:9" x14ac:dyDescent="0.2">
      <c r="A167" s="57"/>
      <c r="B167" s="57"/>
      <c r="C167" s="57"/>
      <c r="D167" s="57"/>
      <c r="E167" s="10"/>
      <c r="G167" s="57"/>
      <c r="H167" s="57"/>
      <c r="I167" s="57"/>
    </row>
    <row r="168" spans="1:9" x14ac:dyDescent="0.2">
      <c r="A168" s="57"/>
      <c r="B168" s="57"/>
      <c r="C168" s="57"/>
      <c r="D168" s="57"/>
      <c r="E168" s="10"/>
      <c r="G168" s="57"/>
      <c r="H168" s="57"/>
      <c r="I168" s="57"/>
    </row>
    <row r="169" spans="1:9" x14ac:dyDescent="0.2">
      <c r="A169" s="57"/>
      <c r="B169" s="57"/>
      <c r="C169" s="57"/>
      <c r="D169" s="57"/>
      <c r="E169" s="10"/>
      <c r="G169" s="57"/>
      <c r="H169" s="57"/>
      <c r="I169" s="57"/>
    </row>
    <row r="170" spans="1:9" x14ac:dyDescent="0.2">
      <c r="A170" s="57"/>
      <c r="B170" s="57"/>
      <c r="C170" s="57"/>
      <c r="D170" s="57"/>
      <c r="E170" s="10"/>
      <c r="G170" s="57"/>
      <c r="H170" s="57"/>
      <c r="I170" s="57"/>
    </row>
    <row r="171" spans="1:9" x14ac:dyDescent="0.2">
      <c r="A171" s="57"/>
      <c r="B171" s="57"/>
      <c r="C171" s="57"/>
      <c r="D171" s="57"/>
      <c r="E171" s="10"/>
      <c r="G171" s="57"/>
      <c r="H171" s="57"/>
      <c r="I171" s="57"/>
    </row>
    <row r="172" spans="1:9" x14ac:dyDescent="0.2">
      <c r="A172" s="57"/>
      <c r="B172" s="57"/>
      <c r="C172" s="57"/>
      <c r="D172" s="57"/>
      <c r="E172" s="10"/>
      <c r="G172" s="57"/>
      <c r="H172" s="57"/>
      <c r="I172" s="57"/>
    </row>
    <row r="173" spans="1:9" x14ac:dyDescent="0.2">
      <c r="A173" s="57"/>
      <c r="B173" s="57"/>
      <c r="C173" s="57"/>
      <c r="D173" s="57"/>
      <c r="E173" s="10"/>
      <c r="G173" s="57"/>
      <c r="H173" s="57"/>
      <c r="I173" s="57"/>
    </row>
    <row r="174" spans="1:9" x14ac:dyDescent="0.2">
      <c r="A174" s="57"/>
      <c r="B174" s="57"/>
      <c r="C174" s="57"/>
      <c r="D174" s="57"/>
      <c r="E174" s="10"/>
      <c r="G174" s="57"/>
      <c r="H174" s="57"/>
      <c r="I174" s="57"/>
    </row>
    <row r="175" spans="1:9" x14ac:dyDescent="0.2">
      <c r="A175" s="57"/>
      <c r="B175" s="57"/>
      <c r="C175" s="57"/>
      <c r="D175" s="57"/>
      <c r="E175" s="10"/>
      <c r="G175" s="57"/>
      <c r="H175" s="57"/>
      <c r="I175" s="57"/>
    </row>
    <row r="176" spans="1:9" x14ac:dyDescent="0.2">
      <c r="A176" s="57"/>
      <c r="B176" s="57"/>
      <c r="C176" s="57"/>
      <c r="D176" s="57"/>
      <c r="E176" s="10"/>
      <c r="G176" s="57"/>
      <c r="H176" s="57"/>
      <c r="I176" s="57"/>
    </row>
    <row r="177" spans="1:9" x14ac:dyDescent="0.2">
      <c r="A177" s="57"/>
      <c r="B177" s="57"/>
      <c r="C177" s="57"/>
      <c r="D177" s="57"/>
      <c r="E177" s="10"/>
      <c r="G177" s="57"/>
      <c r="H177" s="57"/>
      <c r="I177" s="57"/>
    </row>
    <row r="178" spans="1:9" x14ac:dyDescent="0.2">
      <c r="A178" s="57"/>
      <c r="B178" s="57"/>
      <c r="C178" s="57"/>
      <c r="D178" s="57"/>
      <c r="E178" s="10"/>
      <c r="G178" s="57"/>
      <c r="H178" s="57"/>
      <c r="I178" s="57"/>
    </row>
    <row r="179" spans="1:9" x14ac:dyDescent="0.2">
      <c r="A179" s="57"/>
      <c r="B179" s="57"/>
      <c r="C179" s="57"/>
      <c r="D179" s="57"/>
      <c r="E179" s="10"/>
      <c r="G179" s="57"/>
      <c r="H179" s="57"/>
      <c r="I179" s="57"/>
    </row>
    <row r="180" spans="1:9" x14ac:dyDescent="0.2">
      <c r="A180" s="57"/>
      <c r="B180" s="57"/>
      <c r="C180" s="57"/>
      <c r="D180" s="57"/>
      <c r="E180" s="10"/>
      <c r="G180" s="57"/>
      <c r="H180" s="57"/>
      <c r="I180" s="57"/>
    </row>
    <row r="181" spans="1:9" x14ac:dyDescent="0.2">
      <c r="A181" s="57"/>
      <c r="B181" s="57"/>
      <c r="C181" s="57"/>
      <c r="D181" s="57"/>
      <c r="E181" s="10"/>
      <c r="G181" s="57"/>
      <c r="H181" s="57"/>
      <c r="I181" s="57"/>
    </row>
    <row r="182" spans="1:9" x14ac:dyDescent="0.2">
      <c r="A182" s="57"/>
      <c r="B182" s="57"/>
      <c r="C182" s="57"/>
      <c r="D182" s="57"/>
      <c r="E182" s="10"/>
      <c r="G182" s="57"/>
      <c r="H182" s="57"/>
      <c r="I182" s="57"/>
    </row>
    <row r="183" spans="1:9" x14ac:dyDescent="0.2">
      <c r="A183" s="57"/>
      <c r="B183" s="57"/>
      <c r="C183" s="57"/>
      <c r="D183" s="57"/>
      <c r="E183" s="10"/>
      <c r="G183" s="57"/>
      <c r="H183" s="57"/>
      <c r="I183" s="57"/>
    </row>
    <row r="184" spans="1:9" x14ac:dyDescent="0.2">
      <c r="A184" s="57"/>
      <c r="B184" s="57"/>
      <c r="C184" s="57"/>
      <c r="D184" s="57"/>
      <c r="E184" s="10"/>
      <c r="G184" s="57"/>
      <c r="H184" s="57"/>
      <c r="I184" s="57"/>
    </row>
    <row r="185" spans="1:9" x14ac:dyDescent="0.2">
      <c r="A185" s="57"/>
      <c r="B185" s="57"/>
      <c r="C185" s="57"/>
      <c r="D185" s="57"/>
      <c r="E185" s="10"/>
      <c r="G185" s="57"/>
      <c r="H185" s="57"/>
      <c r="I185" s="57"/>
    </row>
    <row r="186" spans="1:9" x14ac:dyDescent="0.2">
      <c r="A186" s="57"/>
      <c r="B186" s="57"/>
      <c r="C186" s="57"/>
      <c r="D186" s="57"/>
      <c r="E186" s="10"/>
      <c r="G186" s="57"/>
      <c r="H186" s="57"/>
      <c r="I186" s="57"/>
    </row>
    <row r="187" spans="1:9" x14ac:dyDescent="0.2">
      <c r="A187" s="57"/>
      <c r="B187" s="57"/>
      <c r="C187" s="57"/>
      <c r="D187" s="57"/>
      <c r="E187" s="10"/>
      <c r="G187" s="57"/>
      <c r="H187" s="57"/>
      <c r="I187" s="57"/>
    </row>
    <row r="188" spans="1:9" x14ac:dyDescent="0.2">
      <c r="A188" s="57"/>
      <c r="B188" s="57"/>
      <c r="C188" s="57"/>
      <c r="D188" s="57"/>
      <c r="E188" s="10"/>
      <c r="G188" s="57"/>
      <c r="H188" s="57"/>
      <c r="I188" s="57"/>
    </row>
    <row r="189" spans="1:9" x14ac:dyDescent="0.2">
      <c r="A189" s="57"/>
      <c r="B189" s="57"/>
      <c r="C189" s="57"/>
      <c r="D189" s="57"/>
      <c r="E189" s="10"/>
      <c r="G189" s="57"/>
      <c r="H189" s="57"/>
      <c r="I189" s="57"/>
    </row>
    <row r="190" spans="1:9" x14ac:dyDescent="0.2">
      <c r="A190" s="57"/>
      <c r="B190" s="57"/>
      <c r="C190" s="57"/>
      <c r="D190" s="57"/>
      <c r="E190" s="10"/>
      <c r="G190" s="57"/>
      <c r="H190" s="57"/>
      <c r="I190" s="57"/>
    </row>
    <row r="191" spans="1:9" x14ac:dyDescent="0.2">
      <c r="A191" s="57"/>
      <c r="B191" s="57"/>
      <c r="C191" s="57"/>
      <c r="D191" s="57"/>
      <c r="E191" s="10"/>
      <c r="G191" s="57"/>
      <c r="H191" s="57"/>
      <c r="I191" s="57"/>
    </row>
    <row r="192" spans="1:9" x14ac:dyDescent="0.2">
      <c r="A192" s="57"/>
      <c r="B192" s="57"/>
      <c r="C192" s="57"/>
      <c r="D192" s="57"/>
      <c r="E192" s="10"/>
      <c r="G192" s="57"/>
      <c r="H192" s="57"/>
      <c r="I192" s="57"/>
    </row>
    <row r="193" spans="1:9" x14ac:dyDescent="0.2">
      <c r="A193" s="57"/>
      <c r="B193" s="57"/>
      <c r="C193" s="57"/>
      <c r="D193" s="57"/>
      <c r="E193" s="10"/>
      <c r="G193" s="57"/>
      <c r="H193" s="57"/>
      <c r="I193" s="57"/>
    </row>
    <row r="194" spans="1:9" x14ac:dyDescent="0.2">
      <c r="A194" s="57"/>
      <c r="B194" s="57"/>
      <c r="C194" s="57"/>
      <c r="D194" s="57"/>
      <c r="E194" s="10"/>
      <c r="G194" s="57"/>
      <c r="H194" s="57"/>
      <c r="I194" s="57"/>
    </row>
    <row r="195" spans="1:9" x14ac:dyDescent="0.2">
      <c r="A195" s="57"/>
      <c r="B195" s="57"/>
      <c r="C195" s="57"/>
      <c r="D195" s="57"/>
      <c r="E195" s="10"/>
      <c r="G195" s="57"/>
      <c r="H195" s="57"/>
      <c r="I195" s="57"/>
    </row>
    <row r="196" spans="1:9" x14ac:dyDescent="0.2">
      <c r="A196" s="57"/>
      <c r="B196" s="57"/>
      <c r="C196" s="57"/>
      <c r="D196" s="57"/>
      <c r="E196" s="10"/>
      <c r="G196" s="57"/>
      <c r="H196" s="57"/>
      <c r="I196" s="57"/>
    </row>
    <row r="197" spans="1:9" x14ac:dyDescent="0.2">
      <c r="A197" s="57"/>
      <c r="B197" s="57"/>
      <c r="C197" s="57"/>
      <c r="D197" s="57"/>
      <c r="E197" s="10"/>
      <c r="G197" s="57"/>
      <c r="H197" s="57"/>
      <c r="I197" s="57"/>
    </row>
    <row r="198" spans="1:9" x14ac:dyDescent="0.2">
      <c r="A198" s="57"/>
      <c r="B198" s="57"/>
      <c r="C198" s="57"/>
      <c r="D198" s="57"/>
      <c r="E198" s="10"/>
      <c r="G198" s="57"/>
      <c r="H198" s="57"/>
      <c r="I198" s="57"/>
    </row>
    <row r="199" spans="1:9" x14ac:dyDescent="0.2">
      <c r="A199" s="57"/>
      <c r="B199" s="57"/>
      <c r="C199" s="57"/>
      <c r="D199" s="57"/>
      <c r="E199" s="10"/>
      <c r="G199" s="57"/>
      <c r="H199" s="57"/>
      <c r="I199" s="57"/>
    </row>
    <row r="200" spans="1:9" x14ac:dyDescent="0.2">
      <c r="A200" s="57"/>
      <c r="B200" s="57"/>
      <c r="C200" s="57"/>
      <c r="D200" s="57"/>
      <c r="E200" s="10"/>
      <c r="G200" s="57"/>
      <c r="H200" s="57"/>
      <c r="I200" s="57"/>
    </row>
    <row r="201" spans="1:9" x14ac:dyDescent="0.2">
      <c r="A201" s="57"/>
      <c r="B201" s="57"/>
      <c r="C201" s="57"/>
      <c r="D201" s="57"/>
      <c r="E201" s="10"/>
      <c r="G201" s="57"/>
      <c r="H201" s="57"/>
      <c r="I201" s="57"/>
    </row>
    <row r="202" spans="1:9" x14ac:dyDescent="0.2">
      <c r="A202" s="57"/>
      <c r="B202" s="57"/>
      <c r="C202" s="57"/>
      <c r="D202" s="57"/>
      <c r="E202" s="10"/>
      <c r="G202" s="57"/>
      <c r="H202" s="57"/>
      <c r="I202" s="57"/>
    </row>
    <row r="203" spans="1:9" x14ac:dyDescent="0.2">
      <c r="A203" s="57"/>
      <c r="B203" s="57"/>
      <c r="C203" s="57"/>
      <c r="D203" s="57"/>
      <c r="E203" s="10"/>
      <c r="G203" s="57"/>
      <c r="H203" s="57"/>
      <c r="I203" s="57"/>
    </row>
    <row r="204" spans="1:9" x14ac:dyDescent="0.2">
      <c r="A204" s="57"/>
      <c r="B204" s="57"/>
      <c r="C204" s="57"/>
      <c r="D204" s="57"/>
      <c r="E204" s="10"/>
      <c r="G204" s="57"/>
      <c r="H204" s="57"/>
      <c r="I204" s="57"/>
    </row>
    <row r="205" spans="1:9" x14ac:dyDescent="0.2">
      <c r="A205" s="57"/>
      <c r="B205" s="57"/>
      <c r="C205" s="57"/>
      <c r="D205" s="57"/>
      <c r="E205" s="10"/>
      <c r="G205" s="57"/>
      <c r="H205" s="57"/>
      <c r="I205" s="57"/>
    </row>
    <row r="206" spans="1:9" x14ac:dyDescent="0.2">
      <c r="A206" s="57"/>
      <c r="B206" s="57"/>
      <c r="C206" s="57"/>
      <c r="D206" s="57"/>
      <c r="E206" s="10"/>
      <c r="G206" s="57"/>
      <c r="H206" s="57"/>
      <c r="I206" s="57"/>
    </row>
    <row r="207" spans="1:9" x14ac:dyDescent="0.2">
      <c r="A207" s="57"/>
      <c r="B207" s="57"/>
      <c r="C207" s="57"/>
      <c r="D207" s="57"/>
      <c r="E207" s="10"/>
      <c r="G207" s="57"/>
      <c r="H207" s="57"/>
      <c r="I207" s="57"/>
    </row>
    <row r="208" spans="1:9" x14ac:dyDescent="0.2">
      <c r="A208" s="57"/>
      <c r="B208" s="57"/>
      <c r="C208" s="57"/>
      <c r="D208" s="57"/>
      <c r="E208" s="10"/>
      <c r="G208" s="57"/>
      <c r="H208" s="57"/>
      <c r="I208" s="57"/>
    </row>
    <row r="209" spans="1:9" x14ac:dyDescent="0.2">
      <c r="A209" s="57"/>
      <c r="B209" s="57"/>
      <c r="C209" s="57"/>
      <c r="D209" s="57"/>
      <c r="E209" s="10"/>
      <c r="G209" s="57"/>
      <c r="H209" s="57"/>
      <c r="I209" s="57"/>
    </row>
    <row r="210" spans="1:9" x14ac:dyDescent="0.2">
      <c r="A210" s="57"/>
      <c r="B210" s="57"/>
      <c r="C210" s="57"/>
      <c r="D210" s="57"/>
      <c r="E210" s="10"/>
      <c r="G210" s="57"/>
      <c r="H210" s="57"/>
      <c r="I210" s="57"/>
    </row>
    <row r="211" spans="1:9" x14ac:dyDescent="0.2">
      <c r="A211" s="57"/>
      <c r="B211" s="57"/>
      <c r="C211" s="57"/>
      <c r="D211" s="57"/>
      <c r="E211" s="10"/>
      <c r="G211" s="57"/>
      <c r="H211" s="57"/>
      <c r="I211" s="57"/>
    </row>
    <row r="212" spans="1:9" x14ac:dyDescent="0.2">
      <c r="A212" s="57"/>
      <c r="B212" s="57"/>
      <c r="C212" s="57"/>
      <c r="D212" s="57"/>
      <c r="E212" s="10"/>
      <c r="G212" s="57"/>
      <c r="H212" s="57"/>
      <c r="I212" s="57"/>
    </row>
    <row r="213" spans="1:9" x14ac:dyDescent="0.2">
      <c r="A213" s="57"/>
      <c r="B213" s="57"/>
      <c r="C213" s="57"/>
      <c r="D213" s="57"/>
      <c r="E213" s="10"/>
      <c r="G213" s="57"/>
      <c r="H213" s="57"/>
      <c r="I213" s="57"/>
    </row>
    <row r="214" spans="1:9" x14ac:dyDescent="0.2">
      <c r="A214" s="57"/>
      <c r="B214" s="57"/>
      <c r="C214" s="57"/>
      <c r="D214" s="57"/>
      <c r="E214" s="10"/>
      <c r="G214" s="57"/>
      <c r="H214" s="57"/>
      <c r="I214" s="57"/>
    </row>
    <row r="215" spans="1:9" x14ac:dyDescent="0.2">
      <c r="A215" s="57"/>
      <c r="B215" s="57"/>
      <c r="C215" s="57"/>
      <c r="D215" s="57"/>
      <c r="E215" s="10"/>
      <c r="G215" s="57"/>
      <c r="H215" s="57"/>
      <c r="I215" s="57"/>
    </row>
    <row r="216" spans="1:9" x14ac:dyDescent="0.2">
      <c r="A216" s="57"/>
      <c r="B216" s="57"/>
      <c r="C216" s="57"/>
      <c r="D216" s="57"/>
      <c r="E216" s="10"/>
      <c r="G216" s="57"/>
      <c r="H216" s="57"/>
      <c r="I216" s="57"/>
    </row>
    <row r="217" spans="1:9" x14ac:dyDescent="0.2">
      <c r="A217" s="57"/>
      <c r="B217" s="57"/>
      <c r="C217" s="57"/>
      <c r="D217" s="57"/>
      <c r="E217" s="10"/>
      <c r="G217" s="57"/>
      <c r="H217" s="57"/>
      <c r="I217" s="57"/>
    </row>
    <row r="218" spans="1:9" x14ac:dyDescent="0.2">
      <c r="A218" s="57"/>
      <c r="B218" s="57"/>
      <c r="C218" s="57"/>
      <c r="D218" s="57"/>
      <c r="E218" s="10"/>
      <c r="G218" s="57"/>
      <c r="H218" s="57"/>
      <c r="I218" s="57"/>
    </row>
    <row r="219" spans="1:9" x14ac:dyDescent="0.2">
      <c r="A219" s="57"/>
      <c r="B219" s="57"/>
      <c r="C219" s="57"/>
      <c r="D219" s="57"/>
      <c r="E219" s="10"/>
      <c r="G219" s="57"/>
      <c r="H219" s="57"/>
      <c r="I219" s="57"/>
    </row>
    <row r="220" spans="1:9" x14ac:dyDescent="0.2">
      <c r="A220" s="57"/>
      <c r="B220" s="57"/>
      <c r="C220" s="57"/>
      <c r="D220" s="57"/>
      <c r="E220" s="10"/>
      <c r="G220" s="57"/>
      <c r="H220" s="57"/>
      <c r="I220" s="57"/>
    </row>
    <row r="221" spans="1:9" x14ac:dyDescent="0.2">
      <c r="A221" s="57"/>
      <c r="B221" s="57"/>
      <c r="C221" s="57"/>
      <c r="D221" s="57"/>
      <c r="E221" s="10"/>
      <c r="G221" s="57"/>
      <c r="H221" s="57"/>
      <c r="I221" s="57"/>
    </row>
    <row r="222" spans="1:9" x14ac:dyDescent="0.2">
      <c r="A222" s="57"/>
      <c r="B222" s="57"/>
      <c r="C222" s="57"/>
      <c r="D222" s="57"/>
      <c r="E222" s="10"/>
      <c r="G222" s="57"/>
      <c r="H222" s="57"/>
      <c r="I222" s="57"/>
    </row>
    <row r="223" spans="1:9" x14ac:dyDescent="0.2">
      <c r="A223" s="57"/>
      <c r="B223" s="57"/>
      <c r="C223" s="57"/>
      <c r="D223" s="57"/>
      <c r="E223" s="10"/>
      <c r="G223" s="57"/>
      <c r="H223" s="57"/>
      <c r="I223" s="57"/>
    </row>
    <row r="224" spans="1:9" x14ac:dyDescent="0.2">
      <c r="A224" s="57"/>
      <c r="B224" s="57"/>
      <c r="C224" s="57"/>
      <c r="D224" s="57"/>
      <c r="E224" s="10"/>
      <c r="G224" s="57"/>
      <c r="H224" s="57"/>
      <c r="I224" s="57"/>
    </row>
    <row r="225" spans="1:9" x14ac:dyDescent="0.2">
      <c r="A225" s="57"/>
      <c r="B225" s="57"/>
      <c r="C225" s="57"/>
      <c r="D225" s="57"/>
      <c r="E225" s="10"/>
      <c r="G225" s="57"/>
      <c r="H225" s="57"/>
      <c r="I225" s="57"/>
    </row>
    <row r="226" spans="1:9" x14ac:dyDescent="0.2">
      <c r="A226" s="57"/>
      <c r="B226" s="57"/>
      <c r="C226" s="57"/>
      <c r="D226" s="57"/>
      <c r="E226" s="10"/>
      <c r="G226" s="57"/>
      <c r="H226" s="57"/>
      <c r="I226" s="57"/>
    </row>
    <row r="227" spans="1:9" x14ac:dyDescent="0.2">
      <c r="A227" s="57"/>
      <c r="B227" s="57"/>
      <c r="C227" s="57"/>
      <c r="D227" s="57"/>
      <c r="E227" s="10"/>
      <c r="G227" s="57"/>
      <c r="H227" s="57"/>
      <c r="I227" s="57"/>
    </row>
    <row r="228" spans="1:9" x14ac:dyDescent="0.2">
      <c r="A228" s="57"/>
      <c r="B228" s="57"/>
      <c r="C228" s="57"/>
      <c r="D228" s="57"/>
      <c r="E228" s="10"/>
      <c r="G228" s="57"/>
      <c r="H228" s="57"/>
      <c r="I228" s="57"/>
    </row>
    <row r="229" spans="1:9" x14ac:dyDescent="0.2">
      <c r="A229" s="57"/>
      <c r="B229" s="57"/>
      <c r="C229" s="57"/>
      <c r="D229" s="57"/>
      <c r="E229" s="10"/>
      <c r="G229" s="57"/>
      <c r="H229" s="57"/>
      <c r="I229" s="57"/>
    </row>
    <row r="230" spans="1:9" x14ac:dyDescent="0.2">
      <c r="A230" s="57"/>
      <c r="B230" s="57"/>
      <c r="C230" s="57"/>
      <c r="D230" s="57"/>
      <c r="E230" s="10"/>
      <c r="G230" s="57"/>
      <c r="H230" s="57"/>
      <c r="I230" s="57"/>
    </row>
    <row r="231" spans="1:9" x14ac:dyDescent="0.2">
      <c r="A231" s="57"/>
      <c r="B231" s="57"/>
      <c r="C231" s="57"/>
      <c r="D231" s="57"/>
      <c r="E231" s="10"/>
      <c r="G231" s="57"/>
      <c r="H231" s="57"/>
      <c r="I231" s="57"/>
    </row>
    <row r="232" spans="1:9" x14ac:dyDescent="0.2">
      <c r="A232" s="57"/>
      <c r="B232" s="57"/>
      <c r="C232" s="57"/>
      <c r="D232" s="57"/>
      <c r="E232" s="10"/>
      <c r="G232" s="57"/>
      <c r="H232" s="57"/>
      <c r="I232" s="57"/>
    </row>
    <row r="233" spans="1:9" x14ac:dyDescent="0.2">
      <c r="A233" s="57"/>
      <c r="B233" s="57"/>
      <c r="C233" s="57"/>
      <c r="D233" s="57"/>
      <c r="E233" s="10"/>
      <c r="G233" s="57"/>
      <c r="H233" s="57"/>
      <c r="I233" s="57"/>
    </row>
    <row r="234" spans="1:9" x14ac:dyDescent="0.2">
      <c r="A234" s="57"/>
      <c r="B234" s="57"/>
      <c r="C234" s="57"/>
      <c r="D234" s="57"/>
      <c r="E234" s="10"/>
      <c r="G234" s="57"/>
      <c r="H234" s="57"/>
      <c r="I234" s="57"/>
    </row>
    <row r="235" spans="1:9" x14ac:dyDescent="0.2">
      <c r="A235" s="57"/>
      <c r="B235" s="57"/>
      <c r="C235" s="57"/>
      <c r="D235" s="57"/>
      <c r="E235" s="10"/>
      <c r="G235" s="57"/>
      <c r="H235" s="57"/>
      <c r="I235" s="57"/>
    </row>
    <row r="236" spans="1:9" x14ac:dyDescent="0.2">
      <c r="A236" s="57"/>
      <c r="B236" s="57"/>
      <c r="C236" s="57"/>
      <c r="D236" s="57"/>
      <c r="E236" s="10"/>
      <c r="G236" s="57"/>
      <c r="H236" s="57"/>
      <c r="I236" s="57"/>
    </row>
    <row r="237" spans="1:9" x14ac:dyDescent="0.2">
      <c r="A237" s="57"/>
      <c r="B237" s="57"/>
      <c r="C237" s="57"/>
      <c r="D237" s="57"/>
      <c r="E237" s="10"/>
      <c r="G237" s="57"/>
      <c r="H237" s="57"/>
      <c r="I237" s="57"/>
    </row>
    <row r="238" spans="1:9" x14ac:dyDescent="0.2">
      <c r="A238" s="57"/>
      <c r="B238" s="57"/>
      <c r="C238" s="57"/>
      <c r="D238" s="57"/>
      <c r="E238" s="10"/>
      <c r="G238" s="57"/>
      <c r="H238" s="57"/>
      <c r="I238" s="57"/>
    </row>
    <row r="239" spans="1:9" x14ac:dyDescent="0.2">
      <c r="A239" s="57"/>
      <c r="B239" s="57"/>
      <c r="C239" s="57"/>
      <c r="D239" s="57"/>
      <c r="E239" s="10"/>
      <c r="G239" s="57"/>
      <c r="H239" s="57"/>
      <c r="I239" s="57"/>
    </row>
    <row r="240" spans="1:9" x14ac:dyDescent="0.2">
      <c r="A240" s="57"/>
      <c r="B240" s="57"/>
      <c r="C240" s="57"/>
      <c r="D240" s="57"/>
      <c r="E240" s="10"/>
      <c r="G240" s="57"/>
      <c r="H240" s="57"/>
      <c r="I240" s="57"/>
    </row>
    <row r="241" spans="1:9" x14ac:dyDescent="0.2">
      <c r="A241" s="57"/>
      <c r="B241" s="57"/>
      <c r="C241" s="57"/>
      <c r="D241" s="57"/>
      <c r="E241" s="10"/>
      <c r="G241" s="57"/>
      <c r="H241" s="57"/>
      <c r="I241" s="57"/>
    </row>
    <row r="242" spans="1:9" x14ac:dyDescent="0.2">
      <c r="A242" s="57"/>
      <c r="B242" s="57"/>
      <c r="C242" s="57"/>
      <c r="D242" s="57"/>
      <c r="E242" s="10"/>
      <c r="G242" s="57"/>
      <c r="H242" s="57"/>
      <c r="I242" s="57"/>
    </row>
    <row r="243" spans="1:9" x14ac:dyDescent="0.2">
      <c r="A243" s="57"/>
      <c r="B243" s="57"/>
      <c r="C243" s="57"/>
      <c r="D243" s="57"/>
      <c r="E243" s="10"/>
      <c r="G243" s="57"/>
      <c r="H243" s="57"/>
      <c r="I243" s="57"/>
    </row>
    <row r="244" spans="1:9" x14ac:dyDescent="0.2">
      <c r="A244" s="57"/>
      <c r="B244" s="57"/>
      <c r="C244" s="57"/>
      <c r="D244" s="57"/>
      <c r="E244" s="10"/>
      <c r="G244" s="57"/>
      <c r="H244" s="57"/>
      <c r="I244" s="57"/>
    </row>
    <row r="245" spans="1:9" x14ac:dyDescent="0.2">
      <c r="A245" s="57"/>
      <c r="B245" s="57"/>
      <c r="C245" s="57"/>
      <c r="D245" s="57"/>
      <c r="E245" s="10"/>
      <c r="G245" s="57"/>
      <c r="H245" s="57"/>
      <c r="I245" s="57"/>
    </row>
    <row r="246" spans="1:9" x14ac:dyDescent="0.2">
      <c r="A246" s="57"/>
      <c r="B246" s="57"/>
      <c r="C246" s="57"/>
      <c r="D246" s="57"/>
      <c r="E246" s="10"/>
      <c r="G246" s="57"/>
      <c r="H246" s="57"/>
      <c r="I246" s="57"/>
    </row>
    <row r="247" spans="1:9" x14ac:dyDescent="0.2">
      <c r="A247" s="57"/>
      <c r="B247" s="57"/>
      <c r="C247" s="57"/>
      <c r="D247" s="57"/>
      <c r="E247" s="10"/>
      <c r="G247" s="57"/>
      <c r="H247" s="57"/>
      <c r="I247" s="57"/>
    </row>
    <row r="248" spans="1:9" x14ac:dyDescent="0.2">
      <c r="A248" s="57"/>
      <c r="B248" s="57"/>
      <c r="C248" s="57"/>
      <c r="D248" s="57"/>
      <c r="E248" s="10"/>
      <c r="G248" s="57"/>
      <c r="H248" s="57"/>
      <c r="I248" s="57"/>
    </row>
    <row r="249" spans="1:9" x14ac:dyDescent="0.2">
      <c r="A249" s="57"/>
      <c r="B249" s="57"/>
      <c r="C249" s="57"/>
      <c r="D249" s="57"/>
      <c r="E249" s="10"/>
      <c r="G249" s="57"/>
      <c r="H249" s="57"/>
      <c r="I249" s="57"/>
    </row>
    <row r="250" spans="1:9" x14ac:dyDescent="0.2">
      <c r="A250" s="57"/>
      <c r="B250" s="57"/>
      <c r="C250" s="57"/>
      <c r="D250" s="57"/>
      <c r="E250" s="10"/>
      <c r="G250" s="57"/>
      <c r="H250" s="57"/>
      <c r="I250" s="57"/>
    </row>
    <row r="251" spans="1:9" x14ac:dyDescent="0.2">
      <c r="A251" s="57"/>
      <c r="B251" s="57"/>
      <c r="C251" s="57"/>
      <c r="D251" s="57"/>
      <c r="E251" s="10"/>
      <c r="G251" s="57"/>
      <c r="H251" s="57"/>
      <c r="I251" s="57"/>
    </row>
  </sheetData>
  <mergeCells count="2">
    <mergeCell ref="A1:F1"/>
    <mergeCell ref="A74:D74"/>
  </mergeCells>
  <conditionalFormatting sqref="F2:F3 F5:F143">
    <cfRule type="cellIs" dxfId="24" priority="5" stopIfTrue="1" operator="between">
      <formula>0.009</formula>
      <formula>-0.009</formula>
    </cfRule>
  </conditionalFormatting>
  <conditionalFormatting sqref="F243:F65551">
    <cfRule type="cellIs" dxfId="23" priority="2"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EA44D-43B9-474E-98D8-7D43F00FB553}">
  <dimension ref="A1:I391"/>
  <sheetViews>
    <sheetView workbookViewId="0">
      <selection sqref="A1:E1"/>
    </sheetView>
  </sheetViews>
  <sheetFormatPr defaultColWidth="9.140625" defaultRowHeight="11.25" x14ac:dyDescent="0.2"/>
  <cols>
    <col min="1" max="1" width="39" style="6" customWidth="1"/>
    <col min="2" max="2" width="33.5703125" style="6" bestFit="1" customWidth="1"/>
    <col min="3" max="3" width="18.5703125" style="6" customWidth="1"/>
    <col min="4" max="4" width="26.85546875" style="9" customWidth="1"/>
    <col min="5" max="5" width="28" style="10" customWidth="1"/>
    <col min="6" max="16384" width="9.140625" style="6"/>
  </cols>
  <sheetData>
    <row r="1" spans="1:7" s="1" customFormat="1" ht="15" x14ac:dyDescent="0.2">
      <c r="A1" s="173" t="s">
        <v>28</v>
      </c>
      <c r="B1" s="174"/>
      <c r="C1" s="174"/>
      <c r="D1" s="174"/>
      <c r="E1" s="174"/>
    </row>
    <row r="2" spans="1:7" s="1" customFormat="1" ht="12" x14ac:dyDescent="0.2">
      <c r="D2" s="5"/>
      <c r="E2" s="8"/>
    </row>
    <row r="3" spans="1:7" s="1" customFormat="1" ht="12" x14ac:dyDescent="0.2">
      <c r="A3" s="7" t="s">
        <v>7</v>
      </c>
      <c r="B3" s="2"/>
      <c r="C3" s="3"/>
      <c r="D3" s="4"/>
      <c r="E3" s="8"/>
    </row>
    <row r="4" spans="1:7" s="1" customFormat="1" ht="21.75" customHeight="1" x14ac:dyDescent="0.2">
      <c r="A4" s="14" t="s">
        <v>2</v>
      </c>
      <c r="B4" s="14" t="s">
        <v>0</v>
      </c>
      <c r="C4" s="15" t="s">
        <v>1</v>
      </c>
      <c r="D4" s="61" t="s">
        <v>6</v>
      </c>
      <c r="E4" s="61" t="s">
        <v>3</v>
      </c>
    </row>
    <row r="5" spans="1:7" x14ac:dyDescent="0.2">
      <c r="A5" s="17" t="s">
        <v>610</v>
      </c>
      <c r="B5" s="18"/>
      <c r="C5" s="18"/>
      <c r="D5" s="19"/>
      <c r="E5" s="20"/>
    </row>
    <row r="6" spans="1:7" x14ac:dyDescent="0.2">
      <c r="A6" s="22" t="s">
        <v>964</v>
      </c>
      <c r="B6" s="22" t="s">
        <v>611</v>
      </c>
      <c r="C6" s="25">
        <v>5349847.4129999997</v>
      </c>
      <c r="D6" s="23">
        <v>580216.92009999999</v>
      </c>
      <c r="E6" s="24">
        <v>97.703383248345801</v>
      </c>
    </row>
    <row r="7" spans="1:7" x14ac:dyDescent="0.2">
      <c r="A7" s="21" t="s">
        <v>34</v>
      </c>
      <c r="B7" s="21"/>
      <c r="C7" s="21"/>
      <c r="D7" s="26">
        <f>SUM(D6:D6)</f>
        <v>580216.92009999999</v>
      </c>
      <c r="E7" s="27">
        <f>SUM(E6:E6)</f>
        <v>97.703383248345801</v>
      </c>
    </row>
    <row r="8" spans="1:7" x14ac:dyDescent="0.2">
      <c r="A8" s="22"/>
      <c r="B8" s="22"/>
      <c r="C8" s="22"/>
      <c r="D8" s="23"/>
      <c r="E8" s="24"/>
    </row>
    <row r="9" spans="1:7" x14ac:dyDescent="0.2">
      <c r="A9" s="21" t="s">
        <v>44</v>
      </c>
      <c r="B9" s="21"/>
      <c r="C9" s="21"/>
      <c r="D9" s="26">
        <f>D7</f>
        <v>580216.92009999999</v>
      </c>
      <c r="E9" s="27">
        <f>E7</f>
        <v>97.703383248345801</v>
      </c>
    </row>
    <row r="10" spans="1:7" x14ac:dyDescent="0.2">
      <c r="A10" s="21"/>
      <c r="B10" s="21"/>
      <c r="C10" s="21"/>
      <c r="D10" s="26"/>
      <c r="E10" s="27"/>
    </row>
    <row r="11" spans="1:7" x14ac:dyDescent="0.2">
      <c r="A11" s="21" t="s">
        <v>46</v>
      </c>
      <c r="B11" s="21"/>
      <c r="C11" s="21"/>
      <c r="D11" s="26">
        <f>D13-(D7)</f>
        <v>13638.585011000047</v>
      </c>
      <c r="E11" s="27">
        <f>E13-(E7)</f>
        <v>2.2966167516541987</v>
      </c>
    </row>
    <row r="12" spans="1:7" x14ac:dyDescent="0.2">
      <c r="A12" s="21"/>
      <c r="B12" s="21"/>
      <c r="C12" s="21"/>
      <c r="D12" s="26"/>
      <c r="E12" s="27"/>
    </row>
    <row r="13" spans="1:7" x14ac:dyDescent="0.2">
      <c r="A13" s="28" t="s">
        <v>45</v>
      </c>
      <c r="B13" s="28"/>
      <c r="C13" s="28"/>
      <c r="D13" s="29">
        <v>593855.50511100003</v>
      </c>
      <c r="E13" s="30">
        <v>100</v>
      </c>
    </row>
    <row r="15" spans="1:7" ht="24.75" customHeight="1" x14ac:dyDescent="0.2">
      <c r="A15" s="175" t="s">
        <v>983</v>
      </c>
      <c r="B15" s="175"/>
      <c r="C15" s="175"/>
      <c r="D15" s="175"/>
      <c r="E15" s="9"/>
      <c r="F15" s="10"/>
      <c r="G15" s="9"/>
    </row>
    <row r="17" spans="1:4" x14ac:dyDescent="0.2">
      <c r="A17" s="11" t="s">
        <v>49</v>
      </c>
    </row>
    <row r="18" spans="1:4" x14ac:dyDescent="0.2">
      <c r="A18" s="11" t="s">
        <v>995</v>
      </c>
    </row>
    <row r="19" spans="1:4" x14ac:dyDescent="0.2">
      <c r="A19" s="11" t="s">
        <v>50</v>
      </c>
      <c r="B19" s="11"/>
      <c r="C19" s="31" t="s">
        <v>52</v>
      </c>
      <c r="D19" s="55" t="s">
        <v>51</v>
      </c>
    </row>
    <row r="20" spans="1:4" x14ac:dyDescent="0.2">
      <c r="A20" s="6" t="s">
        <v>59</v>
      </c>
      <c r="C20" s="32">
        <v>87.583699999999993</v>
      </c>
      <c r="D20" s="32">
        <v>93.193399999999997</v>
      </c>
    </row>
    <row r="21" spans="1:4" x14ac:dyDescent="0.2">
      <c r="A21" s="6" t="s">
        <v>127</v>
      </c>
      <c r="C21" s="32">
        <v>87.583699999999993</v>
      </c>
      <c r="D21" s="32">
        <v>93.193399999999997</v>
      </c>
    </row>
    <row r="22" spans="1:4" x14ac:dyDescent="0.2">
      <c r="A22" s="6" t="s">
        <v>60</v>
      </c>
      <c r="C22" s="32">
        <v>99.689499999999995</v>
      </c>
      <c r="D22" s="32">
        <v>106.15009999999999</v>
      </c>
    </row>
    <row r="23" spans="1:4" x14ac:dyDescent="0.2">
      <c r="A23" s="6" t="s">
        <v>128</v>
      </c>
      <c r="C23" s="32">
        <v>99.689499999999995</v>
      </c>
      <c r="D23" s="32">
        <v>106.15009999999999</v>
      </c>
    </row>
    <row r="25" spans="1:4" x14ac:dyDescent="0.2">
      <c r="A25" s="6" t="s">
        <v>56</v>
      </c>
    </row>
    <row r="27" spans="1:4" x14ac:dyDescent="0.2">
      <c r="A27" s="11" t="s">
        <v>996</v>
      </c>
      <c r="D27" s="55" t="s">
        <v>58</v>
      </c>
    </row>
    <row r="29" spans="1:4" x14ac:dyDescent="0.2">
      <c r="A29" s="11" t="s">
        <v>997</v>
      </c>
      <c r="D29" s="36">
        <v>5.2749367571449596E-3</v>
      </c>
    </row>
    <row r="31" spans="1:4" x14ac:dyDescent="0.2">
      <c r="A31" s="11" t="s">
        <v>1019</v>
      </c>
      <c r="D31" s="31" t="s">
        <v>58</v>
      </c>
    </row>
    <row r="33" spans="1:4" x14ac:dyDescent="0.2">
      <c r="A33" s="11" t="s">
        <v>70</v>
      </c>
      <c r="D33" s="55" t="s">
        <v>58</v>
      </c>
    </row>
    <row r="35" spans="1:4" x14ac:dyDescent="0.2">
      <c r="A35" s="103" t="s">
        <v>1099</v>
      </c>
      <c r="B35" s="105"/>
      <c r="C35" s="105"/>
      <c r="D35" s="6"/>
    </row>
    <row r="36" spans="1:4" x14ac:dyDescent="0.2">
      <c r="A36" s="105"/>
      <c r="B36" s="105"/>
      <c r="C36" s="105"/>
      <c r="D36" s="6"/>
    </row>
    <row r="37" spans="1:4" ht="22.5" x14ac:dyDescent="0.2">
      <c r="A37" s="138" t="s">
        <v>1094</v>
      </c>
      <c r="B37" s="139" t="s">
        <v>1095</v>
      </c>
      <c r="C37" s="139" t="s">
        <v>1096</v>
      </c>
      <c r="D37" s="6"/>
    </row>
    <row r="38" spans="1:4" ht="22.5" x14ac:dyDescent="0.2">
      <c r="A38" s="140" t="s">
        <v>1100</v>
      </c>
      <c r="B38" s="141">
        <f>D7</f>
        <v>580216.92009999999</v>
      </c>
      <c r="C38" s="142">
        <v>0.97703383248514164</v>
      </c>
      <c r="D38" s="6"/>
    </row>
    <row r="40" spans="1:4" x14ac:dyDescent="0.2">
      <c r="A40" s="11" t="s">
        <v>1101</v>
      </c>
      <c r="D40" s="55" t="s">
        <v>58</v>
      </c>
    </row>
    <row r="42" spans="1:4" x14ac:dyDescent="0.2">
      <c r="A42" s="11" t="s">
        <v>984</v>
      </c>
      <c r="D42" s="55" t="s">
        <v>58</v>
      </c>
    </row>
    <row r="44" spans="1:4" x14ac:dyDescent="0.2">
      <c r="A44" s="11" t="s">
        <v>985</v>
      </c>
      <c r="D44" s="55" t="s">
        <v>58</v>
      </c>
    </row>
    <row r="45" spans="1:4" x14ac:dyDescent="0.2">
      <c r="A45" s="11"/>
    </row>
    <row r="46" spans="1:4" x14ac:dyDescent="0.2">
      <c r="A46" s="11" t="s">
        <v>986</v>
      </c>
      <c r="D46" s="55" t="s">
        <v>58</v>
      </c>
    </row>
    <row r="47" spans="1:4" x14ac:dyDescent="0.2">
      <c r="A47" s="11"/>
    </row>
    <row r="48" spans="1:4" x14ac:dyDescent="0.2">
      <c r="A48" s="11" t="s">
        <v>987</v>
      </c>
      <c r="D48" s="55" t="s">
        <v>58</v>
      </c>
    </row>
    <row r="50" spans="1:9" x14ac:dyDescent="0.2">
      <c r="A50" s="56" t="s">
        <v>1020</v>
      </c>
      <c r="B50" s="57"/>
      <c r="C50" s="57"/>
      <c r="D50" s="57"/>
      <c r="F50" s="57"/>
      <c r="G50" s="57"/>
      <c r="H50" s="57"/>
      <c r="I50" s="57"/>
    </row>
    <row r="51" spans="1:9" x14ac:dyDescent="0.2">
      <c r="A51" s="71"/>
      <c r="B51" s="57"/>
      <c r="C51" s="57"/>
      <c r="D51" s="57"/>
      <c r="F51" s="57"/>
      <c r="G51" s="57"/>
      <c r="H51" s="57"/>
      <c r="I51" s="57"/>
    </row>
    <row r="52" spans="1:9" x14ac:dyDescent="0.2">
      <c r="A52" s="56" t="s">
        <v>1129</v>
      </c>
      <c r="B52" s="57"/>
      <c r="C52" s="57"/>
      <c r="D52" s="57"/>
      <c r="F52" s="57"/>
      <c r="G52" s="57"/>
      <c r="H52" s="57"/>
      <c r="I52" s="57"/>
    </row>
    <row r="53" spans="1:9" x14ac:dyDescent="0.2">
      <c r="A53" s="71"/>
      <c r="B53" s="57"/>
      <c r="C53" s="57"/>
      <c r="D53" s="57"/>
      <c r="F53" s="57"/>
      <c r="G53" s="57"/>
      <c r="H53" s="57"/>
      <c r="I53" s="57"/>
    </row>
    <row r="54" spans="1:9" x14ac:dyDescent="0.2">
      <c r="A54" s="57"/>
      <c r="B54" s="57"/>
      <c r="C54" s="57"/>
      <c r="D54" s="57"/>
      <c r="F54" s="57"/>
      <c r="G54" s="57"/>
      <c r="H54" s="57"/>
      <c r="I54" s="57"/>
    </row>
    <row r="55" spans="1:9" x14ac:dyDescent="0.2">
      <c r="A55" s="57"/>
      <c r="B55" s="57"/>
      <c r="C55" s="57"/>
      <c r="D55" s="57"/>
      <c r="F55" s="57"/>
      <c r="G55" s="57"/>
      <c r="H55" s="57"/>
      <c r="I55" s="57"/>
    </row>
    <row r="56" spans="1:9" x14ac:dyDescent="0.2">
      <c r="A56" s="57"/>
      <c r="B56" s="57"/>
      <c r="C56" s="57"/>
      <c r="D56" s="57"/>
      <c r="F56" s="57"/>
      <c r="G56" s="57"/>
      <c r="H56" s="57"/>
      <c r="I56" s="57"/>
    </row>
    <row r="57" spans="1:9" x14ac:dyDescent="0.2">
      <c r="A57" s="57"/>
      <c r="B57" s="57"/>
      <c r="C57" s="57"/>
      <c r="D57" s="57"/>
      <c r="F57" s="57"/>
      <c r="G57" s="57"/>
      <c r="H57" s="57"/>
      <c r="I57" s="57"/>
    </row>
    <row r="58" spans="1:9" x14ac:dyDescent="0.2">
      <c r="A58" s="57"/>
      <c r="B58" s="57"/>
      <c r="C58" s="57"/>
      <c r="D58" s="57"/>
      <c r="F58" s="57"/>
      <c r="G58" s="57"/>
      <c r="H58" s="57"/>
      <c r="I58" s="57"/>
    </row>
    <row r="59" spans="1:9" x14ac:dyDescent="0.2">
      <c r="A59" s="57"/>
      <c r="B59" s="57"/>
      <c r="C59" s="57"/>
      <c r="D59" s="57"/>
      <c r="F59" s="57"/>
      <c r="G59" s="57"/>
      <c r="H59" s="57"/>
      <c r="I59" s="57"/>
    </row>
    <row r="60" spans="1:9" x14ac:dyDescent="0.2">
      <c r="A60" s="57"/>
      <c r="B60" s="57"/>
      <c r="C60" s="57"/>
      <c r="D60" s="57"/>
      <c r="F60" s="57"/>
      <c r="G60" s="57"/>
      <c r="H60" s="57"/>
      <c r="I60" s="57"/>
    </row>
    <row r="61" spans="1:9" x14ac:dyDescent="0.2">
      <c r="A61" s="57"/>
      <c r="B61" s="57"/>
      <c r="C61" s="57"/>
      <c r="D61" s="57"/>
      <c r="F61" s="57"/>
      <c r="G61" s="57"/>
      <c r="H61" s="57"/>
      <c r="I61" s="57"/>
    </row>
    <row r="62" spans="1:9" x14ac:dyDescent="0.2">
      <c r="A62" s="57"/>
      <c r="B62" s="57"/>
      <c r="C62" s="57"/>
      <c r="D62" s="57"/>
      <c r="F62" s="57"/>
      <c r="G62" s="57"/>
      <c r="H62" s="57"/>
      <c r="I62" s="57"/>
    </row>
    <row r="63" spans="1:9" x14ac:dyDescent="0.2">
      <c r="A63" s="57"/>
      <c r="B63" s="57"/>
      <c r="C63" s="57"/>
      <c r="D63" s="57"/>
      <c r="F63" s="57"/>
      <c r="G63" s="57"/>
      <c r="H63" s="57"/>
      <c r="I63" s="57"/>
    </row>
    <row r="64" spans="1:9" x14ac:dyDescent="0.2">
      <c r="A64" s="57"/>
      <c r="B64" s="57"/>
      <c r="C64" s="57"/>
      <c r="D64" s="57"/>
      <c r="F64" s="57"/>
      <c r="G64" s="57"/>
      <c r="H64" s="57"/>
      <c r="I64" s="57"/>
    </row>
    <row r="65" spans="1:9" x14ac:dyDescent="0.2">
      <c r="A65" s="57"/>
      <c r="B65" s="57"/>
      <c r="C65" s="57"/>
      <c r="D65" s="57"/>
      <c r="F65" s="57"/>
      <c r="G65" s="57"/>
      <c r="H65" s="57"/>
      <c r="I65" s="57"/>
    </row>
    <row r="66" spans="1:9" x14ac:dyDescent="0.2">
      <c r="A66" s="57"/>
      <c r="B66" s="57"/>
      <c r="C66" s="57"/>
      <c r="D66" s="57"/>
      <c r="F66" s="57"/>
      <c r="G66" s="57"/>
      <c r="H66" s="57"/>
      <c r="I66" s="57"/>
    </row>
    <row r="67" spans="1:9" x14ac:dyDescent="0.2">
      <c r="A67" s="57"/>
      <c r="B67" s="57"/>
      <c r="C67" s="57"/>
      <c r="D67" s="57"/>
      <c r="F67" s="57"/>
      <c r="G67" s="57"/>
      <c r="H67" s="57"/>
      <c r="I67" s="57"/>
    </row>
    <row r="68" spans="1:9" x14ac:dyDescent="0.2">
      <c r="A68" s="57"/>
      <c r="B68" s="57"/>
      <c r="C68" s="57"/>
      <c r="D68" s="57"/>
      <c r="F68" s="57"/>
      <c r="G68" s="57"/>
      <c r="H68" s="57"/>
      <c r="I68" s="57"/>
    </row>
    <row r="69" spans="1:9" x14ac:dyDescent="0.2">
      <c r="A69" s="57"/>
      <c r="B69" s="57"/>
      <c r="C69" s="57"/>
      <c r="D69" s="57"/>
      <c r="F69" s="57"/>
      <c r="G69" s="57"/>
      <c r="H69" s="57"/>
      <c r="I69" s="57"/>
    </row>
    <row r="70" spans="1:9" x14ac:dyDescent="0.2">
      <c r="A70" s="56" t="s">
        <v>1159</v>
      </c>
      <c r="B70" s="57"/>
      <c r="C70" s="57"/>
      <c r="D70" s="57"/>
      <c r="F70" s="57"/>
      <c r="G70" s="57"/>
      <c r="H70" s="57"/>
      <c r="I70" s="57"/>
    </row>
    <row r="71" spans="1:9" x14ac:dyDescent="0.2">
      <c r="A71" s="57"/>
      <c r="B71" s="57"/>
      <c r="C71" s="57"/>
      <c r="D71" s="57"/>
      <c r="F71" s="57"/>
      <c r="G71" s="57"/>
      <c r="H71" s="57"/>
      <c r="I71" s="57"/>
    </row>
    <row r="72" spans="1:9" x14ac:dyDescent="0.2">
      <c r="A72" s="56" t="s">
        <v>1130</v>
      </c>
      <c r="B72" s="57"/>
      <c r="C72" s="57"/>
      <c r="D72" s="57"/>
      <c r="F72" s="57"/>
      <c r="G72" s="57"/>
      <c r="H72" s="57"/>
      <c r="I72" s="57"/>
    </row>
    <row r="73" spans="1:9" x14ac:dyDescent="0.2">
      <c r="A73" s="57"/>
      <c r="B73" s="57"/>
      <c r="C73" s="57"/>
      <c r="D73" s="57"/>
      <c r="F73" s="57"/>
      <c r="G73" s="57"/>
      <c r="H73" s="57"/>
      <c r="I73" s="57"/>
    </row>
    <row r="74" spans="1:9" x14ac:dyDescent="0.2">
      <c r="A74" s="57"/>
      <c r="B74" s="57"/>
      <c r="C74" s="57"/>
      <c r="D74" s="57"/>
      <c r="F74" s="57"/>
      <c r="G74" s="57"/>
      <c r="H74" s="57"/>
      <c r="I74" s="57"/>
    </row>
    <row r="75" spans="1:9" x14ac:dyDescent="0.2">
      <c r="A75" s="57"/>
      <c r="B75" s="57"/>
      <c r="C75" s="57"/>
      <c r="D75" s="57"/>
      <c r="F75" s="57"/>
      <c r="G75" s="57"/>
      <c r="H75" s="57"/>
      <c r="I75" s="57"/>
    </row>
    <row r="76" spans="1:9" x14ac:dyDescent="0.2">
      <c r="A76" s="57"/>
      <c r="B76" s="57"/>
      <c r="C76" s="57"/>
      <c r="D76" s="57"/>
      <c r="F76" s="57"/>
      <c r="G76" s="57"/>
      <c r="H76" s="57"/>
      <c r="I76" s="57"/>
    </row>
    <row r="77" spans="1:9" x14ac:dyDescent="0.2">
      <c r="A77" s="57"/>
      <c r="B77" s="57"/>
      <c r="C77" s="57"/>
      <c r="D77" s="57"/>
      <c r="F77" s="57"/>
      <c r="G77" s="57"/>
      <c r="H77" s="57"/>
      <c r="I77" s="57"/>
    </row>
    <row r="78" spans="1:9" x14ac:dyDescent="0.2">
      <c r="A78" s="57"/>
      <c r="B78" s="57"/>
      <c r="C78" s="57"/>
      <c r="D78" s="57"/>
      <c r="F78" s="57"/>
      <c r="G78" s="57"/>
      <c r="H78" s="57"/>
      <c r="I78" s="57"/>
    </row>
    <row r="79" spans="1:9" x14ac:dyDescent="0.2">
      <c r="A79" s="57"/>
      <c r="B79" s="57"/>
      <c r="C79" s="57"/>
      <c r="D79" s="57"/>
      <c r="F79" s="57"/>
      <c r="G79" s="57"/>
      <c r="H79" s="57"/>
      <c r="I79" s="57"/>
    </row>
    <row r="80" spans="1:9" x14ac:dyDescent="0.2">
      <c r="A80" s="57"/>
      <c r="B80" s="57"/>
      <c r="C80" s="57"/>
      <c r="D80" s="57"/>
      <c r="F80" s="57"/>
      <c r="G80" s="57"/>
      <c r="H80" s="57"/>
      <c r="I80" s="57"/>
    </row>
    <row r="81" spans="1:9" x14ac:dyDescent="0.2">
      <c r="A81" s="57"/>
      <c r="B81" s="57"/>
      <c r="C81" s="57"/>
      <c r="D81" s="57"/>
      <c r="F81" s="57"/>
      <c r="G81" s="57"/>
      <c r="H81" s="57"/>
      <c r="I81" s="57"/>
    </row>
    <row r="82" spans="1:9" x14ac:dyDescent="0.2">
      <c r="A82" s="57"/>
      <c r="B82" s="57"/>
      <c r="C82" s="57"/>
      <c r="D82" s="57"/>
      <c r="F82" s="57"/>
      <c r="G82" s="57"/>
      <c r="H82" s="57"/>
      <c r="I82" s="57"/>
    </row>
    <row r="83" spans="1:9" x14ac:dyDescent="0.2">
      <c r="A83" s="57"/>
      <c r="B83" s="57"/>
      <c r="C83" s="57"/>
      <c r="D83" s="57"/>
      <c r="F83" s="57"/>
      <c r="G83" s="57"/>
      <c r="H83" s="57"/>
      <c r="I83" s="57"/>
    </row>
    <row r="84" spans="1:9" x14ac:dyDescent="0.2">
      <c r="A84" s="57"/>
      <c r="B84" s="57"/>
      <c r="C84" s="57"/>
      <c r="D84" s="57"/>
      <c r="F84" s="57"/>
      <c r="G84" s="57"/>
      <c r="H84" s="57"/>
      <c r="I84" s="57"/>
    </row>
    <row r="85" spans="1:9" x14ac:dyDescent="0.2">
      <c r="A85" s="57"/>
      <c r="B85" s="57"/>
      <c r="C85" s="57"/>
      <c r="D85" s="57"/>
      <c r="F85" s="57"/>
      <c r="G85" s="57"/>
      <c r="H85" s="57"/>
      <c r="I85" s="57"/>
    </row>
    <row r="86" spans="1:9" x14ac:dyDescent="0.2">
      <c r="A86" s="57"/>
      <c r="B86" s="57"/>
      <c r="C86" s="57"/>
      <c r="D86" s="57"/>
      <c r="F86" s="57"/>
      <c r="G86" s="57"/>
      <c r="H86" s="57"/>
      <c r="I86" s="57"/>
    </row>
    <row r="87" spans="1:9" x14ac:dyDescent="0.2">
      <c r="A87" s="57"/>
      <c r="B87" s="57"/>
      <c r="C87" s="57"/>
      <c r="D87" s="57"/>
      <c r="F87" s="57"/>
      <c r="G87" s="57"/>
      <c r="H87" s="57"/>
      <c r="I87" s="57"/>
    </row>
    <row r="88" spans="1:9" x14ac:dyDescent="0.2">
      <c r="A88" s="57"/>
      <c r="B88" s="57"/>
      <c r="C88" s="57"/>
      <c r="D88" s="57"/>
      <c r="F88" s="57"/>
      <c r="G88" s="57"/>
      <c r="H88" s="57"/>
      <c r="I88" s="57"/>
    </row>
    <row r="89" spans="1:9" x14ac:dyDescent="0.2">
      <c r="A89" s="57"/>
      <c r="B89" s="57"/>
      <c r="C89" s="57"/>
      <c r="D89" s="57"/>
      <c r="F89" s="57"/>
      <c r="G89" s="57"/>
      <c r="H89" s="57"/>
      <c r="I89" s="57"/>
    </row>
    <row r="90" spans="1:9" x14ac:dyDescent="0.2">
      <c r="A90" s="56" t="s">
        <v>1160</v>
      </c>
      <c r="B90" s="57"/>
      <c r="C90" s="57"/>
      <c r="D90" s="57"/>
      <c r="F90" s="57"/>
      <c r="G90" s="57"/>
      <c r="H90" s="57"/>
      <c r="I90" s="57"/>
    </row>
    <row r="91" spans="1:9" x14ac:dyDescent="0.2">
      <c r="A91" s="56" t="s">
        <v>1161</v>
      </c>
      <c r="B91" s="57"/>
      <c r="C91" s="57"/>
      <c r="D91" s="57"/>
      <c r="F91" s="57"/>
      <c r="G91" s="57"/>
      <c r="H91" s="57"/>
      <c r="I91" s="57"/>
    </row>
    <row r="92" spans="1:9" x14ac:dyDescent="0.2">
      <c r="A92" s="57" t="s">
        <v>1128</v>
      </c>
      <c r="B92" s="57"/>
      <c r="C92" s="57"/>
      <c r="D92" s="57"/>
      <c r="F92" s="57"/>
      <c r="G92" s="57"/>
      <c r="H92" s="57"/>
      <c r="I92" s="57"/>
    </row>
    <row r="93" spans="1:9" x14ac:dyDescent="0.2">
      <c r="A93" s="57"/>
      <c r="B93" s="57"/>
      <c r="C93" s="57"/>
      <c r="D93" s="57"/>
      <c r="F93" s="57"/>
      <c r="G93" s="57"/>
      <c r="H93" s="57"/>
      <c r="I93" s="57"/>
    </row>
    <row r="94" spans="1:9" x14ac:dyDescent="0.2">
      <c r="A94" s="57"/>
      <c r="B94" s="57"/>
      <c r="C94" s="57"/>
      <c r="D94" s="57"/>
      <c r="F94" s="57"/>
      <c r="G94" s="57"/>
      <c r="H94" s="57"/>
      <c r="I94" s="57"/>
    </row>
    <row r="95" spans="1:9" x14ac:dyDescent="0.2">
      <c r="A95" s="57"/>
      <c r="B95" s="57"/>
      <c r="C95" s="57"/>
      <c r="D95" s="57"/>
      <c r="F95" s="57"/>
      <c r="G95" s="57"/>
      <c r="H95" s="57"/>
      <c r="I95" s="57"/>
    </row>
    <row r="96" spans="1:9" x14ac:dyDescent="0.2">
      <c r="A96" s="57"/>
      <c r="B96" s="57"/>
      <c r="C96" s="57"/>
      <c r="D96" s="57"/>
      <c r="F96" s="57"/>
      <c r="G96" s="57"/>
      <c r="H96" s="57"/>
      <c r="I96" s="57"/>
    </row>
    <row r="97" spans="1:9" x14ac:dyDescent="0.2">
      <c r="A97" s="57"/>
      <c r="B97" s="57"/>
      <c r="C97" s="57"/>
      <c r="D97" s="57"/>
      <c r="F97" s="57"/>
      <c r="G97" s="57"/>
      <c r="H97" s="57"/>
      <c r="I97" s="57"/>
    </row>
    <row r="98" spans="1:9" x14ac:dyDescent="0.2">
      <c r="A98" s="57"/>
      <c r="B98" s="57"/>
      <c r="C98" s="57"/>
      <c r="D98" s="57"/>
      <c r="F98" s="57"/>
      <c r="G98" s="57"/>
      <c r="H98" s="57"/>
      <c r="I98" s="57"/>
    </row>
    <row r="99" spans="1:9" x14ac:dyDescent="0.2">
      <c r="A99" s="57"/>
      <c r="B99" s="57"/>
      <c r="C99" s="57"/>
      <c r="D99" s="57"/>
      <c r="F99" s="57"/>
      <c r="G99" s="57"/>
      <c r="H99" s="57"/>
      <c r="I99" s="57"/>
    </row>
    <row r="100" spans="1:9" x14ac:dyDescent="0.2">
      <c r="A100" s="57"/>
      <c r="B100" s="57"/>
      <c r="C100" s="57"/>
      <c r="D100" s="57"/>
      <c r="F100" s="57"/>
      <c r="G100" s="57"/>
      <c r="H100" s="57"/>
      <c r="I100" s="57"/>
    </row>
    <row r="101" spans="1:9" x14ac:dyDescent="0.2">
      <c r="A101" s="57"/>
      <c r="B101" s="57"/>
      <c r="C101" s="57"/>
      <c r="D101" s="57"/>
      <c r="F101" s="57"/>
      <c r="G101" s="57"/>
      <c r="H101" s="57"/>
      <c r="I101" s="57"/>
    </row>
    <row r="102" spans="1:9" x14ac:dyDescent="0.2">
      <c r="A102" s="57"/>
      <c r="B102" s="57"/>
      <c r="C102" s="57"/>
      <c r="D102" s="57"/>
      <c r="F102" s="57"/>
      <c r="G102" s="57"/>
      <c r="H102" s="57"/>
      <c r="I102" s="57"/>
    </row>
    <row r="103" spans="1:9" x14ac:dyDescent="0.2">
      <c r="A103" s="57"/>
      <c r="B103" s="57"/>
      <c r="C103" s="57"/>
      <c r="D103" s="57"/>
      <c r="F103" s="57"/>
      <c r="G103" s="57"/>
      <c r="H103" s="57"/>
      <c r="I103" s="57"/>
    </row>
    <row r="104" spans="1:9" x14ac:dyDescent="0.2">
      <c r="A104" s="57"/>
      <c r="B104" s="57"/>
      <c r="C104" s="57"/>
      <c r="D104" s="57"/>
      <c r="F104" s="57"/>
      <c r="G104" s="57"/>
      <c r="H104" s="57"/>
      <c r="I104" s="57"/>
    </row>
    <row r="105" spans="1:9" x14ac:dyDescent="0.2">
      <c r="A105" s="57"/>
      <c r="B105" s="57"/>
      <c r="C105" s="57"/>
      <c r="D105" s="57"/>
      <c r="F105" s="57"/>
      <c r="G105" s="57"/>
      <c r="H105" s="57"/>
      <c r="I105" s="57"/>
    </row>
    <row r="106" spans="1:9" x14ac:dyDescent="0.2">
      <c r="A106" s="57"/>
      <c r="B106" s="57"/>
      <c r="C106" s="57"/>
      <c r="D106" s="57"/>
      <c r="F106" s="57"/>
      <c r="G106" s="57"/>
      <c r="H106" s="57"/>
      <c r="I106" s="57"/>
    </row>
    <row r="107" spans="1:9" x14ac:dyDescent="0.2">
      <c r="A107" s="57"/>
      <c r="B107" s="57"/>
      <c r="C107" s="57"/>
      <c r="D107" s="57"/>
      <c r="F107" s="57"/>
      <c r="G107" s="57"/>
      <c r="H107" s="57"/>
      <c r="I107" s="57"/>
    </row>
    <row r="108" spans="1:9" x14ac:dyDescent="0.2">
      <c r="A108" s="57"/>
      <c r="B108" s="57"/>
      <c r="C108" s="57"/>
      <c r="D108" s="57"/>
      <c r="F108" s="57"/>
      <c r="G108" s="57"/>
      <c r="H108" s="57"/>
      <c r="I108" s="57"/>
    </row>
    <row r="109" spans="1:9" x14ac:dyDescent="0.2">
      <c r="A109" s="57"/>
      <c r="B109" s="57"/>
      <c r="C109" s="57"/>
      <c r="D109" s="57"/>
      <c r="F109" s="57"/>
      <c r="G109" s="57"/>
      <c r="H109" s="57"/>
      <c r="I109" s="57"/>
    </row>
    <row r="110" spans="1:9" x14ac:dyDescent="0.2">
      <c r="A110" s="57"/>
      <c r="B110" s="57"/>
      <c r="C110" s="57"/>
      <c r="D110" s="57"/>
      <c r="F110" s="57"/>
      <c r="G110" s="57"/>
      <c r="H110" s="57"/>
      <c r="I110" s="57"/>
    </row>
    <row r="111" spans="1:9" x14ac:dyDescent="0.2">
      <c r="A111" s="57"/>
      <c r="B111" s="57"/>
      <c r="C111" s="57"/>
      <c r="D111" s="57"/>
      <c r="F111" s="57"/>
      <c r="G111" s="57"/>
      <c r="H111" s="57"/>
      <c r="I111" s="57"/>
    </row>
    <row r="112" spans="1:9" x14ac:dyDescent="0.2">
      <c r="A112" s="57"/>
      <c r="B112" s="57"/>
      <c r="C112" s="57"/>
      <c r="D112" s="57"/>
      <c r="F112" s="57"/>
      <c r="G112" s="57"/>
      <c r="H112" s="57"/>
      <c r="I112" s="57"/>
    </row>
    <row r="113" spans="1:9" x14ac:dyDescent="0.2">
      <c r="A113" s="57"/>
      <c r="B113" s="57"/>
      <c r="C113" s="57"/>
      <c r="D113" s="57"/>
      <c r="F113" s="57"/>
      <c r="G113" s="57"/>
      <c r="H113" s="57"/>
      <c r="I113" s="57"/>
    </row>
    <row r="114" spans="1:9" x14ac:dyDescent="0.2">
      <c r="A114" s="57"/>
      <c r="B114" s="57"/>
      <c r="C114" s="57"/>
      <c r="D114" s="57"/>
      <c r="F114" s="57"/>
      <c r="G114" s="57"/>
      <c r="H114" s="57"/>
      <c r="I114" s="57"/>
    </row>
    <row r="115" spans="1:9" x14ac:dyDescent="0.2">
      <c r="A115" s="57"/>
      <c r="B115" s="57"/>
      <c r="C115" s="57"/>
      <c r="D115" s="57"/>
      <c r="F115" s="57"/>
      <c r="G115" s="57"/>
      <c r="H115" s="57"/>
      <c r="I115" s="57"/>
    </row>
    <row r="116" spans="1:9" x14ac:dyDescent="0.2">
      <c r="A116" s="57"/>
      <c r="B116" s="57"/>
      <c r="C116" s="57"/>
      <c r="D116" s="57"/>
      <c r="F116" s="57"/>
      <c r="G116" s="57"/>
      <c r="H116" s="57"/>
      <c r="I116" s="57"/>
    </row>
    <row r="117" spans="1:9" x14ac:dyDescent="0.2">
      <c r="A117" s="57"/>
      <c r="B117" s="57"/>
      <c r="C117" s="57"/>
      <c r="D117" s="57"/>
      <c r="F117" s="57"/>
      <c r="G117" s="57"/>
      <c r="H117" s="57"/>
      <c r="I117" s="57"/>
    </row>
    <row r="118" spans="1:9" x14ac:dyDescent="0.2">
      <c r="A118" s="57"/>
      <c r="B118" s="57"/>
      <c r="C118" s="57"/>
      <c r="D118" s="57"/>
      <c r="F118" s="57"/>
      <c r="G118" s="57"/>
      <c r="H118" s="57"/>
      <c r="I118" s="57"/>
    </row>
    <row r="119" spans="1:9" x14ac:dyDescent="0.2">
      <c r="A119" s="57"/>
      <c r="B119" s="57"/>
      <c r="C119" s="57"/>
      <c r="D119" s="57"/>
      <c r="F119" s="57"/>
      <c r="G119" s="57"/>
      <c r="H119" s="57"/>
      <c r="I119" s="57"/>
    </row>
    <row r="120" spans="1:9" x14ac:dyDescent="0.2">
      <c r="A120" s="57"/>
      <c r="B120" s="57"/>
      <c r="C120" s="57"/>
      <c r="D120" s="57"/>
      <c r="F120" s="57"/>
      <c r="G120" s="57"/>
      <c r="H120" s="57"/>
      <c r="I120" s="57"/>
    </row>
    <row r="121" spans="1:9" x14ac:dyDescent="0.2">
      <c r="A121" s="57"/>
      <c r="B121" s="57"/>
      <c r="C121" s="57"/>
      <c r="D121" s="57"/>
      <c r="F121" s="57"/>
      <c r="G121" s="57"/>
      <c r="H121" s="57"/>
      <c r="I121" s="57"/>
    </row>
    <row r="122" spans="1:9" x14ac:dyDescent="0.2">
      <c r="A122" s="57"/>
      <c r="B122" s="57"/>
      <c r="C122" s="57"/>
      <c r="D122" s="57"/>
      <c r="F122" s="57"/>
      <c r="G122" s="57"/>
      <c r="H122" s="57"/>
      <c r="I122" s="57"/>
    </row>
    <row r="123" spans="1:9" x14ac:dyDescent="0.2">
      <c r="A123" s="57"/>
      <c r="B123" s="57"/>
      <c r="C123" s="57"/>
      <c r="D123" s="57"/>
      <c r="F123" s="57"/>
      <c r="G123" s="57"/>
      <c r="H123" s="57"/>
      <c r="I123" s="57"/>
    </row>
    <row r="124" spans="1:9" x14ac:dyDescent="0.2">
      <c r="A124" s="57"/>
      <c r="B124" s="57"/>
      <c r="C124" s="57"/>
      <c r="D124" s="57"/>
      <c r="F124" s="57"/>
      <c r="G124" s="57"/>
      <c r="H124" s="57"/>
      <c r="I124" s="57"/>
    </row>
    <row r="125" spans="1:9" x14ac:dyDescent="0.2">
      <c r="A125" s="57"/>
      <c r="B125" s="57"/>
      <c r="C125" s="57"/>
      <c r="D125" s="57"/>
      <c r="F125" s="57"/>
      <c r="G125" s="57"/>
      <c r="H125" s="57"/>
      <c r="I125" s="57"/>
    </row>
    <row r="126" spans="1:9" x14ac:dyDescent="0.2">
      <c r="A126" s="57"/>
      <c r="B126" s="57"/>
      <c r="C126" s="57"/>
      <c r="D126" s="57"/>
      <c r="F126" s="57"/>
      <c r="G126" s="57"/>
      <c r="H126" s="57"/>
      <c r="I126" s="57"/>
    </row>
    <row r="127" spans="1:9" x14ac:dyDescent="0.2">
      <c r="A127" s="57"/>
      <c r="B127" s="57"/>
      <c r="C127" s="57"/>
      <c r="D127" s="57"/>
      <c r="F127" s="57"/>
      <c r="G127" s="57"/>
      <c r="H127" s="57"/>
      <c r="I127" s="57"/>
    </row>
    <row r="128" spans="1:9" x14ac:dyDescent="0.2">
      <c r="A128" s="57"/>
      <c r="B128" s="57"/>
      <c r="C128" s="57"/>
      <c r="D128" s="57"/>
      <c r="F128" s="57"/>
      <c r="G128" s="57"/>
      <c r="H128" s="57"/>
      <c r="I128" s="57"/>
    </row>
    <row r="129" spans="1:9" x14ac:dyDescent="0.2">
      <c r="A129" s="57"/>
      <c r="B129" s="57"/>
      <c r="C129" s="57"/>
      <c r="D129" s="57"/>
      <c r="F129" s="57"/>
      <c r="G129" s="57"/>
      <c r="H129" s="57"/>
      <c r="I129" s="57"/>
    </row>
    <row r="130" spans="1:9" x14ac:dyDescent="0.2">
      <c r="A130" s="57"/>
      <c r="B130" s="57"/>
      <c r="C130" s="57"/>
      <c r="D130" s="57"/>
      <c r="F130" s="57"/>
      <c r="G130" s="57"/>
      <c r="H130" s="57"/>
      <c r="I130" s="57"/>
    </row>
    <row r="131" spans="1:9" x14ac:dyDescent="0.2">
      <c r="A131" s="57"/>
      <c r="B131" s="57"/>
      <c r="C131" s="57"/>
      <c r="D131" s="57"/>
      <c r="F131" s="57"/>
      <c r="G131" s="57"/>
      <c r="H131" s="57"/>
      <c r="I131" s="57"/>
    </row>
    <row r="132" spans="1:9" x14ac:dyDescent="0.2">
      <c r="A132" s="57"/>
      <c r="B132" s="57"/>
      <c r="C132" s="57"/>
      <c r="D132" s="57"/>
      <c r="F132" s="57"/>
      <c r="G132" s="57"/>
      <c r="H132" s="57"/>
      <c r="I132" s="57"/>
    </row>
    <row r="133" spans="1:9" x14ac:dyDescent="0.2">
      <c r="A133" s="57"/>
      <c r="B133" s="57"/>
      <c r="C133" s="57"/>
      <c r="D133" s="57"/>
      <c r="F133" s="57"/>
      <c r="G133" s="57"/>
      <c r="H133" s="57"/>
      <c r="I133" s="57"/>
    </row>
    <row r="134" spans="1:9" x14ac:dyDescent="0.2">
      <c r="A134" s="57"/>
      <c r="B134" s="57"/>
      <c r="C134" s="57"/>
      <c r="D134" s="57"/>
      <c r="F134" s="57"/>
      <c r="G134" s="57"/>
      <c r="H134" s="57"/>
      <c r="I134" s="57"/>
    </row>
    <row r="135" spans="1:9" x14ac:dyDescent="0.2">
      <c r="A135" s="57"/>
      <c r="B135" s="57"/>
      <c r="C135" s="57"/>
      <c r="D135" s="57"/>
      <c r="F135" s="57"/>
      <c r="G135" s="57"/>
      <c r="H135" s="57"/>
      <c r="I135" s="57"/>
    </row>
    <row r="136" spans="1:9" x14ac:dyDescent="0.2">
      <c r="A136" s="57"/>
      <c r="B136" s="57"/>
      <c r="C136" s="57"/>
      <c r="D136" s="57"/>
      <c r="F136" s="57"/>
      <c r="G136" s="57"/>
      <c r="H136" s="57"/>
      <c r="I136" s="57"/>
    </row>
    <row r="137" spans="1:9" x14ac:dyDescent="0.2">
      <c r="A137" s="57"/>
      <c r="B137" s="57"/>
      <c r="C137" s="57"/>
      <c r="D137" s="57"/>
      <c r="F137" s="57"/>
      <c r="G137" s="57"/>
      <c r="H137" s="57"/>
      <c r="I137" s="57"/>
    </row>
    <row r="138" spans="1:9" x14ac:dyDescent="0.2">
      <c r="A138" s="57"/>
      <c r="B138" s="57"/>
      <c r="C138" s="57"/>
      <c r="D138" s="57"/>
      <c r="F138" s="57"/>
      <c r="G138" s="57"/>
      <c r="H138" s="57"/>
      <c r="I138" s="57"/>
    </row>
    <row r="139" spans="1:9" x14ac:dyDescent="0.2">
      <c r="A139" s="57"/>
      <c r="B139" s="57"/>
      <c r="C139" s="57"/>
      <c r="D139" s="57"/>
      <c r="F139" s="57"/>
      <c r="G139" s="57"/>
      <c r="H139" s="57"/>
      <c r="I139" s="57"/>
    </row>
    <row r="140" spans="1:9" x14ac:dyDescent="0.2">
      <c r="A140" s="57"/>
      <c r="B140" s="57"/>
      <c r="C140" s="57"/>
      <c r="D140" s="57"/>
      <c r="F140" s="57"/>
      <c r="G140" s="57"/>
      <c r="H140" s="57"/>
      <c r="I140" s="57"/>
    </row>
    <row r="141" spans="1:9" x14ac:dyDescent="0.2">
      <c r="A141" s="57"/>
      <c r="B141" s="57"/>
      <c r="C141" s="57"/>
      <c r="D141" s="57"/>
      <c r="F141" s="57"/>
      <c r="G141" s="57"/>
      <c r="H141" s="57"/>
      <c r="I141" s="57"/>
    </row>
    <row r="142" spans="1:9" x14ac:dyDescent="0.2">
      <c r="A142" s="57"/>
      <c r="B142" s="57"/>
      <c r="C142" s="57"/>
      <c r="D142" s="57"/>
      <c r="F142" s="57"/>
      <c r="G142" s="57"/>
      <c r="H142" s="57"/>
      <c r="I142" s="57"/>
    </row>
    <row r="143" spans="1:9" x14ac:dyDescent="0.2">
      <c r="A143" s="57"/>
      <c r="B143" s="57"/>
      <c r="C143" s="57"/>
      <c r="D143" s="57"/>
      <c r="F143" s="57"/>
      <c r="G143" s="57"/>
      <c r="H143" s="57"/>
      <c r="I143" s="57"/>
    </row>
    <row r="144" spans="1:9" x14ac:dyDescent="0.2">
      <c r="A144" s="57"/>
      <c r="B144" s="57"/>
      <c r="C144" s="57"/>
      <c r="D144" s="57"/>
      <c r="F144" s="57"/>
      <c r="G144" s="57"/>
      <c r="H144" s="57"/>
      <c r="I144" s="57"/>
    </row>
    <row r="145" spans="1:9" x14ac:dyDescent="0.2">
      <c r="A145" s="57"/>
      <c r="B145" s="57"/>
      <c r="C145" s="57"/>
      <c r="D145" s="57"/>
      <c r="F145" s="57"/>
      <c r="G145" s="57"/>
      <c r="H145" s="57"/>
      <c r="I145" s="57"/>
    </row>
    <row r="146" spans="1:9" x14ac:dyDescent="0.2">
      <c r="A146" s="57"/>
      <c r="B146" s="57"/>
      <c r="C146" s="57"/>
      <c r="D146" s="57"/>
      <c r="F146" s="57"/>
      <c r="G146" s="57"/>
      <c r="H146" s="57"/>
      <c r="I146" s="57"/>
    </row>
    <row r="147" spans="1:9" x14ac:dyDescent="0.2">
      <c r="A147" s="57"/>
      <c r="B147" s="57"/>
      <c r="C147" s="57"/>
      <c r="D147" s="57"/>
      <c r="F147" s="57"/>
      <c r="G147" s="57"/>
      <c r="H147" s="57"/>
      <c r="I147" s="57"/>
    </row>
    <row r="148" spans="1:9" x14ac:dyDescent="0.2">
      <c r="A148" s="57"/>
      <c r="B148" s="57"/>
      <c r="C148" s="57"/>
      <c r="D148" s="57"/>
      <c r="F148" s="57"/>
      <c r="G148" s="57"/>
      <c r="H148" s="57"/>
      <c r="I148" s="57"/>
    </row>
    <row r="149" spans="1:9" x14ac:dyDescent="0.2">
      <c r="A149" s="57"/>
      <c r="B149" s="57"/>
      <c r="C149" s="57"/>
      <c r="D149" s="57"/>
      <c r="F149" s="57"/>
      <c r="G149" s="57"/>
      <c r="H149" s="57"/>
      <c r="I149" s="57"/>
    </row>
    <row r="150" spans="1:9" x14ac:dyDescent="0.2">
      <c r="A150" s="57"/>
      <c r="B150" s="57"/>
      <c r="C150" s="57"/>
      <c r="D150" s="57"/>
      <c r="F150" s="57"/>
      <c r="G150" s="57"/>
      <c r="H150" s="57"/>
      <c r="I150" s="57"/>
    </row>
    <row r="151" spans="1:9" x14ac:dyDescent="0.2">
      <c r="A151" s="57"/>
      <c r="B151" s="57"/>
      <c r="C151" s="57"/>
      <c r="D151" s="57"/>
      <c r="F151" s="57"/>
      <c r="G151" s="57"/>
      <c r="H151" s="57"/>
      <c r="I151" s="57"/>
    </row>
    <row r="152" spans="1:9" x14ac:dyDescent="0.2">
      <c r="A152" s="57"/>
      <c r="B152" s="57"/>
      <c r="C152" s="57"/>
      <c r="D152" s="57"/>
      <c r="F152" s="57"/>
      <c r="G152" s="57"/>
      <c r="H152" s="57"/>
      <c r="I152" s="57"/>
    </row>
    <row r="153" spans="1:9" x14ac:dyDescent="0.2">
      <c r="A153" s="57"/>
      <c r="B153" s="57"/>
      <c r="C153" s="57"/>
      <c r="D153" s="57"/>
      <c r="F153" s="57"/>
      <c r="G153" s="57"/>
      <c r="H153" s="57"/>
      <c r="I153" s="57"/>
    </row>
    <row r="154" spans="1:9" x14ac:dyDescent="0.2">
      <c r="A154" s="57"/>
      <c r="B154" s="57"/>
      <c r="C154" s="57"/>
      <c r="D154" s="57"/>
      <c r="F154" s="57"/>
      <c r="G154" s="57"/>
      <c r="H154" s="57"/>
      <c r="I154" s="57"/>
    </row>
    <row r="155" spans="1:9" x14ac:dyDescent="0.2">
      <c r="A155" s="57"/>
      <c r="B155" s="57"/>
      <c r="C155" s="57"/>
      <c r="D155" s="57"/>
      <c r="F155" s="57"/>
      <c r="G155" s="57"/>
      <c r="H155" s="57"/>
      <c r="I155" s="57"/>
    </row>
    <row r="156" spans="1:9" x14ac:dyDescent="0.2">
      <c r="A156" s="57"/>
      <c r="B156" s="57"/>
      <c r="C156" s="57"/>
      <c r="D156" s="57"/>
      <c r="F156" s="57"/>
      <c r="G156" s="57"/>
      <c r="H156" s="57"/>
      <c r="I156" s="57"/>
    </row>
    <row r="157" spans="1:9" x14ac:dyDescent="0.2">
      <c r="A157" s="57"/>
      <c r="B157" s="57"/>
      <c r="C157" s="57"/>
      <c r="D157" s="57"/>
      <c r="F157" s="57"/>
      <c r="G157" s="57"/>
      <c r="H157" s="57"/>
      <c r="I157" s="57"/>
    </row>
    <row r="158" spans="1:9" x14ac:dyDescent="0.2">
      <c r="A158" s="57"/>
      <c r="B158" s="57"/>
      <c r="C158" s="57"/>
      <c r="D158" s="57"/>
      <c r="F158" s="57"/>
      <c r="G158" s="57"/>
      <c r="H158" s="57"/>
      <c r="I158" s="57"/>
    </row>
    <row r="159" spans="1:9" x14ac:dyDescent="0.2">
      <c r="A159" s="57"/>
      <c r="B159" s="57"/>
      <c r="C159" s="57"/>
      <c r="D159" s="57"/>
      <c r="F159" s="57"/>
      <c r="G159" s="57"/>
      <c r="H159" s="57"/>
      <c r="I159" s="57"/>
    </row>
    <row r="160" spans="1:9" x14ac:dyDescent="0.2">
      <c r="A160" s="57"/>
      <c r="B160" s="57"/>
      <c r="C160" s="57"/>
      <c r="D160" s="57"/>
      <c r="F160" s="57"/>
      <c r="G160" s="57"/>
      <c r="H160" s="57"/>
      <c r="I160" s="57"/>
    </row>
    <row r="161" spans="1:9" x14ac:dyDescent="0.2">
      <c r="A161" s="57"/>
      <c r="B161" s="57"/>
      <c r="C161" s="57"/>
      <c r="D161" s="57"/>
      <c r="F161" s="57"/>
      <c r="G161" s="57"/>
      <c r="H161" s="57"/>
      <c r="I161" s="57"/>
    </row>
    <row r="162" spans="1:9" x14ac:dyDescent="0.2">
      <c r="A162" s="57"/>
      <c r="B162" s="57"/>
      <c r="C162" s="57"/>
      <c r="D162" s="57"/>
      <c r="F162" s="57"/>
      <c r="G162" s="57"/>
      <c r="H162" s="57"/>
      <c r="I162" s="57"/>
    </row>
    <row r="163" spans="1:9" x14ac:dyDescent="0.2">
      <c r="A163" s="57"/>
      <c r="B163" s="57"/>
      <c r="C163" s="57"/>
      <c r="D163" s="57"/>
      <c r="F163" s="57"/>
      <c r="G163" s="57"/>
      <c r="H163" s="57"/>
      <c r="I163" s="57"/>
    </row>
    <row r="164" spans="1:9" x14ac:dyDescent="0.2">
      <c r="A164" s="57"/>
      <c r="B164" s="57"/>
      <c r="C164" s="57"/>
      <c r="D164" s="57"/>
      <c r="F164" s="57"/>
      <c r="G164" s="57"/>
      <c r="H164" s="57"/>
      <c r="I164" s="57"/>
    </row>
    <row r="165" spans="1:9" x14ac:dyDescent="0.2">
      <c r="A165" s="57"/>
      <c r="B165" s="57"/>
      <c r="C165" s="57"/>
      <c r="D165" s="57"/>
      <c r="F165" s="57"/>
      <c r="G165" s="57"/>
      <c r="H165" s="57"/>
      <c r="I165" s="57"/>
    </row>
    <row r="166" spans="1:9" x14ac:dyDescent="0.2">
      <c r="A166" s="57"/>
      <c r="B166" s="57"/>
      <c r="C166" s="57"/>
      <c r="D166" s="57"/>
      <c r="F166" s="57"/>
      <c r="G166" s="57"/>
      <c r="H166" s="57"/>
      <c r="I166" s="57"/>
    </row>
    <row r="167" spans="1:9" x14ac:dyDescent="0.2">
      <c r="A167" s="57"/>
      <c r="B167" s="57"/>
      <c r="C167" s="57"/>
      <c r="D167" s="57"/>
      <c r="F167" s="57"/>
      <c r="G167" s="57"/>
      <c r="H167" s="57"/>
      <c r="I167" s="57"/>
    </row>
    <row r="168" spans="1:9" x14ac:dyDescent="0.2">
      <c r="A168" s="57"/>
      <c r="B168" s="57"/>
      <c r="C168" s="57"/>
      <c r="D168" s="57"/>
      <c r="F168" s="57"/>
      <c r="G168" s="57"/>
      <c r="H168" s="57"/>
      <c r="I168" s="57"/>
    </row>
    <row r="169" spans="1:9" x14ac:dyDescent="0.2">
      <c r="A169" s="57"/>
      <c r="B169" s="57"/>
      <c r="C169" s="57"/>
      <c r="D169" s="57"/>
      <c r="F169" s="57"/>
      <c r="G169" s="57"/>
      <c r="H169" s="57"/>
      <c r="I169" s="57"/>
    </row>
    <row r="170" spans="1:9" x14ac:dyDescent="0.2">
      <c r="A170" s="57"/>
      <c r="B170" s="57"/>
      <c r="C170" s="57"/>
      <c r="D170" s="57"/>
      <c r="F170" s="57"/>
      <c r="G170" s="57"/>
      <c r="H170" s="57"/>
      <c r="I170" s="57"/>
    </row>
    <row r="171" spans="1:9" x14ac:dyDescent="0.2">
      <c r="A171" s="57"/>
      <c r="B171" s="57"/>
      <c r="C171" s="57"/>
      <c r="D171" s="57"/>
      <c r="F171" s="57"/>
      <c r="G171" s="57"/>
      <c r="H171" s="57"/>
      <c r="I171" s="57"/>
    </row>
    <row r="172" spans="1:9" x14ac:dyDescent="0.2">
      <c r="A172" s="57"/>
      <c r="B172" s="57"/>
      <c r="C172" s="57"/>
      <c r="D172" s="57"/>
      <c r="F172" s="57"/>
      <c r="G172" s="57"/>
      <c r="H172" s="57"/>
      <c r="I172" s="57"/>
    </row>
    <row r="173" spans="1:9" x14ac:dyDescent="0.2">
      <c r="A173" s="57"/>
      <c r="B173" s="57"/>
      <c r="C173" s="57"/>
      <c r="D173" s="57"/>
      <c r="F173" s="57"/>
      <c r="G173" s="57"/>
      <c r="H173" s="57"/>
      <c r="I173" s="57"/>
    </row>
    <row r="174" spans="1:9" x14ac:dyDescent="0.2">
      <c r="A174" s="57"/>
      <c r="B174" s="57"/>
      <c r="C174" s="57"/>
      <c r="D174" s="57"/>
      <c r="F174" s="57"/>
      <c r="G174" s="57"/>
      <c r="H174" s="57"/>
      <c r="I174" s="57"/>
    </row>
    <row r="175" spans="1:9" x14ac:dyDescent="0.2">
      <c r="A175" s="57"/>
      <c r="B175" s="57"/>
      <c r="C175" s="57"/>
      <c r="D175" s="57"/>
      <c r="F175" s="57"/>
      <c r="G175" s="57"/>
      <c r="H175" s="57"/>
      <c r="I175" s="57"/>
    </row>
    <row r="176" spans="1:9" x14ac:dyDescent="0.2">
      <c r="A176" s="57"/>
      <c r="B176" s="57"/>
      <c r="C176" s="57"/>
      <c r="D176" s="57"/>
      <c r="F176" s="57"/>
      <c r="G176" s="57"/>
      <c r="H176" s="57"/>
      <c r="I176" s="57"/>
    </row>
    <row r="177" spans="1:9" x14ac:dyDescent="0.2">
      <c r="A177" s="57"/>
      <c r="B177" s="57"/>
      <c r="C177" s="57"/>
      <c r="D177" s="57"/>
      <c r="F177" s="57"/>
      <c r="G177" s="57"/>
      <c r="H177" s="57"/>
      <c r="I177" s="57"/>
    </row>
    <row r="178" spans="1:9" x14ac:dyDescent="0.2">
      <c r="A178" s="57"/>
      <c r="B178" s="57"/>
      <c r="C178" s="57"/>
      <c r="D178" s="57"/>
      <c r="F178" s="57"/>
      <c r="G178" s="57"/>
      <c r="H178" s="57"/>
      <c r="I178" s="57"/>
    </row>
    <row r="179" spans="1:9" x14ac:dyDescent="0.2">
      <c r="A179" s="57"/>
      <c r="B179" s="57"/>
      <c r="C179" s="57"/>
      <c r="D179" s="57"/>
      <c r="F179" s="57"/>
      <c r="G179" s="57"/>
      <c r="H179" s="57"/>
      <c r="I179" s="57"/>
    </row>
    <row r="180" spans="1:9" x14ac:dyDescent="0.2">
      <c r="A180" s="57"/>
      <c r="B180" s="57"/>
      <c r="C180" s="57"/>
      <c r="D180" s="57"/>
      <c r="F180" s="57"/>
      <c r="G180" s="57"/>
      <c r="H180" s="57"/>
      <c r="I180" s="57"/>
    </row>
    <row r="181" spans="1:9" x14ac:dyDescent="0.2">
      <c r="A181" s="57"/>
      <c r="B181" s="57"/>
      <c r="C181" s="57"/>
      <c r="D181" s="57"/>
      <c r="F181" s="57"/>
      <c r="G181" s="57"/>
      <c r="H181" s="57"/>
      <c r="I181" s="57"/>
    </row>
    <row r="182" spans="1:9" x14ac:dyDescent="0.2">
      <c r="A182" s="57"/>
      <c r="B182" s="57"/>
      <c r="C182" s="57"/>
      <c r="D182" s="57"/>
      <c r="F182" s="57"/>
      <c r="G182" s="57"/>
      <c r="H182" s="57"/>
      <c r="I182" s="57"/>
    </row>
    <row r="183" spans="1:9" x14ac:dyDescent="0.2">
      <c r="A183" s="57"/>
      <c r="B183" s="57"/>
      <c r="C183" s="57"/>
      <c r="D183" s="57"/>
      <c r="F183" s="57"/>
      <c r="G183" s="57"/>
      <c r="H183" s="57"/>
      <c r="I183" s="57"/>
    </row>
    <row r="184" spans="1:9" x14ac:dyDescent="0.2">
      <c r="A184" s="57"/>
      <c r="B184" s="57"/>
      <c r="C184" s="57"/>
      <c r="D184" s="57"/>
      <c r="F184" s="57"/>
      <c r="G184" s="57"/>
      <c r="H184" s="57"/>
      <c r="I184" s="57"/>
    </row>
    <row r="185" spans="1:9" x14ac:dyDescent="0.2">
      <c r="A185" s="57"/>
      <c r="B185" s="57"/>
      <c r="C185" s="57"/>
      <c r="D185" s="57"/>
      <c r="F185" s="57"/>
      <c r="G185" s="57"/>
      <c r="H185" s="57"/>
      <c r="I185" s="57"/>
    </row>
    <row r="186" spans="1:9" x14ac:dyDescent="0.2">
      <c r="A186" s="57"/>
      <c r="B186" s="57"/>
      <c r="C186" s="57"/>
      <c r="D186" s="57"/>
      <c r="F186" s="57"/>
      <c r="G186" s="57"/>
      <c r="H186" s="57"/>
      <c r="I186" s="57"/>
    </row>
    <row r="187" spans="1:9" x14ac:dyDescent="0.2">
      <c r="A187" s="57"/>
      <c r="B187" s="57"/>
      <c r="C187" s="57"/>
      <c r="D187" s="57"/>
      <c r="F187" s="57"/>
      <c r="G187" s="57"/>
      <c r="H187" s="57"/>
      <c r="I187" s="57"/>
    </row>
    <row r="188" spans="1:9" x14ac:dyDescent="0.2">
      <c r="A188" s="57"/>
      <c r="B188" s="57"/>
      <c r="C188" s="57"/>
      <c r="D188" s="57"/>
      <c r="F188" s="10"/>
      <c r="G188" s="57"/>
      <c r="H188" s="57"/>
      <c r="I188" s="57"/>
    </row>
    <row r="189" spans="1:9" x14ac:dyDescent="0.2">
      <c r="A189" s="57"/>
      <c r="B189" s="57"/>
      <c r="C189" s="57"/>
      <c r="D189" s="57"/>
      <c r="F189" s="10"/>
      <c r="G189" s="57"/>
      <c r="H189" s="57"/>
      <c r="I189" s="57"/>
    </row>
    <row r="190" spans="1:9" x14ac:dyDescent="0.2">
      <c r="A190" s="57"/>
      <c r="B190" s="57"/>
      <c r="C190" s="57"/>
      <c r="D190" s="57"/>
      <c r="F190" s="10"/>
      <c r="G190" s="57"/>
      <c r="H190" s="57"/>
      <c r="I190" s="57"/>
    </row>
    <row r="191" spans="1:9" x14ac:dyDescent="0.2">
      <c r="A191" s="57"/>
      <c r="B191" s="57"/>
      <c r="C191" s="57"/>
      <c r="D191" s="57"/>
      <c r="F191" s="10"/>
      <c r="G191" s="57"/>
      <c r="H191" s="57"/>
      <c r="I191" s="57"/>
    </row>
    <row r="192" spans="1:9" x14ac:dyDescent="0.2">
      <c r="A192" s="57"/>
      <c r="B192" s="57"/>
      <c r="C192" s="57"/>
      <c r="D192" s="57"/>
      <c r="F192" s="10"/>
      <c r="G192" s="57"/>
      <c r="H192" s="57"/>
      <c r="I192" s="57"/>
    </row>
    <row r="193" spans="1:9" x14ac:dyDescent="0.2">
      <c r="A193" s="57"/>
      <c r="B193" s="57"/>
      <c r="C193" s="57"/>
      <c r="D193" s="57"/>
      <c r="F193" s="10"/>
      <c r="G193" s="57"/>
      <c r="H193" s="57"/>
      <c r="I193" s="57"/>
    </row>
    <row r="194" spans="1:9" x14ac:dyDescent="0.2">
      <c r="A194" s="57"/>
      <c r="B194" s="57"/>
      <c r="C194" s="57"/>
      <c r="D194" s="57"/>
      <c r="F194" s="10"/>
      <c r="G194" s="57"/>
      <c r="H194" s="57"/>
      <c r="I194" s="57"/>
    </row>
    <row r="195" spans="1:9" x14ac:dyDescent="0.2">
      <c r="A195" s="57"/>
      <c r="B195" s="57"/>
      <c r="C195" s="57"/>
      <c r="D195" s="57"/>
      <c r="F195" s="10"/>
      <c r="G195" s="57"/>
      <c r="H195" s="57"/>
      <c r="I195" s="57"/>
    </row>
    <row r="196" spans="1:9" x14ac:dyDescent="0.2">
      <c r="A196" s="57"/>
      <c r="B196" s="57"/>
      <c r="C196" s="57"/>
      <c r="D196" s="57"/>
      <c r="F196" s="10"/>
      <c r="G196" s="57"/>
      <c r="H196" s="57"/>
      <c r="I196" s="57"/>
    </row>
    <row r="197" spans="1:9" x14ac:dyDescent="0.2">
      <c r="A197" s="57"/>
      <c r="B197" s="57"/>
      <c r="C197" s="57"/>
      <c r="D197" s="57"/>
      <c r="F197" s="10"/>
      <c r="G197" s="57"/>
      <c r="H197" s="57"/>
      <c r="I197" s="57"/>
    </row>
    <row r="198" spans="1:9" x14ac:dyDescent="0.2">
      <c r="A198" s="57"/>
      <c r="B198" s="57"/>
      <c r="C198" s="57"/>
      <c r="D198" s="57"/>
      <c r="F198" s="10"/>
      <c r="G198" s="57"/>
      <c r="H198" s="57"/>
      <c r="I198" s="57"/>
    </row>
    <row r="199" spans="1:9" x14ac:dyDescent="0.2">
      <c r="A199" s="57"/>
      <c r="B199" s="57"/>
      <c r="C199" s="57"/>
      <c r="D199" s="57"/>
      <c r="F199" s="10"/>
      <c r="G199" s="57"/>
      <c r="H199" s="57"/>
      <c r="I199" s="57"/>
    </row>
    <row r="200" spans="1:9" x14ac:dyDescent="0.2">
      <c r="A200" s="57"/>
      <c r="B200" s="57"/>
      <c r="C200" s="57"/>
      <c r="D200" s="57"/>
      <c r="F200" s="10"/>
      <c r="G200" s="57"/>
      <c r="H200" s="57"/>
      <c r="I200" s="57"/>
    </row>
    <row r="201" spans="1:9" x14ac:dyDescent="0.2">
      <c r="A201" s="57"/>
      <c r="B201" s="57"/>
      <c r="C201" s="57"/>
      <c r="D201" s="57"/>
      <c r="F201" s="10"/>
      <c r="G201" s="57"/>
      <c r="H201" s="57"/>
      <c r="I201" s="57"/>
    </row>
    <row r="202" spans="1:9" x14ac:dyDescent="0.2">
      <c r="A202" s="57"/>
      <c r="B202" s="57"/>
      <c r="C202" s="57"/>
      <c r="D202" s="57"/>
      <c r="F202" s="10"/>
      <c r="G202" s="57"/>
      <c r="H202" s="57"/>
      <c r="I202" s="57"/>
    </row>
    <row r="203" spans="1:9" x14ac:dyDescent="0.2">
      <c r="A203" s="57"/>
      <c r="B203" s="57"/>
      <c r="C203" s="57"/>
      <c r="D203" s="57"/>
      <c r="F203" s="10"/>
      <c r="G203" s="57"/>
      <c r="H203" s="57"/>
      <c r="I203" s="57"/>
    </row>
    <row r="204" spans="1:9" x14ac:dyDescent="0.2">
      <c r="A204" s="57"/>
      <c r="B204" s="57"/>
      <c r="C204" s="57"/>
      <c r="D204" s="57"/>
      <c r="F204" s="10"/>
      <c r="G204" s="57"/>
      <c r="H204" s="57"/>
      <c r="I204" s="57"/>
    </row>
    <row r="205" spans="1:9" x14ac:dyDescent="0.2">
      <c r="A205" s="57"/>
      <c r="B205" s="57"/>
      <c r="C205" s="57"/>
      <c r="D205" s="57"/>
      <c r="F205" s="10"/>
      <c r="G205" s="57"/>
      <c r="H205" s="57"/>
      <c r="I205" s="57"/>
    </row>
    <row r="206" spans="1:9" x14ac:dyDescent="0.2">
      <c r="A206" s="57"/>
      <c r="B206" s="57"/>
      <c r="C206" s="57"/>
      <c r="D206" s="57"/>
      <c r="F206" s="10"/>
      <c r="G206" s="57"/>
      <c r="H206" s="57"/>
      <c r="I206" s="57"/>
    </row>
    <row r="207" spans="1:9" x14ac:dyDescent="0.2">
      <c r="A207" s="57"/>
      <c r="B207" s="57"/>
      <c r="C207" s="57"/>
      <c r="D207" s="57"/>
      <c r="F207" s="10"/>
      <c r="G207" s="57"/>
      <c r="H207" s="57"/>
      <c r="I207" s="57"/>
    </row>
    <row r="208" spans="1:9" x14ac:dyDescent="0.2">
      <c r="A208" s="57"/>
      <c r="B208" s="57"/>
      <c r="C208" s="57"/>
      <c r="D208" s="57"/>
      <c r="F208" s="10"/>
      <c r="G208" s="57"/>
      <c r="H208" s="57"/>
      <c r="I208" s="57"/>
    </row>
    <row r="209" spans="1:9" x14ac:dyDescent="0.2">
      <c r="A209" s="57"/>
      <c r="B209" s="57"/>
      <c r="C209" s="57"/>
      <c r="D209" s="57"/>
      <c r="F209" s="10"/>
      <c r="G209" s="57"/>
      <c r="H209" s="57"/>
      <c r="I209" s="57"/>
    </row>
    <row r="210" spans="1:9" x14ac:dyDescent="0.2">
      <c r="A210" s="57"/>
      <c r="B210" s="57"/>
      <c r="C210" s="57"/>
      <c r="D210" s="57"/>
      <c r="F210" s="10"/>
      <c r="G210" s="57"/>
      <c r="H210" s="57"/>
      <c r="I210" s="57"/>
    </row>
    <row r="211" spans="1:9" x14ac:dyDescent="0.2">
      <c r="A211" s="57"/>
      <c r="B211" s="57"/>
      <c r="C211" s="57"/>
      <c r="D211" s="57"/>
      <c r="F211" s="10"/>
      <c r="G211" s="57"/>
      <c r="H211" s="57"/>
      <c r="I211" s="57"/>
    </row>
    <row r="212" spans="1:9" x14ac:dyDescent="0.2">
      <c r="A212" s="57"/>
      <c r="B212" s="57"/>
      <c r="C212" s="57"/>
      <c r="D212" s="57"/>
      <c r="F212" s="10"/>
      <c r="G212" s="57"/>
      <c r="H212" s="57"/>
      <c r="I212" s="57"/>
    </row>
    <row r="213" spans="1:9" x14ac:dyDescent="0.2">
      <c r="A213" s="57"/>
      <c r="B213" s="57"/>
      <c r="C213" s="57"/>
      <c r="D213" s="57"/>
      <c r="F213" s="10"/>
      <c r="G213" s="57"/>
      <c r="H213" s="57"/>
      <c r="I213" s="57"/>
    </row>
    <row r="214" spans="1:9" x14ac:dyDescent="0.2">
      <c r="A214" s="57"/>
      <c r="B214" s="57"/>
      <c r="C214" s="57"/>
      <c r="D214" s="57"/>
      <c r="F214" s="10"/>
      <c r="G214" s="57"/>
      <c r="H214" s="57"/>
      <c r="I214" s="57"/>
    </row>
    <row r="215" spans="1:9" x14ac:dyDescent="0.2">
      <c r="A215" s="57"/>
      <c r="B215" s="57"/>
      <c r="C215" s="57"/>
      <c r="D215" s="57"/>
      <c r="F215" s="10"/>
      <c r="G215" s="57"/>
      <c r="H215" s="57"/>
      <c r="I215" s="57"/>
    </row>
    <row r="216" spans="1:9" x14ac:dyDescent="0.2">
      <c r="A216" s="57"/>
      <c r="B216" s="57"/>
      <c r="C216" s="57"/>
      <c r="D216" s="57"/>
      <c r="F216" s="10"/>
      <c r="G216" s="57"/>
      <c r="H216" s="57"/>
      <c r="I216" s="57"/>
    </row>
    <row r="217" spans="1:9" x14ac:dyDescent="0.2">
      <c r="A217" s="57"/>
      <c r="B217" s="57"/>
      <c r="C217" s="57"/>
      <c r="D217" s="57"/>
      <c r="F217" s="10"/>
      <c r="G217" s="57"/>
      <c r="H217" s="57"/>
      <c r="I217" s="57"/>
    </row>
    <row r="218" spans="1:9" x14ac:dyDescent="0.2">
      <c r="A218" s="57"/>
      <c r="B218" s="57"/>
      <c r="C218" s="57"/>
      <c r="D218" s="57"/>
      <c r="F218" s="10"/>
      <c r="G218" s="57"/>
      <c r="H218" s="57"/>
      <c r="I218" s="57"/>
    </row>
    <row r="219" spans="1:9" x14ac:dyDescent="0.2">
      <c r="A219" s="57"/>
      <c r="B219" s="57"/>
      <c r="C219" s="57"/>
      <c r="D219" s="57"/>
      <c r="F219" s="10"/>
      <c r="G219" s="57"/>
      <c r="H219" s="57"/>
      <c r="I219" s="57"/>
    </row>
    <row r="220" spans="1:9" x14ac:dyDescent="0.2">
      <c r="A220" s="57"/>
      <c r="B220" s="57"/>
      <c r="C220" s="57"/>
      <c r="D220" s="57"/>
      <c r="F220" s="10"/>
      <c r="G220" s="57"/>
      <c r="H220" s="57"/>
      <c r="I220" s="57"/>
    </row>
    <row r="221" spans="1:9" x14ac:dyDescent="0.2">
      <c r="A221" s="57"/>
      <c r="B221" s="57"/>
      <c r="C221" s="57"/>
      <c r="D221" s="57"/>
      <c r="F221" s="10"/>
      <c r="G221" s="57"/>
      <c r="H221" s="57"/>
      <c r="I221" s="57"/>
    </row>
    <row r="222" spans="1:9" x14ac:dyDescent="0.2">
      <c r="A222" s="57"/>
      <c r="B222" s="57"/>
      <c r="C222" s="57"/>
      <c r="D222" s="57"/>
      <c r="F222" s="10"/>
      <c r="G222" s="57"/>
      <c r="H222" s="57"/>
      <c r="I222" s="57"/>
    </row>
    <row r="223" spans="1:9" x14ac:dyDescent="0.2">
      <c r="A223" s="57"/>
      <c r="B223" s="57"/>
      <c r="C223" s="57"/>
      <c r="D223" s="57"/>
      <c r="F223" s="10"/>
      <c r="G223" s="57"/>
      <c r="H223" s="57"/>
      <c r="I223" s="57"/>
    </row>
    <row r="224" spans="1:9" x14ac:dyDescent="0.2">
      <c r="A224" s="57"/>
      <c r="B224" s="57"/>
      <c r="C224" s="57"/>
      <c r="D224" s="57"/>
      <c r="F224" s="10"/>
      <c r="G224" s="57"/>
      <c r="H224" s="57"/>
      <c r="I224" s="57"/>
    </row>
    <row r="225" spans="1:9" x14ac:dyDescent="0.2">
      <c r="A225" s="57"/>
      <c r="B225" s="57"/>
      <c r="C225" s="57"/>
      <c r="D225" s="57"/>
      <c r="F225" s="10"/>
      <c r="G225" s="57"/>
      <c r="H225" s="57"/>
      <c r="I225" s="57"/>
    </row>
    <row r="226" spans="1:9" x14ac:dyDescent="0.2">
      <c r="A226" s="57"/>
      <c r="B226" s="57"/>
      <c r="C226" s="57"/>
      <c r="D226" s="57"/>
      <c r="F226" s="10"/>
      <c r="G226" s="57"/>
      <c r="H226" s="57"/>
      <c r="I226" s="57"/>
    </row>
    <row r="227" spans="1:9" x14ac:dyDescent="0.2">
      <c r="A227" s="57"/>
      <c r="B227" s="57"/>
      <c r="C227" s="57"/>
      <c r="D227" s="57"/>
      <c r="F227" s="10"/>
      <c r="G227" s="57"/>
      <c r="H227" s="57"/>
      <c r="I227" s="57"/>
    </row>
    <row r="228" spans="1:9" x14ac:dyDescent="0.2">
      <c r="A228" s="57"/>
      <c r="B228" s="57"/>
      <c r="C228" s="57"/>
      <c r="D228" s="57"/>
      <c r="F228" s="10"/>
      <c r="G228" s="57"/>
      <c r="H228" s="57"/>
      <c r="I228" s="57"/>
    </row>
    <row r="229" spans="1:9" x14ac:dyDescent="0.2">
      <c r="A229" s="57"/>
      <c r="B229" s="57"/>
      <c r="C229" s="57"/>
      <c r="D229" s="57"/>
      <c r="F229" s="10"/>
      <c r="G229" s="57"/>
      <c r="H229" s="57"/>
      <c r="I229" s="57"/>
    </row>
    <row r="230" spans="1:9" x14ac:dyDescent="0.2">
      <c r="A230" s="57"/>
      <c r="B230" s="57"/>
      <c r="C230" s="57"/>
      <c r="D230" s="57"/>
      <c r="F230" s="10"/>
      <c r="G230" s="57"/>
      <c r="H230" s="57"/>
      <c r="I230" s="57"/>
    </row>
    <row r="231" spans="1:9" x14ac:dyDescent="0.2">
      <c r="A231" s="57"/>
      <c r="B231" s="57"/>
      <c r="C231" s="57"/>
      <c r="D231" s="57"/>
      <c r="F231" s="10"/>
      <c r="G231" s="57"/>
      <c r="H231" s="57"/>
      <c r="I231" s="57"/>
    </row>
    <row r="232" spans="1:9" x14ac:dyDescent="0.2">
      <c r="A232" s="57"/>
      <c r="B232" s="57"/>
      <c r="C232" s="57"/>
      <c r="D232" s="57"/>
      <c r="F232" s="10"/>
      <c r="G232" s="57"/>
      <c r="H232" s="57"/>
      <c r="I232" s="57"/>
    </row>
    <row r="233" spans="1:9" x14ac:dyDescent="0.2">
      <c r="A233" s="57"/>
      <c r="B233" s="57"/>
      <c r="C233" s="57"/>
      <c r="D233" s="57"/>
      <c r="F233" s="10"/>
      <c r="G233" s="57"/>
      <c r="H233" s="57"/>
      <c r="I233" s="57"/>
    </row>
    <row r="234" spans="1:9" x14ac:dyDescent="0.2">
      <c r="A234" s="57"/>
      <c r="B234" s="57"/>
      <c r="C234" s="57"/>
      <c r="D234" s="57"/>
      <c r="F234" s="10"/>
      <c r="G234" s="57"/>
      <c r="H234" s="57"/>
      <c r="I234" s="57"/>
    </row>
    <row r="235" spans="1:9" x14ac:dyDescent="0.2">
      <c r="A235" s="57"/>
      <c r="B235" s="57"/>
      <c r="C235" s="57"/>
      <c r="D235" s="57"/>
      <c r="F235" s="10"/>
      <c r="G235" s="57"/>
      <c r="H235" s="57"/>
      <c r="I235" s="57"/>
    </row>
    <row r="236" spans="1:9" x14ac:dyDescent="0.2">
      <c r="A236" s="57"/>
      <c r="B236" s="57"/>
      <c r="C236" s="57"/>
      <c r="D236" s="57"/>
      <c r="F236" s="10"/>
      <c r="G236" s="57"/>
      <c r="H236" s="57"/>
      <c r="I236" s="57"/>
    </row>
    <row r="237" spans="1:9" x14ac:dyDescent="0.2">
      <c r="A237" s="57"/>
      <c r="B237" s="57"/>
      <c r="C237" s="57"/>
      <c r="D237" s="57"/>
      <c r="F237" s="10"/>
      <c r="G237" s="57"/>
      <c r="H237" s="57"/>
      <c r="I237" s="57"/>
    </row>
    <row r="238" spans="1:9" x14ac:dyDescent="0.2">
      <c r="A238" s="57"/>
      <c r="B238" s="57"/>
      <c r="C238" s="57"/>
      <c r="D238" s="57"/>
      <c r="F238" s="10"/>
      <c r="G238" s="57"/>
      <c r="H238" s="57"/>
      <c r="I238" s="57"/>
    </row>
    <row r="239" spans="1:9" x14ac:dyDescent="0.2">
      <c r="A239" s="57"/>
      <c r="B239" s="57"/>
      <c r="C239" s="57"/>
      <c r="D239" s="57"/>
      <c r="F239" s="10"/>
      <c r="G239" s="57"/>
      <c r="H239" s="57"/>
      <c r="I239" s="57"/>
    </row>
    <row r="240" spans="1:9" x14ac:dyDescent="0.2">
      <c r="A240" s="57"/>
      <c r="B240" s="57"/>
      <c r="C240" s="57"/>
      <c r="D240" s="57"/>
      <c r="F240" s="10"/>
      <c r="G240" s="57"/>
      <c r="H240" s="57"/>
      <c r="I240" s="57"/>
    </row>
    <row r="241" spans="1:9" x14ac:dyDescent="0.2">
      <c r="A241" s="57"/>
      <c r="B241" s="57"/>
      <c r="C241" s="57"/>
      <c r="D241" s="57"/>
      <c r="F241" s="10"/>
      <c r="G241" s="57"/>
      <c r="H241" s="57"/>
      <c r="I241" s="57"/>
    </row>
    <row r="242" spans="1:9" x14ac:dyDescent="0.2">
      <c r="A242" s="57"/>
      <c r="B242" s="57"/>
      <c r="C242" s="57"/>
      <c r="D242" s="57"/>
      <c r="F242" s="10"/>
      <c r="G242" s="57"/>
      <c r="H242" s="57"/>
      <c r="I242" s="57"/>
    </row>
    <row r="243" spans="1:9" x14ac:dyDescent="0.2">
      <c r="A243" s="57"/>
      <c r="B243" s="57"/>
      <c r="C243" s="57"/>
      <c r="D243" s="57"/>
      <c r="F243" s="10"/>
      <c r="G243" s="57"/>
      <c r="H243" s="57"/>
      <c r="I243" s="57"/>
    </row>
    <row r="244" spans="1:9" x14ac:dyDescent="0.2">
      <c r="A244" s="57"/>
      <c r="B244" s="57"/>
      <c r="C244" s="57"/>
      <c r="D244" s="57"/>
      <c r="F244" s="10"/>
      <c r="G244" s="57"/>
      <c r="H244" s="57"/>
      <c r="I244" s="57"/>
    </row>
    <row r="245" spans="1:9" x14ac:dyDescent="0.2">
      <c r="A245" s="57"/>
      <c r="B245" s="57"/>
      <c r="C245" s="57"/>
      <c r="D245" s="57"/>
      <c r="F245" s="10"/>
      <c r="G245" s="57"/>
      <c r="H245" s="57"/>
      <c r="I245" s="57"/>
    </row>
    <row r="246" spans="1:9" x14ac:dyDescent="0.2">
      <c r="A246" s="57"/>
      <c r="B246" s="57"/>
      <c r="C246" s="57"/>
      <c r="D246" s="57"/>
      <c r="F246" s="10"/>
      <c r="G246" s="57"/>
      <c r="H246" s="57"/>
      <c r="I246" s="57"/>
    </row>
    <row r="247" spans="1:9" x14ac:dyDescent="0.2">
      <c r="A247" s="57"/>
      <c r="B247" s="57"/>
      <c r="C247" s="57"/>
      <c r="D247" s="57"/>
      <c r="F247" s="10"/>
      <c r="G247" s="57"/>
      <c r="H247" s="57"/>
      <c r="I247" s="57"/>
    </row>
    <row r="248" spans="1:9" x14ac:dyDescent="0.2">
      <c r="A248" s="57"/>
      <c r="B248" s="57"/>
      <c r="C248" s="57"/>
      <c r="D248" s="57"/>
      <c r="F248" s="10"/>
      <c r="G248" s="57"/>
      <c r="H248" s="57"/>
      <c r="I248" s="57"/>
    </row>
    <row r="249" spans="1:9" x14ac:dyDescent="0.2">
      <c r="A249" s="57"/>
      <c r="B249" s="57"/>
      <c r="C249" s="57"/>
      <c r="D249" s="57"/>
      <c r="F249" s="10"/>
      <c r="G249" s="57"/>
      <c r="H249" s="57"/>
      <c r="I249" s="57"/>
    </row>
    <row r="250" spans="1:9" x14ac:dyDescent="0.2">
      <c r="A250" s="57"/>
      <c r="B250" s="57"/>
      <c r="C250" s="57"/>
      <c r="D250" s="57"/>
      <c r="F250" s="10"/>
      <c r="G250" s="57"/>
      <c r="H250" s="57"/>
      <c r="I250" s="57"/>
    </row>
    <row r="251" spans="1:9" x14ac:dyDescent="0.2">
      <c r="A251" s="57"/>
      <c r="B251" s="57"/>
      <c r="C251" s="57"/>
      <c r="D251" s="57"/>
      <c r="F251" s="10"/>
      <c r="G251" s="57"/>
      <c r="H251" s="57"/>
      <c r="I251" s="57"/>
    </row>
    <row r="252" spans="1:9" x14ac:dyDescent="0.2">
      <c r="A252" s="57"/>
      <c r="B252" s="57"/>
      <c r="C252" s="57"/>
      <c r="D252" s="57"/>
      <c r="F252" s="10"/>
      <c r="G252" s="57"/>
      <c r="H252" s="57"/>
      <c r="I252" s="57"/>
    </row>
    <row r="253" spans="1:9" x14ac:dyDescent="0.2">
      <c r="A253" s="57"/>
      <c r="B253" s="57"/>
      <c r="C253" s="57"/>
      <c r="D253" s="57"/>
      <c r="F253" s="10"/>
      <c r="G253" s="57"/>
      <c r="H253" s="57"/>
      <c r="I253" s="57"/>
    </row>
    <row r="254" spans="1:9" x14ac:dyDescent="0.2">
      <c r="A254" s="57"/>
      <c r="B254" s="57"/>
      <c r="C254" s="57"/>
      <c r="D254" s="57"/>
      <c r="F254" s="10"/>
      <c r="G254" s="57"/>
      <c r="H254" s="57"/>
      <c r="I254" s="57"/>
    </row>
    <row r="255" spans="1:9" x14ac:dyDescent="0.2">
      <c r="A255" s="57"/>
      <c r="B255" s="57"/>
      <c r="C255" s="57"/>
      <c r="D255" s="57"/>
      <c r="F255" s="10"/>
      <c r="G255" s="57"/>
      <c r="H255" s="57"/>
      <c r="I255" s="57"/>
    </row>
    <row r="256" spans="1:9" x14ac:dyDescent="0.2">
      <c r="A256" s="57"/>
      <c r="B256" s="57"/>
      <c r="C256" s="57"/>
      <c r="D256" s="57"/>
      <c r="F256" s="10"/>
      <c r="G256" s="57"/>
      <c r="H256" s="57"/>
      <c r="I256" s="57"/>
    </row>
    <row r="257" spans="1:9" x14ac:dyDescent="0.2">
      <c r="A257" s="57"/>
      <c r="B257" s="57"/>
      <c r="C257" s="57"/>
      <c r="D257" s="57"/>
      <c r="F257" s="10"/>
      <c r="G257" s="57"/>
      <c r="H257" s="57"/>
      <c r="I257" s="57"/>
    </row>
    <row r="258" spans="1:9" x14ac:dyDescent="0.2">
      <c r="A258" s="57"/>
      <c r="B258" s="57"/>
      <c r="C258" s="57"/>
      <c r="D258" s="57"/>
      <c r="F258" s="10"/>
      <c r="G258" s="57"/>
      <c r="H258" s="57"/>
      <c r="I258" s="57"/>
    </row>
    <row r="259" spans="1:9" x14ac:dyDescent="0.2">
      <c r="A259" s="57"/>
      <c r="B259" s="57"/>
      <c r="C259" s="57"/>
      <c r="D259" s="57"/>
      <c r="F259" s="10"/>
      <c r="G259" s="57"/>
      <c r="H259" s="57"/>
      <c r="I259" s="57"/>
    </row>
    <row r="260" spans="1:9" x14ac:dyDescent="0.2">
      <c r="A260" s="57"/>
      <c r="B260" s="57"/>
      <c r="C260" s="57"/>
      <c r="D260" s="57"/>
      <c r="F260" s="10"/>
      <c r="G260" s="57"/>
      <c r="H260" s="57"/>
      <c r="I260" s="57"/>
    </row>
    <row r="261" spans="1:9" x14ac:dyDescent="0.2">
      <c r="A261" s="57"/>
      <c r="B261" s="57"/>
      <c r="C261" s="57"/>
      <c r="D261" s="57"/>
      <c r="F261" s="10"/>
      <c r="G261" s="57"/>
      <c r="H261" s="57"/>
      <c r="I261" s="57"/>
    </row>
    <row r="262" spans="1:9" x14ac:dyDescent="0.2">
      <c r="A262" s="57"/>
      <c r="B262" s="57"/>
      <c r="C262" s="57"/>
      <c r="D262" s="57"/>
      <c r="F262" s="10"/>
      <c r="G262" s="57"/>
      <c r="H262" s="57"/>
      <c r="I262" s="57"/>
    </row>
    <row r="263" spans="1:9" x14ac:dyDescent="0.2">
      <c r="A263" s="57"/>
      <c r="B263" s="57"/>
      <c r="C263" s="57"/>
      <c r="D263" s="57"/>
      <c r="F263" s="10"/>
      <c r="G263" s="57"/>
      <c r="H263" s="57"/>
      <c r="I263" s="57"/>
    </row>
    <row r="264" spans="1:9" x14ac:dyDescent="0.2">
      <c r="A264" s="57"/>
      <c r="B264" s="57"/>
      <c r="C264" s="57"/>
      <c r="D264" s="57"/>
      <c r="F264" s="10"/>
      <c r="G264" s="57"/>
      <c r="H264" s="57"/>
      <c r="I264" s="57"/>
    </row>
    <row r="265" spans="1:9" x14ac:dyDescent="0.2">
      <c r="A265" s="57"/>
      <c r="B265" s="57"/>
      <c r="C265" s="57"/>
      <c r="D265" s="57"/>
      <c r="F265" s="10"/>
      <c r="G265" s="57"/>
      <c r="H265" s="57"/>
      <c r="I265" s="57"/>
    </row>
    <row r="266" spans="1:9" x14ac:dyDescent="0.2">
      <c r="A266" s="57"/>
      <c r="B266" s="57"/>
      <c r="C266" s="57"/>
      <c r="D266" s="57"/>
      <c r="F266" s="10"/>
      <c r="G266" s="57"/>
      <c r="H266" s="57"/>
      <c r="I266" s="57"/>
    </row>
    <row r="267" spans="1:9" x14ac:dyDescent="0.2">
      <c r="A267" s="57"/>
      <c r="B267" s="57"/>
      <c r="C267" s="57"/>
      <c r="D267" s="57"/>
      <c r="F267" s="10"/>
      <c r="G267" s="57"/>
      <c r="H267" s="57"/>
      <c r="I267" s="57"/>
    </row>
    <row r="268" spans="1:9" x14ac:dyDescent="0.2">
      <c r="A268" s="57"/>
      <c r="B268" s="57"/>
      <c r="C268" s="57"/>
      <c r="D268" s="57"/>
      <c r="F268" s="10"/>
      <c r="G268" s="57"/>
      <c r="H268" s="57"/>
      <c r="I268" s="57"/>
    </row>
    <row r="269" spans="1:9" x14ac:dyDescent="0.2">
      <c r="A269" s="57"/>
      <c r="B269" s="57"/>
      <c r="C269" s="57"/>
      <c r="D269" s="57"/>
      <c r="F269" s="10"/>
      <c r="G269" s="57"/>
      <c r="H269" s="57"/>
      <c r="I269" s="57"/>
    </row>
    <row r="270" spans="1:9" x14ac:dyDescent="0.2">
      <c r="A270" s="57"/>
      <c r="B270" s="57"/>
      <c r="C270" s="57"/>
      <c r="D270" s="57"/>
      <c r="F270" s="10"/>
      <c r="G270" s="57"/>
      <c r="H270" s="57"/>
      <c r="I270" s="57"/>
    </row>
    <row r="271" spans="1:9" x14ac:dyDescent="0.2">
      <c r="A271" s="57"/>
      <c r="B271" s="57"/>
      <c r="C271" s="57"/>
      <c r="D271" s="57"/>
      <c r="F271" s="10"/>
      <c r="G271" s="57"/>
      <c r="H271" s="57"/>
      <c r="I271" s="57"/>
    </row>
    <row r="272" spans="1:9" x14ac:dyDescent="0.2">
      <c r="A272" s="57"/>
      <c r="B272" s="57"/>
      <c r="C272" s="57"/>
      <c r="D272" s="57"/>
      <c r="F272" s="10"/>
      <c r="G272" s="57"/>
      <c r="H272" s="57"/>
      <c r="I272" s="57"/>
    </row>
    <row r="273" spans="1:9" x14ac:dyDescent="0.2">
      <c r="A273" s="57"/>
      <c r="B273" s="57"/>
      <c r="C273" s="57"/>
      <c r="D273" s="57"/>
      <c r="F273" s="10"/>
      <c r="G273" s="57"/>
      <c r="H273" s="57"/>
      <c r="I273" s="57"/>
    </row>
    <row r="274" spans="1:9" x14ac:dyDescent="0.2">
      <c r="A274" s="57"/>
      <c r="B274" s="57"/>
      <c r="C274" s="57"/>
      <c r="D274" s="57"/>
      <c r="F274" s="10"/>
      <c r="G274" s="57"/>
      <c r="H274" s="57"/>
      <c r="I274" s="57"/>
    </row>
    <row r="275" spans="1:9" x14ac:dyDescent="0.2">
      <c r="A275" s="57"/>
      <c r="B275" s="57"/>
      <c r="C275" s="57"/>
      <c r="D275" s="57"/>
      <c r="F275" s="10"/>
      <c r="G275" s="57"/>
      <c r="H275" s="57"/>
      <c r="I275" s="57"/>
    </row>
    <row r="276" spans="1:9" x14ac:dyDescent="0.2">
      <c r="A276" s="57"/>
      <c r="B276" s="57"/>
      <c r="C276" s="57"/>
      <c r="D276" s="57"/>
      <c r="F276" s="10"/>
      <c r="G276" s="57"/>
      <c r="H276" s="57"/>
      <c r="I276" s="57"/>
    </row>
    <row r="277" spans="1:9" x14ac:dyDescent="0.2">
      <c r="A277" s="57"/>
      <c r="B277" s="57"/>
      <c r="C277" s="57"/>
      <c r="D277" s="57"/>
      <c r="F277" s="10"/>
      <c r="G277" s="57"/>
      <c r="H277" s="57"/>
      <c r="I277" s="57"/>
    </row>
    <row r="278" spans="1:9" x14ac:dyDescent="0.2">
      <c r="A278" s="57"/>
      <c r="B278" s="57"/>
      <c r="C278" s="57"/>
      <c r="D278" s="57"/>
      <c r="F278" s="10"/>
      <c r="G278" s="57"/>
      <c r="H278" s="57"/>
      <c r="I278" s="57"/>
    </row>
    <row r="279" spans="1:9" x14ac:dyDescent="0.2">
      <c r="A279" s="57"/>
      <c r="B279" s="57"/>
      <c r="C279" s="57"/>
      <c r="D279" s="57"/>
      <c r="F279" s="10"/>
      <c r="G279" s="57"/>
      <c r="H279" s="57"/>
      <c r="I279" s="57"/>
    </row>
    <row r="280" spans="1:9" x14ac:dyDescent="0.2">
      <c r="A280" s="57"/>
      <c r="B280" s="57"/>
      <c r="C280" s="57"/>
      <c r="D280" s="57"/>
      <c r="F280" s="10"/>
      <c r="G280" s="57"/>
      <c r="H280" s="57"/>
      <c r="I280" s="57"/>
    </row>
    <row r="281" spans="1:9" x14ac:dyDescent="0.2">
      <c r="A281" s="57"/>
      <c r="B281" s="57"/>
      <c r="C281" s="57"/>
      <c r="D281" s="57"/>
      <c r="F281" s="10"/>
      <c r="G281" s="57"/>
      <c r="H281" s="57"/>
      <c r="I281" s="57"/>
    </row>
    <row r="282" spans="1:9" x14ac:dyDescent="0.2">
      <c r="A282" s="57"/>
      <c r="B282" s="57"/>
      <c r="C282" s="57"/>
      <c r="D282" s="57"/>
      <c r="F282" s="10"/>
      <c r="G282" s="57"/>
      <c r="H282" s="57"/>
      <c r="I282" s="57"/>
    </row>
    <row r="283" spans="1:9" x14ac:dyDescent="0.2">
      <c r="A283" s="57"/>
      <c r="B283" s="57"/>
      <c r="C283" s="57"/>
      <c r="D283" s="57"/>
      <c r="F283" s="10"/>
      <c r="G283" s="57"/>
      <c r="H283" s="57"/>
      <c r="I283" s="57"/>
    </row>
    <row r="284" spans="1:9" x14ac:dyDescent="0.2">
      <c r="A284" s="57"/>
      <c r="B284" s="57"/>
      <c r="C284" s="57"/>
      <c r="D284" s="57"/>
      <c r="F284" s="10"/>
      <c r="G284" s="57"/>
      <c r="H284" s="57"/>
      <c r="I284" s="57"/>
    </row>
    <row r="285" spans="1:9" x14ac:dyDescent="0.2">
      <c r="A285" s="57"/>
      <c r="B285" s="57"/>
      <c r="C285" s="57"/>
      <c r="D285" s="57"/>
      <c r="F285" s="10"/>
      <c r="G285" s="57"/>
      <c r="H285" s="57"/>
      <c r="I285" s="57"/>
    </row>
    <row r="286" spans="1:9" x14ac:dyDescent="0.2">
      <c r="A286" s="57"/>
      <c r="B286" s="57"/>
      <c r="C286" s="57"/>
      <c r="D286" s="57"/>
      <c r="F286" s="10"/>
      <c r="G286" s="57"/>
      <c r="H286" s="57"/>
      <c r="I286" s="57"/>
    </row>
    <row r="287" spans="1:9" x14ac:dyDescent="0.2">
      <c r="A287" s="57"/>
      <c r="B287" s="57"/>
      <c r="C287" s="57"/>
      <c r="D287" s="57"/>
      <c r="F287" s="10"/>
      <c r="G287" s="57"/>
      <c r="H287" s="57"/>
      <c r="I287" s="57"/>
    </row>
    <row r="288" spans="1:9" x14ac:dyDescent="0.2">
      <c r="A288" s="57"/>
      <c r="B288" s="57"/>
      <c r="C288" s="57"/>
      <c r="D288" s="57"/>
      <c r="F288" s="10"/>
      <c r="G288" s="57"/>
      <c r="H288" s="57"/>
      <c r="I288" s="57"/>
    </row>
    <row r="289" spans="1:9" x14ac:dyDescent="0.2">
      <c r="A289" s="57"/>
      <c r="B289" s="57"/>
      <c r="C289" s="57"/>
      <c r="D289" s="57"/>
      <c r="F289" s="10"/>
      <c r="G289" s="57"/>
      <c r="H289" s="57"/>
      <c r="I289" s="57"/>
    </row>
    <row r="290" spans="1:9" x14ac:dyDescent="0.2">
      <c r="D290" s="6"/>
      <c r="E290" s="9"/>
      <c r="F290" s="10"/>
    </row>
    <row r="291" spans="1:9" x14ac:dyDescent="0.2">
      <c r="D291" s="6"/>
      <c r="E291" s="9"/>
      <c r="F291" s="10"/>
    </row>
    <row r="292" spans="1:9" x14ac:dyDescent="0.2">
      <c r="D292" s="6"/>
      <c r="E292" s="9"/>
      <c r="F292" s="10"/>
    </row>
    <row r="293" spans="1:9" x14ac:dyDescent="0.2">
      <c r="D293" s="6"/>
      <c r="E293" s="9"/>
      <c r="F293" s="10"/>
    </row>
    <row r="294" spans="1:9" x14ac:dyDescent="0.2">
      <c r="D294" s="6"/>
      <c r="E294" s="9"/>
      <c r="F294" s="10"/>
    </row>
    <row r="295" spans="1:9" x14ac:dyDescent="0.2">
      <c r="D295" s="6"/>
      <c r="E295" s="9"/>
      <c r="F295" s="10"/>
    </row>
    <row r="296" spans="1:9" x14ac:dyDescent="0.2">
      <c r="D296" s="6"/>
      <c r="E296" s="9"/>
      <c r="F296" s="10"/>
    </row>
    <row r="297" spans="1:9" x14ac:dyDescent="0.2">
      <c r="D297" s="6"/>
      <c r="E297" s="9"/>
      <c r="F297" s="10"/>
    </row>
    <row r="298" spans="1:9" x14ac:dyDescent="0.2">
      <c r="D298" s="6"/>
      <c r="E298" s="9"/>
      <c r="F298" s="10"/>
    </row>
    <row r="299" spans="1:9" x14ac:dyDescent="0.2">
      <c r="D299" s="6"/>
      <c r="E299" s="9"/>
      <c r="F299" s="10"/>
    </row>
    <row r="300" spans="1:9" x14ac:dyDescent="0.2">
      <c r="D300" s="6"/>
      <c r="E300" s="9"/>
      <c r="F300" s="10"/>
    </row>
    <row r="301" spans="1:9" x14ac:dyDescent="0.2">
      <c r="D301" s="6"/>
      <c r="E301" s="9"/>
      <c r="F301" s="10"/>
    </row>
    <row r="302" spans="1:9" x14ac:dyDescent="0.2">
      <c r="D302" s="6"/>
      <c r="E302" s="9"/>
      <c r="F302" s="10"/>
    </row>
    <row r="303" spans="1:9" x14ac:dyDescent="0.2">
      <c r="D303" s="6"/>
      <c r="E303" s="9"/>
      <c r="F303" s="10"/>
    </row>
    <row r="304" spans="1:9" x14ac:dyDescent="0.2">
      <c r="D304" s="6"/>
      <c r="E304" s="9"/>
      <c r="F304" s="10"/>
    </row>
    <row r="305" spans="4:6" x14ac:dyDescent="0.2">
      <c r="D305" s="6"/>
      <c r="E305" s="9"/>
      <c r="F305" s="10"/>
    </row>
    <row r="306" spans="4:6" x14ac:dyDescent="0.2">
      <c r="D306" s="6"/>
      <c r="E306" s="9"/>
      <c r="F306" s="10"/>
    </row>
    <row r="307" spans="4:6" x14ac:dyDescent="0.2">
      <c r="D307" s="6"/>
      <c r="E307" s="9"/>
      <c r="F307" s="10"/>
    </row>
    <row r="308" spans="4:6" x14ac:dyDescent="0.2">
      <c r="D308" s="6"/>
      <c r="E308" s="9"/>
      <c r="F308" s="10"/>
    </row>
    <row r="309" spans="4:6" x14ac:dyDescent="0.2">
      <c r="D309" s="6"/>
      <c r="E309" s="9"/>
      <c r="F309" s="10"/>
    </row>
    <row r="310" spans="4:6" x14ac:dyDescent="0.2">
      <c r="D310" s="6"/>
      <c r="E310" s="9"/>
      <c r="F310" s="10"/>
    </row>
    <row r="311" spans="4:6" x14ac:dyDescent="0.2">
      <c r="D311" s="6"/>
      <c r="E311" s="9"/>
      <c r="F311" s="10"/>
    </row>
    <row r="312" spans="4:6" x14ac:dyDescent="0.2">
      <c r="D312" s="6"/>
      <c r="E312" s="9"/>
      <c r="F312" s="10"/>
    </row>
    <row r="313" spans="4:6" x14ac:dyDescent="0.2">
      <c r="D313" s="6"/>
      <c r="E313" s="9"/>
      <c r="F313" s="10"/>
    </row>
    <row r="314" spans="4:6" x14ac:dyDescent="0.2">
      <c r="D314" s="6"/>
      <c r="E314" s="9"/>
      <c r="F314" s="10"/>
    </row>
    <row r="315" spans="4:6" x14ac:dyDescent="0.2">
      <c r="D315" s="6"/>
      <c r="E315" s="9"/>
      <c r="F315" s="10"/>
    </row>
    <row r="316" spans="4:6" x14ac:dyDescent="0.2">
      <c r="D316" s="6"/>
      <c r="E316" s="9"/>
      <c r="F316" s="10"/>
    </row>
    <row r="317" spans="4:6" x14ac:dyDescent="0.2">
      <c r="D317" s="6"/>
      <c r="E317" s="9"/>
      <c r="F317" s="10"/>
    </row>
    <row r="318" spans="4:6" x14ac:dyDescent="0.2">
      <c r="D318" s="6"/>
      <c r="E318" s="9"/>
      <c r="F318" s="10"/>
    </row>
    <row r="319" spans="4:6" x14ac:dyDescent="0.2">
      <c r="D319" s="6"/>
      <c r="E319" s="9"/>
      <c r="F319" s="10"/>
    </row>
    <row r="320" spans="4:6" x14ac:dyDescent="0.2">
      <c r="D320" s="6"/>
      <c r="E320" s="9"/>
      <c r="F320" s="10"/>
    </row>
    <row r="321" spans="4:6" x14ac:dyDescent="0.2">
      <c r="D321" s="6"/>
      <c r="E321" s="9"/>
      <c r="F321" s="10"/>
    </row>
    <row r="322" spans="4:6" x14ac:dyDescent="0.2">
      <c r="D322" s="6"/>
      <c r="E322" s="9"/>
      <c r="F322" s="10"/>
    </row>
    <row r="323" spans="4:6" x14ac:dyDescent="0.2">
      <c r="D323" s="6"/>
      <c r="E323" s="9"/>
      <c r="F323" s="10"/>
    </row>
    <row r="324" spans="4:6" x14ac:dyDescent="0.2">
      <c r="D324" s="6"/>
      <c r="E324" s="9"/>
      <c r="F324" s="10"/>
    </row>
    <row r="325" spans="4:6" x14ac:dyDescent="0.2">
      <c r="D325" s="6"/>
      <c r="E325" s="9"/>
      <c r="F325" s="10"/>
    </row>
    <row r="326" spans="4:6" x14ac:dyDescent="0.2">
      <c r="D326" s="6"/>
      <c r="E326" s="9"/>
      <c r="F326" s="10"/>
    </row>
    <row r="327" spans="4:6" x14ac:dyDescent="0.2">
      <c r="D327" s="6"/>
      <c r="E327" s="9"/>
      <c r="F327" s="10"/>
    </row>
    <row r="328" spans="4:6" x14ac:dyDescent="0.2">
      <c r="D328" s="6"/>
      <c r="E328" s="9"/>
      <c r="F328" s="10"/>
    </row>
    <row r="329" spans="4:6" x14ac:dyDescent="0.2">
      <c r="D329" s="6"/>
      <c r="E329" s="9"/>
      <c r="F329" s="10"/>
    </row>
    <row r="330" spans="4:6" x14ac:dyDescent="0.2">
      <c r="D330" s="6"/>
      <c r="E330" s="9"/>
      <c r="F330" s="10"/>
    </row>
    <row r="331" spans="4:6" x14ac:dyDescent="0.2">
      <c r="D331" s="6"/>
      <c r="E331" s="9"/>
      <c r="F331" s="10"/>
    </row>
    <row r="332" spans="4:6" x14ac:dyDescent="0.2">
      <c r="D332" s="6"/>
      <c r="E332" s="9"/>
      <c r="F332" s="10"/>
    </row>
    <row r="333" spans="4:6" x14ac:dyDescent="0.2">
      <c r="D333" s="6"/>
      <c r="E333" s="9"/>
      <c r="F333" s="10"/>
    </row>
    <row r="334" spans="4:6" x14ac:dyDescent="0.2">
      <c r="D334" s="6"/>
      <c r="E334" s="9"/>
      <c r="F334" s="10"/>
    </row>
    <row r="335" spans="4:6" x14ac:dyDescent="0.2">
      <c r="D335" s="6"/>
      <c r="E335" s="9"/>
      <c r="F335" s="10"/>
    </row>
    <row r="336" spans="4:6" x14ac:dyDescent="0.2">
      <c r="D336" s="6"/>
      <c r="E336" s="9"/>
      <c r="F336" s="10"/>
    </row>
    <row r="337" spans="4:6" x14ac:dyDescent="0.2">
      <c r="D337" s="6"/>
      <c r="E337" s="9"/>
      <c r="F337" s="10"/>
    </row>
    <row r="338" spans="4:6" x14ac:dyDescent="0.2">
      <c r="D338" s="6"/>
      <c r="E338" s="9"/>
      <c r="F338" s="10"/>
    </row>
    <row r="339" spans="4:6" x14ac:dyDescent="0.2">
      <c r="D339" s="6"/>
      <c r="E339" s="9"/>
      <c r="F339" s="10"/>
    </row>
    <row r="340" spans="4:6" x14ac:dyDescent="0.2">
      <c r="D340" s="6"/>
      <c r="E340" s="9"/>
      <c r="F340" s="10"/>
    </row>
    <row r="341" spans="4:6" x14ac:dyDescent="0.2">
      <c r="D341" s="6"/>
      <c r="E341" s="9"/>
      <c r="F341" s="10"/>
    </row>
    <row r="342" spans="4:6" x14ac:dyDescent="0.2">
      <c r="D342" s="6"/>
      <c r="E342" s="9"/>
      <c r="F342" s="10"/>
    </row>
    <row r="343" spans="4:6" x14ac:dyDescent="0.2">
      <c r="D343" s="6"/>
      <c r="E343" s="9"/>
      <c r="F343" s="10"/>
    </row>
    <row r="344" spans="4:6" x14ac:dyDescent="0.2">
      <c r="D344" s="6"/>
      <c r="E344" s="9"/>
      <c r="F344" s="10"/>
    </row>
    <row r="345" spans="4:6" x14ac:dyDescent="0.2">
      <c r="D345" s="6"/>
      <c r="E345" s="9"/>
      <c r="F345" s="10"/>
    </row>
    <row r="346" spans="4:6" x14ac:dyDescent="0.2">
      <c r="D346" s="6"/>
      <c r="E346" s="9"/>
      <c r="F346" s="10"/>
    </row>
    <row r="347" spans="4:6" x14ac:dyDescent="0.2">
      <c r="D347" s="6"/>
      <c r="E347" s="9"/>
      <c r="F347" s="10"/>
    </row>
    <row r="348" spans="4:6" x14ac:dyDescent="0.2">
      <c r="D348" s="6"/>
      <c r="E348" s="9"/>
      <c r="F348" s="10"/>
    </row>
    <row r="349" spans="4:6" x14ac:dyDescent="0.2">
      <c r="D349" s="6"/>
      <c r="E349" s="9"/>
      <c r="F349" s="10"/>
    </row>
    <row r="350" spans="4:6" x14ac:dyDescent="0.2">
      <c r="D350" s="6"/>
      <c r="E350" s="9"/>
      <c r="F350" s="10"/>
    </row>
    <row r="351" spans="4:6" x14ac:dyDescent="0.2">
      <c r="D351" s="6"/>
      <c r="E351" s="9"/>
      <c r="F351" s="10"/>
    </row>
    <row r="352" spans="4:6" x14ac:dyDescent="0.2">
      <c r="D352" s="6"/>
      <c r="E352" s="9"/>
      <c r="F352" s="10"/>
    </row>
    <row r="353" spans="4:6" x14ac:dyDescent="0.2">
      <c r="D353" s="6"/>
      <c r="E353" s="9"/>
      <c r="F353" s="10"/>
    </row>
    <row r="354" spans="4:6" x14ac:dyDescent="0.2">
      <c r="D354" s="6"/>
      <c r="E354" s="9"/>
      <c r="F354" s="10"/>
    </row>
    <row r="355" spans="4:6" x14ac:dyDescent="0.2">
      <c r="D355" s="6"/>
      <c r="E355" s="9"/>
      <c r="F355" s="10"/>
    </row>
    <row r="356" spans="4:6" x14ac:dyDescent="0.2">
      <c r="D356" s="6"/>
      <c r="E356" s="9"/>
      <c r="F356" s="10"/>
    </row>
    <row r="357" spans="4:6" x14ac:dyDescent="0.2">
      <c r="D357" s="6"/>
      <c r="E357" s="9"/>
      <c r="F357" s="10"/>
    </row>
    <row r="358" spans="4:6" x14ac:dyDescent="0.2">
      <c r="D358" s="6"/>
      <c r="E358" s="9"/>
      <c r="F358" s="10"/>
    </row>
    <row r="359" spans="4:6" x14ac:dyDescent="0.2">
      <c r="D359" s="6"/>
      <c r="E359" s="9"/>
      <c r="F359" s="10"/>
    </row>
    <row r="360" spans="4:6" x14ac:dyDescent="0.2">
      <c r="D360" s="6"/>
      <c r="E360" s="9"/>
      <c r="F360" s="10"/>
    </row>
    <row r="361" spans="4:6" x14ac:dyDescent="0.2">
      <c r="D361" s="6"/>
      <c r="E361" s="9"/>
      <c r="F361" s="10"/>
    </row>
    <row r="362" spans="4:6" x14ac:dyDescent="0.2">
      <c r="D362" s="6"/>
      <c r="E362" s="9"/>
      <c r="F362" s="10"/>
    </row>
    <row r="363" spans="4:6" x14ac:dyDescent="0.2">
      <c r="D363" s="6"/>
      <c r="E363" s="9"/>
      <c r="F363" s="10"/>
    </row>
    <row r="364" spans="4:6" x14ac:dyDescent="0.2">
      <c r="D364" s="6"/>
      <c r="E364" s="9"/>
      <c r="F364" s="10"/>
    </row>
    <row r="365" spans="4:6" x14ac:dyDescent="0.2">
      <c r="D365" s="6"/>
      <c r="E365" s="9"/>
      <c r="F365" s="10"/>
    </row>
    <row r="366" spans="4:6" x14ac:dyDescent="0.2">
      <c r="D366" s="6"/>
      <c r="E366" s="9"/>
      <c r="F366" s="10"/>
    </row>
    <row r="367" spans="4:6" x14ac:dyDescent="0.2">
      <c r="D367" s="6"/>
      <c r="E367" s="9"/>
      <c r="F367" s="10"/>
    </row>
    <row r="368" spans="4:6" x14ac:dyDescent="0.2">
      <c r="D368" s="6"/>
      <c r="E368" s="9"/>
      <c r="F368" s="10"/>
    </row>
    <row r="369" spans="4:6" x14ac:dyDescent="0.2">
      <c r="D369" s="6"/>
      <c r="E369" s="9"/>
      <c r="F369" s="10"/>
    </row>
    <row r="370" spans="4:6" x14ac:dyDescent="0.2">
      <c r="D370" s="6"/>
      <c r="E370" s="9"/>
      <c r="F370" s="10"/>
    </row>
    <row r="371" spans="4:6" x14ac:dyDescent="0.2">
      <c r="D371" s="6"/>
      <c r="E371" s="9"/>
      <c r="F371" s="10"/>
    </row>
    <row r="372" spans="4:6" x14ac:dyDescent="0.2">
      <c r="D372" s="6"/>
      <c r="E372" s="9"/>
      <c r="F372" s="10"/>
    </row>
    <row r="373" spans="4:6" x14ac:dyDescent="0.2">
      <c r="D373" s="6"/>
      <c r="E373" s="9"/>
      <c r="F373" s="10"/>
    </row>
    <row r="374" spans="4:6" x14ac:dyDescent="0.2">
      <c r="D374" s="6"/>
      <c r="E374" s="9"/>
      <c r="F374" s="10"/>
    </row>
    <row r="375" spans="4:6" x14ac:dyDescent="0.2">
      <c r="D375" s="6"/>
      <c r="E375" s="9"/>
      <c r="F375" s="10"/>
    </row>
    <row r="376" spans="4:6" x14ac:dyDescent="0.2">
      <c r="D376" s="6"/>
      <c r="E376" s="9"/>
      <c r="F376" s="10"/>
    </row>
    <row r="377" spans="4:6" x14ac:dyDescent="0.2">
      <c r="D377" s="6"/>
      <c r="E377" s="9"/>
      <c r="F377" s="10"/>
    </row>
    <row r="378" spans="4:6" x14ac:dyDescent="0.2">
      <c r="D378" s="6"/>
      <c r="E378" s="9"/>
      <c r="F378" s="10"/>
    </row>
    <row r="379" spans="4:6" x14ac:dyDescent="0.2">
      <c r="D379" s="6"/>
      <c r="E379" s="9"/>
      <c r="F379" s="10"/>
    </row>
    <row r="380" spans="4:6" x14ac:dyDescent="0.2">
      <c r="D380" s="6"/>
      <c r="E380" s="9"/>
      <c r="F380" s="10"/>
    </row>
    <row r="381" spans="4:6" x14ac:dyDescent="0.2">
      <c r="D381" s="6"/>
      <c r="E381" s="9"/>
      <c r="F381" s="10"/>
    </row>
    <row r="382" spans="4:6" x14ac:dyDescent="0.2">
      <c r="D382" s="6"/>
      <c r="E382" s="9"/>
      <c r="F382" s="10"/>
    </row>
    <row r="383" spans="4:6" x14ac:dyDescent="0.2">
      <c r="D383" s="6"/>
      <c r="E383" s="9"/>
      <c r="F383" s="10"/>
    </row>
    <row r="384" spans="4:6" x14ac:dyDescent="0.2">
      <c r="D384" s="6"/>
      <c r="E384" s="9"/>
      <c r="F384" s="10"/>
    </row>
    <row r="385" spans="4:6" x14ac:dyDescent="0.2">
      <c r="D385" s="6"/>
      <c r="E385" s="9"/>
      <c r="F385" s="10"/>
    </row>
    <row r="386" spans="4:6" x14ac:dyDescent="0.2">
      <c r="D386" s="6"/>
      <c r="E386" s="9"/>
      <c r="F386" s="10"/>
    </row>
    <row r="387" spans="4:6" x14ac:dyDescent="0.2">
      <c r="D387" s="6"/>
      <c r="E387" s="9"/>
      <c r="F387" s="10"/>
    </row>
    <row r="388" spans="4:6" x14ac:dyDescent="0.2">
      <c r="D388" s="6"/>
      <c r="E388" s="9"/>
      <c r="F388" s="10"/>
    </row>
    <row r="389" spans="4:6" x14ac:dyDescent="0.2">
      <c r="D389" s="6"/>
      <c r="E389" s="9"/>
      <c r="F389" s="10"/>
    </row>
    <row r="390" spans="4:6" x14ac:dyDescent="0.2">
      <c r="D390" s="6"/>
      <c r="E390" s="9"/>
      <c r="F390" s="10"/>
    </row>
    <row r="391" spans="4:6" x14ac:dyDescent="0.2">
      <c r="D391" s="6"/>
      <c r="E391" s="9"/>
      <c r="F391" s="10"/>
    </row>
  </sheetData>
  <mergeCells count="2">
    <mergeCell ref="A1:E1"/>
    <mergeCell ref="A15:D15"/>
  </mergeCells>
  <conditionalFormatting sqref="E2:E3 E5:E14 E16:E49">
    <cfRule type="cellIs" dxfId="22" priority="4" stopIfTrue="1" operator="between">
      <formula>0.009</formula>
      <formula>-0.009</formula>
    </cfRule>
  </conditionalFormatting>
  <conditionalFormatting sqref="E392:E65536">
    <cfRule type="cellIs" dxfId="21" priority="2" stopIfTrue="1" operator="between">
      <formula>0.009</formula>
      <formula>-0.009</formula>
    </cfRule>
  </conditionalFormatting>
  <conditionalFormatting sqref="F15">
    <cfRule type="cellIs" dxfId="20" priority="3" stopIfTrue="1" operator="between">
      <formula>0.009</formula>
      <formula>-0.009</formula>
    </cfRule>
  </conditionalFormatting>
  <conditionalFormatting sqref="F188:F391">
    <cfRule type="cellIs" dxfId="19" priority="1" stopIfTrue="1" operator="between">
      <formula>0.009</formula>
      <formula>-0.009</formula>
    </cfRule>
  </conditionalFormatting>
  <hyperlinks>
    <hyperlink ref="A53" r:id="rId1" tooltip="https://www.franklintempletonindia.com/downloadsServlet/pdf/product-labels-jg9o5k7l" display="https://www.franklintempletonindia.com/downloadsServlet/pdf/product-labels-jg9o5k7l" xr:uid="{FC7D450F-8EBA-4481-8D8D-0454BDD641CB}"/>
  </hyperlinks>
  <pageMargins left="0.7" right="0.7" top="0.75" bottom="0.75" header="0.3" footer="0.3"/>
  <pageSetup paperSize="9" orientation="portrait" r:id="rId2"/>
  <headerFooter>
    <oddFooter>&amp;C_x000D_&amp;1#&amp;"Calibri"&amp;10&amp;K000000 RESTRICTED</oddFooter>
    <evenFooter>&amp;LPUBLIC</evenFooter>
    <firstFooter>&amp;LPUBLIC</first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F7723-FD85-498F-9517-60AB50FD43BC}">
  <dimension ref="A1:I199"/>
  <sheetViews>
    <sheetView workbookViewId="0">
      <selection sqref="A1:E1"/>
    </sheetView>
  </sheetViews>
  <sheetFormatPr defaultColWidth="9.140625" defaultRowHeight="11.25" x14ac:dyDescent="0.2"/>
  <cols>
    <col min="1" max="1" width="31.7109375" style="6" bestFit="1" customWidth="1"/>
    <col min="2" max="2" width="85.42578125" style="6" bestFit="1" customWidth="1"/>
    <col min="3" max="3" width="8.7109375" style="6" bestFit="1" customWidth="1"/>
    <col min="4" max="4" width="27.140625" style="9" customWidth="1"/>
    <col min="5" max="5" width="28" style="10" customWidth="1"/>
    <col min="6" max="16384" width="9.140625" style="6"/>
  </cols>
  <sheetData>
    <row r="1" spans="1:5" s="1" customFormat="1" ht="15" x14ac:dyDescent="0.2">
      <c r="A1" s="173" t="s">
        <v>1845</v>
      </c>
      <c r="B1" s="174"/>
      <c r="C1" s="174"/>
      <c r="D1" s="174"/>
      <c r="E1" s="174"/>
    </row>
    <row r="2" spans="1:5" s="1" customFormat="1" ht="12" x14ac:dyDescent="0.2">
      <c r="D2" s="5"/>
      <c r="E2" s="8"/>
    </row>
    <row r="3" spans="1:5" s="1" customFormat="1" ht="12" x14ac:dyDescent="0.2">
      <c r="A3" s="7" t="s">
        <v>7</v>
      </c>
      <c r="B3" s="2"/>
      <c r="C3" s="3"/>
      <c r="D3" s="4"/>
      <c r="E3" s="8"/>
    </row>
    <row r="4" spans="1:5" s="1" customFormat="1" ht="21.75" customHeight="1" x14ac:dyDescent="0.2">
      <c r="A4" s="14" t="s">
        <v>2</v>
      </c>
      <c r="B4" s="14" t="s">
        <v>0</v>
      </c>
      <c r="C4" s="15" t="s">
        <v>1</v>
      </c>
      <c r="D4" s="61" t="s">
        <v>6</v>
      </c>
      <c r="E4" s="61" t="s">
        <v>3</v>
      </c>
    </row>
    <row r="5" spans="1:5" x14ac:dyDescent="0.2">
      <c r="A5" s="17" t="s">
        <v>246</v>
      </c>
      <c r="B5" s="18"/>
      <c r="C5" s="18"/>
      <c r="D5" s="19"/>
      <c r="E5" s="20"/>
    </row>
    <row r="6" spans="1:5" x14ac:dyDescent="0.2">
      <c r="A6" s="22" t="s">
        <v>534</v>
      </c>
      <c r="B6" s="22" t="s">
        <v>1109</v>
      </c>
      <c r="C6" s="25">
        <v>4823210.9079999998</v>
      </c>
      <c r="D6" s="23">
        <v>2638.1806099999999</v>
      </c>
      <c r="E6" s="24">
        <v>19.420787160133901</v>
      </c>
    </row>
    <row r="7" spans="1:5" x14ac:dyDescent="0.2">
      <c r="A7" s="22" t="s">
        <v>965</v>
      </c>
      <c r="B7" s="22" t="s">
        <v>1110</v>
      </c>
      <c r="C7" s="25">
        <v>23755968.296999998</v>
      </c>
      <c r="D7" s="23">
        <v>2624.6544009999998</v>
      </c>
      <c r="E7" s="24">
        <v>19.321214892383701</v>
      </c>
    </row>
    <row r="8" spans="1:5" x14ac:dyDescent="0.2">
      <c r="A8" s="22" t="s">
        <v>966</v>
      </c>
      <c r="B8" s="22" t="s">
        <v>1111</v>
      </c>
      <c r="C8" s="25">
        <v>2231487.548</v>
      </c>
      <c r="D8" s="23">
        <v>2534.900678</v>
      </c>
      <c r="E8" s="24">
        <v>18.660498963911799</v>
      </c>
    </row>
    <row r="9" spans="1:5" x14ac:dyDescent="0.2">
      <c r="A9" s="22" t="s">
        <v>967</v>
      </c>
      <c r="B9" s="22" t="s">
        <v>1112</v>
      </c>
      <c r="C9" s="25">
        <v>2173334.0449999999</v>
      </c>
      <c r="D9" s="23">
        <v>1439.1644180000001</v>
      </c>
      <c r="E9" s="24">
        <v>10.594310997690201</v>
      </c>
    </row>
    <row r="10" spans="1:5" x14ac:dyDescent="0.2">
      <c r="A10" s="22" t="s">
        <v>968</v>
      </c>
      <c r="B10" s="22" t="s">
        <v>1113</v>
      </c>
      <c r="C10" s="25">
        <v>3347423.5669999998</v>
      </c>
      <c r="D10" s="23">
        <v>1011.209796</v>
      </c>
      <c r="E10" s="24">
        <v>7.4439521494165097</v>
      </c>
    </row>
    <row r="11" spans="1:5" x14ac:dyDescent="0.2">
      <c r="A11" s="22" t="s">
        <v>969</v>
      </c>
      <c r="B11" s="22" t="s">
        <v>1114</v>
      </c>
      <c r="C11" s="25">
        <v>2329213.747</v>
      </c>
      <c r="D11" s="23">
        <v>983.9577137</v>
      </c>
      <c r="E11" s="24">
        <v>7.2433377987489997</v>
      </c>
    </row>
    <row r="12" spans="1:5" x14ac:dyDescent="0.2">
      <c r="A12" s="22" t="s">
        <v>970</v>
      </c>
      <c r="B12" s="22" t="s">
        <v>1115</v>
      </c>
      <c r="C12" s="25">
        <v>5399085.4709999999</v>
      </c>
      <c r="D12" s="23">
        <v>861.76962839999999</v>
      </c>
      <c r="E12" s="24">
        <v>6.3438585177927296</v>
      </c>
    </row>
    <row r="13" spans="1:5" x14ac:dyDescent="0.2">
      <c r="A13" s="22" t="s">
        <v>971</v>
      </c>
      <c r="B13" s="22" t="s">
        <v>1116</v>
      </c>
      <c r="C13" s="25">
        <v>2994043.2119999998</v>
      </c>
      <c r="D13" s="23">
        <v>566.10171439999999</v>
      </c>
      <c r="E13" s="24">
        <v>4.16731927475933</v>
      </c>
    </row>
    <row r="14" spans="1:5" x14ac:dyDescent="0.2">
      <c r="A14" s="22" t="s">
        <v>972</v>
      </c>
      <c r="B14" s="22" t="s">
        <v>1117</v>
      </c>
      <c r="C14" s="25">
        <v>13740.731</v>
      </c>
      <c r="D14" s="23">
        <v>563.87259319999998</v>
      </c>
      <c r="E14" s="24">
        <v>4.1509097506292401</v>
      </c>
    </row>
    <row r="15" spans="1:5" x14ac:dyDescent="0.2">
      <c r="A15" s="22" t="s">
        <v>973</v>
      </c>
      <c r="B15" s="22" t="s">
        <v>1118</v>
      </c>
      <c r="C15" s="25">
        <v>918075.98600000003</v>
      </c>
      <c r="D15" s="23">
        <v>101.02599960000001</v>
      </c>
      <c r="E15" s="24">
        <v>0.74369602613043895</v>
      </c>
    </row>
    <row r="16" spans="1:5" x14ac:dyDescent="0.2">
      <c r="A16" s="22" t="s">
        <v>975</v>
      </c>
      <c r="B16" s="22" t="s">
        <v>974</v>
      </c>
      <c r="C16" s="25">
        <v>23973.544999999998</v>
      </c>
      <c r="D16" s="23">
        <v>2.3973545E-5</v>
      </c>
      <c r="E16" s="24">
        <v>1.7647962127918601E-7</v>
      </c>
    </row>
    <row r="17" spans="1:7" x14ac:dyDescent="0.2">
      <c r="A17" s="21" t="s">
        <v>34</v>
      </c>
      <c r="B17" s="21"/>
      <c r="C17" s="21"/>
      <c r="D17" s="26">
        <f>SUM(D6:D16)</f>
        <v>13324.837576273543</v>
      </c>
      <c r="E17" s="27">
        <f>SUM(E6:E16)</f>
        <v>98.089885708076451</v>
      </c>
    </row>
    <row r="18" spans="1:7" x14ac:dyDescent="0.2">
      <c r="A18" s="22"/>
      <c r="B18" s="22"/>
      <c r="C18" s="22"/>
      <c r="D18" s="23"/>
      <c r="E18" s="24"/>
    </row>
    <row r="19" spans="1:7" x14ac:dyDescent="0.2">
      <c r="A19" s="21" t="s">
        <v>44</v>
      </c>
      <c r="B19" s="21"/>
      <c r="C19" s="21"/>
      <c r="D19" s="26">
        <f>D17</f>
        <v>13324.837576273543</v>
      </c>
      <c r="E19" s="27">
        <f>E17</f>
        <v>98.089885708076451</v>
      </c>
    </row>
    <row r="20" spans="1:7" x14ac:dyDescent="0.2">
      <c r="A20" s="21"/>
      <c r="B20" s="21"/>
      <c r="C20" s="21"/>
      <c r="D20" s="26"/>
      <c r="E20" s="27"/>
    </row>
    <row r="21" spans="1:7" x14ac:dyDescent="0.2">
      <c r="A21" s="21" t="s">
        <v>46</v>
      </c>
      <c r="B21" s="21"/>
      <c r="C21" s="21"/>
      <c r="D21" s="26">
        <f>D23-(D17)</f>
        <v>259.47591342645683</v>
      </c>
      <c r="E21" s="27">
        <f>E23-(E17)</f>
        <v>1.9101142919235485</v>
      </c>
    </row>
    <row r="22" spans="1:7" x14ac:dyDescent="0.2">
      <c r="A22" s="21"/>
      <c r="B22" s="21"/>
      <c r="C22" s="21"/>
      <c r="D22" s="26"/>
      <c r="E22" s="27"/>
    </row>
    <row r="23" spans="1:7" x14ac:dyDescent="0.2">
      <c r="A23" s="28" t="s">
        <v>45</v>
      </c>
      <c r="B23" s="28"/>
      <c r="C23" s="28"/>
      <c r="D23" s="29">
        <v>13584.3134897</v>
      </c>
      <c r="E23" s="30">
        <v>100</v>
      </c>
    </row>
    <row r="24" spans="1:7" x14ac:dyDescent="0.2">
      <c r="E24" s="164" t="s">
        <v>976</v>
      </c>
    </row>
    <row r="25" spans="1:7" ht="24.75" customHeight="1" x14ac:dyDescent="0.2">
      <c r="A25" s="175" t="s">
        <v>983</v>
      </c>
      <c r="B25" s="175"/>
      <c r="C25" s="175"/>
      <c r="D25" s="175"/>
      <c r="E25" s="9"/>
      <c r="F25" s="10"/>
      <c r="G25" s="9"/>
    </row>
    <row r="26" spans="1:7" x14ac:dyDescent="0.2">
      <c r="E26" s="13"/>
    </row>
    <row r="27" spans="1:7" x14ac:dyDescent="0.2">
      <c r="A27" s="11" t="s">
        <v>49</v>
      </c>
    </row>
    <row r="28" spans="1:7" x14ac:dyDescent="0.2">
      <c r="A28" s="11" t="s">
        <v>995</v>
      </c>
    </row>
    <row r="29" spans="1:7" x14ac:dyDescent="0.2">
      <c r="A29" s="11" t="s">
        <v>50</v>
      </c>
      <c r="B29" s="11"/>
      <c r="C29" s="31" t="s">
        <v>52</v>
      </c>
      <c r="D29" s="12" t="s">
        <v>51</v>
      </c>
    </row>
    <row r="30" spans="1:7" x14ac:dyDescent="0.2">
      <c r="A30" s="6" t="s">
        <v>59</v>
      </c>
      <c r="C30" s="32">
        <v>21.924800000000001</v>
      </c>
      <c r="D30" s="32">
        <v>21.945799999999998</v>
      </c>
    </row>
    <row r="31" spans="1:7" x14ac:dyDescent="0.2">
      <c r="A31" s="6" t="s">
        <v>127</v>
      </c>
      <c r="C31" s="32">
        <v>21.924800000000001</v>
      </c>
      <c r="D31" s="32">
        <v>21.945799999999998</v>
      </c>
    </row>
    <row r="32" spans="1:7" x14ac:dyDescent="0.2">
      <c r="A32" s="6" t="s">
        <v>60</v>
      </c>
      <c r="C32" s="32">
        <v>24.791</v>
      </c>
      <c r="D32" s="32">
        <v>24.821400000000001</v>
      </c>
    </row>
    <row r="33" spans="1:4" x14ac:dyDescent="0.2">
      <c r="A33" s="6" t="s">
        <v>128</v>
      </c>
      <c r="C33" s="32">
        <v>24.791</v>
      </c>
      <c r="D33" s="32">
        <v>24.821400000000001</v>
      </c>
    </row>
    <row r="35" spans="1:4" x14ac:dyDescent="0.2">
      <c r="A35" s="6" t="s">
        <v>56</v>
      </c>
    </row>
    <row r="36" spans="1:4" x14ac:dyDescent="0.2">
      <c r="D36" s="55" t="s">
        <v>58</v>
      </c>
    </row>
    <row r="37" spans="1:4" x14ac:dyDescent="0.2">
      <c r="A37" s="11" t="s">
        <v>996</v>
      </c>
    </row>
    <row r="39" spans="1:4" x14ac:dyDescent="0.2">
      <c r="A39" s="11" t="s">
        <v>997</v>
      </c>
      <c r="D39" s="36">
        <v>0.82893845636079</v>
      </c>
    </row>
    <row r="41" spans="1:4" x14ac:dyDescent="0.2">
      <c r="A41" s="11" t="s">
        <v>1019</v>
      </c>
      <c r="D41" s="31" t="s">
        <v>58</v>
      </c>
    </row>
    <row r="43" spans="1:4" x14ac:dyDescent="0.2">
      <c r="A43" s="11" t="s">
        <v>70</v>
      </c>
      <c r="D43" s="55" t="s">
        <v>58</v>
      </c>
    </row>
    <row r="45" spans="1:4" x14ac:dyDescent="0.2">
      <c r="A45" s="11" t="s">
        <v>1102</v>
      </c>
      <c r="D45" s="55" t="s">
        <v>58</v>
      </c>
    </row>
    <row r="47" spans="1:4" x14ac:dyDescent="0.2">
      <c r="A47" s="11" t="s">
        <v>1103</v>
      </c>
      <c r="D47" s="55" t="s">
        <v>58</v>
      </c>
    </row>
    <row r="49" spans="1:9" x14ac:dyDescent="0.2">
      <c r="A49" s="11" t="s">
        <v>984</v>
      </c>
      <c r="D49" s="55" t="s">
        <v>58</v>
      </c>
    </row>
    <row r="51" spans="1:9" x14ac:dyDescent="0.2">
      <c r="A51" s="11" t="s">
        <v>985</v>
      </c>
      <c r="D51" s="55" t="s">
        <v>58</v>
      </c>
    </row>
    <row r="52" spans="1:9" x14ac:dyDescent="0.2">
      <c r="A52" s="11"/>
    </row>
    <row r="53" spans="1:9" x14ac:dyDescent="0.2">
      <c r="A53" s="11" t="s">
        <v>986</v>
      </c>
      <c r="D53" s="55" t="s">
        <v>58</v>
      </c>
    </row>
    <row r="54" spans="1:9" x14ac:dyDescent="0.2">
      <c r="A54" s="11"/>
    </row>
    <row r="55" spans="1:9" x14ac:dyDescent="0.2">
      <c r="A55" s="11" t="s">
        <v>987</v>
      </c>
      <c r="D55" s="55" t="s">
        <v>58</v>
      </c>
    </row>
    <row r="57" spans="1:9" x14ac:dyDescent="0.2">
      <c r="A57" s="56" t="s">
        <v>1020</v>
      </c>
      <c r="B57" s="57"/>
      <c r="C57" s="57"/>
      <c r="D57" s="57"/>
      <c r="F57" s="57"/>
      <c r="G57" s="57"/>
      <c r="H57" s="57"/>
      <c r="I57" s="57"/>
    </row>
    <row r="58" spans="1:9" x14ac:dyDescent="0.2">
      <c r="A58" s="56"/>
      <c r="B58" s="57"/>
      <c r="C58" s="57"/>
      <c r="D58" s="57"/>
      <c r="F58" s="57"/>
      <c r="G58" s="57"/>
      <c r="H58" s="57"/>
      <c r="I58" s="57"/>
    </row>
    <row r="59" spans="1:9" x14ac:dyDescent="0.2">
      <c r="A59" s="56" t="s">
        <v>1129</v>
      </c>
      <c r="B59" s="57"/>
      <c r="C59" s="57"/>
      <c r="D59" s="57"/>
      <c r="F59" s="57"/>
      <c r="G59" s="57"/>
      <c r="H59" s="57"/>
      <c r="I59" s="57"/>
    </row>
    <row r="60" spans="1:9" x14ac:dyDescent="0.2">
      <c r="A60" s="71"/>
      <c r="B60" s="57"/>
      <c r="C60" s="57"/>
      <c r="D60" s="57"/>
      <c r="F60" s="57"/>
      <c r="G60" s="57"/>
      <c r="H60" s="57"/>
      <c r="I60" s="57"/>
    </row>
    <row r="61" spans="1:9" x14ac:dyDescent="0.2">
      <c r="A61" s="57"/>
      <c r="B61" s="57"/>
      <c r="C61" s="57"/>
      <c r="D61" s="57"/>
      <c r="F61" s="57"/>
      <c r="G61" s="57"/>
      <c r="H61" s="57"/>
      <c r="I61" s="57"/>
    </row>
    <row r="62" spans="1:9" x14ac:dyDescent="0.2">
      <c r="A62" s="57"/>
      <c r="B62" s="57"/>
      <c r="C62" s="57"/>
      <c r="D62" s="57"/>
      <c r="F62" s="57"/>
      <c r="G62" s="57"/>
      <c r="H62" s="57"/>
      <c r="I62" s="57"/>
    </row>
    <row r="63" spans="1:9" x14ac:dyDescent="0.2">
      <c r="A63" s="57"/>
      <c r="B63" s="57"/>
      <c r="C63" s="57"/>
      <c r="D63" s="57"/>
      <c r="F63" s="57"/>
      <c r="G63" s="57"/>
      <c r="H63" s="57"/>
      <c r="I63" s="57"/>
    </row>
    <row r="64" spans="1:9" x14ac:dyDescent="0.2">
      <c r="A64" s="57"/>
      <c r="B64" s="57"/>
      <c r="C64" s="57"/>
      <c r="D64" s="57"/>
      <c r="F64" s="57"/>
      <c r="G64" s="57"/>
      <c r="H64" s="57"/>
      <c r="I64" s="57"/>
    </row>
    <row r="65" spans="1:9" x14ac:dyDescent="0.2">
      <c r="A65" s="57"/>
      <c r="B65" s="57"/>
      <c r="C65" s="57"/>
      <c r="D65" s="57"/>
      <c r="F65" s="57"/>
      <c r="G65" s="57"/>
      <c r="H65" s="57"/>
      <c r="I65" s="57"/>
    </row>
    <row r="66" spans="1:9" x14ac:dyDescent="0.2">
      <c r="A66" s="57"/>
      <c r="B66" s="57"/>
      <c r="C66" s="57"/>
      <c r="D66" s="57"/>
      <c r="F66" s="57"/>
      <c r="G66" s="57"/>
      <c r="H66" s="57"/>
      <c r="I66" s="57"/>
    </row>
    <row r="67" spans="1:9" x14ac:dyDescent="0.2">
      <c r="A67" s="57"/>
      <c r="B67" s="57"/>
      <c r="C67" s="57"/>
      <c r="D67" s="57"/>
      <c r="F67" s="57"/>
      <c r="G67" s="57"/>
      <c r="H67" s="57"/>
      <c r="I67" s="57"/>
    </row>
    <row r="68" spans="1:9" x14ac:dyDescent="0.2">
      <c r="A68" s="57"/>
      <c r="B68" s="57"/>
      <c r="C68" s="57"/>
      <c r="D68" s="57"/>
      <c r="F68" s="57"/>
      <c r="G68" s="57"/>
      <c r="H68" s="57"/>
      <c r="I68" s="57"/>
    </row>
    <row r="69" spans="1:9" x14ac:dyDescent="0.2">
      <c r="A69" s="57"/>
      <c r="B69" s="57"/>
      <c r="C69" s="57"/>
      <c r="D69" s="57"/>
      <c r="F69" s="57"/>
      <c r="G69" s="57"/>
      <c r="H69" s="57"/>
      <c r="I69" s="57"/>
    </row>
    <row r="70" spans="1:9" x14ac:dyDescent="0.2">
      <c r="A70" s="57"/>
      <c r="B70" s="57"/>
      <c r="C70" s="57"/>
      <c r="D70" s="57"/>
      <c r="F70" s="57"/>
      <c r="G70" s="57"/>
      <c r="H70" s="57"/>
      <c r="I70" s="57"/>
    </row>
    <row r="71" spans="1:9" x14ac:dyDescent="0.2">
      <c r="A71" s="57"/>
      <c r="B71" s="72"/>
      <c r="C71" s="72"/>
      <c r="D71" s="72"/>
      <c r="E71" s="72"/>
      <c r="F71" s="57"/>
      <c r="G71" s="57"/>
      <c r="H71" s="57"/>
      <c r="I71" s="57"/>
    </row>
    <row r="72" spans="1:9" x14ac:dyDescent="0.2">
      <c r="A72" s="57"/>
      <c r="B72" s="57"/>
      <c r="C72" s="57"/>
      <c r="D72" s="57"/>
      <c r="F72" s="57"/>
      <c r="G72" s="57"/>
      <c r="H72" s="57"/>
      <c r="I72" s="57"/>
    </row>
    <row r="73" spans="1:9" x14ac:dyDescent="0.2">
      <c r="A73" s="57"/>
      <c r="B73" s="57"/>
      <c r="C73" s="57"/>
      <c r="D73" s="57"/>
      <c r="F73" s="57"/>
      <c r="G73" s="57"/>
      <c r="H73" s="57"/>
      <c r="I73" s="57"/>
    </row>
    <row r="74" spans="1:9" x14ac:dyDescent="0.2">
      <c r="A74" s="57"/>
      <c r="B74" s="57"/>
      <c r="C74" s="57"/>
      <c r="D74" s="57"/>
      <c r="F74" s="57"/>
      <c r="G74" s="57"/>
      <c r="H74" s="57"/>
      <c r="I74" s="57"/>
    </row>
    <row r="75" spans="1:9" x14ac:dyDescent="0.2">
      <c r="A75" s="57"/>
      <c r="B75" s="57"/>
      <c r="C75" s="57"/>
      <c r="D75" s="57"/>
      <c r="F75" s="57"/>
      <c r="G75" s="57"/>
      <c r="H75" s="57"/>
      <c r="I75" s="57"/>
    </row>
    <row r="76" spans="1:9" x14ac:dyDescent="0.2">
      <c r="A76" s="73" t="s">
        <v>1162</v>
      </c>
      <c r="B76" s="57"/>
      <c r="C76" s="57"/>
      <c r="D76" s="57"/>
      <c r="F76" s="57"/>
      <c r="G76" s="57"/>
      <c r="H76" s="57"/>
      <c r="I76" s="57"/>
    </row>
    <row r="77" spans="1:9" x14ac:dyDescent="0.2">
      <c r="A77" s="57"/>
      <c r="B77" s="57"/>
      <c r="C77" s="57"/>
      <c r="D77" s="57"/>
      <c r="F77" s="57"/>
      <c r="G77" s="57"/>
      <c r="H77" s="57"/>
      <c r="I77" s="57"/>
    </row>
    <row r="78" spans="1:9" x14ac:dyDescent="0.2">
      <c r="A78" s="56" t="s">
        <v>1130</v>
      </c>
      <c r="B78" s="57"/>
      <c r="C78" s="57"/>
      <c r="D78" s="57"/>
      <c r="F78" s="57"/>
      <c r="G78" s="57"/>
      <c r="H78" s="57"/>
      <c r="I78" s="57"/>
    </row>
    <row r="79" spans="1:9" x14ac:dyDescent="0.2">
      <c r="A79" s="57"/>
      <c r="B79" s="57"/>
      <c r="C79" s="57"/>
      <c r="D79" s="57"/>
      <c r="F79" s="57"/>
      <c r="G79" s="57"/>
      <c r="H79" s="57"/>
      <c r="I79" s="57"/>
    </row>
    <row r="80" spans="1:9" x14ac:dyDescent="0.2">
      <c r="A80" s="57"/>
      <c r="B80" s="57"/>
      <c r="C80" s="57"/>
      <c r="D80" s="57"/>
      <c r="F80" s="57"/>
      <c r="G80" s="57"/>
      <c r="H80" s="57"/>
      <c r="I80" s="57"/>
    </row>
    <row r="81" spans="1:9" x14ac:dyDescent="0.2">
      <c r="A81" s="57"/>
      <c r="B81" s="57"/>
      <c r="C81" s="57"/>
      <c r="D81" s="57"/>
      <c r="F81" s="57"/>
      <c r="G81" s="57"/>
      <c r="H81" s="57"/>
      <c r="I81" s="57"/>
    </row>
    <row r="82" spans="1:9" x14ac:dyDescent="0.2">
      <c r="A82" s="57"/>
      <c r="B82" s="57"/>
      <c r="C82" s="57"/>
      <c r="D82" s="57"/>
      <c r="F82" s="57"/>
      <c r="G82" s="57"/>
      <c r="H82" s="57"/>
      <c r="I82" s="57"/>
    </row>
    <row r="83" spans="1:9" x14ac:dyDescent="0.2">
      <c r="A83" s="57"/>
      <c r="B83" s="57"/>
      <c r="C83" s="57"/>
      <c r="D83" s="57"/>
      <c r="F83" s="57"/>
      <c r="G83" s="57"/>
      <c r="H83" s="57"/>
      <c r="I83" s="57"/>
    </row>
    <row r="84" spans="1:9" x14ac:dyDescent="0.2">
      <c r="A84" s="57"/>
      <c r="B84" s="57"/>
      <c r="C84" s="57"/>
      <c r="D84" s="57"/>
      <c r="F84" s="57"/>
      <c r="G84" s="57"/>
      <c r="H84" s="57"/>
      <c r="I84" s="57"/>
    </row>
    <row r="85" spans="1:9" x14ac:dyDescent="0.2">
      <c r="A85" s="57"/>
      <c r="B85" s="57"/>
      <c r="C85" s="57"/>
      <c r="D85" s="57"/>
      <c r="F85" s="57"/>
      <c r="G85" s="57"/>
      <c r="H85" s="57"/>
      <c r="I85" s="57"/>
    </row>
    <row r="86" spans="1:9" x14ac:dyDescent="0.2">
      <c r="A86" s="57"/>
      <c r="B86" s="57"/>
      <c r="C86" s="57"/>
      <c r="D86" s="57"/>
      <c r="F86" s="57"/>
      <c r="G86" s="57"/>
      <c r="H86" s="57"/>
      <c r="I86" s="57"/>
    </row>
    <row r="87" spans="1:9" x14ac:dyDescent="0.2">
      <c r="A87" s="57"/>
      <c r="B87" s="57"/>
      <c r="C87" s="57"/>
      <c r="D87" s="57"/>
      <c r="F87" s="57"/>
      <c r="G87" s="57"/>
      <c r="H87" s="57"/>
      <c r="I87" s="57"/>
    </row>
    <row r="88" spans="1:9" x14ac:dyDescent="0.2">
      <c r="A88" s="57"/>
      <c r="B88" s="57"/>
      <c r="C88" s="57"/>
      <c r="D88" s="57"/>
      <c r="F88" s="57"/>
      <c r="G88" s="57"/>
      <c r="H88" s="57"/>
      <c r="I88" s="57"/>
    </row>
    <row r="89" spans="1:9" x14ac:dyDescent="0.2">
      <c r="A89" s="57"/>
      <c r="B89" s="57"/>
      <c r="C89" s="57"/>
      <c r="D89" s="57"/>
      <c r="F89" s="57"/>
      <c r="G89" s="57"/>
      <c r="H89" s="57"/>
      <c r="I89" s="57"/>
    </row>
    <row r="90" spans="1:9" x14ac:dyDescent="0.2">
      <c r="A90" s="57"/>
      <c r="B90" s="57"/>
      <c r="C90" s="57"/>
      <c r="D90" s="57"/>
      <c r="F90" s="57"/>
      <c r="G90" s="57"/>
      <c r="H90" s="57"/>
      <c r="I90" s="57"/>
    </row>
    <row r="91" spans="1:9" x14ac:dyDescent="0.2">
      <c r="A91" s="57"/>
      <c r="B91" s="57"/>
      <c r="C91" s="57"/>
      <c r="D91" s="57"/>
      <c r="F91" s="57"/>
      <c r="G91" s="57"/>
      <c r="H91" s="57"/>
      <c r="I91" s="57"/>
    </row>
    <row r="92" spans="1:9" x14ac:dyDescent="0.2">
      <c r="A92" s="57"/>
      <c r="B92" s="57"/>
      <c r="C92" s="57"/>
      <c r="D92" s="57"/>
      <c r="F92" s="57"/>
      <c r="G92" s="57"/>
      <c r="H92" s="57"/>
      <c r="I92" s="57"/>
    </row>
    <row r="93" spans="1:9" x14ac:dyDescent="0.2">
      <c r="A93" s="57"/>
      <c r="B93" s="57"/>
      <c r="C93" s="57"/>
      <c r="D93" s="57"/>
      <c r="F93" s="57"/>
      <c r="G93" s="57"/>
      <c r="H93" s="57"/>
      <c r="I93" s="57"/>
    </row>
    <row r="94" spans="1:9" x14ac:dyDescent="0.2">
      <c r="A94" s="57"/>
      <c r="B94" s="57"/>
      <c r="C94" s="57"/>
      <c r="D94" s="57"/>
      <c r="F94" s="57"/>
      <c r="G94" s="57"/>
      <c r="H94" s="57"/>
      <c r="I94" s="57"/>
    </row>
    <row r="95" spans="1:9" x14ac:dyDescent="0.2">
      <c r="A95" s="56" t="s">
        <v>1163</v>
      </c>
      <c r="B95" s="57"/>
      <c r="C95" s="57"/>
      <c r="D95" s="57"/>
      <c r="F95" s="57"/>
      <c r="G95" s="57"/>
      <c r="H95" s="57"/>
      <c r="I95" s="57"/>
    </row>
    <row r="96" spans="1:9" x14ac:dyDescent="0.2">
      <c r="A96" s="57"/>
      <c r="B96" s="57"/>
      <c r="C96" s="57"/>
      <c r="D96" s="57"/>
      <c r="F96" s="57"/>
      <c r="G96" s="57"/>
      <c r="H96" s="57"/>
      <c r="I96" s="57"/>
    </row>
    <row r="97" spans="1:9" x14ac:dyDescent="0.2">
      <c r="A97" s="57" t="s">
        <v>1128</v>
      </c>
      <c r="B97" s="57"/>
      <c r="C97" s="57"/>
      <c r="D97" s="57"/>
      <c r="F97" s="57"/>
      <c r="G97" s="57"/>
      <c r="H97" s="57"/>
      <c r="I97" s="57"/>
    </row>
    <row r="98" spans="1:9" x14ac:dyDescent="0.2">
      <c r="D98" s="6"/>
      <c r="E98" s="9"/>
      <c r="F98" s="10"/>
    </row>
    <row r="99" spans="1:9" x14ac:dyDescent="0.2">
      <c r="D99" s="6"/>
      <c r="E99" s="9"/>
      <c r="F99" s="10"/>
    </row>
    <row r="100" spans="1:9" x14ac:dyDescent="0.2">
      <c r="D100" s="6"/>
      <c r="E100" s="9"/>
      <c r="F100" s="10"/>
    </row>
    <row r="101" spans="1:9" x14ac:dyDescent="0.2">
      <c r="D101" s="6"/>
      <c r="E101" s="9"/>
      <c r="F101" s="10"/>
    </row>
    <row r="102" spans="1:9" x14ac:dyDescent="0.2">
      <c r="D102" s="6"/>
      <c r="E102" s="9"/>
      <c r="F102" s="10"/>
    </row>
    <row r="103" spans="1:9" x14ac:dyDescent="0.2">
      <c r="D103" s="6"/>
      <c r="E103" s="9"/>
      <c r="F103" s="10"/>
    </row>
    <row r="104" spans="1:9" x14ac:dyDescent="0.2">
      <c r="D104" s="6"/>
      <c r="E104" s="9"/>
      <c r="F104" s="10"/>
    </row>
    <row r="105" spans="1:9" x14ac:dyDescent="0.2">
      <c r="D105" s="6"/>
      <c r="E105" s="9"/>
      <c r="F105" s="10"/>
    </row>
    <row r="106" spans="1:9" x14ac:dyDescent="0.2">
      <c r="D106" s="6"/>
      <c r="E106" s="9"/>
      <c r="F106" s="10"/>
    </row>
    <row r="107" spans="1:9" x14ac:dyDescent="0.2">
      <c r="D107" s="6"/>
      <c r="E107" s="9"/>
      <c r="F107" s="10"/>
    </row>
    <row r="108" spans="1:9" x14ac:dyDescent="0.2">
      <c r="D108" s="6"/>
      <c r="E108" s="9"/>
      <c r="F108" s="10"/>
    </row>
    <row r="109" spans="1:9" x14ac:dyDescent="0.2">
      <c r="D109" s="6"/>
      <c r="E109" s="9"/>
      <c r="F109" s="10"/>
    </row>
    <row r="110" spans="1:9" x14ac:dyDescent="0.2">
      <c r="D110" s="6"/>
      <c r="E110" s="9"/>
      <c r="F110" s="10"/>
    </row>
    <row r="111" spans="1:9" x14ac:dyDescent="0.2">
      <c r="D111" s="6"/>
      <c r="E111" s="9"/>
      <c r="F111" s="10"/>
    </row>
    <row r="112" spans="1:9" x14ac:dyDescent="0.2">
      <c r="D112" s="6"/>
      <c r="E112" s="9"/>
      <c r="F112" s="10"/>
    </row>
    <row r="113" spans="4:6" x14ac:dyDescent="0.2">
      <c r="D113" s="6"/>
      <c r="E113" s="9"/>
      <c r="F113" s="10"/>
    </row>
    <row r="114" spans="4:6" x14ac:dyDescent="0.2">
      <c r="D114" s="6"/>
      <c r="E114" s="9"/>
      <c r="F114" s="10"/>
    </row>
    <row r="115" spans="4:6" x14ac:dyDescent="0.2">
      <c r="D115" s="6"/>
      <c r="E115" s="9"/>
      <c r="F115" s="10"/>
    </row>
    <row r="116" spans="4:6" x14ac:dyDescent="0.2">
      <c r="D116" s="6"/>
      <c r="E116" s="9"/>
      <c r="F116" s="10"/>
    </row>
    <row r="117" spans="4:6" x14ac:dyDescent="0.2">
      <c r="D117" s="6"/>
      <c r="E117" s="9"/>
      <c r="F117" s="10"/>
    </row>
    <row r="118" spans="4:6" x14ac:dyDescent="0.2">
      <c r="D118" s="6"/>
      <c r="E118" s="9"/>
      <c r="F118" s="10"/>
    </row>
    <row r="119" spans="4:6" x14ac:dyDescent="0.2">
      <c r="D119" s="6"/>
      <c r="E119" s="9"/>
      <c r="F119" s="10"/>
    </row>
    <row r="120" spans="4:6" x14ac:dyDescent="0.2">
      <c r="D120" s="6"/>
      <c r="E120" s="9"/>
      <c r="F120" s="10"/>
    </row>
    <row r="121" spans="4:6" x14ac:dyDescent="0.2">
      <c r="D121" s="6"/>
      <c r="E121" s="9"/>
      <c r="F121" s="10"/>
    </row>
    <row r="122" spans="4:6" x14ac:dyDescent="0.2">
      <c r="D122" s="6"/>
      <c r="E122" s="9"/>
      <c r="F122" s="10"/>
    </row>
    <row r="123" spans="4:6" x14ac:dyDescent="0.2">
      <c r="D123" s="6"/>
      <c r="E123" s="9"/>
      <c r="F123" s="10"/>
    </row>
    <row r="124" spans="4:6" x14ac:dyDescent="0.2">
      <c r="D124" s="6"/>
      <c r="E124" s="9"/>
      <c r="F124" s="10"/>
    </row>
    <row r="125" spans="4:6" x14ac:dyDescent="0.2">
      <c r="D125" s="6"/>
      <c r="E125" s="9"/>
      <c r="F125" s="10"/>
    </row>
    <row r="126" spans="4:6" x14ac:dyDescent="0.2">
      <c r="D126" s="6"/>
      <c r="E126" s="9"/>
      <c r="F126" s="10"/>
    </row>
    <row r="127" spans="4:6" x14ac:dyDescent="0.2">
      <c r="D127" s="6"/>
      <c r="E127" s="9"/>
      <c r="F127" s="10"/>
    </row>
    <row r="128" spans="4:6" x14ac:dyDescent="0.2">
      <c r="D128" s="6"/>
      <c r="E128" s="9"/>
      <c r="F128" s="10"/>
    </row>
    <row r="129" spans="4:6" x14ac:dyDescent="0.2">
      <c r="D129" s="6"/>
      <c r="E129" s="9"/>
      <c r="F129" s="10"/>
    </row>
    <row r="130" spans="4:6" x14ac:dyDescent="0.2">
      <c r="D130" s="6"/>
      <c r="E130" s="9"/>
      <c r="F130" s="10"/>
    </row>
    <row r="131" spans="4:6" x14ac:dyDescent="0.2">
      <c r="D131" s="6"/>
      <c r="E131" s="9"/>
      <c r="F131" s="10"/>
    </row>
    <row r="132" spans="4:6" x14ac:dyDescent="0.2">
      <c r="D132" s="6"/>
      <c r="E132" s="9"/>
      <c r="F132" s="10"/>
    </row>
    <row r="133" spans="4:6" x14ac:dyDescent="0.2">
      <c r="D133" s="6"/>
      <c r="E133" s="9"/>
      <c r="F133" s="10"/>
    </row>
    <row r="134" spans="4:6" x14ac:dyDescent="0.2">
      <c r="D134" s="6"/>
      <c r="E134" s="9"/>
      <c r="F134" s="10"/>
    </row>
    <row r="135" spans="4:6" x14ac:dyDescent="0.2">
      <c r="D135" s="6"/>
      <c r="E135" s="9"/>
      <c r="F135" s="10"/>
    </row>
    <row r="136" spans="4:6" x14ac:dyDescent="0.2">
      <c r="D136" s="6"/>
      <c r="E136" s="9"/>
      <c r="F136" s="10"/>
    </row>
    <row r="137" spans="4:6" x14ac:dyDescent="0.2">
      <c r="D137" s="6"/>
      <c r="E137" s="9"/>
      <c r="F137" s="10"/>
    </row>
    <row r="138" spans="4:6" x14ac:dyDescent="0.2">
      <c r="D138" s="6"/>
      <c r="E138" s="9"/>
      <c r="F138" s="10"/>
    </row>
    <row r="139" spans="4:6" x14ac:dyDescent="0.2">
      <c r="D139" s="6"/>
      <c r="E139" s="9"/>
      <c r="F139" s="10"/>
    </row>
    <row r="140" spans="4:6" x14ac:dyDescent="0.2">
      <c r="D140" s="6"/>
      <c r="E140" s="9"/>
      <c r="F140" s="10"/>
    </row>
    <row r="141" spans="4:6" x14ac:dyDescent="0.2">
      <c r="D141" s="6"/>
      <c r="E141" s="9"/>
      <c r="F141" s="10"/>
    </row>
    <row r="142" spans="4:6" x14ac:dyDescent="0.2">
      <c r="D142" s="6"/>
      <c r="E142" s="9"/>
      <c r="F142" s="10"/>
    </row>
    <row r="143" spans="4:6" x14ac:dyDescent="0.2">
      <c r="D143" s="6"/>
      <c r="E143" s="9"/>
      <c r="F143" s="10"/>
    </row>
    <row r="144" spans="4:6" x14ac:dyDescent="0.2">
      <c r="D144" s="6"/>
      <c r="E144" s="9"/>
      <c r="F144" s="10"/>
    </row>
    <row r="145" spans="4:6" x14ac:dyDescent="0.2">
      <c r="D145" s="6"/>
      <c r="E145" s="9"/>
      <c r="F145" s="10"/>
    </row>
    <row r="146" spans="4:6" x14ac:dyDescent="0.2">
      <c r="D146" s="6"/>
      <c r="E146" s="9"/>
      <c r="F146" s="10"/>
    </row>
    <row r="147" spans="4:6" x14ac:dyDescent="0.2">
      <c r="D147" s="6"/>
      <c r="E147" s="9"/>
      <c r="F147" s="10"/>
    </row>
    <row r="148" spans="4:6" x14ac:dyDescent="0.2">
      <c r="D148" s="6"/>
      <c r="E148" s="9"/>
      <c r="F148" s="10"/>
    </row>
    <row r="149" spans="4:6" x14ac:dyDescent="0.2">
      <c r="D149" s="6"/>
      <c r="E149" s="9"/>
      <c r="F149" s="10"/>
    </row>
    <row r="150" spans="4:6" x14ac:dyDescent="0.2">
      <c r="D150" s="6"/>
      <c r="E150" s="9"/>
      <c r="F150" s="10"/>
    </row>
    <row r="151" spans="4:6" x14ac:dyDescent="0.2">
      <c r="D151" s="6"/>
      <c r="E151" s="9"/>
      <c r="F151" s="10"/>
    </row>
    <row r="152" spans="4:6" x14ac:dyDescent="0.2">
      <c r="D152" s="6"/>
      <c r="E152" s="9"/>
      <c r="F152" s="10"/>
    </row>
    <row r="153" spans="4:6" x14ac:dyDescent="0.2">
      <c r="D153" s="6"/>
      <c r="E153" s="9"/>
      <c r="F153" s="10"/>
    </row>
    <row r="154" spans="4:6" x14ac:dyDescent="0.2">
      <c r="D154" s="6"/>
      <c r="E154" s="9"/>
      <c r="F154" s="10"/>
    </row>
    <row r="155" spans="4:6" x14ac:dyDescent="0.2">
      <c r="D155" s="6"/>
      <c r="E155" s="9"/>
      <c r="F155" s="10"/>
    </row>
    <row r="156" spans="4:6" x14ac:dyDescent="0.2">
      <c r="D156" s="6"/>
      <c r="E156" s="9"/>
      <c r="F156" s="10"/>
    </row>
    <row r="157" spans="4:6" x14ac:dyDescent="0.2">
      <c r="D157" s="6"/>
      <c r="E157" s="9"/>
      <c r="F157" s="10"/>
    </row>
    <row r="158" spans="4:6" x14ac:dyDescent="0.2">
      <c r="D158" s="6"/>
      <c r="E158" s="9"/>
      <c r="F158" s="10"/>
    </row>
    <row r="159" spans="4:6" x14ac:dyDescent="0.2">
      <c r="D159" s="6"/>
      <c r="E159" s="9"/>
      <c r="F159" s="10"/>
    </row>
    <row r="160" spans="4:6" x14ac:dyDescent="0.2">
      <c r="D160" s="6"/>
      <c r="E160" s="9"/>
      <c r="F160" s="10"/>
    </row>
    <row r="161" spans="4:6" x14ac:dyDescent="0.2">
      <c r="D161" s="6"/>
      <c r="E161" s="9"/>
      <c r="F161" s="10"/>
    </row>
    <row r="162" spans="4:6" x14ac:dyDescent="0.2">
      <c r="D162" s="6"/>
      <c r="E162" s="9"/>
      <c r="F162" s="10"/>
    </row>
    <row r="163" spans="4:6" x14ac:dyDescent="0.2">
      <c r="D163" s="6"/>
      <c r="E163" s="9"/>
      <c r="F163" s="10"/>
    </row>
    <row r="164" spans="4:6" x14ac:dyDescent="0.2">
      <c r="D164" s="6"/>
      <c r="E164" s="9"/>
      <c r="F164" s="10"/>
    </row>
    <row r="165" spans="4:6" x14ac:dyDescent="0.2">
      <c r="D165" s="6"/>
      <c r="E165" s="9"/>
      <c r="F165" s="10"/>
    </row>
    <row r="166" spans="4:6" x14ac:dyDescent="0.2">
      <c r="D166" s="6"/>
      <c r="E166" s="9"/>
      <c r="F166" s="10"/>
    </row>
    <row r="167" spans="4:6" x14ac:dyDescent="0.2">
      <c r="D167" s="6"/>
      <c r="E167" s="9"/>
      <c r="F167" s="10"/>
    </row>
    <row r="168" spans="4:6" x14ac:dyDescent="0.2">
      <c r="D168" s="6"/>
      <c r="E168" s="9"/>
      <c r="F168" s="10"/>
    </row>
    <row r="169" spans="4:6" x14ac:dyDescent="0.2">
      <c r="D169" s="6"/>
      <c r="E169" s="9"/>
      <c r="F169" s="10"/>
    </row>
    <row r="170" spans="4:6" x14ac:dyDescent="0.2">
      <c r="D170" s="6"/>
      <c r="E170" s="9"/>
      <c r="F170" s="10"/>
    </row>
    <row r="171" spans="4:6" x14ac:dyDescent="0.2">
      <c r="D171" s="6"/>
      <c r="E171" s="9"/>
      <c r="F171" s="10"/>
    </row>
    <row r="172" spans="4:6" x14ac:dyDescent="0.2">
      <c r="D172" s="6"/>
      <c r="E172" s="9"/>
      <c r="F172" s="10"/>
    </row>
    <row r="173" spans="4:6" x14ac:dyDescent="0.2">
      <c r="D173" s="6"/>
      <c r="E173" s="9"/>
      <c r="F173" s="10"/>
    </row>
    <row r="174" spans="4:6" x14ac:dyDescent="0.2">
      <c r="D174" s="6"/>
      <c r="E174" s="9"/>
      <c r="F174" s="10"/>
    </row>
    <row r="175" spans="4:6" x14ac:dyDescent="0.2">
      <c r="D175" s="6"/>
      <c r="E175" s="9"/>
      <c r="F175" s="10"/>
    </row>
    <row r="176" spans="4:6" x14ac:dyDescent="0.2">
      <c r="D176" s="6"/>
      <c r="E176" s="9"/>
      <c r="F176" s="10"/>
    </row>
    <row r="177" spans="4:6" x14ac:dyDescent="0.2">
      <c r="D177" s="6"/>
      <c r="E177" s="9"/>
      <c r="F177" s="10"/>
    </row>
    <row r="178" spans="4:6" x14ac:dyDescent="0.2">
      <c r="D178" s="6"/>
      <c r="E178" s="9"/>
      <c r="F178" s="10"/>
    </row>
    <row r="179" spans="4:6" x14ac:dyDescent="0.2">
      <c r="D179" s="6"/>
      <c r="E179" s="9"/>
      <c r="F179" s="10"/>
    </row>
    <row r="180" spans="4:6" x14ac:dyDescent="0.2">
      <c r="D180" s="6"/>
      <c r="E180" s="9"/>
      <c r="F180" s="10"/>
    </row>
    <row r="181" spans="4:6" x14ac:dyDescent="0.2">
      <c r="D181" s="6"/>
      <c r="E181" s="9"/>
      <c r="F181" s="10"/>
    </row>
    <row r="182" spans="4:6" x14ac:dyDescent="0.2">
      <c r="D182" s="6"/>
      <c r="E182" s="9"/>
      <c r="F182" s="10"/>
    </row>
    <row r="183" spans="4:6" x14ac:dyDescent="0.2">
      <c r="D183" s="6"/>
      <c r="E183" s="9"/>
      <c r="F183" s="10"/>
    </row>
    <row r="184" spans="4:6" x14ac:dyDescent="0.2">
      <c r="D184" s="6"/>
      <c r="E184" s="9"/>
      <c r="F184" s="10"/>
    </row>
    <row r="185" spans="4:6" x14ac:dyDescent="0.2">
      <c r="D185" s="6"/>
      <c r="E185" s="9"/>
      <c r="F185" s="10"/>
    </row>
    <row r="186" spans="4:6" x14ac:dyDescent="0.2">
      <c r="D186" s="6"/>
      <c r="E186" s="9"/>
      <c r="F186" s="10"/>
    </row>
    <row r="187" spans="4:6" x14ac:dyDescent="0.2">
      <c r="D187" s="6"/>
      <c r="E187" s="9"/>
      <c r="F187" s="10"/>
    </row>
    <row r="188" spans="4:6" x14ac:dyDescent="0.2">
      <c r="D188" s="6"/>
      <c r="E188" s="9"/>
      <c r="F188" s="10"/>
    </row>
    <row r="189" spans="4:6" x14ac:dyDescent="0.2">
      <c r="D189" s="6"/>
      <c r="E189" s="9"/>
      <c r="F189" s="10"/>
    </row>
    <row r="190" spans="4:6" x14ac:dyDescent="0.2">
      <c r="D190" s="6"/>
      <c r="E190" s="9"/>
      <c r="F190" s="10"/>
    </row>
    <row r="191" spans="4:6" x14ac:dyDescent="0.2">
      <c r="D191" s="6"/>
      <c r="E191" s="9"/>
      <c r="F191" s="10"/>
    </row>
    <row r="192" spans="4:6" x14ac:dyDescent="0.2">
      <c r="D192" s="6"/>
      <c r="E192" s="9"/>
      <c r="F192" s="10"/>
    </row>
    <row r="193" spans="4:6" x14ac:dyDescent="0.2">
      <c r="D193" s="6"/>
      <c r="E193" s="9"/>
      <c r="F193" s="10"/>
    </row>
    <row r="194" spans="4:6" x14ac:dyDescent="0.2">
      <c r="D194" s="6"/>
      <c r="E194" s="9"/>
      <c r="F194" s="10"/>
    </row>
    <row r="195" spans="4:6" x14ac:dyDescent="0.2">
      <c r="D195" s="6"/>
      <c r="E195" s="9"/>
      <c r="F195" s="10"/>
    </row>
    <row r="196" spans="4:6" x14ac:dyDescent="0.2">
      <c r="D196" s="6"/>
      <c r="E196" s="9"/>
      <c r="F196" s="10"/>
    </row>
    <row r="197" spans="4:6" x14ac:dyDescent="0.2">
      <c r="D197" s="6"/>
      <c r="E197" s="9"/>
      <c r="F197" s="10"/>
    </row>
    <row r="198" spans="4:6" x14ac:dyDescent="0.2">
      <c r="D198" s="6"/>
      <c r="E198" s="9"/>
      <c r="F198" s="10"/>
    </row>
    <row r="199" spans="4:6" x14ac:dyDescent="0.2">
      <c r="D199" s="6"/>
      <c r="E199" s="9"/>
      <c r="F199" s="10"/>
    </row>
  </sheetData>
  <mergeCells count="2">
    <mergeCell ref="A1:E1"/>
    <mergeCell ref="A25:D25"/>
  </mergeCells>
  <conditionalFormatting sqref="E2:E3 E5:E24 E26:E56">
    <cfRule type="cellIs" dxfId="18" priority="4" stopIfTrue="1" operator="between">
      <formula>0.009</formula>
      <formula>-0.009</formula>
    </cfRule>
  </conditionalFormatting>
  <conditionalFormatting sqref="E200:E65536">
    <cfRule type="cellIs" dxfId="17" priority="2" stopIfTrue="1" operator="between">
      <formula>0.009</formula>
      <formula>-0.009</formula>
    </cfRule>
  </conditionalFormatting>
  <conditionalFormatting sqref="F25">
    <cfRule type="cellIs" dxfId="16" priority="3" stopIfTrue="1" operator="between">
      <formula>0.009</formula>
      <formula>-0.009</formula>
    </cfRule>
  </conditionalFormatting>
  <conditionalFormatting sqref="F98:F199">
    <cfRule type="cellIs" dxfId="15"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4E0F-DEDC-4098-9258-7C2DA9D3EDCB}">
  <dimension ref="A1:I392"/>
  <sheetViews>
    <sheetView workbookViewId="0">
      <selection sqref="A1:E1"/>
    </sheetView>
  </sheetViews>
  <sheetFormatPr defaultColWidth="9.140625" defaultRowHeight="11.25" x14ac:dyDescent="0.2"/>
  <cols>
    <col min="1" max="1" width="31.7109375" style="6" bestFit="1" customWidth="1"/>
    <col min="2" max="2" width="85.42578125" style="6" bestFit="1" customWidth="1"/>
    <col min="3" max="3" width="8.7109375" style="6" bestFit="1" customWidth="1"/>
    <col min="4" max="4" width="21.140625" style="9" customWidth="1"/>
    <col min="5" max="5" width="28" style="10" customWidth="1"/>
    <col min="6" max="16384" width="9.140625" style="6"/>
  </cols>
  <sheetData>
    <row r="1" spans="1:5" s="1" customFormat="1" ht="15" x14ac:dyDescent="0.2">
      <c r="A1" s="173" t="s">
        <v>29</v>
      </c>
      <c r="B1" s="174"/>
      <c r="C1" s="174"/>
      <c r="D1" s="174"/>
      <c r="E1" s="174"/>
    </row>
    <row r="2" spans="1:5" s="1" customFormat="1" ht="12" x14ac:dyDescent="0.2">
      <c r="D2" s="5"/>
      <c r="E2" s="8"/>
    </row>
    <row r="3" spans="1:5" s="1" customFormat="1" ht="12" x14ac:dyDescent="0.2">
      <c r="A3" s="7" t="s">
        <v>7</v>
      </c>
      <c r="B3" s="2"/>
      <c r="C3" s="3"/>
      <c r="D3" s="4"/>
      <c r="E3" s="8"/>
    </row>
    <row r="4" spans="1:5" s="1" customFormat="1" ht="21.75" customHeight="1" x14ac:dyDescent="0.2">
      <c r="A4" s="14" t="s">
        <v>2</v>
      </c>
      <c r="B4" s="14" t="s">
        <v>0</v>
      </c>
      <c r="C4" s="15" t="s">
        <v>1</v>
      </c>
      <c r="D4" s="61" t="s">
        <v>6</v>
      </c>
      <c r="E4" s="61" t="s">
        <v>3</v>
      </c>
    </row>
    <row r="5" spans="1:5" x14ac:dyDescent="0.2">
      <c r="A5" s="17" t="s">
        <v>246</v>
      </c>
      <c r="B5" s="18"/>
      <c r="C5" s="18"/>
      <c r="D5" s="19"/>
      <c r="E5" s="20"/>
    </row>
    <row r="6" spans="1:5" x14ac:dyDescent="0.2">
      <c r="A6" s="22" t="s">
        <v>978</v>
      </c>
      <c r="B6" s="22" t="s">
        <v>977</v>
      </c>
      <c r="C6" s="25">
        <v>3851384.1949999998</v>
      </c>
      <c r="D6" s="23">
        <v>66871.653099999996</v>
      </c>
      <c r="E6" s="24">
        <v>54.653633440332698</v>
      </c>
    </row>
    <row r="7" spans="1:5" x14ac:dyDescent="0.2">
      <c r="A7" s="22" t="s">
        <v>966</v>
      </c>
      <c r="B7" s="22" t="s">
        <v>1111</v>
      </c>
      <c r="C7" s="25">
        <v>21914719.247000001</v>
      </c>
      <c r="D7" s="23">
        <v>24894.441709999999</v>
      </c>
      <c r="E7" s="24">
        <v>20.346015521486599</v>
      </c>
    </row>
    <row r="8" spans="1:5" x14ac:dyDescent="0.2">
      <c r="A8" s="22" t="s">
        <v>979</v>
      </c>
      <c r="B8" s="22" t="s">
        <v>1119</v>
      </c>
      <c r="C8" s="25">
        <v>26223783.302999999</v>
      </c>
      <c r="D8" s="23">
        <v>18105.58181</v>
      </c>
      <c r="E8" s="24">
        <v>14.797538053799</v>
      </c>
    </row>
    <row r="9" spans="1:5" x14ac:dyDescent="0.2">
      <c r="A9" s="22" t="s">
        <v>980</v>
      </c>
      <c r="B9" s="22" t="s">
        <v>1120</v>
      </c>
      <c r="C9" s="25">
        <v>36438507.149999999</v>
      </c>
      <c r="D9" s="23">
        <v>9004.027994</v>
      </c>
      <c r="E9" s="24">
        <v>7.3589155143911</v>
      </c>
    </row>
    <row r="10" spans="1:5" x14ac:dyDescent="0.2">
      <c r="A10" s="22" t="s">
        <v>982</v>
      </c>
      <c r="B10" s="22" t="s">
        <v>981</v>
      </c>
      <c r="C10" s="25">
        <v>1483902.88</v>
      </c>
      <c r="D10" s="23">
        <v>1.48390288E-3</v>
      </c>
      <c r="E10" s="24">
        <v>1.21278120556248E-6</v>
      </c>
    </row>
    <row r="11" spans="1:5" x14ac:dyDescent="0.2">
      <c r="A11" s="22" t="s">
        <v>975</v>
      </c>
      <c r="B11" s="22" t="s">
        <v>974</v>
      </c>
      <c r="C11" s="25">
        <v>1370528.45</v>
      </c>
      <c r="D11" s="23">
        <v>1.3705284499999999E-3</v>
      </c>
      <c r="E11" s="24">
        <v>1.1201212479947999E-6</v>
      </c>
    </row>
    <row r="12" spans="1:5" x14ac:dyDescent="0.2">
      <c r="A12" s="21" t="s">
        <v>34</v>
      </c>
      <c r="B12" s="21"/>
      <c r="C12" s="21"/>
      <c r="D12" s="26">
        <f>SUM(D6:D11)</f>
        <v>118875.70746843133</v>
      </c>
      <c r="E12" s="27">
        <f>SUM(E6:E11)</f>
        <v>97.15610486291186</v>
      </c>
    </row>
    <row r="13" spans="1:5" x14ac:dyDescent="0.2">
      <c r="A13" s="22"/>
      <c r="B13" s="22"/>
      <c r="C13" s="22"/>
      <c r="D13" s="23"/>
      <c r="E13" s="24"/>
    </row>
    <row r="14" spans="1:5" x14ac:dyDescent="0.2">
      <c r="A14" s="21" t="s">
        <v>44</v>
      </c>
      <c r="B14" s="21"/>
      <c r="C14" s="21"/>
      <c r="D14" s="26">
        <f>D12</f>
        <v>118875.70746843133</v>
      </c>
      <c r="E14" s="27">
        <f>E12</f>
        <v>97.15610486291186</v>
      </c>
    </row>
    <row r="15" spans="1:5" x14ac:dyDescent="0.2">
      <c r="A15" s="21"/>
      <c r="B15" s="21"/>
      <c r="C15" s="21"/>
      <c r="D15" s="26"/>
      <c r="E15" s="27"/>
    </row>
    <row r="16" spans="1:5" x14ac:dyDescent="0.2">
      <c r="A16" s="21" t="s">
        <v>46</v>
      </c>
      <c r="B16" s="21"/>
      <c r="C16" s="21"/>
      <c r="D16" s="26">
        <f>D18-(D12)</f>
        <v>3479.6582969686715</v>
      </c>
      <c r="E16" s="27">
        <f>E18-(E12)</f>
        <v>2.8438951370881398</v>
      </c>
    </row>
    <row r="17" spans="1:7" x14ac:dyDescent="0.2">
      <c r="A17" s="21"/>
      <c r="B17" s="21"/>
      <c r="C17" s="21"/>
      <c r="D17" s="26"/>
      <c r="E17" s="27"/>
    </row>
    <row r="18" spans="1:7" x14ac:dyDescent="0.2">
      <c r="A18" s="28" t="s">
        <v>45</v>
      </c>
      <c r="B18" s="28"/>
      <c r="C18" s="28"/>
      <c r="D18" s="29">
        <v>122355.3657654</v>
      </c>
      <c r="E18" s="30">
        <v>100</v>
      </c>
    </row>
    <row r="19" spans="1:7" x14ac:dyDescent="0.2">
      <c r="E19" s="13" t="s">
        <v>976</v>
      </c>
    </row>
    <row r="20" spans="1:7" ht="24.75" customHeight="1" x14ac:dyDescent="0.2">
      <c r="A20" s="175" t="s">
        <v>983</v>
      </c>
      <c r="B20" s="175"/>
      <c r="C20" s="175"/>
      <c r="D20" s="175"/>
      <c r="E20" s="9"/>
      <c r="F20" s="10"/>
      <c r="G20" s="9"/>
    </row>
    <row r="21" spans="1:7" x14ac:dyDescent="0.2">
      <c r="E21" s="13"/>
    </row>
    <row r="22" spans="1:7" x14ac:dyDescent="0.2">
      <c r="A22" s="11" t="s">
        <v>49</v>
      </c>
    </row>
    <row r="23" spans="1:7" x14ac:dyDescent="0.2">
      <c r="A23" s="11" t="s">
        <v>995</v>
      </c>
    </row>
    <row r="24" spans="1:7" x14ac:dyDescent="0.2">
      <c r="A24" s="11" t="s">
        <v>50</v>
      </c>
      <c r="B24" s="11"/>
      <c r="C24" s="31" t="s">
        <v>52</v>
      </c>
      <c r="D24" s="12" t="s">
        <v>51</v>
      </c>
    </row>
    <row r="25" spans="1:7" x14ac:dyDescent="0.2">
      <c r="A25" s="6" t="s">
        <v>59</v>
      </c>
      <c r="C25" s="32">
        <v>163.01249999999999</v>
      </c>
      <c r="D25" s="32">
        <v>162.52010000000001</v>
      </c>
    </row>
    <row r="26" spans="1:7" x14ac:dyDescent="0.2">
      <c r="A26" s="6" t="s">
        <v>127</v>
      </c>
      <c r="C26" s="32">
        <v>40.145899999999997</v>
      </c>
      <c r="D26" s="32">
        <v>40.0246</v>
      </c>
    </row>
    <row r="27" spans="1:7" x14ac:dyDescent="0.2">
      <c r="A27" s="6" t="s">
        <v>60</v>
      </c>
      <c r="C27" s="32">
        <v>185.5829</v>
      </c>
      <c r="D27" s="32">
        <v>185.1474</v>
      </c>
    </row>
    <row r="28" spans="1:7" x14ac:dyDescent="0.2">
      <c r="A28" s="6" t="s">
        <v>128</v>
      </c>
      <c r="C28" s="32">
        <v>47.666899999999998</v>
      </c>
      <c r="D28" s="32">
        <v>47.554499999999997</v>
      </c>
    </row>
    <row r="30" spans="1:7" x14ac:dyDescent="0.2">
      <c r="A30" s="6" t="s">
        <v>56</v>
      </c>
    </row>
    <row r="31" spans="1:7" x14ac:dyDescent="0.2">
      <c r="D31" s="55" t="s">
        <v>58</v>
      </c>
    </row>
    <row r="32" spans="1:7" x14ac:dyDescent="0.2">
      <c r="A32" s="11" t="s">
        <v>996</v>
      </c>
    </row>
    <row r="34" spans="1:4" x14ac:dyDescent="0.2">
      <c r="A34" s="11" t="s">
        <v>997</v>
      </c>
      <c r="D34" s="36">
        <v>0.47018946148636698</v>
      </c>
    </row>
    <row r="36" spans="1:4" x14ac:dyDescent="0.2">
      <c r="A36" s="11" t="s">
        <v>1019</v>
      </c>
      <c r="D36" s="31" t="s">
        <v>58</v>
      </c>
    </row>
    <row r="38" spans="1:4" x14ac:dyDescent="0.2">
      <c r="A38" s="11" t="s">
        <v>70</v>
      </c>
      <c r="D38" s="55" t="s">
        <v>58</v>
      </c>
    </row>
    <row r="40" spans="1:4" x14ac:dyDescent="0.2">
      <c r="A40" s="11" t="s">
        <v>1102</v>
      </c>
      <c r="D40" s="55" t="s">
        <v>58</v>
      </c>
    </row>
    <row r="42" spans="1:4" x14ac:dyDescent="0.2">
      <c r="A42" s="11" t="s">
        <v>1104</v>
      </c>
      <c r="D42" s="55" t="s">
        <v>58</v>
      </c>
    </row>
    <row r="44" spans="1:4" x14ac:dyDescent="0.2">
      <c r="A44" s="11" t="s">
        <v>984</v>
      </c>
      <c r="D44" s="55" t="s">
        <v>58</v>
      </c>
    </row>
    <row r="46" spans="1:4" x14ac:dyDescent="0.2">
      <c r="A46" s="11" t="s">
        <v>985</v>
      </c>
      <c r="D46" s="55" t="s">
        <v>58</v>
      </c>
    </row>
    <row r="47" spans="1:4" x14ac:dyDescent="0.2">
      <c r="A47" s="11"/>
    </row>
    <row r="48" spans="1:4" x14ac:dyDescent="0.2">
      <c r="A48" s="11" t="s">
        <v>986</v>
      </c>
      <c r="D48" s="55" t="s">
        <v>58</v>
      </c>
    </row>
    <row r="49" spans="1:9" x14ac:dyDescent="0.2">
      <c r="A49" s="11"/>
    </row>
    <row r="50" spans="1:9" x14ac:dyDescent="0.2">
      <c r="A50" s="11" t="s">
        <v>987</v>
      </c>
      <c r="D50" s="55" t="s">
        <v>58</v>
      </c>
    </row>
    <row r="52" spans="1:9" x14ac:dyDescent="0.2">
      <c r="A52" s="56" t="s">
        <v>1020</v>
      </c>
      <c r="B52" s="57"/>
      <c r="C52" s="57"/>
      <c r="D52" s="57"/>
      <c r="F52" s="57"/>
      <c r="G52" s="57"/>
      <c r="H52" s="57"/>
      <c r="I52" s="57"/>
    </row>
    <row r="53" spans="1:9" x14ac:dyDescent="0.2">
      <c r="A53" s="71"/>
      <c r="B53" s="57"/>
      <c r="C53" s="57"/>
      <c r="D53" s="57"/>
      <c r="F53" s="57"/>
      <c r="G53" s="57"/>
      <c r="H53" s="57"/>
      <c r="I53" s="57"/>
    </row>
    <row r="54" spans="1:9" x14ac:dyDescent="0.2">
      <c r="A54" s="56" t="s">
        <v>1129</v>
      </c>
      <c r="B54" s="57"/>
      <c r="C54" s="57"/>
      <c r="D54" s="57"/>
      <c r="F54" s="57"/>
      <c r="G54" s="57"/>
      <c r="H54" s="57"/>
      <c r="I54" s="57"/>
    </row>
    <row r="55" spans="1:9" x14ac:dyDescent="0.2">
      <c r="A55" s="71"/>
      <c r="B55" s="57"/>
      <c r="C55" s="57"/>
      <c r="D55" s="57"/>
      <c r="F55" s="57"/>
      <c r="G55" s="57"/>
      <c r="H55" s="57"/>
      <c r="I55" s="57"/>
    </row>
    <row r="56" spans="1:9" x14ac:dyDescent="0.2">
      <c r="A56" s="57"/>
      <c r="B56" s="57"/>
      <c r="C56" s="57"/>
      <c r="D56" s="57"/>
      <c r="F56" s="57"/>
      <c r="G56" s="57"/>
      <c r="H56" s="57"/>
      <c r="I56" s="57"/>
    </row>
    <row r="57" spans="1:9" x14ac:dyDescent="0.2">
      <c r="A57" s="57"/>
      <c r="B57" s="57"/>
      <c r="C57" s="57"/>
      <c r="D57" s="57"/>
      <c r="F57" s="57"/>
      <c r="G57" s="57"/>
      <c r="H57" s="57"/>
      <c r="I57" s="57"/>
    </row>
    <row r="58" spans="1:9" x14ac:dyDescent="0.2">
      <c r="A58" s="57"/>
      <c r="B58" s="57"/>
      <c r="C58" s="57"/>
      <c r="D58" s="57"/>
      <c r="F58" s="57"/>
      <c r="G58" s="57"/>
      <c r="H58" s="57"/>
      <c r="I58" s="57"/>
    </row>
    <row r="59" spans="1:9" x14ac:dyDescent="0.2">
      <c r="A59" s="57"/>
      <c r="B59" s="57"/>
      <c r="C59" s="57"/>
      <c r="D59" s="57"/>
      <c r="F59" s="57"/>
      <c r="G59" s="57"/>
      <c r="H59" s="57"/>
      <c r="I59" s="57"/>
    </row>
    <row r="60" spans="1:9" x14ac:dyDescent="0.2">
      <c r="A60" s="57"/>
      <c r="B60" s="57"/>
      <c r="C60" s="57"/>
      <c r="D60" s="57"/>
      <c r="F60" s="57"/>
      <c r="G60" s="57"/>
      <c r="H60" s="57"/>
      <c r="I60" s="57"/>
    </row>
    <row r="61" spans="1:9" x14ac:dyDescent="0.2">
      <c r="A61" s="57"/>
      <c r="B61" s="57"/>
      <c r="C61" s="57"/>
      <c r="D61" s="57"/>
      <c r="F61" s="57"/>
      <c r="G61" s="57"/>
      <c r="H61" s="57"/>
      <c r="I61" s="57"/>
    </row>
    <row r="62" spans="1:9" x14ac:dyDescent="0.2">
      <c r="A62" s="57"/>
      <c r="B62" s="57"/>
      <c r="C62" s="57"/>
      <c r="D62" s="57"/>
      <c r="F62" s="57"/>
      <c r="G62" s="57"/>
      <c r="H62" s="57"/>
      <c r="I62" s="57"/>
    </row>
    <row r="63" spans="1:9" x14ac:dyDescent="0.2">
      <c r="A63" s="57"/>
      <c r="B63" s="57"/>
      <c r="C63" s="57"/>
      <c r="D63" s="57"/>
      <c r="F63" s="57"/>
      <c r="G63" s="57"/>
      <c r="H63" s="57"/>
      <c r="I63" s="57"/>
    </row>
    <row r="64" spans="1:9" x14ac:dyDescent="0.2">
      <c r="A64" s="57"/>
      <c r="B64" s="57"/>
      <c r="C64" s="57"/>
      <c r="D64" s="57"/>
      <c r="F64" s="57"/>
      <c r="G64" s="57"/>
      <c r="H64" s="57"/>
      <c r="I64" s="57"/>
    </row>
    <row r="65" spans="1:9" x14ac:dyDescent="0.2">
      <c r="A65" s="57"/>
      <c r="B65" s="57"/>
      <c r="C65" s="57"/>
      <c r="D65" s="57"/>
      <c r="F65" s="57"/>
      <c r="G65" s="57"/>
      <c r="H65" s="57"/>
      <c r="I65" s="57"/>
    </row>
    <row r="66" spans="1:9" x14ac:dyDescent="0.2">
      <c r="A66" s="57"/>
      <c r="B66" s="57"/>
      <c r="C66" s="57"/>
      <c r="D66" s="57"/>
      <c r="F66" s="57"/>
      <c r="G66" s="57"/>
      <c r="H66" s="57"/>
      <c r="I66" s="57"/>
    </row>
    <row r="67" spans="1:9" x14ac:dyDescent="0.2">
      <c r="A67" s="57"/>
      <c r="B67" s="57"/>
      <c r="C67" s="57"/>
      <c r="D67" s="57"/>
      <c r="F67" s="57"/>
      <c r="G67" s="57"/>
      <c r="H67" s="57"/>
      <c r="I67" s="57"/>
    </row>
    <row r="68" spans="1:9" x14ac:dyDescent="0.2">
      <c r="A68" s="57"/>
      <c r="B68" s="57"/>
      <c r="C68" s="57"/>
      <c r="D68" s="57"/>
      <c r="F68" s="57"/>
      <c r="G68" s="57"/>
      <c r="H68" s="57"/>
      <c r="I68" s="57"/>
    </row>
    <row r="69" spans="1:9" x14ac:dyDescent="0.2">
      <c r="A69" s="57"/>
      <c r="B69" s="57"/>
      <c r="C69" s="57"/>
      <c r="D69" s="57"/>
      <c r="F69" s="57"/>
      <c r="G69" s="57"/>
      <c r="H69" s="57"/>
      <c r="I69" s="57"/>
    </row>
    <row r="70" spans="1:9" x14ac:dyDescent="0.2">
      <c r="A70" s="57"/>
      <c r="B70" s="57"/>
      <c r="C70" s="57"/>
      <c r="D70" s="57"/>
      <c r="F70" s="57"/>
      <c r="G70" s="57"/>
      <c r="H70" s="57"/>
      <c r="I70" s="57"/>
    </row>
    <row r="71" spans="1:9" x14ac:dyDescent="0.2">
      <c r="A71" s="57"/>
      <c r="B71" s="57"/>
      <c r="C71" s="57"/>
      <c r="D71" s="57"/>
      <c r="F71" s="57"/>
      <c r="G71" s="57"/>
      <c r="H71" s="57"/>
      <c r="I71" s="57"/>
    </row>
    <row r="72" spans="1:9" x14ac:dyDescent="0.2">
      <c r="A72" s="56"/>
      <c r="B72" s="57"/>
      <c r="C72" s="57"/>
      <c r="D72" s="57"/>
      <c r="F72" s="57"/>
      <c r="G72" s="57"/>
      <c r="H72" s="57"/>
      <c r="I72" s="57"/>
    </row>
    <row r="73" spans="1:9" x14ac:dyDescent="0.2">
      <c r="A73" s="56" t="s">
        <v>1164</v>
      </c>
      <c r="B73" s="57"/>
      <c r="C73" s="57"/>
      <c r="D73" s="57"/>
      <c r="F73" s="57"/>
      <c r="G73" s="57"/>
      <c r="H73" s="57"/>
      <c r="I73" s="57"/>
    </row>
    <row r="74" spans="1:9" x14ac:dyDescent="0.2">
      <c r="A74" s="57"/>
      <c r="B74" s="57"/>
      <c r="C74" s="57"/>
      <c r="D74" s="57"/>
      <c r="F74" s="57"/>
      <c r="G74" s="57"/>
      <c r="H74" s="57"/>
      <c r="I74" s="57"/>
    </row>
    <row r="75" spans="1:9" x14ac:dyDescent="0.2">
      <c r="A75" s="56" t="s">
        <v>1130</v>
      </c>
      <c r="B75" s="57"/>
      <c r="C75" s="57"/>
      <c r="D75" s="57"/>
      <c r="F75" s="57"/>
      <c r="G75" s="57"/>
      <c r="H75" s="57"/>
      <c r="I75" s="57"/>
    </row>
    <row r="76" spans="1:9" x14ac:dyDescent="0.2">
      <c r="A76" s="57"/>
      <c r="B76" s="57"/>
      <c r="C76" s="57"/>
      <c r="D76" s="57"/>
      <c r="F76" s="57"/>
      <c r="G76" s="57"/>
      <c r="H76" s="57"/>
      <c r="I76" s="57"/>
    </row>
    <row r="77" spans="1:9" x14ac:dyDescent="0.2">
      <c r="A77" s="57"/>
      <c r="B77" s="57"/>
      <c r="C77" s="57"/>
      <c r="D77" s="57"/>
      <c r="F77" s="57"/>
      <c r="G77" s="57"/>
      <c r="H77" s="57"/>
      <c r="I77" s="57"/>
    </row>
    <row r="78" spans="1:9" x14ac:dyDescent="0.2">
      <c r="A78" s="57"/>
      <c r="B78" s="57"/>
      <c r="C78" s="57"/>
      <c r="D78" s="57"/>
      <c r="F78" s="57"/>
      <c r="G78" s="57"/>
      <c r="H78" s="57"/>
      <c r="I78" s="57"/>
    </row>
    <row r="79" spans="1:9" x14ac:dyDescent="0.2">
      <c r="A79" s="57"/>
      <c r="B79" s="57"/>
      <c r="C79" s="57"/>
      <c r="D79" s="57"/>
      <c r="F79" s="57"/>
      <c r="G79" s="57"/>
      <c r="H79" s="57"/>
      <c r="I79" s="57"/>
    </row>
    <row r="80" spans="1:9" x14ac:dyDescent="0.2">
      <c r="A80" s="57"/>
      <c r="B80" s="57"/>
      <c r="C80" s="57"/>
      <c r="D80" s="57"/>
      <c r="F80" s="57"/>
      <c r="G80" s="57"/>
      <c r="H80" s="57"/>
      <c r="I80" s="57"/>
    </row>
    <row r="81" spans="1:9" x14ac:dyDescent="0.2">
      <c r="A81" s="57"/>
      <c r="B81" s="57"/>
      <c r="C81" s="57"/>
      <c r="D81" s="57"/>
      <c r="F81" s="57"/>
      <c r="G81" s="57"/>
      <c r="H81" s="57"/>
      <c r="I81" s="57"/>
    </row>
    <row r="82" spans="1:9" x14ac:dyDescent="0.2">
      <c r="A82" s="57"/>
      <c r="B82" s="57"/>
      <c r="C82" s="57"/>
      <c r="D82" s="57"/>
      <c r="F82" s="57"/>
      <c r="G82" s="57"/>
      <c r="H82" s="57"/>
      <c r="I82" s="57"/>
    </row>
    <row r="83" spans="1:9" x14ac:dyDescent="0.2">
      <c r="A83" s="57"/>
      <c r="B83" s="57"/>
      <c r="C83" s="57"/>
      <c r="D83" s="57"/>
      <c r="F83" s="57"/>
      <c r="G83" s="57"/>
      <c r="H83" s="57"/>
      <c r="I83" s="57"/>
    </row>
    <row r="84" spans="1:9" x14ac:dyDescent="0.2">
      <c r="A84" s="57"/>
      <c r="B84" s="57"/>
      <c r="C84" s="57"/>
      <c r="D84" s="57"/>
      <c r="F84" s="57"/>
      <c r="G84" s="57"/>
      <c r="H84" s="57"/>
      <c r="I84" s="57"/>
    </row>
    <row r="85" spans="1:9" x14ac:dyDescent="0.2">
      <c r="A85" s="57"/>
      <c r="B85" s="57"/>
      <c r="C85" s="57"/>
      <c r="D85" s="57"/>
      <c r="F85" s="57"/>
      <c r="G85" s="57"/>
      <c r="H85" s="57"/>
      <c r="I85" s="57"/>
    </row>
    <row r="86" spans="1:9" x14ac:dyDescent="0.2">
      <c r="A86" s="57"/>
      <c r="B86" s="74"/>
      <c r="C86" s="74"/>
      <c r="D86" s="74"/>
      <c r="E86" s="74"/>
      <c r="F86" s="57"/>
      <c r="G86" s="57"/>
      <c r="H86" s="57"/>
      <c r="I86" s="57"/>
    </row>
    <row r="87" spans="1:9" x14ac:dyDescent="0.2">
      <c r="A87" s="57"/>
      <c r="B87" s="57"/>
      <c r="C87" s="57"/>
      <c r="D87" s="57"/>
      <c r="F87" s="57"/>
      <c r="G87" s="57"/>
      <c r="H87" s="57"/>
      <c r="I87" s="57"/>
    </row>
    <row r="88" spans="1:9" x14ac:dyDescent="0.2">
      <c r="A88" s="57"/>
      <c r="B88" s="57"/>
      <c r="C88" s="57"/>
      <c r="D88" s="57"/>
      <c r="F88" s="57"/>
      <c r="G88" s="57"/>
      <c r="H88" s="57"/>
      <c r="I88" s="57"/>
    </row>
    <row r="89" spans="1:9" x14ac:dyDescent="0.2">
      <c r="A89" s="57"/>
      <c r="B89" s="57"/>
      <c r="C89" s="57"/>
      <c r="D89" s="57"/>
      <c r="F89" s="57"/>
      <c r="G89" s="57"/>
      <c r="H89" s="57"/>
      <c r="I89" s="57"/>
    </row>
    <row r="90" spans="1:9" x14ac:dyDescent="0.2">
      <c r="A90" s="57"/>
      <c r="B90" s="57"/>
      <c r="C90" s="57"/>
      <c r="D90" s="57"/>
      <c r="F90" s="57"/>
      <c r="G90" s="57"/>
      <c r="H90" s="57"/>
      <c r="I90" s="57"/>
    </row>
    <row r="91" spans="1:9" x14ac:dyDescent="0.2">
      <c r="A91" s="75" t="s">
        <v>1165</v>
      </c>
      <c r="B91" s="57"/>
      <c r="C91" s="57"/>
      <c r="D91" s="57"/>
      <c r="F91" s="57"/>
      <c r="G91" s="57"/>
      <c r="H91" s="57"/>
      <c r="I91" s="57"/>
    </row>
    <row r="92" spans="1:9" x14ac:dyDescent="0.2">
      <c r="A92" s="57"/>
      <c r="B92" s="57"/>
      <c r="C92" s="57"/>
      <c r="D92" s="57"/>
      <c r="F92" s="57"/>
      <c r="G92" s="57"/>
      <c r="H92" s="57"/>
      <c r="I92" s="57"/>
    </row>
    <row r="93" spans="1:9" x14ac:dyDescent="0.2">
      <c r="A93" s="6" t="s">
        <v>1166</v>
      </c>
      <c r="B93" s="57"/>
      <c r="C93" s="57"/>
      <c r="D93" s="57"/>
      <c r="F93" s="57"/>
      <c r="G93" s="57"/>
      <c r="H93" s="57"/>
      <c r="I93" s="57"/>
    </row>
    <row r="94" spans="1:9" x14ac:dyDescent="0.2">
      <c r="A94" s="57"/>
      <c r="B94" s="57"/>
      <c r="C94" s="57"/>
      <c r="D94" s="57"/>
      <c r="F94" s="57"/>
      <c r="G94" s="57"/>
      <c r="H94" s="57"/>
      <c r="I94" s="57"/>
    </row>
    <row r="95" spans="1:9" x14ac:dyDescent="0.2">
      <c r="A95" s="57" t="s">
        <v>1128</v>
      </c>
      <c r="B95" s="57"/>
      <c r="C95" s="57"/>
      <c r="D95" s="57"/>
      <c r="F95" s="57"/>
      <c r="G95" s="57"/>
      <c r="H95" s="57"/>
      <c r="I95" s="57"/>
    </row>
    <row r="96" spans="1:9" x14ac:dyDescent="0.2">
      <c r="A96" s="57"/>
      <c r="B96" s="57"/>
      <c r="C96" s="57"/>
      <c r="D96" s="57"/>
      <c r="F96" s="57"/>
      <c r="G96" s="57"/>
      <c r="H96" s="57"/>
      <c r="I96" s="57"/>
    </row>
    <row r="97" spans="1:9" x14ac:dyDescent="0.2">
      <c r="A97" s="57"/>
      <c r="B97" s="57"/>
      <c r="C97" s="57"/>
      <c r="D97" s="57"/>
      <c r="F97" s="57"/>
      <c r="G97" s="57"/>
      <c r="H97" s="57"/>
      <c r="I97" s="57"/>
    </row>
    <row r="98" spans="1:9" x14ac:dyDescent="0.2">
      <c r="A98" s="57"/>
      <c r="B98" s="57"/>
      <c r="C98" s="57"/>
      <c r="D98" s="57"/>
      <c r="F98" s="57"/>
      <c r="G98" s="57"/>
      <c r="H98" s="57"/>
      <c r="I98" s="57"/>
    </row>
    <row r="99" spans="1:9" x14ac:dyDescent="0.2">
      <c r="A99" s="57"/>
      <c r="B99" s="57"/>
      <c r="C99" s="57"/>
      <c r="D99" s="57"/>
      <c r="F99" s="57"/>
      <c r="G99" s="57"/>
      <c r="H99" s="57"/>
      <c r="I99" s="57"/>
    </row>
    <row r="100" spans="1:9" x14ac:dyDescent="0.2">
      <c r="A100" s="57"/>
      <c r="B100" s="57"/>
      <c r="C100" s="57"/>
      <c r="D100" s="57"/>
      <c r="F100" s="57"/>
      <c r="G100" s="57"/>
      <c r="H100" s="57"/>
      <c r="I100" s="57"/>
    </row>
    <row r="101" spans="1:9" x14ac:dyDescent="0.2">
      <c r="A101" s="57"/>
      <c r="B101" s="57"/>
      <c r="C101" s="57"/>
      <c r="D101" s="57"/>
      <c r="F101" s="57"/>
      <c r="G101" s="57"/>
      <c r="H101" s="57"/>
      <c r="I101" s="57"/>
    </row>
    <row r="102" spans="1:9" x14ac:dyDescent="0.2">
      <c r="A102" s="57"/>
      <c r="B102" s="57"/>
      <c r="C102" s="57"/>
      <c r="D102" s="57"/>
      <c r="F102" s="57"/>
      <c r="G102" s="57"/>
      <c r="H102" s="57"/>
      <c r="I102" s="57"/>
    </row>
    <row r="103" spans="1:9" x14ac:dyDescent="0.2">
      <c r="A103" s="57"/>
      <c r="B103" s="57"/>
      <c r="C103" s="57"/>
      <c r="D103" s="57"/>
      <c r="F103" s="57"/>
      <c r="G103" s="57"/>
      <c r="H103" s="57"/>
      <c r="I103" s="57"/>
    </row>
    <row r="104" spans="1:9" x14ac:dyDescent="0.2">
      <c r="A104" s="57"/>
      <c r="B104" s="57"/>
      <c r="C104" s="57"/>
      <c r="D104" s="57"/>
      <c r="F104" s="57"/>
      <c r="G104" s="57"/>
      <c r="H104" s="57"/>
      <c r="I104" s="57"/>
    </row>
    <row r="105" spans="1:9" x14ac:dyDescent="0.2">
      <c r="A105" s="57"/>
      <c r="B105" s="57"/>
      <c r="C105" s="57"/>
      <c r="D105" s="57"/>
      <c r="F105" s="57"/>
      <c r="G105" s="57"/>
      <c r="H105" s="57"/>
      <c r="I105" s="57"/>
    </row>
    <row r="106" spans="1:9" x14ac:dyDescent="0.2">
      <c r="A106" s="57"/>
      <c r="B106" s="57"/>
      <c r="C106" s="57"/>
      <c r="D106" s="57"/>
      <c r="F106" s="57"/>
      <c r="G106" s="57"/>
      <c r="H106" s="57"/>
      <c r="I106" s="57"/>
    </row>
    <row r="107" spans="1:9" x14ac:dyDescent="0.2">
      <c r="A107" s="57"/>
      <c r="B107" s="57"/>
      <c r="C107" s="57"/>
      <c r="D107" s="57"/>
      <c r="F107" s="57"/>
      <c r="G107" s="57"/>
      <c r="H107" s="57"/>
      <c r="I107" s="57"/>
    </row>
    <row r="108" spans="1:9" x14ac:dyDescent="0.2">
      <c r="A108" s="57"/>
      <c r="B108" s="57"/>
      <c r="C108" s="57"/>
      <c r="D108" s="57"/>
      <c r="F108" s="57"/>
      <c r="G108" s="57"/>
      <c r="H108" s="57"/>
      <c r="I108" s="57"/>
    </row>
    <row r="109" spans="1:9" x14ac:dyDescent="0.2">
      <c r="A109" s="57"/>
      <c r="B109" s="57"/>
      <c r="C109" s="57"/>
      <c r="D109" s="57"/>
      <c r="F109" s="57"/>
      <c r="G109" s="57"/>
      <c r="H109" s="57"/>
      <c r="I109" s="57"/>
    </row>
    <row r="110" spans="1:9" x14ac:dyDescent="0.2">
      <c r="A110" s="57"/>
      <c r="B110" s="57"/>
      <c r="C110" s="57"/>
      <c r="D110" s="57"/>
      <c r="F110" s="57"/>
      <c r="G110" s="57"/>
      <c r="H110" s="57"/>
      <c r="I110" s="57"/>
    </row>
    <row r="111" spans="1:9" x14ac:dyDescent="0.2">
      <c r="A111" s="57"/>
      <c r="B111" s="57"/>
      <c r="C111" s="57"/>
      <c r="D111" s="57"/>
      <c r="F111" s="57"/>
      <c r="G111" s="57"/>
      <c r="H111" s="57"/>
      <c r="I111" s="57"/>
    </row>
    <row r="112" spans="1:9" x14ac:dyDescent="0.2">
      <c r="A112" s="57"/>
      <c r="B112" s="57"/>
      <c r="C112" s="57"/>
      <c r="D112" s="57"/>
      <c r="F112" s="57"/>
      <c r="G112" s="57"/>
      <c r="H112" s="57"/>
      <c r="I112" s="57"/>
    </row>
    <row r="113" spans="1:9" x14ac:dyDescent="0.2">
      <c r="A113" s="57"/>
      <c r="B113" s="57"/>
      <c r="C113" s="57"/>
      <c r="D113" s="57"/>
      <c r="F113" s="57"/>
      <c r="G113" s="57"/>
      <c r="H113" s="57"/>
      <c r="I113" s="57"/>
    </row>
    <row r="114" spans="1:9" x14ac:dyDescent="0.2">
      <c r="A114" s="57"/>
      <c r="B114" s="57"/>
      <c r="C114" s="57"/>
      <c r="D114" s="57"/>
      <c r="F114" s="57"/>
      <c r="G114" s="57"/>
      <c r="H114" s="57"/>
      <c r="I114" s="57"/>
    </row>
    <row r="115" spans="1:9" x14ac:dyDescent="0.2">
      <c r="A115" s="57"/>
      <c r="B115" s="57"/>
      <c r="C115" s="57"/>
      <c r="D115" s="57"/>
      <c r="F115" s="57"/>
      <c r="G115" s="57"/>
      <c r="H115" s="57"/>
      <c r="I115" s="57"/>
    </row>
    <row r="116" spans="1:9" x14ac:dyDescent="0.2">
      <c r="A116" s="57"/>
      <c r="B116" s="57"/>
      <c r="C116" s="57"/>
      <c r="D116" s="57"/>
      <c r="F116" s="57"/>
      <c r="G116" s="57"/>
      <c r="H116" s="57"/>
      <c r="I116" s="57"/>
    </row>
    <row r="117" spans="1:9" x14ac:dyDescent="0.2">
      <c r="A117" s="57"/>
      <c r="B117" s="57"/>
      <c r="C117" s="57"/>
      <c r="D117" s="57"/>
      <c r="F117" s="57"/>
      <c r="G117" s="57"/>
      <c r="H117" s="57"/>
      <c r="I117" s="57"/>
    </row>
    <row r="118" spans="1:9" x14ac:dyDescent="0.2">
      <c r="A118" s="57"/>
      <c r="B118" s="57"/>
      <c r="C118" s="57"/>
      <c r="D118" s="57"/>
      <c r="F118" s="57"/>
      <c r="G118" s="57"/>
      <c r="H118" s="57"/>
      <c r="I118" s="57"/>
    </row>
    <row r="119" spans="1:9" x14ac:dyDescent="0.2">
      <c r="A119" s="57"/>
      <c r="B119" s="57"/>
      <c r="C119" s="57"/>
      <c r="D119" s="57"/>
      <c r="F119" s="57"/>
      <c r="G119" s="57"/>
      <c r="H119" s="57"/>
      <c r="I119" s="57"/>
    </row>
    <row r="120" spans="1:9" x14ac:dyDescent="0.2">
      <c r="A120" s="57"/>
      <c r="B120" s="57"/>
      <c r="C120" s="57"/>
      <c r="D120" s="57"/>
      <c r="F120" s="57"/>
      <c r="G120" s="57"/>
      <c r="H120" s="57"/>
      <c r="I120" s="57"/>
    </row>
    <row r="121" spans="1:9" x14ac:dyDescent="0.2">
      <c r="A121" s="57"/>
      <c r="B121" s="57"/>
      <c r="C121" s="57"/>
      <c r="D121" s="57"/>
      <c r="F121" s="57"/>
      <c r="G121" s="57"/>
      <c r="H121" s="57"/>
      <c r="I121" s="57"/>
    </row>
    <row r="122" spans="1:9" x14ac:dyDescent="0.2">
      <c r="A122" s="57"/>
      <c r="B122" s="57"/>
      <c r="C122" s="57"/>
      <c r="D122" s="57"/>
      <c r="F122" s="57"/>
      <c r="G122" s="57"/>
      <c r="H122" s="57"/>
      <c r="I122" s="57"/>
    </row>
    <row r="123" spans="1:9" x14ac:dyDescent="0.2">
      <c r="A123" s="57"/>
      <c r="B123" s="57"/>
      <c r="C123" s="57"/>
      <c r="D123" s="57"/>
      <c r="F123" s="57"/>
      <c r="G123" s="57"/>
      <c r="H123" s="57"/>
      <c r="I123" s="57"/>
    </row>
    <row r="124" spans="1:9" x14ac:dyDescent="0.2">
      <c r="A124" s="57"/>
      <c r="B124" s="57"/>
      <c r="C124" s="57"/>
      <c r="D124" s="57"/>
      <c r="F124" s="57"/>
      <c r="G124" s="57"/>
      <c r="H124" s="57"/>
      <c r="I124" s="57"/>
    </row>
    <row r="125" spans="1:9" x14ac:dyDescent="0.2">
      <c r="A125" s="57"/>
      <c r="B125" s="57"/>
      <c r="C125" s="57"/>
      <c r="D125" s="57"/>
      <c r="F125" s="57"/>
      <c r="G125" s="57"/>
      <c r="H125" s="57"/>
      <c r="I125" s="57"/>
    </row>
    <row r="126" spans="1:9" x14ac:dyDescent="0.2">
      <c r="A126" s="57"/>
      <c r="B126" s="57"/>
      <c r="C126" s="57"/>
      <c r="D126" s="57"/>
      <c r="F126" s="57"/>
      <c r="G126" s="57"/>
      <c r="H126" s="57"/>
      <c r="I126" s="57"/>
    </row>
    <row r="127" spans="1:9" x14ac:dyDescent="0.2">
      <c r="A127" s="57"/>
      <c r="B127" s="57"/>
      <c r="C127" s="57"/>
      <c r="D127" s="57"/>
      <c r="F127" s="57"/>
      <c r="G127" s="57"/>
      <c r="H127" s="57"/>
      <c r="I127" s="57"/>
    </row>
    <row r="128" spans="1:9" x14ac:dyDescent="0.2">
      <c r="A128" s="57"/>
      <c r="B128" s="57"/>
      <c r="C128" s="57"/>
      <c r="D128" s="57"/>
      <c r="F128" s="57"/>
      <c r="G128" s="57"/>
      <c r="H128" s="57"/>
      <c r="I128" s="57"/>
    </row>
    <row r="129" spans="1:9" x14ac:dyDescent="0.2">
      <c r="A129" s="57"/>
      <c r="B129" s="57"/>
      <c r="C129" s="57"/>
      <c r="D129" s="57"/>
      <c r="F129" s="57"/>
      <c r="G129" s="57"/>
      <c r="H129" s="57"/>
      <c r="I129" s="57"/>
    </row>
    <row r="130" spans="1:9" x14ac:dyDescent="0.2">
      <c r="A130" s="57"/>
      <c r="B130" s="57"/>
      <c r="C130" s="57"/>
      <c r="D130" s="57"/>
      <c r="F130" s="57"/>
      <c r="G130" s="57"/>
      <c r="H130" s="57"/>
      <c r="I130" s="57"/>
    </row>
    <row r="131" spans="1:9" x14ac:dyDescent="0.2">
      <c r="A131" s="57"/>
      <c r="B131" s="57"/>
      <c r="C131" s="57"/>
      <c r="D131" s="57"/>
      <c r="F131" s="57"/>
      <c r="G131" s="57"/>
      <c r="H131" s="57"/>
      <c r="I131" s="57"/>
    </row>
    <row r="132" spans="1:9" x14ac:dyDescent="0.2">
      <c r="A132" s="57"/>
      <c r="B132" s="57"/>
      <c r="C132" s="57"/>
      <c r="D132" s="57"/>
      <c r="F132" s="57"/>
      <c r="G132" s="57"/>
      <c r="H132" s="57"/>
      <c r="I132" s="57"/>
    </row>
    <row r="133" spans="1:9" x14ac:dyDescent="0.2">
      <c r="A133" s="57"/>
      <c r="B133" s="57"/>
      <c r="C133" s="57"/>
      <c r="D133" s="57"/>
      <c r="F133" s="57"/>
      <c r="G133" s="57"/>
      <c r="H133" s="57"/>
      <c r="I133" s="57"/>
    </row>
    <row r="134" spans="1:9" x14ac:dyDescent="0.2">
      <c r="A134" s="57"/>
      <c r="B134" s="57"/>
      <c r="C134" s="57"/>
      <c r="D134" s="57"/>
      <c r="F134" s="57"/>
      <c r="G134" s="57"/>
      <c r="H134" s="57"/>
      <c r="I134" s="57"/>
    </row>
    <row r="135" spans="1:9" x14ac:dyDescent="0.2">
      <c r="A135" s="57"/>
      <c r="B135" s="57"/>
      <c r="C135" s="57"/>
      <c r="D135" s="57"/>
      <c r="F135" s="57"/>
      <c r="G135" s="57"/>
      <c r="H135" s="57"/>
      <c r="I135" s="57"/>
    </row>
    <row r="136" spans="1:9" x14ac:dyDescent="0.2">
      <c r="A136" s="57"/>
      <c r="B136" s="57"/>
      <c r="C136" s="57"/>
      <c r="D136" s="57"/>
      <c r="F136" s="57"/>
      <c r="G136" s="57"/>
      <c r="H136" s="57"/>
      <c r="I136" s="57"/>
    </row>
    <row r="137" spans="1:9" x14ac:dyDescent="0.2">
      <c r="A137" s="57"/>
      <c r="B137" s="57"/>
      <c r="C137" s="57"/>
      <c r="D137" s="57"/>
      <c r="F137" s="57"/>
      <c r="G137" s="57"/>
      <c r="H137" s="57"/>
      <c r="I137" s="57"/>
    </row>
    <row r="138" spans="1:9" x14ac:dyDescent="0.2">
      <c r="A138" s="57"/>
      <c r="B138" s="57"/>
      <c r="C138" s="57"/>
      <c r="D138" s="57"/>
      <c r="F138" s="57"/>
      <c r="G138" s="57"/>
      <c r="H138" s="57"/>
      <c r="I138" s="57"/>
    </row>
    <row r="139" spans="1:9" x14ac:dyDescent="0.2">
      <c r="A139" s="57"/>
      <c r="B139" s="57"/>
      <c r="C139" s="57"/>
      <c r="D139" s="57"/>
      <c r="F139" s="57"/>
      <c r="G139" s="57"/>
      <c r="H139" s="57"/>
      <c r="I139" s="57"/>
    </row>
    <row r="140" spans="1:9" x14ac:dyDescent="0.2">
      <c r="A140" s="57"/>
      <c r="B140" s="57"/>
      <c r="C140" s="57"/>
      <c r="D140" s="57"/>
      <c r="F140" s="57"/>
      <c r="G140" s="57"/>
      <c r="H140" s="57"/>
      <c r="I140" s="57"/>
    </row>
    <row r="141" spans="1:9" x14ac:dyDescent="0.2">
      <c r="A141" s="57"/>
      <c r="B141" s="57"/>
      <c r="C141" s="57"/>
      <c r="D141" s="57"/>
      <c r="F141" s="57"/>
      <c r="G141" s="57"/>
      <c r="H141" s="57"/>
      <c r="I141" s="57"/>
    </row>
    <row r="142" spans="1:9" x14ac:dyDescent="0.2">
      <c r="A142" s="57"/>
      <c r="B142" s="57"/>
      <c r="C142" s="57"/>
      <c r="D142" s="57"/>
      <c r="F142" s="57"/>
      <c r="G142" s="57"/>
      <c r="H142" s="57"/>
      <c r="I142" s="57"/>
    </row>
    <row r="143" spans="1:9" x14ac:dyDescent="0.2">
      <c r="A143" s="57"/>
      <c r="B143" s="57"/>
      <c r="C143" s="57"/>
      <c r="D143" s="57"/>
      <c r="F143" s="57"/>
      <c r="G143" s="57"/>
      <c r="H143" s="57"/>
      <c r="I143" s="57"/>
    </row>
    <row r="144" spans="1:9" x14ac:dyDescent="0.2">
      <c r="A144" s="57"/>
      <c r="B144" s="57"/>
      <c r="C144" s="57"/>
      <c r="D144" s="57"/>
      <c r="F144" s="57"/>
      <c r="G144" s="57"/>
      <c r="H144" s="57"/>
      <c r="I144" s="57"/>
    </row>
    <row r="145" spans="1:9" x14ac:dyDescent="0.2">
      <c r="A145" s="57"/>
      <c r="B145" s="57"/>
      <c r="C145" s="57"/>
      <c r="D145" s="57"/>
      <c r="F145" s="57"/>
      <c r="G145" s="57"/>
      <c r="H145" s="57"/>
      <c r="I145" s="57"/>
    </row>
    <row r="146" spans="1:9" x14ac:dyDescent="0.2">
      <c r="A146" s="57"/>
      <c r="B146" s="57"/>
      <c r="C146" s="57"/>
      <c r="D146" s="57"/>
      <c r="F146" s="57"/>
      <c r="G146" s="57"/>
      <c r="H146" s="57"/>
      <c r="I146" s="57"/>
    </row>
    <row r="147" spans="1:9" x14ac:dyDescent="0.2">
      <c r="A147" s="57"/>
      <c r="B147" s="57"/>
      <c r="C147" s="57"/>
      <c r="D147" s="57"/>
      <c r="F147" s="57"/>
      <c r="G147" s="57"/>
      <c r="H147" s="57"/>
      <c r="I147" s="57"/>
    </row>
    <row r="148" spans="1:9" x14ac:dyDescent="0.2">
      <c r="A148" s="57"/>
      <c r="B148" s="57"/>
      <c r="C148" s="57"/>
      <c r="D148" s="57"/>
      <c r="F148" s="57"/>
      <c r="G148" s="57"/>
      <c r="H148" s="57"/>
      <c r="I148" s="57"/>
    </row>
    <row r="149" spans="1:9" x14ac:dyDescent="0.2">
      <c r="A149" s="57"/>
      <c r="B149" s="57"/>
      <c r="C149" s="57"/>
      <c r="D149" s="57"/>
      <c r="F149" s="57"/>
      <c r="G149" s="57"/>
      <c r="H149" s="57"/>
      <c r="I149" s="57"/>
    </row>
    <row r="150" spans="1:9" x14ac:dyDescent="0.2">
      <c r="A150" s="57"/>
      <c r="B150" s="57"/>
      <c r="C150" s="57"/>
      <c r="D150" s="57"/>
      <c r="F150" s="57"/>
      <c r="G150" s="57"/>
      <c r="H150" s="57"/>
      <c r="I150" s="57"/>
    </row>
    <row r="151" spans="1:9" x14ac:dyDescent="0.2">
      <c r="A151" s="57"/>
      <c r="B151" s="57"/>
      <c r="C151" s="57"/>
      <c r="D151" s="57"/>
      <c r="F151" s="57"/>
      <c r="G151" s="57"/>
      <c r="H151" s="57"/>
      <c r="I151" s="57"/>
    </row>
    <row r="152" spans="1:9" x14ac:dyDescent="0.2">
      <c r="A152" s="57"/>
      <c r="B152" s="57"/>
      <c r="C152" s="57"/>
      <c r="D152" s="57"/>
      <c r="F152" s="57"/>
      <c r="G152" s="57"/>
      <c r="H152" s="57"/>
      <c r="I152" s="57"/>
    </row>
    <row r="153" spans="1:9" x14ac:dyDescent="0.2">
      <c r="A153" s="57"/>
      <c r="B153" s="57"/>
      <c r="C153" s="57"/>
      <c r="D153" s="57"/>
      <c r="F153" s="57"/>
      <c r="G153" s="57"/>
      <c r="H153" s="57"/>
      <c r="I153" s="57"/>
    </row>
    <row r="154" spans="1:9" x14ac:dyDescent="0.2">
      <c r="A154" s="57"/>
      <c r="B154" s="57"/>
      <c r="C154" s="57"/>
      <c r="D154" s="57"/>
      <c r="F154" s="57"/>
      <c r="G154" s="57"/>
      <c r="H154" s="57"/>
      <c r="I154" s="57"/>
    </row>
    <row r="155" spans="1:9" x14ac:dyDescent="0.2">
      <c r="A155" s="57"/>
      <c r="B155" s="57"/>
      <c r="C155" s="57"/>
      <c r="D155" s="57"/>
      <c r="F155" s="57"/>
      <c r="G155" s="57"/>
      <c r="H155" s="57"/>
      <c r="I155" s="57"/>
    </row>
    <row r="156" spans="1:9" x14ac:dyDescent="0.2">
      <c r="A156" s="57"/>
      <c r="B156" s="57"/>
      <c r="C156" s="57"/>
      <c r="D156" s="57"/>
      <c r="F156" s="57"/>
      <c r="G156" s="57"/>
      <c r="H156" s="57"/>
      <c r="I156" s="57"/>
    </row>
    <row r="157" spans="1:9" x14ac:dyDescent="0.2">
      <c r="A157" s="57"/>
      <c r="B157" s="57"/>
      <c r="C157" s="57"/>
      <c r="D157" s="57"/>
      <c r="F157" s="57"/>
      <c r="G157" s="57"/>
      <c r="H157" s="57"/>
      <c r="I157" s="57"/>
    </row>
    <row r="158" spans="1:9" x14ac:dyDescent="0.2">
      <c r="A158" s="57"/>
      <c r="B158" s="57"/>
      <c r="C158" s="57"/>
      <c r="D158" s="57"/>
      <c r="F158" s="57"/>
      <c r="G158" s="57"/>
      <c r="H158" s="57"/>
      <c r="I158" s="57"/>
    </row>
    <row r="159" spans="1:9" x14ac:dyDescent="0.2">
      <c r="A159" s="57"/>
      <c r="B159" s="57"/>
      <c r="C159" s="57"/>
      <c r="D159" s="57"/>
      <c r="F159" s="57"/>
      <c r="G159" s="57"/>
      <c r="H159" s="57"/>
      <c r="I159" s="57"/>
    </row>
    <row r="160" spans="1:9" x14ac:dyDescent="0.2">
      <c r="A160" s="57"/>
      <c r="B160" s="57"/>
      <c r="C160" s="57"/>
      <c r="D160" s="57"/>
      <c r="F160" s="57"/>
      <c r="G160" s="57"/>
      <c r="H160" s="57"/>
      <c r="I160" s="57"/>
    </row>
    <row r="161" spans="1:9" x14ac:dyDescent="0.2">
      <c r="A161" s="57"/>
      <c r="B161" s="57"/>
      <c r="C161" s="57"/>
      <c r="D161" s="57"/>
      <c r="F161" s="57"/>
      <c r="G161" s="57"/>
      <c r="H161" s="57"/>
      <c r="I161" s="57"/>
    </row>
    <row r="162" spans="1:9" x14ac:dyDescent="0.2">
      <c r="A162" s="57"/>
      <c r="B162" s="57"/>
      <c r="C162" s="57"/>
      <c r="D162" s="57"/>
      <c r="F162" s="57"/>
      <c r="G162" s="57"/>
      <c r="H162" s="57"/>
      <c r="I162" s="57"/>
    </row>
    <row r="163" spans="1:9" x14ac:dyDescent="0.2">
      <c r="A163" s="57"/>
      <c r="B163" s="57"/>
      <c r="C163" s="57"/>
      <c r="D163" s="57"/>
      <c r="F163" s="57"/>
      <c r="G163" s="57"/>
      <c r="H163" s="57"/>
      <c r="I163" s="57"/>
    </row>
    <row r="164" spans="1:9" x14ac:dyDescent="0.2">
      <c r="A164" s="57"/>
      <c r="B164" s="57"/>
      <c r="C164" s="57"/>
      <c r="D164" s="57"/>
      <c r="F164" s="57"/>
      <c r="G164" s="57"/>
      <c r="H164" s="57"/>
      <c r="I164" s="57"/>
    </row>
    <row r="165" spans="1:9" x14ac:dyDescent="0.2">
      <c r="A165" s="57"/>
      <c r="B165" s="57"/>
      <c r="C165" s="57"/>
      <c r="D165" s="57"/>
      <c r="F165" s="57"/>
      <c r="G165" s="57"/>
      <c r="H165" s="57"/>
      <c r="I165" s="57"/>
    </row>
    <row r="166" spans="1:9" x14ac:dyDescent="0.2">
      <c r="A166" s="57"/>
      <c r="B166" s="57"/>
      <c r="C166" s="57"/>
      <c r="D166" s="57"/>
      <c r="F166" s="57"/>
      <c r="G166" s="57"/>
      <c r="H166" s="57"/>
      <c r="I166" s="57"/>
    </row>
    <row r="167" spans="1:9" x14ac:dyDescent="0.2">
      <c r="A167" s="57"/>
      <c r="B167" s="57"/>
      <c r="C167" s="57"/>
      <c r="D167" s="57"/>
      <c r="F167" s="57"/>
      <c r="G167" s="57"/>
      <c r="H167" s="57"/>
      <c r="I167" s="57"/>
    </row>
    <row r="168" spans="1:9" x14ac:dyDescent="0.2">
      <c r="A168" s="57"/>
      <c r="B168" s="57"/>
      <c r="C168" s="57"/>
      <c r="D168" s="57"/>
      <c r="F168" s="57"/>
      <c r="G168" s="57"/>
      <c r="H168" s="57"/>
      <c r="I168" s="57"/>
    </row>
    <row r="169" spans="1:9" x14ac:dyDescent="0.2">
      <c r="A169" s="57"/>
      <c r="B169" s="57"/>
      <c r="C169" s="57"/>
      <c r="D169" s="57"/>
      <c r="F169" s="57"/>
      <c r="G169" s="57"/>
      <c r="H169" s="57"/>
      <c r="I169" s="57"/>
    </row>
    <row r="170" spans="1:9" x14ac:dyDescent="0.2">
      <c r="A170" s="57"/>
      <c r="B170" s="57"/>
      <c r="C170" s="57"/>
      <c r="D170" s="57"/>
      <c r="F170" s="57"/>
      <c r="G170" s="57"/>
      <c r="H170" s="57"/>
      <c r="I170" s="57"/>
    </row>
    <row r="171" spans="1:9" x14ac:dyDescent="0.2">
      <c r="A171" s="57"/>
      <c r="B171" s="57"/>
      <c r="C171" s="57"/>
      <c r="D171" s="57"/>
      <c r="F171" s="57"/>
      <c r="G171" s="57"/>
      <c r="H171" s="57"/>
      <c r="I171" s="57"/>
    </row>
    <row r="172" spans="1:9" x14ac:dyDescent="0.2">
      <c r="A172" s="57"/>
      <c r="B172" s="57"/>
      <c r="C172" s="57"/>
      <c r="D172" s="57"/>
      <c r="F172" s="57"/>
      <c r="G172" s="57"/>
      <c r="H172" s="57"/>
      <c r="I172" s="57"/>
    </row>
    <row r="173" spans="1:9" x14ac:dyDescent="0.2">
      <c r="A173" s="57"/>
      <c r="B173" s="57"/>
      <c r="C173" s="57"/>
      <c r="D173" s="57"/>
      <c r="F173" s="57"/>
      <c r="G173" s="57"/>
      <c r="H173" s="57"/>
      <c r="I173" s="57"/>
    </row>
    <row r="174" spans="1:9" x14ac:dyDescent="0.2">
      <c r="A174" s="57"/>
      <c r="B174" s="57"/>
      <c r="C174" s="57"/>
      <c r="D174" s="57"/>
      <c r="F174" s="57"/>
      <c r="G174" s="57"/>
      <c r="H174" s="57"/>
      <c r="I174" s="57"/>
    </row>
    <row r="175" spans="1:9" x14ac:dyDescent="0.2">
      <c r="A175" s="57"/>
      <c r="B175" s="57"/>
      <c r="C175" s="57"/>
      <c r="D175" s="57"/>
      <c r="F175" s="57"/>
      <c r="G175" s="57"/>
      <c r="H175" s="57"/>
      <c r="I175" s="57"/>
    </row>
    <row r="176" spans="1:9" x14ac:dyDescent="0.2">
      <c r="A176" s="57"/>
      <c r="B176" s="57"/>
      <c r="C176" s="57"/>
      <c r="D176" s="57"/>
      <c r="F176" s="57"/>
      <c r="G176" s="57"/>
      <c r="H176" s="57"/>
      <c r="I176" s="57"/>
    </row>
    <row r="177" spans="1:9" x14ac:dyDescent="0.2">
      <c r="A177" s="57"/>
      <c r="B177" s="57"/>
      <c r="C177" s="57"/>
      <c r="D177" s="57"/>
      <c r="F177" s="57"/>
      <c r="G177" s="57"/>
      <c r="H177" s="57"/>
      <c r="I177" s="57"/>
    </row>
    <row r="178" spans="1:9" x14ac:dyDescent="0.2">
      <c r="A178" s="57"/>
      <c r="B178" s="57"/>
      <c r="C178" s="57"/>
      <c r="D178" s="57"/>
      <c r="F178" s="57"/>
      <c r="G178" s="57"/>
      <c r="H178" s="57"/>
      <c r="I178" s="57"/>
    </row>
    <row r="179" spans="1:9" x14ac:dyDescent="0.2">
      <c r="A179" s="57"/>
      <c r="B179" s="57"/>
      <c r="C179" s="57"/>
      <c r="D179" s="57"/>
      <c r="F179" s="57"/>
      <c r="G179" s="57"/>
      <c r="H179" s="57"/>
      <c r="I179" s="57"/>
    </row>
    <row r="180" spans="1:9" x14ac:dyDescent="0.2">
      <c r="A180" s="57"/>
      <c r="B180" s="57"/>
      <c r="C180" s="57"/>
      <c r="D180" s="57"/>
      <c r="F180" s="57"/>
      <c r="G180" s="57"/>
      <c r="H180" s="57"/>
      <c r="I180" s="57"/>
    </row>
    <row r="181" spans="1:9" x14ac:dyDescent="0.2">
      <c r="A181" s="57"/>
      <c r="B181" s="57"/>
      <c r="C181" s="57"/>
      <c r="D181" s="57"/>
      <c r="F181" s="57"/>
      <c r="G181" s="57"/>
      <c r="H181" s="57"/>
      <c r="I181" s="57"/>
    </row>
    <row r="182" spans="1:9" x14ac:dyDescent="0.2">
      <c r="A182" s="57"/>
      <c r="B182" s="57"/>
      <c r="C182" s="57"/>
      <c r="D182" s="57"/>
      <c r="F182" s="57"/>
      <c r="G182" s="57"/>
      <c r="H182" s="57"/>
      <c r="I182" s="57"/>
    </row>
    <row r="183" spans="1:9" x14ac:dyDescent="0.2">
      <c r="A183" s="57"/>
      <c r="B183" s="57"/>
      <c r="C183" s="57"/>
      <c r="D183" s="57"/>
      <c r="F183" s="57"/>
      <c r="G183" s="57"/>
      <c r="H183" s="57"/>
      <c r="I183" s="57"/>
    </row>
    <row r="184" spans="1:9" x14ac:dyDescent="0.2">
      <c r="A184" s="57"/>
      <c r="B184" s="57"/>
      <c r="C184" s="57"/>
      <c r="D184" s="57"/>
      <c r="F184" s="57"/>
      <c r="G184" s="57"/>
      <c r="H184" s="57"/>
      <c r="I184" s="57"/>
    </row>
    <row r="185" spans="1:9" x14ac:dyDescent="0.2">
      <c r="A185" s="57"/>
      <c r="B185" s="57"/>
      <c r="C185" s="57"/>
      <c r="D185" s="57"/>
      <c r="F185" s="57"/>
      <c r="G185" s="57"/>
      <c r="H185" s="57"/>
      <c r="I185" s="57"/>
    </row>
    <row r="186" spans="1:9" x14ac:dyDescent="0.2">
      <c r="A186" s="57"/>
      <c r="B186" s="57"/>
      <c r="C186" s="57"/>
      <c r="D186" s="57"/>
      <c r="F186" s="57"/>
      <c r="G186" s="57"/>
      <c r="H186" s="57"/>
      <c r="I186" s="57"/>
    </row>
    <row r="187" spans="1:9" x14ac:dyDescent="0.2">
      <c r="A187" s="57"/>
      <c r="B187" s="57"/>
      <c r="C187" s="57"/>
      <c r="D187" s="57"/>
      <c r="F187" s="57"/>
      <c r="G187" s="57"/>
      <c r="H187" s="57"/>
      <c r="I187" s="57"/>
    </row>
    <row r="188" spans="1:9" x14ac:dyDescent="0.2">
      <c r="A188" s="57"/>
      <c r="B188" s="57"/>
      <c r="C188" s="57"/>
      <c r="D188" s="57"/>
      <c r="F188" s="57"/>
      <c r="G188" s="57"/>
      <c r="H188" s="57"/>
      <c r="I188" s="57"/>
    </row>
    <row r="189" spans="1:9" x14ac:dyDescent="0.2">
      <c r="A189" s="57"/>
      <c r="B189" s="57"/>
      <c r="C189" s="57"/>
      <c r="D189" s="57"/>
      <c r="F189" s="10"/>
      <c r="G189" s="57"/>
      <c r="H189" s="57"/>
      <c r="I189" s="57"/>
    </row>
    <row r="190" spans="1:9" x14ac:dyDescent="0.2">
      <c r="A190" s="57"/>
      <c r="B190" s="57"/>
      <c r="C190" s="57"/>
      <c r="D190" s="57"/>
      <c r="F190" s="10"/>
      <c r="G190" s="57"/>
      <c r="H190" s="57"/>
      <c r="I190" s="57"/>
    </row>
    <row r="191" spans="1:9" x14ac:dyDescent="0.2">
      <c r="A191" s="57"/>
      <c r="B191" s="57"/>
      <c r="C191" s="57"/>
      <c r="D191" s="57"/>
      <c r="F191" s="10"/>
      <c r="G191" s="57"/>
      <c r="H191" s="57"/>
      <c r="I191" s="57"/>
    </row>
    <row r="192" spans="1:9" x14ac:dyDescent="0.2">
      <c r="A192" s="57"/>
      <c r="B192" s="57"/>
      <c r="C192" s="57"/>
      <c r="D192" s="57"/>
      <c r="F192" s="10"/>
      <c r="G192" s="57"/>
      <c r="H192" s="57"/>
      <c r="I192" s="57"/>
    </row>
    <row r="193" spans="1:9" x14ac:dyDescent="0.2">
      <c r="A193" s="57"/>
      <c r="B193" s="57"/>
      <c r="C193" s="57"/>
      <c r="D193" s="57"/>
      <c r="F193" s="10"/>
      <c r="G193" s="57"/>
      <c r="H193" s="57"/>
      <c r="I193" s="57"/>
    </row>
    <row r="194" spans="1:9" x14ac:dyDescent="0.2">
      <c r="A194" s="57"/>
      <c r="B194" s="57"/>
      <c r="C194" s="57"/>
      <c r="D194" s="57"/>
      <c r="F194" s="10"/>
      <c r="G194" s="57"/>
      <c r="H194" s="57"/>
      <c r="I194" s="57"/>
    </row>
    <row r="195" spans="1:9" x14ac:dyDescent="0.2">
      <c r="A195" s="57"/>
      <c r="B195" s="57"/>
      <c r="C195" s="57"/>
      <c r="D195" s="57"/>
      <c r="F195" s="10"/>
      <c r="G195" s="57"/>
      <c r="H195" s="57"/>
      <c r="I195" s="57"/>
    </row>
    <row r="196" spans="1:9" x14ac:dyDescent="0.2">
      <c r="A196" s="57"/>
      <c r="B196" s="57"/>
      <c r="C196" s="57"/>
      <c r="D196" s="57"/>
      <c r="F196" s="10"/>
      <c r="G196" s="57"/>
      <c r="H196" s="57"/>
      <c r="I196" s="57"/>
    </row>
    <row r="197" spans="1:9" x14ac:dyDescent="0.2">
      <c r="A197" s="57"/>
      <c r="B197" s="57"/>
      <c r="C197" s="57"/>
      <c r="D197" s="57"/>
      <c r="F197" s="10"/>
      <c r="G197" s="57"/>
      <c r="H197" s="57"/>
      <c r="I197" s="57"/>
    </row>
    <row r="198" spans="1:9" x14ac:dyDescent="0.2">
      <c r="A198" s="57"/>
      <c r="B198" s="57"/>
      <c r="C198" s="57"/>
      <c r="D198" s="57"/>
      <c r="F198" s="10"/>
      <c r="G198" s="57"/>
      <c r="H198" s="57"/>
      <c r="I198" s="57"/>
    </row>
    <row r="199" spans="1:9" x14ac:dyDescent="0.2">
      <c r="A199" s="57"/>
      <c r="B199" s="57"/>
      <c r="C199" s="57"/>
      <c r="D199" s="57"/>
      <c r="F199" s="10"/>
      <c r="G199" s="57"/>
      <c r="H199" s="57"/>
      <c r="I199" s="57"/>
    </row>
    <row r="200" spans="1:9" x14ac:dyDescent="0.2">
      <c r="A200" s="57"/>
      <c r="B200" s="57"/>
      <c r="C200" s="57"/>
      <c r="D200" s="57"/>
      <c r="F200" s="10"/>
      <c r="G200" s="57"/>
      <c r="H200" s="57"/>
      <c r="I200" s="57"/>
    </row>
    <row r="201" spans="1:9" x14ac:dyDescent="0.2">
      <c r="A201" s="57"/>
      <c r="B201" s="57"/>
      <c r="C201" s="57"/>
      <c r="D201" s="57"/>
      <c r="F201" s="10"/>
      <c r="G201" s="57"/>
      <c r="H201" s="57"/>
      <c r="I201" s="57"/>
    </row>
    <row r="202" spans="1:9" x14ac:dyDescent="0.2">
      <c r="A202" s="57"/>
      <c r="B202" s="57"/>
      <c r="C202" s="57"/>
      <c r="D202" s="57"/>
      <c r="F202" s="10"/>
      <c r="G202" s="57"/>
      <c r="H202" s="57"/>
      <c r="I202" s="57"/>
    </row>
    <row r="203" spans="1:9" x14ac:dyDescent="0.2">
      <c r="A203" s="57"/>
      <c r="B203" s="57"/>
      <c r="C203" s="57"/>
      <c r="D203" s="57"/>
      <c r="F203" s="10"/>
      <c r="G203" s="57"/>
      <c r="H203" s="57"/>
      <c r="I203" s="57"/>
    </row>
    <row r="204" spans="1:9" x14ac:dyDescent="0.2">
      <c r="A204" s="57"/>
      <c r="B204" s="57"/>
      <c r="C204" s="57"/>
      <c r="D204" s="57"/>
      <c r="F204" s="10"/>
      <c r="G204" s="57"/>
      <c r="H204" s="57"/>
      <c r="I204" s="57"/>
    </row>
    <row r="205" spans="1:9" x14ac:dyDescent="0.2">
      <c r="A205" s="57"/>
      <c r="B205" s="57"/>
      <c r="C205" s="57"/>
      <c r="D205" s="57"/>
      <c r="F205" s="10"/>
      <c r="G205" s="57"/>
      <c r="H205" s="57"/>
      <c r="I205" s="57"/>
    </row>
    <row r="206" spans="1:9" x14ac:dyDescent="0.2">
      <c r="A206" s="57"/>
      <c r="B206" s="57"/>
      <c r="C206" s="57"/>
      <c r="D206" s="57"/>
      <c r="F206" s="10"/>
      <c r="G206" s="57"/>
      <c r="H206" s="57"/>
      <c r="I206" s="57"/>
    </row>
    <row r="207" spans="1:9" x14ac:dyDescent="0.2">
      <c r="A207" s="57"/>
      <c r="B207" s="57"/>
      <c r="C207" s="57"/>
      <c r="D207" s="57"/>
      <c r="F207" s="10"/>
      <c r="G207" s="57"/>
      <c r="H207" s="57"/>
      <c r="I207" s="57"/>
    </row>
    <row r="208" spans="1:9" x14ac:dyDescent="0.2">
      <c r="A208" s="57"/>
      <c r="B208" s="57"/>
      <c r="C208" s="57"/>
      <c r="D208" s="57"/>
      <c r="F208" s="10"/>
      <c r="G208" s="57"/>
      <c r="H208" s="57"/>
      <c r="I208" s="57"/>
    </row>
    <row r="209" spans="1:9" x14ac:dyDescent="0.2">
      <c r="A209" s="57"/>
      <c r="B209" s="57"/>
      <c r="C209" s="57"/>
      <c r="D209" s="57"/>
      <c r="F209" s="10"/>
      <c r="G209" s="57"/>
      <c r="H209" s="57"/>
      <c r="I209" s="57"/>
    </row>
    <row r="210" spans="1:9" x14ac:dyDescent="0.2">
      <c r="A210" s="57"/>
      <c r="B210" s="57"/>
      <c r="C210" s="57"/>
      <c r="D210" s="57"/>
      <c r="F210" s="10"/>
      <c r="G210" s="57"/>
      <c r="H210" s="57"/>
      <c r="I210" s="57"/>
    </row>
    <row r="211" spans="1:9" x14ac:dyDescent="0.2">
      <c r="A211" s="57"/>
      <c r="B211" s="57"/>
      <c r="C211" s="57"/>
      <c r="D211" s="57"/>
      <c r="F211" s="10"/>
      <c r="G211" s="57"/>
      <c r="H211" s="57"/>
      <c r="I211" s="57"/>
    </row>
    <row r="212" spans="1:9" x14ac:dyDescent="0.2">
      <c r="A212" s="57"/>
      <c r="B212" s="57"/>
      <c r="C212" s="57"/>
      <c r="D212" s="57"/>
      <c r="F212" s="10"/>
      <c r="G212" s="57"/>
      <c r="H212" s="57"/>
      <c r="I212" s="57"/>
    </row>
    <row r="213" spans="1:9" x14ac:dyDescent="0.2">
      <c r="A213" s="57"/>
      <c r="B213" s="57"/>
      <c r="C213" s="57"/>
      <c r="D213" s="57"/>
      <c r="F213" s="10"/>
      <c r="G213" s="57"/>
      <c r="H213" s="57"/>
      <c r="I213" s="57"/>
    </row>
    <row r="214" spans="1:9" x14ac:dyDescent="0.2">
      <c r="A214" s="57"/>
      <c r="B214" s="57"/>
      <c r="C214" s="57"/>
      <c r="D214" s="57"/>
      <c r="F214" s="10"/>
      <c r="G214" s="57"/>
      <c r="H214" s="57"/>
      <c r="I214" s="57"/>
    </row>
    <row r="215" spans="1:9" x14ac:dyDescent="0.2">
      <c r="A215" s="57"/>
      <c r="B215" s="57"/>
      <c r="C215" s="57"/>
      <c r="D215" s="57"/>
      <c r="F215" s="10"/>
      <c r="G215" s="57"/>
      <c r="H215" s="57"/>
      <c r="I215" s="57"/>
    </row>
    <row r="216" spans="1:9" x14ac:dyDescent="0.2">
      <c r="A216" s="57"/>
      <c r="B216" s="57"/>
      <c r="C216" s="57"/>
      <c r="D216" s="57"/>
      <c r="F216" s="10"/>
      <c r="G216" s="57"/>
      <c r="H216" s="57"/>
      <c r="I216" s="57"/>
    </row>
    <row r="217" spans="1:9" x14ac:dyDescent="0.2">
      <c r="A217" s="57"/>
      <c r="B217" s="57"/>
      <c r="C217" s="57"/>
      <c r="D217" s="57"/>
      <c r="F217" s="10"/>
      <c r="G217" s="57"/>
      <c r="H217" s="57"/>
      <c r="I217" s="57"/>
    </row>
    <row r="218" spans="1:9" x14ac:dyDescent="0.2">
      <c r="A218" s="57"/>
      <c r="B218" s="57"/>
      <c r="C218" s="57"/>
      <c r="D218" s="57"/>
      <c r="F218" s="10"/>
      <c r="G218" s="57"/>
      <c r="H218" s="57"/>
      <c r="I218" s="57"/>
    </row>
    <row r="219" spans="1:9" x14ac:dyDescent="0.2">
      <c r="A219" s="57"/>
      <c r="B219" s="57"/>
      <c r="C219" s="57"/>
      <c r="D219" s="57"/>
      <c r="F219" s="10"/>
      <c r="G219" s="57"/>
      <c r="H219" s="57"/>
      <c r="I219" s="57"/>
    </row>
    <row r="220" spans="1:9" x14ac:dyDescent="0.2">
      <c r="A220" s="57"/>
      <c r="B220" s="57"/>
      <c r="C220" s="57"/>
      <c r="D220" s="57"/>
      <c r="F220" s="10"/>
      <c r="G220" s="57"/>
      <c r="H220" s="57"/>
      <c r="I220" s="57"/>
    </row>
    <row r="221" spans="1:9" x14ac:dyDescent="0.2">
      <c r="A221" s="57"/>
      <c r="B221" s="57"/>
      <c r="C221" s="57"/>
      <c r="D221" s="57"/>
      <c r="F221" s="10"/>
      <c r="G221" s="57"/>
      <c r="H221" s="57"/>
      <c r="I221" s="57"/>
    </row>
    <row r="222" spans="1:9" x14ac:dyDescent="0.2">
      <c r="A222" s="57"/>
      <c r="B222" s="57"/>
      <c r="C222" s="57"/>
      <c r="D222" s="57"/>
      <c r="F222" s="10"/>
      <c r="G222" s="57"/>
      <c r="H222" s="57"/>
      <c r="I222" s="57"/>
    </row>
    <row r="223" spans="1:9" x14ac:dyDescent="0.2">
      <c r="A223" s="57"/>
      <c r="B223" s="57"/>
      <c r="C223" s="57"/>
      <c r="D223" s="57"/>
      <c r="F223" s="10"/>
      <c r="G223" s="57"/>
      <c r="H223" s="57"/>
      <c r="I223" s="57"/>
    </row>
    <row r="224" spans="1:9" x14ac:dyDescent="0.2">
      <c r="A224" s="57"/>
      <c r="B224" s="57"/>
      <c r="C224" s="57"/>
      <c r="D224" s="57"/>
      <c r="F224" s="10"/>
      <c r="G224" s="57"/>
      <c r="H224" s="57"/>
      <c r="I224" s="57"/>
    </row>
    <row r="225" spans="1:9" x14ac:dyDescent="0.2">
      <c r="A225" s="57"/>
      <c r="B225" s="57"/>
      <c r="C225" s="57"/>
      <c r="D225" s="57"/>
      <c r="F225" s="10"/>
      <c r="G225" s="57"/>
      <c r="H225" s="57"/>
      <c r="I225" s="57"/>
    </row>
    <row r="226" spans="1:9" x14ac:dyDescent="0.2">
      <c r="A226" s="57"/>
      <c r="B226" s="57"/>
      <c r="C226" s="57"/>
      <c r="D226" s="57"/>
      <c r="F226" s="10"/>
      <c r="G226" s="57"/>
      <c r="H226" s="57"/>
      <c r="I226" s="57"/>
    </row>
    <row r="227" spans="1:9" x14ac:dyDescent="0.2">
      <c r="A227" s="57"/>
      <c r="B227" s="57"/>
      <c r="C227" s="57"/>
      <c r="D227" s="57"/>
      <c r="F227" s="10"/>
      <c r="G227" s="57"/>
      <c r="H227" s="57"/>
      <c r="I227" s="57"/>
    </row>
    <row r="228" spans="1:9" x14ac:dyDescent="0.2">
      <c r="A228" s="57"/>
      <c r="B228" s="57"/>
      <c r="C228" s="57"/>
      <c r="D228" s="57"/>
      <c r="F228" s="10"/>
      <c r="G228" s="57"/>
      <c r="H228" s="57"/>
      <c r="I228" s="57"/>
    </row>
    <row r="229" spans="1:9" x14ac:dyDescent="0.2">
      <c r="A229" s="57"/>
      <c r="B229" s="57"/>
      <c r="C229" s="57"/>
      <c r="D229" s="57"/>
      <c r="F229" s="10"/>
      <c r="G229" s="57"/>
      <c r="H229" s="57"/>
      <c r="I229" s="57"/>
    </row>
    <row r="230" spans="1:9" x14ac:dyDescent="0.2">
      <c r="A230" s="57"/>
      <c r="B230" s="57"/>
      <c r="C230" s="57"/>
      <c r="D230" s="57"/>
      <c r="F230" s="10"/>
      <c r="G230" s="57"/>
      <c r="H230" s="57"/>
      <c r="I230" s="57"/>
    </row>
    <row r="231" spans="1:9" x14ac:dyDescent="0.2">
      <c r="A231" s="57"/>
      <c r="B231" s="57"/>
      <c r="C231" s="57"/>
      <c r="D231" s="57"/>
      <c r="F231" s="10"/>
      <c r="G231" s="57"/>
      <c r="H231" s="57"/>
      <c r="I231" s="57"/>
    </row>
    <row r="232" spans="1:9" x14ac:dyDescent="0.2">
      <c r="A232" s="57"/>
      <c r="B232" s="57"/>
      <c r="C232" s="57"/>
      <c r="D232" s="57"/>
      <c r="F232" s="10"/>
      <c r="G232" s="57"/>
      <c r="H232" s="57"/>
      <c r="I232" s="57"/>
    </row>
    <row r="233" spans="1:9" x14ac:dyDescent="0.2">
      <c r="A233" s="57"/>
      <c r="B233" s="57"/>
      <c r="C233" s="57"/>
      <c r="D233" s="57"/>
      <c r="F233" s="10"/>
      <c r="G233" s="57"/>
      <c r="H233" s="57"/>
      <c r="I233" s="57"/>
    </row>
    <row r="234" spans="1:9" x14ac:dyDescent="0.2">
      <c r="A234" s="57"/>
      <c r="B234" s="57"/>
      <c r="C234" s="57"/>
      <c r="D234" s="57"/>
      <c r="F234" s="10"/>
      <c r="G234" s="57"/>
      <c r="H234" s="57"/>
      <c r="I234" s="57"/>
    </row>
    <row r="235" spans="1:9" x14ac:dyDescent="0.2">
      <c r="A235" s="57"/>
      <c r="B235" s="57"/>
      <c r="C235" s="57"/>
      <c r="D235" s="57"/>
      <c r="F235" s="10"/>
      <c r="G235" s="57"/>
      <c r="H235" s="57"/>
      <c r="I235" s="57"/>
    </row>
    <row r="236" spans="1:9" x14ac:dyDescent="0.2">
      <c r="A236" s="57"/>
      <c r="B236" s="57"/>
      <c r="C236" s="57"/>
      <c r="D236" s="57"/>
      <c r="F236" s="10"/>
      <c r="G236" s="57"/>
      <c r="H236" s="57"/>
      <c r="I236" s="57"/>
    </row>
    <row r="237" spans="1:9" x14ac:dyDescent="0.2">
      <c r="A237" s="57"/>
      <c r="B237" s="57"/>
      <c r="C237" s="57"/>
      <c r="D237" s="57"/>
      <c r="F237" s="10"/>
      <c r="G237" s="57"/>
      <c r="H237" s="57"/>
      <c r="I237" s="57"/>
    </row>
    <row r="238" spans="1:9" x14ac:dyDescent="0.2">
      <c r="A238" s="57"/>
      <c r="B238" s="57"/>
      <c r="C238" s="57"/>
      <c r="D238" s="57"/>
      <c r="F238" s="10"/>
      <c r="G238" s="57"/>
      <c r="H238" s="57"/>
      <c r="I238" s="57"/>
    </row>
    <row r="239" spans="1:9" x14ac:dyDescent="0.2">
      <c r="A239" s="57"/>
      <c r="B239" s="57"/>
      <c r="C239" s="57"/>
      <c r="D239" s="57"/>
      <c r="F239" s="10"/>
      <c r="G239" s="57"/>
      <c r="H239" s="57"/>
      <c r="I239" s="57"/>
    </row>
    <row r="240" spans="1:9" x14ac:dyDescent="0.2">
      <c r="A240" s="57"/>
      <c r="B240" s="57"/>
      <c r="C240" s="57"/>
      <c r="D240" s="57"/>
      <c r="F240" s="10"/>
      <c r="G240" s="57"/>
      <c r="H240" s="57"/>
      <c r="I240" s="57"/>
    </row>
    <row r="241" spans="1:9" x14ac:dyDescent="0.2">
      <c r="A241" s="57"/>
      <c r="B241" s="57"/>
      <c r="C241" s="57"/>
      <c r="D241" s="57"/>
      <c r="F241" s="10"/>
      <c r="G241" s="57"/>
      <c r="H241" s="57"/>
      <c r="I241" s="57"/>
    </row>
    <row r="242" spans="1:9" x14ac:dyDescent="0.2">
      <c r="A242" s="57"/>
      <c r="B242" s="57"/>
      <c r="C242" s="57"/>
      <c r="D242" s="57"/>
      <c r="F242" s="10"/>
      <c r="G242" s="57"/>
      <c r="H242" s="57"/>
      <c r="I242" s="57"/>
    </row>
    <row r="243" spans="1:9" x14ac:dyDescent="0.2">
      <c r="A243" s="57"/>
      <c r="B243" s="57"/>
      <c r="C243" s="57"/>
      <c r="D243" s="57"/>
      <c r="F243" s="10"/>
      <c r="G243" s="57"/>
      <c r="H243" s="57"/>
      <c r="I243" s="57"/>
    </row>
    <row r="244" spans="1:9" x14ac:dyDescent="0.2">
      <c r="A244" s="57"/>
      <c r="B244" s="57"/>
      <c r="C244" s="57"/>
      <c r="D244" s="57"/>
      <c r="F244" s="10"/>
      <c r="G244" s="57"/>
      <c r="H244" s="57"/>
      <c r="I244" s="57"/>
    </row>
    <row r="245" spans="1:9" x14ac:dyDescent="0.2">
      <c r="A245" s="57"/>
      <c r="B245" s="57"/>
      <c r="C245" s="57"/>
      <c r="D245" s="57"/>
      <c r="F245" s="10"/>
      <c r="G245" s="57"/>
      <c r="H245" s="57"/>
      <c r="I245" s="57"/>
    </row>
    <row r="246" spans="1:9" x14ac:dyDescent="0.2">
      <c r="A246" s="57"/>
      <c r="B246" s="57"/>
      <c r="C246" s="57"/>
      <c r="D246" s="57"/>
      <c r="F246" s="10"/>
      <c r="G246" s="57"/>
      <c r="H246" s="57"/>
      <c r="I246" s="57"/>
    </row>
    <row r="247" spans="1:9" x14ac:dyDescent="0.2">
      <c r="A247" s="57"/>
      <c r="B247" s="57"/>
      <c r="C247" s="57"/>
      <c r="D247" s="57"/>
      <c r="F247" s="10"/>
      <c r="G247" s="57"/>
      <c r="H247" s="57"/>
      <c r="I247" s="57"/>
    </row>
    <row r="248" spans="1:9" x14ac:dyDescent="0.2">
      <c r="A248" s="57"/>
      <c r="B248" s="57"/>
      <c r="C248" s="57"/>
      <c r="D248" s="57"/>
      <c r="F248" s="10"/>
      <c r="G248" s="57"/>
      <c r="H248" s="57"/>
      <c r="I248" s="57"/>
    </row>
    <row r="249" spans="1:9" x14ac:dyDescent="0.2">
      <c r="A249" s="57"/>
      <c r="B249" s="57"/>
      <c r="C249" s="57"/>
      <c r="D249" s="57"/>
      <c r="F249" s="10"/>
      <c r="G249" s="57"/>
      <c r="H249" s="57"/>
      <c r="I249" s="57"/>
    </row>
    <row r="250" spans="1:9" x14ac:dyDescent="0.2">
      <c r="A250" s="57"/>
      <c r="B250" s="57"/>
      <c r="C250" s="57"/>
      <c r="D250" s="57"/>
      <c r="F250" s="10"/>
      <c r="G250" s="57"/>
      <c r="H250" s="57"/>
      <c r="I250" s="57"/>
    </row>
    <row r="251" spans="1:9" x14ac:dyDescent="0.2">
      <c r="A251" s="57"/>
      <c r="B251" s="57"/>
      <c r="C251" s="57"/>
      <c r="D251" s="57"/>
      <c r="F251" s="10"/>
      <c r="G251" s="57"/>
      <c r="H251" s="57"/>
      <c r="I251" s="57"/>
    </row>
    <row r="252" spans="1:9" x14ac:dyDescent="0.2">
      <c r="A252" s="57"/>
      <c r="B252" s="57"/>
      <c r="C252" s="57"/>
      <c r="D252" s="57"/>
      <c r="F252" s="10"/>
      <c r="G252" s="57"/>
      <c r="H252" s="57"/>
      <c r="I252" s="57"/>
    </row>
    <row r="253" spans="1:9" x14ac:dyDescent="0.2">
      <c r="A253" s="57"/>
      <c r="B253" s="57"/>
      <c r="C253" s="57"/>
      <c r="D253" s="57"/>
      <c r="F253" s="10"/>
      <c r="G253" s="57"/>
      <c r="H253" s="57"/>
      <c r="I253" s="57"/>
    </row>
    <row r="254" spans="1:9" x14ac:dyDescent="0.2">
      <c r="A254" s="57"/>
      <c r="B254" s="57"/>
      <c r="C254" s="57"/>
      <c r="D254" s="57"/>
      <c r="F254" s="10"/>
      <c r="G254" s="57"/>
      <c r="H254" s="57"/>
      <c r="I254" s="57"/>
    </row>
    <row r="255" spans="1:9" x14ac:dyDescent="0.2">
      <c r="A255" s="57"/>
      <c r="B255" s="57"/>
      <c r="C255" s="57"/>
      <c r="D255" s="57"/>
      <c r="F255" s="10"/>
      <c r="G255" s="57"/>
      <c r="H255" s="57"/>
      <c r="I255" s="57"/>
    </row>
    <row r="256" spans="1:9" x14ac:dyDescent="0.2">
      <c r="A256" s="57"/>
      <c r="B256" s="57"/>
      <c r="C256" s="57"/>
      <c r="D256" s="57"/>
      <c r="F256" s="10"/>
      <c r="G256" s="57"/>
      <c r="H256" s="57"/>
      <c r="I256" s="57"/>
    </row>
    <row r="257" spans="1:9" x14ac:dyDescent="0.2">
      <c r="A257" s="57"/>
      <c r="B257" s="57"/>
      <c r="C257" s="57"/>
      <c r="D257" s="57"/>
      <c r="F257" s="10"/>
      <c r="G257" s="57"/>
      <c r="H257" s="57"/>
      <c r="I257" s="57"/>
    </row>
    <row r="258" spans="1:9" x14ac:dyDescent="0.2">
      <c r="A258" s="57"/>
      <c r="B258" s="57"/>
      <c r="C258" s="57"/>
      <c r="D258" s="57"/>
      <c r="F258" s="10"/>
      <c r="G258" s="57"/>
      <c r="H258" s="57"/>
      <c r="I258" s="57"/>
    </row>
    <row r="259" spans="1:9" x14ac:dyDescent="0.2">
      <c r="A259" s="57"/>
      <c r="B259" s="57"/>
      <c r="C259" s="57"/>
      <c r="D259" s="57"/>
      <c r="F259" s="10"/>
      <c r="G259" s="57"/>
      <c r="H259" s="57"/>
      <c r="I259" s="57"/>
    </row>
    <row r="260" spans="1:9" x14ac:dyDescent="0.2">
      <c r="A260" s="57"/>
      <c r="B260" s="57"/>
      <c r="C260" s="57"/>
      <c r="D260" s="57"/>
      <c r="F260" s="10"/>
      <c r="G260" s="57"/>
      <c r="H260" s="57"/>
      <c r="I260" s="57"/>
    </row>
    <row r="261" spans="1:9" x14ac:dyDescent="0.2">
      <c r="A261" s="57"/>
      <c r="B261" s="57"/>
      <c r="C261" s="57"/>
      <c r="D261" s="57"/>
      <c r="F261" s="10"/>
      <c r="G261" s="57"/>
      <c r="H261" s="57"/>
      <c r="I261" s="57"/>
    </row>
    <row r="262" spans="1:9" x14ac:dyDescent="0.2">
      <c r="A262" s="57"/>
      <c r="B262" s="57"/>
      <c r="C262" s="57"/>
      <c r="D262" s="57"/>
      <c r="F262" s="10"/>
      <c r="G262" s="57"/>
      <c r="H262" s="57"/>
      <c r="I262" s="57"/>
    </row>
    <row r="263" spans="1:9" x14ac:dyDescent="0.2">
      <c r="A263" s="57"/>
      <c r="B263" s="57"/>
      <c r="C263" s="57"/>
      <c r="D263" s="57"/>
      <c r="F263" s="10"/>
      <c r="G263" s="57"/>
      <c r="H263" s="57"/>
      <c r="I263" s="57"/>
    </row>
    <row r="264" spans="1:9" x14ac:dyDescent="0.2">
      <c r="A264" s="57"/>
      <c r="B264" s="57"/>
      <c r="C264" s="57"/>
      <c r="D264" s="57"/>
      <c r="F264" s="10"/>
      <c r="G264" s="57"/>
      <c r="H264" s="57"/>
      <c r="I264" s="57"/>
    </row>
    <row r="265" spans="1:9" x14ac:dyDescent="0.2">
      <c r="A265" s="57"/>
      <c r="B265" s="57"/>
      <c r="C265" s="57"/>
      <c r="D265" s="57"/>
      <c r="F265" s="10"/>
      <c r="G265" s="57"/>
      <c r="H265" s="57"/>
      <c r="I265" s="57"/>
    </row>
    <row r="266" spans="1:9" x14ac:dyDescent="0.2">
      <c r="A266" s="57"/>
      <c r="B266" s="57"/>
      <c r="C266" s="57"/>
      <c r="D266" s="57"/>
      <c r="F266" s="10"/>
      <c r="G266" s="57"/>
      <c r="H266" s="57"/>
      <c r="I266" s="57"/>
    </row>
    <row r="267" spans="1:9" x14ac:dyDescent="0.2">
      <c r="A267" s="57"/>
      <c r="B267" s="57"/>
      <c r="C267" s="57"/>
      <c r="D267" s="57"/>
      <c r="F267" s="10"/>
      <c r="G267" s="57"/>
      <c r="H267" s="57"/>
      <c r="I267" s="57"/>
    </row>
    <row r="268" spans="1:9" x14ac:dyDescent="0.2">
      <c r="A268" s="57"/>
      <c r="B268" s="57"/>
      <c r="C268" s="57"/>
      <c r="D268" s="57"/>
      <c r="F268" s="10"/>
      <c r="G268" s="57"/>
      <c r="H268" s="57"/>
      <c r="I268" s="57"/>
    </row>
    <row r="269" spans="1:9" x14ac:dyDescent="0.2">
      <c r="A269" s="57"/>
      <c r="B269" s="57"/>
      <c r="C269" s="57"/>
      <c r="D269" s="57"/>
      <c r="F269" s="10"/>
      <c r="G269" s="57"/>
      <c r="H269" s="57"/>
      <c r="I269" s="57"/>
    </row>
    <row r="270" spans="1:9" x14ac:dyDescent="0.2">
      <c r="A270" s="57"/>
      <c r="B270" s="57"/>
      <c r="C270" s="57"/>
      <c r="D270" s="57"/>
      <c r="F270" s="10"/>
      <c r="G270" s="57"/>
      <c r="H270" s="57"/>
      <c r="I270" s="57"/>
    </row>
    <row r="271" spans="1:9" x14ac:dyDescent="0.2">
      <c r="A271" s="57"/>
      <c r="B271" s="57"/>
      <c r="C271" s="57"/>
      <c r="D271" s="57"/>
      <c r="F271" s="10"/>
      <c r="G271" s="57"/>
      <c r="H271" s="57"/>
      <c r="I271" s="57"/>
    </row>
    <row r="272" spans="1:9" x14ac:dyDescent="0.2">
      <c r="A272" s="57"/>
      <c r="B272" s="57"/>
      <c r="C272" s="57"/>
      <c r="D272" s="57"/>
      <c r="F272" s="10"/>
      <c r="G272" s="57"/>
      <c r="H272" s="57"/>
      <c r="I272" s="57"/>
    </row>
    <row r="273" spans="1:9" x14ac:dyDescent="0.2">
      <c r="A273" s="57"/>
      <c r="B273" s="57"/>
      <c r="C273" s="57"/>
      <c r="D273" s="57"/>
      <c r="F273" s="10"/>
      <c r="G273" s="57"/>
      <c r="H273" s="57"/>
      <c r="I273" s="57"/>
    </row>
    <row r="274" spans="1:9" x14ac:dyDescent="0.2">
      <c r="A274" s="57"/>
      <c r="B274" s="57"/>
      <c r="C274" s="57"/>
      <c r="D274" s="57"/>
      <c r="F274" s="10"/>
      <c r="G274" s="57"/>
      <c r="H274" s="57"/>
      <c r="I274" s="57"/>
    </row>
    <row r="275" spans="1:9" x14ac:dyDescent="0.2">
      <c r="A275" s="57"/>
      <c r="B275" s="57"/>
      <c r="C275" s="57"/>
      <c r="D275" s="57"/>
      <c r="F275" s="10"/>
      <c r="G275" s="57"/>
      <c r="H275" s="57"/>
      <c r="I275" s="57"/>
    </row>
    <row r="276" spans="1:9" x14ac:dyDescent="0.2">
      <c r="A276" s="57"/>
      <c r="B276" s="57"/>
      <c r="C276" s="57"/>
      <c r="D276" s="57"/>
      <c r="F276" s="10"/>
      <c r="G276" s="57"/>
      <c r="H276" s="57"/>
      <c r="I276" s="57"/>
    </row>
    <row r="277" spans="1:9" x14ac:dyDescent="0.2">
      <c r="A277" s="57"/>
      <c r="B277" s="57"/>
      <c r="C277" s="57"/>
      <c r="D277" s="57"/>
      <c r="F277" s="10"/>
      <c r="G277" s="57"/>
      <c r="H277" s="57"/>
      <c r="I277" s="57"/>
    </row>
    <row r="278" spans="1:9" x14ac:dyDescent="0.2">
      <c r="A278" s="57"/>
      <c r="B278" s="57"/>
      <c r="C278" s="57"/>
      <c r="D278" s="57"/>
      <c r="F278" s="10"/>
      <c r="G278" s="57"/>
      <c r="H278" s="57"/>
      <c r="I278" s="57"/>
    </row>
    <row r="279" spans="1:9" x14ac:dyDescent="0.2">
      <c r="A279" s="57"/>
      <c r="B279" s="57"/>
      <c r="C279" s="57"/>
      <c r="D279" s="57"/>
      <c r="F279" s="10"/>
      <c r="G279" s="57"/>
      <c r="H279" s="57"/>
      <c r="I279" s="57"/>
    </row>
    <row r="280" spans="1:9" x14ac:dyDescent="0.2">
      <c r="A280" s="57"/>
      <c r="B280" s="57"/>
      <c r="C280" s="57"/>
      <c r="D280" s="57"/>
      <c r="F280" s="10"/>
      <c r="G280" s="57"/>
      <c r="H280" s="57"/>
      <c r="I280" s="57"/>
    </row>
    <row r="281" spans="1:9" x14ac:dyDescent="0.2">
      <c r="A281" s="57"/>
      <c r="B281" s="57"/>
      <c r="C281" s="57"/>
      <c r="D281" s="57"/>
      <c r="F281" s="10"/>
      <c r="G281" s="57"/>
      <c r="H281" s="57"/>
      <c r="I281" s="57"/>
    </row>
    <row r="282" spans="1:9" x14ac:dyDescent="0.2">
      <c r="A282" s="57"/>
      <c r="B282" s="57"/>
      <c r="C282" s="57"/>
      <c r="D282" s="57"/>
      <c r="F282" s="10"/>
      <c r="G282" s="57"/>
      <c r="H282" s="57"/>
      <c r="I282" s="57"/>
    </row>
    <row r="283" spans="1:9" x14ac:dyDescent="0.2">
      <c r="A283" s="57"/>
      <c r="B283" s="57"/>
      <c r="C283" s="57"/>
      <c r="D283" s="57"/>
      <c r="F283" s="10"/>
      <c r="G283" s="57"/>
      <c r="H283" s="57"/>
      <c r="I283" s="57"/>
    </row>
    <row r="284" spans="1:9" x14ac:dyDescent="0.2">
      <c r="A284" s="57"/>
      <c r="B284" s="57"/>
      <c r="C284" s="57"/>
      <c r="D284" s="57"/>
      <c r="F284" s="10"/>
      <c r="G284" s="57"/>
      <c r="H284" s="57"/>
      <c r="I284" s="57"/>
    </row>
    <row r="285" spans="1:9" x14ac:dyDescent="0.2">
      <c r="A285" s="57"/>
      <c r="B285" s="57"/>
      <c r="C285" s="57"/>
      <c r="D285" s="57"/>
      <c r="F285" s="10"/>
      <c r="G285" s="57"/>
      <c r="H285" s="57"/>
      <c r="I285" s="57"/>
    </row>
    <row r="286" spans="1:9" x14ac:dyDescent="0.2">
      <c r="A286" s="57"/>
      <c r="B286" s="57"/>
      <c r="C286" s="57"/>
      <c r="D286" s="57"/>
      <c r="F286" s="10"/>
      <c r="G286" s="57"/>
      <c r="H286" s="57"/>
      <c r="I286" s="57"/>
    </row>
    <row r="287" spans="1:9" x14ac:dyDescent="0.2">
      <c r="A287" s="57"/>
      <c r="B287" s="57"/>
      <c r="C287" s="57"/>
      <c r="D287" s="57"/>
      <c r="F287" s="10"/>
      <c r="G287" s="57"/>
      <c r="H287" s="57"/>
      <c r="I287" s="57"/>
    </row>
    <row r="288" spans="1:9" x14ac:dyDescent="0.2">
      <c r="A288" s="57"/>
      <c r="B288" s="57"/>
      <c r="C288" s="57"/>
      <c r="D288" s="57"/>
      <c r="F288" s="10"/>
      <c r="G288" s="57"/>
      <c r="H288" s="57"/>
      <c r="I288" s="57"/>
    </row>
    <row r="289" spans="1:9" x14ac:dyDescent="0.2">
      <c r="A289" s="57"/>
      <c r="B289" s="57"/>
      <c r="C289" s="57"/>
      <c r="D289" s="57"/>
      <c r="F289" s="10"/>
      <c r="G289" s="57"/>
      <c r="H289" s="57"/>
      <c r="I289" s="57"/>
    </row>
    <row r="290" spans="1:9" x14ac:dyDescent="0.2">
      <c r="A290" s="57"/>
      <c r="B290" s="57"/>
      <c r="C290" s="57"/>
      <c r="D290" s="57"/>
      <c r="F290" s="10"/>
      <c r="G290" s="57"/>
      <c r="H290" s="57"/>
      <c r="I290" s="57"/>
    </row>
    <row r="291" spans="1:9" x14ac:dyDescent="0.2">
      <c r="D291" s="6"/>
      <c r="E291" s="9"/>
      <c r="F291" s="10"/>
    </row>
    <row r="292" spans="1:9" x14ac:dyDescent="0.2">
      <c r="D292" s="6"/>
      <c r="E292" s="9"/>
      <c r="F292" s="10"/>
    </row>
    <row r="293" spans="1:9" x14ac:dyDescent="0.2">
      <c r="D293" s="6"/>
      <c r="E293" s="9"/>
      <c r="F293" s="10"/>
    </row>
    <row r="294" spans="1:9" x14ac:dyDescent="0.2">
      <c r="D294" s="6"/>
      <c r="E294" s="9"/>
      <c r="F294" s="10"/>
    </row>
    <row r="295" spans="1:9" x14ac:dyDescent="0.2">
      <c r="D295" s="6"/>
      <c r="E295" s="9"/>
      <c r="F295" s="10"/>
    </row>
    <row r="296" spans="1:9" x14ac:dyDescent="0.2">
      <c r="D296" s="6"/>
      <c r="E296" s="9"/>
      <c r="F296" s="10"/>
    </row>
    <row r="297" spans="1:9" x14ac:dyDescent="0.2">
      <c r="D297" s="6"/>
      <c r="E297" s="9"/>
      <c r="F297" s="10"/>
    </row>
    <row r="298" spans="1:9" x14ac:dyDescent="0.2">
      <c r="D298" s="6"/>
      <c r="E298" s="9"/>
      <c r="F298" s="10"/>
    </row>
    <row r="299" spans="1:9" x14ac:dyDescent="0.2">
      <c r="D299" s="6"/>
      <c r="E299" s="9"/>
      <c r="F299" s="10"/>
    </row>
    <row r="300" spans="1:9" x14ac:dyDescent="0.2">
      <c r="D300" s="6"/>
      <c r="E300" s="9"/>
      <c r="F300" s="10"/>
    </row>
    <row r="301" spans="1:9" x14ac:dyDescent="0.2">
      <c r="D301" s="6"/>
      <c r="E301" s="9"/>
      <c r="F301" s="10"/>
    </row>
    <row r="302" spans="1:9" x14ac:dyDescent="0.2">
      <c r="D302" s="6"/>
      <c r="E302" s="9"/>
      <c r="F302" s="10"/>
    </row>
    <row r="303" spans="1:9" x14ac:dyDescent="0.2">
      <c r="D303" s="6"/>
      <c r="E303" s="9"/>
      <c r="F303" s="10"/>
    </row>
    <row r="304" spans="1:9" x14ac:dyDescent="0.2">
      <c r="D304" s="6"/>
      <c r="E304" s="9"/>
      <c r="F304" s="10"/>
    </row>
    <row r="305" spans="4:6" x14ac:dyDescent="0.2">
      <c r="D305" s="6"/>
      <c r="E305" s="9"/>
      <c r="F305" s="10"/>
    </row>
    <row r="306" spans="4:6" x14ac:dyDescent="0.2">
      <c r="D306" s="6"/>
      <c r="E306" s="9"/>
      <c r="F306" s="10"/>
    </row>
    <row r="307" spans="4:6" x14ac:dyDescent="0.2">
      <c r="D307" s="6"/>
      <c r="E307" s="9"/>
      <c r="F307" s="10"/>
    </row>
    <row r="308" spans="4:6" x14ac:dyDescent="0.2">
      <c r="D308" s="6"/>
      <c r="E308" s="9"/>
      <c r="F308" s="10"/>
    </row>
    <row r="309" spans="4:6" x14ac:dyDescent="0.2">
      <c r="D309" s="6"/>
      <c r="E309" s="9"/>
      <c r="F309" s="10"/>
    </row>
    <row r="310" spans="4:6" x14ac:dyDescent="0.2">
      <c r="D310" s="6"/>
      <c r="E310" s="9"/>
      <c r="F310" s="10"/>
    </row>
    <row r="311" spans="4:6" x14ac:dyDescent="0.2">
      <c r="D311" s="6"/>
      <c r="E311" s="9"/>
      <c r="F311" s="10"/>
    </row>
    <row r="312" spans="4:6" x14ac:dyDescent="0.2">
      <c r="D312" s="6"/>
      <c r="E312" s="9"/>
      <c r="F312" s="10"/>
    </row>
    <row r="313" spans="4:6" x14ac:dyDescent="0.2">
      <c r="D313" s="6"/>
      <c r="E313" s="9"/>
      <c r="F313" s="10"/>
    </row>
    <row r="314" spans="4:6" x14ac:dyDescent="0.2">
      <c r="D314" s="6"/>
      <c r="E314" s="9"/>
      <c r="F314" s="10"/>
    </row>
    <row r="315" spans="4:6" x14ac:dyDescent="0.2">
      <c r="D315" s="6"/>
      <c r="E315" s="9"/>
      <c r="F315" s="10"/>
    </row>
    <row r="316" spans="4:6" x14ac:dyDescent="0.2">
      <c r="D316" s="6"/>
      <c r="E316" s="9"/>
      <c r="F316" s="10"/>
    </row>
    <row r="317" spans="4:6" x14ac:dyDescent="0.2">
      <c r="D317" s="6"/>
      <c r="E317" s="9"/>
      <c r="F317" s="10"/>
    </row>
    <row r="318" spans="4:6" x14ac:dyDescent="0.2">
      <c r="D318" s="6"/>
      <c r="E318" s="9"/>
      <c r="F318" s="10"/>
    </row>
    <row r="319" spans="4:6" x14ac:dyDescent="0.2">
      <c r="D319" s="6"/>
      <c r="E319" s="9"/>
      <c r="F319" s="10"/>
    </row>
    <row r="320" spans="4:6" x14ac:dyDescent="0.2">
      <c r="D320" s="6"/>
      <c r="E320" s="9"/>
      <c r="F320" s="10"/>
    </row>
    <row r="321" spans="4:6" x14ac:dyDescent="0.2">
      <c r="D321" s="6"/>
      <c r="E321" s="9"/>
      <c r="F321" s="10"/>
    </row>
    <row r="322" spans="4:6" x14ac:dyDescent="0.2">
      <c r="D322" s="6"/>
      <c r="E322" s="9"/>
      <c r="F322" s="10"/>
    </row>
    <row r="323" spans="4:6" x14ac:dyDescent="0.2">
      <c r="D323" s="6"/>
      <c r="E323" s="9"/>
      <c r="F323" s="10"/>
    </row>
    <row r="324" spans="4:6" x14ac:dyDescent="0.2">
      <c r="D324" s="6"/>
      <c r="E324" s="9"/>
      <c r="F324" s="10"/>
    </row>
    <row r="325" spans="4:6" x14ac:dyDescent="0.2">
      <c r="D325" s="6"/>
      <c r="E325" s="9"/>
      <c r="F325" s="10"/>
    </row>
    <row r="326" spans="4:6" x14ac:dyDescent="0.2">
      <c r="D326" s="6"/>
      <c r="E326" s="9"/>
      <c r="F326" s="10"/>
    </row>
    <row r="327" spans="4:6" x14ac:dyDescent="0.2">
      <c r="D327" s="6"/>
      <c r="E327" s="9"/>
      <c r="F327" s="10"/>
    </row>
    <row r="328" spans="4:6" x14ac:dyDescent="0.2">
      <c r="D328" s="6"/>
      <c r="E328" s="9"/>
      <c r="F328" s="10"/>
    </row>
    <row r="329" spans="4:6" x14ac:dyDescent="0.2">
      <c r="D329" s="6"/>
      <c r="E329" s="9"/>
      <c r="F329" s="10"/>
    </row>
    <row r="330" spans="4:6" x14ac:dyDescent="0.2">
      <c r="D330" s="6"/>
      <c r="E330" s="9"/>
      <c r="F330" s="10"/>
    </row>
    <row r="331" spans="4:6" x14ac:dyDescent="0.2">
      <c r="D331" s="6"/>
      <c r="E331" s="9"/>
      <c r="F331" s="10"/>
    </row>
    <row r="332" spans="4:6" x14ac:dyDescent="0.2">
      <c r="D332" s="6"/>
      <c r="E332" s="9"/>
      <c r="F332" s="10"/>
    </row>
    <row r="333" spans="4:6" x14ac:dyDescent="0.2">
      <c r="D333" s="6"/>
      <c r="E333" s="9"/>
      <c r="F333" s="10"/>
    </row>
    <row r="334" spans="4:6" x14ac:dyDescent="0.2">
      <c r="D334" s="6"/>
      <c r="E334" s="9"/>
      <c r="F334" s="10"/>
    </row>
    <row r="335" spans="4:6" x14ac:dyDescent="0.2">
      <c r="D335" s="6"/>
      <c r="E335" s="9"/>
      <c r="F335" s="10"/>
    </row>
    <row r="336" spans="4:6" x14ac:dyDescent="0.2">
      <c r="D336" s="6"/>
      <c r="E336" s="9"/>
      <c r="F336" s="10"/>
    </row>
    <row r="337" spans="4:6" x14ac:dyDescent="0.2">
      <c r="D337" s="6"/>
      <c r="E337" s="9"/>
      <c r="F337" s="10"/>
    </row>
    <row r="338" spans="4:6" x14ac:dyDescent="0.2">
      <c r="D338" s="6"/>
      <c r="E338" s="9"/>
      <c r="F338" s="10"/>
    </row>
    <row r="339" spans="4:6" x14ac:dyDescent="0.2">
      <c r="D339" s="6"/>
      <c r="E339" s="9"/>
      <c r="F339" s="10"/>
    </row>
    <row r="340" spans="4:6" x14ac:dyDescent="0.2">
      <c r="D340" s="6"/>
      <c r="E340" s="9"/>
      <c r="F340" s="10"/>
    </row>
    <row r="341" spans="4:6" x14ac:dyDescent="0.2">
      <c r="D341" s="6"/>
      <c r="E341" s="9"/>
      <c r="F341" s="10"/>
    </row>
    <row r="342" spans="4:6" x14ac:dyDescent="0.2">
      <c r="D342" s="6"/>
      <c r="E342" s="9"/>
      <c r="F342" s="10"/>
    </row>
    <row r="343" spans="4:6" x14ac:dyDescent="0.2">
      <c r="D343" s="6"/>
      <c r="E343" s="9"/>
      <c r="F343" s="10"/>
    </row>
    <row r="344" spans="4:6" x14ac:dyDescent="0.2">
      <c r="D344" s="6"/>
      <c r="E344" s="9"/>
      <c r="F344" s="10"/>
    </row>
    <row r="345" spans="4:6" x14ac:dyDescent="0.2">
      <c r="D345" s="6"/>
      <c r="E345" s="9"/>
      <c r="F345" s="10"/>
    </row>
    <row r="346" spans="4:6" x14ac:dyDescent="0.2">
      <c r="D346" s="6"/>
      <c r="E346" s="9"/>
      <c r="F346" s="10"/>
    </row>
    <row r="347" spans="4:6" x14ac:dyDescent="0.2">
      <c r="D347" s="6"/>
      <c r="E347" s="9"/>
      <c r="F347" s="10"/>
    </row>
    <row r="348" spans="4:6" x14ac:dyDescent="0.2">
      <c r="D348" s="6"/>
      <c r="E348" s="9"/>
      <c r="F348" s="10"/>
    </row>
    <row r="349" spans="4:6" x14ac:dyDescent="0.2">
      <c r="D349" s="6"/>
      <c r="E349" s="9"/>
      <c r="F349" s="10"/>
    </row>
    <row r="350" spans="4:6" x14ac:dyDescent="0.2">
      <c r="D350" s="6"/>
      <c r="E350" s="9"/>
      <c r="F350" s="10"/>
    </row>
    <row r="351" spans="4:6" x14ac:dyDescent="0.2">
      <c r="D351" s="6"/>
      <c r="E351" s="9"/>
      <c r="F351" s="10"/>
    </row>
    <row r="352" spans="4:6" x14ac:dyDescent="0.2">
      <c r="D352" s="6"/>
      <c r="E352" s="9"/>
      <c r="F352" s="10"/>
    </row>
    <row r="353" spans="4:6" x14ac:dyDescent="0.2">
      <c r="D353" s="6"/>
      <c r="E353" s="9"/>
      <c r="F353" s="10"/>
    </row>
    <row r="354" spans="4:6" x14ac:dyDescent="0.2">
      <c r="D354" s="6"/>
      <c r="E354" s="9"/>
      <c r="F354" s="10"/>
    </row>
    <row r="355" spans="4:6" x14ac:dyDescent="0.2">
      <c r="D355" s="6"/>
      <c r="E355" s="9"/>
      <c r="F355" s="10"/>
    </row>
    <row r="356" spans="4:6" x14ac:dyDescent="0.2">
      <c r="D356" s="6"/>
      <c r="E356" s="9"/>
      <c r="F356" s="10"/>
    </row>
    <row r="357" spans="4:6" x14ac:dyDescent="0.2">
      <c r="D357" s="6"/>
      <c r="E357" s="9"/>
      <c r="F357" s="10"/>
    </row>
    <row r="358" spans="4:6" x14ac:dyDescent="0.2">
      <c r="D358" s="6"/>
      <c r="E358" s="9"/>
      <c r="F358" s="10"/>
    </row>
    <row r="359" spans="4:6" x14ac:dyDescent="0.2">
      <c r="D359" s="6"/>
      <c r="E359" s="9"/>
      <c r="F359" s="10"/>
    </row>
    <row r="360" spans="4:6" x14ac:dyDescent="0.2">
      <c r="D360" s="6"/>
      <c r="E360" s="9"/>
      <c r="F360" s="10"/>
    </row>
    <row r="361" spans="4:6" x14ac:dyDescent="0.2">
      <c r="D361" s="6"/>
      <c r="E361" s="9"/>
      <c r="F361" s="10"/>
    </row>
    <row r="362" spans="4:6" x14ac:dyDescent="0.2">
      <c r="D362" s="6"/>
      <c r="E362" s="9"/>
      <c r="F362" s="10"/>
    </row>
    <row r="363" spans="4:6" x14ac:dyDescent="0.2">
      <c r="D363" s="6"/>
      <c r="E363" s="9"/>
      <c r="F363" s="10"/>
    </row>
    <row r="364" spans="4:6" x14ac:dyDescent="0.2">
      <c r="D364" s="6"/>
      <c r="E364" s="9"/>
      <c r="F364" s="10"/>
    </row>
    <row r="365" spans="4:6" x14ac:dyDescent="0.2">
      <c r="D365" s="6"/>
      <c r="E365" s="9"/>
      <c r="F365" s="10"/>
    </row>
    <row r="366" spans="4:6" x14ac:dyDescent="0.2">
      <c r="D366" s="6"/>
      <c r="E366" s="9"/>
      <c r="F366" s="10"/>
    </row>
    <row r="367" spans="4:6" x14ac:dyDescent="0.2">
      <c r="D367" s="6"/>
      <c r="E367" s="9"/>
      <c r="F367" s="10"/>
    </row>
    <row r="368" spans="4:6" x14ac:dyDescent="0.2">
      <c r="D368" s="6"/>
      <c r="E368" s="9"/>
      <c r="F368" s="10"/>
    </row>
    <row r="369" spans="4:6" x14ac:dyDescent="0.2">
      <c r="D369" s="6"/>
      <c r="E369" s="9"/>
      <c r="F369" s="10"/>
    </row>
    <row r="370" spans="4:6" x14ac:dyDescent="0.2">
      <c r="D370" s="6"/>
      <c r="E370" s="9"/>
      <c r="F370" s="10"/>
    </row>
    <row r="371" spans="4:6" x14ac:dyDescent="0.2">
      <c r="D371" s="6"/>
      <c r="E371" s="9"/>
      <c r="F371" s="10"/>
    </row>
    <row r="372" spans="4:6" x14ac:dyDescent="0.2">
      <c r="D372" s="6"/>
      <c r="E372" s="9"/>
      <c r="F372" s="10"/>
    </row>
    <row r="373" spans="4:6" x14ac:dyDescent="0.2">
      <c r="D373" s="6"/>
      <c r="E373" s="9"/>
      <c r="F373" s="10"/>
    </row>
    <row r="374" spans="4:6" x14ac:dyDescent="0.2">
      <c r="D374" s="6"/>
      <c r="E374" s="9"/>
      <c r="F374" s="10"/>
    </row>
    <row r="375" spans="4:6" x14ac:dyDescent="0.2">
      <c r="D375" s="6"/>
      <c r="E375" s="9"/>
      <c r="F375" s="10"/>
    </row>
    <row r="376" spans="4:6" x14ac:dyDescent="0.2">
      <c r="D376" s="6"/>
      <c r="E376" s="9"/>
      <c r="F376" s="10"/>
    </row>
    <row r="377" spans="4:6" x14ac:dyDescent="0.2">
      <c r="D377" s="6"/>
      <c r="E377" s="9"/>
      <c r="F377" s="10"/>
    </row>
    <row r="378" spans="4:6" x14ac:dyDescent="0.2">
      <c r="D378" s="6"/>
      <c r="E378" s="9"/>
      <c r="F378" s="10"/>
    </row>
    <row r="379" spans="4:6" x14ac:dyDescent="0.2">
      <c r="D379" s="6"/>
      <c r="E379" s="9"/>
      <c r="F379" s="10"/>
    </row>
    <row r="380" spans="4:6" x14ac:dyDescent="0.2">
      <c r="D380" s="6"/>
      <c r="E380" s="9"/>
      <c r="F380" s="10"/>
    </row>
    <row r="381" spans="4:6" x14ac:dyDescent="0.2">
      <c r="D381" s="6"/>
      <c r="E381" s="9"/>
      <c r="F381" s="10"/>
    </row>
    <row r="382" spans="4:6" x14ac:dyDescent="0.2">
      <c r="D382" s="6"/>
      <c r="E382" s="9"/>
      <c r="F382" s="10"/>
    </row>
    <row r="383" spans="4:6" x14ac:dyDescent="0.2">
      <c r="D383" s="6"/>
      <c r="E383" s="9"/>
      <c r="F383" s="10"/>
    </row>
    <row r="384" spans="4:6" x14ac:dyDescent="0.2">
      <c r="D384" s="6"/>
      <c r="E384" s="9"/>
      <c r="F384" s="10"/>
    </row>
    <row r="385" spans="4:6" x14ac:dyDescent="0.2">
      <c r="D385" s="6"/>
      <c r="E385" s="9"/>
      <c r="F385" s="10"/>
    </row>
    <row r="386" spans="4:6" x14ac:dyDescent="0.2">
      <c r="D386" s="6"/>
      <c r="E386" s="9"/>
      <c r="F386" s="10"/>
    </row>
    <row r="387" spans="4:6" x14ac:dyDescent="0.2">
      <c r="D387" s="6"/>
      <c r="E387" s="9"/>
      <c r="F387" s="10"/>
    </row>
    <row r="388" spans="4:6" x14ac:dyDescent="0.2">
      <c r="D388" s="6"/>
      <c r="E388" s="9"/>
      <c r="F388" s="10"/>
    </row>
    <row r="389" spans="4:6" x14ac:dyDescent="0.2">
      <c r="D389" s="6"/>
      <c r="E389" s="9"/>
      <c r="F389" s="10"/>
    </row>
    <row r="390" spans="4:6" x14ac:dyDescent="0.2">
      <c r="D390" s="6"/>
      <c r="E390" s="9"/>
      <c r="F390" s="10"/>
    </row>
    <row r="391" spans="4:6" x14ac:dyDescent="0.2">
      <c r="D391" s="6"/>
      <c r="E391" s="9"/>
      <c r="F391" s="10"/>
    </row>
    <row r="392" spans="4:6" x14ac:dyDescent="0.2">
      <c r="D392" s="6"/>
      <c r="E392" s="9"/>
      <c r="F392" s="10"/>
    </row>
  </sheetData>
  <mergeCells count="2">
    <mergeCell ref="A1:E1"/>
    <mergeCell ref="A20:D20"/>
  </mergeCells>
  <conditionalFormatting sqref="E2:E3 E5:E19 E21:E51">
    <cfRule type="cellIs" dxfId="14" priority="4" stopIfTrue="1" operator="between">
      <formula>0.009</formula>
      <formula>-0.009</formula>
    </cfRule>
  </conditionalFormatting>
  <conditionalFormatting sqref="E393:E65536">
    <cfRule type="cellIs" dxfId="13" priority="2" stopIfTrue="1" operator="between">
      <formula>0.009</formula>
      <formula>-0.009</formula>
    </cfRule>
  </conditionalFormatting>
  <conditionalFormatting sqref="F20">
    <cfRule type="cellIs" dxfId="12" priority="3" stopIfTrue="1" operator="between">
      <formula>0.009</formula>
      <formula>-0.009</formula>
    </cfRule>
  </conditionalFormatting>
  <conditionalFormatting sqref="F189:F392">
    <cfRule type="cellIs" dxfId="11"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B5D95-A3A1-4CB5-BC33-16D72F11F447}">
  <dimension ref="A1:I64"/>
  <sheetViews>
    <sheetView workbookViewId="0">
      <selection sqref="A1:G1"/>
    </sheetView>
  </sheetViews>
  <sheetFormatPr defaultColWidth="9.42578125" defaultRowHeight="11.25" x14ac:dyDescent="0.2"/>
  <cols>
    <col min="1" max="1" width="38.5703125" style="6" bestFit="1" customWidth="1"/>
    <col min="2" max="2" width="60" style="6" customWidth="1"/>
    <col min="3" max="3" width="15.42578125" style="6" bestFit="1" customWidth="1"/>
    <col min="4" max="4" width="14.5703125" style="6" bestFit="1" customWidth="1"/>
    <col min="5" max="5" width="26.42578125" style="9" customWidth="1"/>
    <col min="6" max="6" width="13.5703125" style="10" bestFit="1" customWidth="1"/>
    <col min="7" max="7" width="11" style="9" customWidth="1"/>
    <col min="8" max="8" width="9.42578125" style="6"/>
    <col min="9" max="9" width="9.42578125" style="6" customWidth="1"/>
    <col min="10" max="10" width="9" style="6" customWidth="1"/>
    <col min="11" max="13" width="9.42578125" style="6" customWidth="1"/>
    <col min="14" max="16384" width="9.42578125" style="6"/>
  </cols>
  <sheetData>
    <row r="1" spans="1:7" s="1" customFormat="1" ht="15" customHeight="1" x14ac:dyDescent="0.2">
      <c r="A1" s="173" t="s">
        <v>1619</v>
      </c>
      <c r="B1" s="174"/>
      <c r="C1" s="174"/>
      <c r="D1" s="174"/>
      <c r="E1" s="174"/>
      <c r="F1" s="174"/>
      <c r="G1" s="174"/>
    </row>
    <row r="2" spans="1:7" s="1" customFormat="1" ht="12" x14ac:dyDescent="0.2">
      <c r="A2" s="7" t="s">
        <v>7</v>
      </c>
      <c r="B2" s="6"/>
      <c r="C2" s="6"/>
      <c r="D2" s="6"/>
      <c r="E2" s="9"/>
      <c r="F2" s="10"/>
      <c r="G2" s="9"/>
    </row>
    <row r="3" spans="1:7" s="1" customFormat="1" ht="33.75" x14ac:dyDescent="0.2">
      <c r="A3" s="90" t="s">
        <v>2</v>
      </c>
      <c r="B3" s="90" t="s">
        <v>0</v>
      </c>
      <c r="C3" s="91" t="s">
        <v>1168</v>
      </c>
      <c r="D3" s="91" t="s">
        <v>1</v>
      </c>
      <c r="E3" s="69" t="s">
        <v>6</v>
      </c>
      <c r="F3" s="92" t="s">
        <v>3</v>
      </c>
      <c r="G3" s="92" t="s">
        <v>5</v>
      </c>
    </row>
    <row r="4" spans="1:7" s="1" customFormat="1" ht="27" customHeight="1" x14ac:dyDescent="0.2">
      <c r="A4" s="77" t="s">
        <v>30</v>
      </c>
      <c r="B4" s="93"/>
      <c r="C4" s="93"/>
      <c r="D4" s="93"/>
      <c r="E4" s="94"/>
      <c r="F4" s="64"/>
      <c r="G4" s="95"/>
    </row>
    <row r="5" spans="1:7" x14ac:dyDescent="0.2">
      <c r="A5" s="21" t="s">
        <v>31</v>
      </c>
      <c r="B5" s="22"/>
      <c r="C5" s="22"/>
      <c r="D5" s="22"/>
      <c r="E5" s="23"/>
      <c r="F5" s="24"/>
      <c r="G5" s="23"/>
    </row>
    <row r="6" spans="1:7" x14ac:dyDescent="0.2">
      <c r="A6" s="22" t="s">
        <v>1620</v>
      </c>
      <c r="B6" s="22" t="s">
        <v>1621</v>
      </c>
      <c r="C6" s="96" t="s">
        <v>1622</v>
      </c>
      <c r="D6" s="25">
        <v>682</v>
      </c>
      <c r="E6" s="23">
        <v>0</v>
      </c>
      <c r="F6" s="24">
        <v>100</v>
      </c>
      <c r="G6" s="23">
        <v>0</v>
      </c>
    </row>
    <row r="7" spans="1:7" x14ac:dyDescent="0.2">
      <c r="A7" s="21" t="s">
        <v>34</v>
      </c>
      <c r="B7" s="21"/>
      <c r="C7" s="21"/>
      <c r="D7" s="21"/>
      <c r="E7" s="26">
        <v>0</v>
      </c>
      <c r="F7" s="27">
        <v>100</v>
      </c>
      <c r="G7" s="26"/>
    </row>
    <row r="8" spans="1:7" x14ac:dyDescent="0.2">
      <c r="A8" s="22"/>
      <c r="B8" s="22"/>
      <c r="C8" s="22"/>
      <c r="D8" s="22"/>
      <c r="E8" s="23"/>
      <c r="F8" s="24"/>
      <c r="G8" s="23"/>
    </row>
    <row r="9" spans="1:7" x14ac:dyDescent="0.2">
      <c r="A9" s="21" t="s">
        <v>44</v>
      </c>
      <c r="B9" s="21"/>
      <c r="C9" s="21"/>
      <c r="D9" s="21"/>
      <c r="E9" s="26">
        <v>0</v>
      </c>
      <c r="F9" s="27">
        <v>100</v>
      </c>
      <c r="G9" s="26"/>
    </row>
    <row r="10" spans="1:7" x14ac:dyDescent="0.2">
      <c r="A10" s="21"/>
      <c r="B10" s="21"/>
      <c r="C10" s="21"/>
      <c r="D10" s="21"/>
      <c r="E10" s="26"/>
      <c r="F10" s="27"/>
      <c r="G10" s="26"/>
    </row>
    <row r="11" spans="1:7" x14ac:dyDescent="0.2">
      <c r="A11" s="21" t="s">
        <v>46</v>
      </c>
      <c r="B11" s="21"/>
      <c r="C11" s="21"/>
      <c r="D11" s="21"/>
      <c r="E11" s="97">
        <v>0</v>
      </c>
      <c r="F11" s="97">
        <v>0</v>
      </c>
      <c r="G11" s="26"/>
    </row>
    <row r="12" spans="1:7" x14ac:dyDescent="0.2">
      <c r="A12" s="21"/>
      <c r="B12" s="21"/>
      <c r="C12" s="21"/>
      <c r="D12" s="21"/>
      <c r="E12" s="26"/>
      <c r="F12" s="27"/>
      <c r="G12" s="26"/>
    </row>
    <row r="13" spans="1:7" x14ac:dyDescent="0.2">
      <c r="A13" s="28" t="s">
        <v>45</v>
      </c>
      <c r="B13" s="28"/>
      <c r="C13" s="28"/>
      <c r="D13" s="28"/>
      <c r="E13" s="29">
        <v>0</v>
      </c>
      <c r="F13" s="30">
        <v>100</v>
      </c>
      <c r="G13" s="29"/>
    </row>
    <row r="15" spans="1:7" x14ac:dyDescent="0.2">
      <c r="A15" s="11" t="s">
        <v>48</v>
      </c>
    </row>
    <row r="16" spans="1:7" x14ac:dyDescent="0.2">
      <c r="A16" s="11" t="s">
        <v>1623</v>
      </c>
    </row>
    <row r="17" spans="1:7" ht="23.25" customHeight="1" x14ac:dyDescent="0.2">
      <c r="A17" s="197" t="s">
        <v>1624</v>
      </c>
      <c r="B17" s="197"/>
      <c r="C17" s="197"/>
      <c r="D17" s="197"/>
      <c r="E17" s="197"/>
      <c r="F17" s="197"/>
      <c r="G17" s="197"/>
    </row>
    <row r="19" spans="1:7" ht="22.5" customHeight="1" x14ac:dyDescent="0.2">
      <c r="A19" s="175" t="s">
        <v>983</v>
      </c>
      <c r="B19" s="175"/>
      <c r="C19" s="175"/>
      <c r="D19" s="175"/>
    </row>
    <row r="21" spans="1:7" x14ac:dyDescent="0.2">
      <c r="A21" s="11" t="s">
        <v>49</v>
      </c>
    </row>
    <row r="22" spans="1:7" x14ac:dyDescent="0.2">
      <c r="A22" s="11" t="s">
        <v>995</v>
      </c>
    </row>
    <row r="23" spans="1:7" x14ac:dyDescent="0.2">
      <c r="A23" s="11" t="s">
        <v>50</v>
      </c>
      <c r="B23" s="11"/>
      <c r="C23" s="55" t="s">
        <v>52</v>
      </c>
      <c r="D23" s="11" t="s">
        <v>51</v>
      </c>
    </row>
    <row r="24" spans="1:7" x14ac:dyDescent="0.2">
      <c r="A24" s="6" t="s">
        <v>59</v>
      </c>
      <c r="C24" s="32">
        <v>0</v>
      </c>
      <c r="D24" s="32">
        <v>0</v>
      </c>
    </row>
    <row r="25" spans="1:7" x14ac:dyDescent="0.2">
      <c r="A25" s="6" t="s">
        <v>127</v>
      </c>
      <c r="C25" s="32">
        <v>0</v>
      </c>
      <c r="D25" s="32">
        <v>0</v>
      </c>
    </row>
    <row r="26" spans="1:7" x14ac:dyDescent="0.2">
      <c r="A26" s="6" t="s">
        <v>60</v>
      </c>
      <c r="C26" s="32">
        <v>0</v>
      </c>
      <c r="D26" s="32">
        <v>0</v>
      </c>
    </row>
    <row r="27" spans="1:7" x14ac:dyDescent="0.2">
      <c r="A27" s="6" t="s">
        <v>128</v>
      </c>
      <c r="C27" s="32">
        <v>0</v>
      </c>
      <c r="D27" s="32">
        <v>0</v>
      </c>
    </row>
    <row r="28" spans="1:7" x14ac:dyDescent="0.2">
      <c r="C28" s="32"/>
      <c r="D28" s="32"/>
    </row>
    <row r="29" spans="1:7" ht="12.6" customHeight="1" x14ac:dyDescent="0.2">
      <c r="A29" s="6" t="s">
        <v>56</v>
      </c>
    </row>
    <row r="31" spans="1:7" ht="15" x14ac:dyDescent="0.25">
      <c r="A31" s="198" t="s">
        <v>1625</v>
      </c>
      <c r="B31" s="199"/>
      <c r="C31" s="199"/>
      <c r="D31" s="31" t="s">
        <v>58</v>
      </c>
    </row>
    <row r="32" spans="1:7" ht="15" x14ac:dyDescent="0.25">
      <c r="A32" s="98"/>
      <c r="B32" s="99"/>
      <c r="C32" s="99"/>
      <c r="D32" s="31"/>
    </row>
    <row r="33" spans="1:9" x14ac:dyDescent="0.2">
      <c r="A33" s="11" t="s">
        <v>1626</v>
      </c>
      <c r="B33" s="11"/>
      <c r="C33" s="11"/>
      <c r="D33" s="31" t="s">
        <v>58</v>
      </c>
    </row>
    <row r="35" spans="1:9" ht="15" x14ac:dyDescent="0.25">
      <c r="A35" s="11" t="s">
        <v>1627</v>
      </c>
      <c r="B35"/>
      <c r="C35"/>
      <c r="D35" s="55"/>
      <c r="E35" s="12"/>
    </row>
    <row r="36" spans="1:9" s="1" customFormat="1" ht="12" x14ac:dyDescent="0.2">
      <c r="A36" s="6"/>
      <c r="B36" s="6"/>
      <c r="C36" s="6"/>
      <c r="D36" s="6"/>
      <c r="E36" s="9"/>
      <c r="F36" s="10"/>
      <c r="G36" s="9"/>
    </row>
    <row r="38" spans="1:9" s="1" customFormat="1" ht="12" x14ac:dyDescent="0.2">
      <c r="A38" s="6"/>
      <c r="B38" s="6"/>
      <c r="C38" s="6"/>
      <c r="D38" s="6"/>
      <c r="E38" s="9"/>
      <c r="F38" s="10"/>
      <c r="G38" s="9"/>
    </row>
    <row r="42" spans="1:9" x14ac:dyDescent="0.2">
      <c r="H42" s="11"/>
      <c r="I42" s="11"/>
    </row>
    <row r="44" spans="1:9" x14ac:dyDescent="0.2">
      <c r="H44" s="11"/>
      <c r="I44" s="11"/>
    </row>
    <row r="45" spans="1:9" x14ac:dyDescent="0.2">
      <c r="H45" s="11"/>
      <c r="I45" s="11"/>
    </row>
    <row r="46" spans="1:9" x14ac:dyDescent="0.2">
      <c r="H46" s="11"/>
      <c r="I46" s="11"/>
    </row>
    <row r="47" spans="1:9" x14ac:dyDescent="0.2">
      <c r="H47" s="11"/>
      <c r="I47" s="11"/>
    </row>
    <row r="48" spans="1:9" x14ac:dyDescent="0.2">
      <c r="H48" s="11"/>
      <c r="I48" s="11"/>
    </row>
    <row r="52" spans="1:9" ht="25.5" customHeight="1" x14ac:dyDescent="0.2"/>
    <row r="64" spans="1:9" s="9" customFormat="1" ht="15.75" customHeight="1" x14ac:dyDescent="0.2">
      <c r="A64" s="6"/>
      <c r="B64" s="6"/>
      <c r="C64" s="6"/>
      <c r="D64" s="6"/>
      <c r="F64" s="10"/>
      <c r="H64" s="6"/>
      <c r="I64" s="6"/>
    </row>
  </sheetData>
  <mergeCells count="4">
    <mergeCell ref="A1:G1"/>
    <mergeCell ref="A17:G17"/>
    <mergeCell ref="A19:D19"/>
    <mergeCell ref="A31:C31"/>
  </mergeCells>
  <conditionalFormatting sqref="F2 F18:F65434">
    <cfRule type="cellIs" dxfId="10" priority="3" stopIfTrue="1" operator="between">
      <formula>0.009</formula>
      <formula>-0.009</formula>
    </cfRule>
  </conditionalFormatting>
  <conditionalFormatting sqref="F4:F10">
    <cfRule type="cellIs" dxfId="9" priority="2" stopIfTrue="1" operator="between">
      <formula>0.009</formula>
      <formula>-0.009</formula>
    </cfRule>
  </conditionalFormatting>
  <conditionalFormatting sqref="F12:F16">
    <cfRule type="cellIs" dxfId="8"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C37A2-89F0-447E-8196-063737338082}">
  <dimension ref="A1:I40"/>
  <sheetViews>
    <sheetView workbookViewId="0">
      <selection sqref="A1:G1"/>
    </sheetView>
  </sheetViews>
  <sheetFormatPr defaultColWidth="9.42578125" defaultRowHeight="11.25" x14ac:dyDescent="0.2"/>
  <cols>
    <col min="1" max="1" width="38.5703125" style="6" bestFit="1" customWidth="1"/>
    <col min="2" max="2" width="48.5703125" style="6" bestFit="1" customWidth="1"/>
    <col min="3" max="4" width="15.42578125" style="6" bestFit="1" customWidth="1"/>
    <col min="5" max="5" width="26.42578125" style="9" customWidth="1"/>
    <col min="6" max="6" width="14.5703125" style="10" bestFit="1" customWidth="1"/>
    <col min="7" max="7" width="8.5703125" style="9" customWidth="1"/>
    <col min="8" max="16384" width="9.42578125" style="6"/>
  </cols>
  <sheetData>
    <row r="1" spans="1:9" s="1" customFormat="1" ht="15" x14ac:dyDescent="0.2">
      <c r="A1" s="173" t="s">
        <v>1628</v>
      </c>
      <c r="B1" s="174"/>
      <c r="C1" s="174"/>
      <c r="D1" s="174"/>
      <c r="E1" s="174"/>
      <c r="F1" s="174"/>
      <c r="G1" s="174"/>
    </row>
    <row r="2" spans="1:9" x14ac:dyDescent="0.2">
      <c r="A2" s="7" t="s">
        <v>7</v>
      </c>
    </row>
    <row r="3" spans="1:9" s="1" customFormat="1" ht="33.75" x14ac:dyDescent="0.2">
      <c r="A3" s="90" t="s">
        <v>2</v>
      </c>
      <c r="B3" s="90" t="s">
        <v>0</v>
      </c>
      <c r="C3" s="91" t="s">
        <v>1168</v>
      </c>
      <c r="D3" s="91" t="s">
        <v>1</v>
      </c>
      <c r="E3" s="69" t="s">
        <v>6</v>
      </c>
      <c r="F3" s="92" t="s">
        <v>3</v>
      </c>
      <c r="G3" s="92" t="s">
        <v>5</v>
      </c>
    </row>
    <row r="4" spans="1:9" x14ac:dyDescent="0.2">
      <c r="A4" s="77" t="s">
        <v>30</v>
      </c>
      <c r="B4" s="93"/>
      <c r="C4" s="93"/>
      <c r="D4" s="93"/>
      <c r="E4" s="95"/>
      <c r="F4" s="64"/>
      <c r="G4" s="95"/>
    </row>
    <row r="5" spans="1:9" x14ac:dyDescent="0.2">
      <c r="A5" s="21" t="s">
        <v>31</v>
      </c>
      <c r="B5" s="22"/>
      <c r="C5" s="22"/>
      <c r="D5" s="22"/>
      <c r="E5" s="23"/>
      <c r="F5" s="24"/>
      <c r="G5" s="23"/>
    </row>
    <row r="6" spans="1:9" x14ac:dyDescent="0.2">
      <c r="A6" s="22" t="s">
        <v>1620</v>
      </c>
      <c r="B6" s="22" t="s">
        <v>1621</v>
      </c>
      <c r="C6" s="96" t="s">
        <v>1622</v>
      </c>
      <c r="D6" s="25">
        <v>3523</v>
      </c>
      <c r="E6" s="23">
        <v>0</v>
      </c>
      <c r="F6" s="24">
        <v>100</v>
      </c>
      <c r="G6" s="23"/>
    </row>
    <row r="7" spans="1:9" x14ac:dyDescent="0.2">
      <c r="A7" s="21" t="s">
        <v>34</v>
      </c>
      <c r="B7" s="21"/>
      <c r="C7" s="21"/>
      <c r="D7" s="21"/>
      <c r="E7" s="26">
        <f>SUM(E5:E6)</f>
        <v>0</v>
      </c>
      <c r="F7" s="27">
        <f>SUM(F5:F6)</f>
        <v>100</v>
      </c>
      <c r="G7" s="26"/>
      <c r="H7" s="11"/>
      <c r="I7" s="11"/>
    </row>
    <row r="8" spans="1:9" x14ac:dyDescent="0.2">
      <c r="A8" s="22"/>
      <c r="B8" s="22"/>
      <c r="C8" s="22"/>
      <c r="D8" s="22"/>
      <c r="E8" s="23"/>
      <c r="F8" s="24"/>
      <c r="G8" s="23"/>
    </row>
    <row r="9" spans="1:9" x14ac:dyDescent="0.2">
      <c r="A9" s="21" t="s">
        <v>44</v>
      </c>
      <c r="B9" s="21"/>
      <c r="C9" s="21"/>
      <c r="D9" s="21"/>
      <c r="E9" s="26">
        <f>E7</f>
        <v>0</v>
      </c>
      <c r="F9" s="27">
        <f>F7</f>
        <v>100</v>
      </c>
      <c r="G9" s="26"/>
      <c r="H9" s="11"/>
      <c r="I9" s="11"/>
    </row>
    <row r="10" spans="1:9" x14ac:dyDescent="0.2">
      <c r="A10" s="21"/>
      <c r="B10" s="21"/>
      <c r="C10" s="21"/>
      <c r="D10" s="21"/>
      <c r="E10" s="26"/>
      <c r="F10" s="27"/>
      <c r="G10" s="26"/>
      <c r="H10" s="11"/>
      <c r="I10" s="11"/>
    </row>
    <row r="11" spans="1:9" x14ac:dyDescent="0.2">
      <c r="A11" s="21" t="s">
        <v>46</v>
      </c>
      <c r="B11" s="21"/>
      <c r="C11" s="21"/>
      <c r="D11" s="21"/>
      <c r="E11" s="97">
        <v>0</v>
      </c>
      <c r="F11" s="97">
        <v>0</v>
      </c>
      <c r="G11" s="26"/>
      <c r="H11" s="11"/>
      <c r="I11" s="11"/>
    </row>
    <row r="12" spans="1:9" x14ac:dyDescent="0.2">
      <c r="A12" s="21"/>
      <c r="B12" s="21"/>
      <c r="C12" s="21"/>
      <c r="D12" s="21"/>
      <c r="E12" s="26"/>
      <c r="F12" s="27"/>
      <c r="G12" s="26"/>
      <c r="H12" s="11"/>
      <c r="I12" s="11"/>
    </row>
    <row r="13" spans="1:9" x14ac:dyDescent="0.2">
      <c r="A13" s="28" t="s">
        <v>45</v>
      </c>
      <c r="B13" s="28"/>
      <c r="C13" s="28"/>
      <c r="D13" s="28"/>
      <c r="E13" s="29">
        <v>8.9999999999999996E-7</v>
      </c>
      <c r="F13" s="30">
        <v>100</v>
      </c>
      <c r="G13" s="29"/>
      <c r="H13" s="11"/>
      <c r="I13" s="11"/>
    </row>
    <row r="15" spans="1:9" x14ac:dyDescent="0.2">
      <c r="A15" s="11" t="s">
        <v>48</v>
      </c>
    </row>
    <row r="16" spans="1:9" x14ac:dyDescent="0.2">
      <c r="A16" s="11" t="s">
        <v>1623</v>
      </c>
    </row>
    <row r="17" spans="1:9" ht="25.5" customHeight="1" x14ac:dyDescent="0.2">
      <c r="A17" s="197" t="s">
        <v>1624</v>
      </c>
      <c r="B17" s="197"/>
      <c r="C17" s="197"/>
      <c r="D17" s="197"/>
      <c r="E17" s="197"/>
      <c r="F17" s="197"/>
      <c r="G17" s="197"/>
    </row>
    <row r="19" spans="1:9" ht="28.5" customHeight="1" x14ac:dyDescent="0.2">
      <c r="A19" s="175" t="s">
        <v>983</v>
      </c>
      <c r="B19" s="175"/>
      <c r="C19" s="175"/>
      <c r="D19" s="175"/>
    </row>
    <row r="21" spans="1:9" x14ac:dyDescent="0.2">
      <c r="A21" s="11" t="s">
        <v>49</v>
      </c>
    </row>
    <row r="22" spans="1:9" x14ac:dyDescent="0.2">
      <c r="A22" s="11" t="s">
        <v>995</v>
      </c>
    </row>
    <row r="23" spans="1:9" x14ac:dyDescent="0.2">
      <c r="A23" s="11" t="s">
        <v>50</v>
      </c>
      <c r="B23" s="11"/>
      <c r="C23" s="55" t="s">
        <v>52</v>
      </c>
      <c r="D23" s="11" t="s">
        <v>51</v>
      </c>
    </row>
    <row r="24" spans="1:9" x14ac:dyDescent="0.2">
      <c r="A24" s="6" t="s">
        <v>1372</v>
      </c>
      <c r="C24" s="32">
        <v>0</v>
      </c>
      <c r="D24" s="32">
        <v>0</v>
      </c>
    </row>
    <row r="25" spans="1:9" x14ac:dyDescent="0.2">
      <c r="A25" s="6" t="s">
        <v>1374</v>
      </c>
      <c r="C25" s="32">
        <v>0</v>
      </c>
      <c r="D25" s="32">
        <v>0</v>
      </c>
    </row>
    <row r="26" spans="1:9" x14ac:dyDescent="0.2">
      <c r="A26" s="6" t="s">
        <v>1375</v>
      </c>
      <c r="C26" s="32">
        <v>0</v>
      </c>
      <c r="D26" s="32">
        <v>0</v>
      </c>
    </row>
    <row r="27" spans="1:9" s="9" customFormat="1" x14ac:dyDescent="0.2">
      <c r="A27" s="6" t="s">
        <v>1376</v>
      </c>
      <c r="B27" s="6"/>
      <c r="C27" s="32">
        <v>0</v>
      </c>
      <c r="D27" s="32">
        <v>0</v>
      </c>
      <c r="F27" s="10"/>
      <c r="H27" s="6"/>
      <c r="I27" s="6"/>
    </row>
    <row r="28" spans="1:9" s="9" customFormat="1" x14ac:dyDescent="0.2">
      <c r="A28" s="6" t="s">
        <v>1629</v>
      </c>
      <c r="B28" s="6"/>
      <c r="C28" s="32">
        <v>0</v>
      </c>
      <c r="D28" s="32">
        <v>0</v>
      </c>
      <c r="F28" s="10"/>
      <c r="H28" s="6"/>
      <c r="I28" s="6"/>
    </row>
    <row r="29" spans="1:9" s="9" customFormat="1" x14ac:dyDescent="0.2">
      <c r="A29" s="6" t="s">
        <v>1377</v>
      </c>
      <c r="B29" s="6"/>
      <c r="C29" s="32">
        <v>0</v>
      </c>
      <c r="D29" s="32">
        <v>0</v>
      </c>
      <c r="F29" s="10"/>
      <c r="H29" s="6"/>
      <c r="I29" s="6"/>
    </row>
    <row r="30" spans="1:9" s="9" customFormat="1" x14ac:dyDescent="0.2">
      <c r="A30" s="6" t="s">
        <v>1379</v>
      </c>
      <c r="B30" s="6"/>
      <c r="C30" s="32">
        <v>0</v>
      </c>
      <c r="D30" s="32">
        <v>0</v>
      </c>
      <c r="F30" s="10"/>
      <c r="H30" s="6"/>
      <c r="I30" s="6"/>
    </row>
    <row r="31" spans="1:9" s="9" customFormat="1" x14ac:dyDescent="0.2">
      <c r="A31" s="6" t="s">
        <v>1380</v>
      </c>
      <c r="B31" s="6"/>
      <c r="C31" s="32">
        <v>0</v>
      </c>
      <c r="D31" s="32">
        <v>0</v>
      </c>
      <c r="F31" s="10"/>
      <c r="H31" s="6"/>
      <c r="I31" s="6"/>
    </row>
    <row r="32" spans="1:9" s="9" customFormat="1" x14ac:dyDescent="0.2">
      <c r="A32" s="6" t="s">
        <v>1381</v>
      </c>
      <c r="B32" s="6"/>
      <c r="C32" s="32">
        <v>0</v>
      </c>
      <c r="D32" s="32">
        <v>0</v>
      </c>
      <c r="F32" s="10"/>
      <c r="H32" s="6"/>
      <c r="I32" s="6"/>
    </row>
    <row r="34" spans="1:9" s="9" customFormat="1" x14ac:dyDescent="0.2">
      <c r="A34" s="6" t="s">
        <v>56</v>
      </c>
      <c r="B34" s="6"/>
      <c r="C34" s="6"/>
      <c r="D34" s="6"/>
      <c r="F34" s="10"/>
      <c r="H34" s="6"/>
      <c r="I34" s="6"/>
    </row>
    <row r="36" spans="1:9" s="9" customFormat="1" ht="15" customHeight="1" x14ac:dyDescent="0.25">
      <c r="A36" s="198" t="s">
        <v>1625</v>
      </c>
      <c r="B36" s="199"/>
      <c r="C36" s="199"/>
      <c r="D36" s="31" t="s">
        <v>58</v>
      </c>
      <c r="F36" s="10"/>
      <c r="H36" s="6"/>
      <c r="I36" s="6"/>
    </row>
    <row r="37" spans="1:9" ht="15" x14ac:dyDescent="0.25">
      <c r="A37" s="100"/>
    </row>
    <row r="38" spans="1:9" x14ac:dyDescent="0.2">
      <c r="A38" s="11" t="s">
        <v>1630</v>
      </c>
    </row>
    <row r="40" spans="1:9" x14ac:dyDescent="0.2">
      <c r="A40" s="11" t="s">
        <v>1631</v>
      </c>
      <c r="B40" s="11"/>
      <c r="C40" s="11"/>
      <c r="D40" s="31" t="s">
        <v>58</v>
      </c>
    </row>
  </sheetData>
  <mergeCells count="4">
    <mergeCell ref="A1:G1"/>
    <mergeCell ref="A17:G17"/>
    <mergeCell ref="A19:D19"/>
    <mergeCell ref="A36:C36"/>
  </mergeCells>
  <conditionalFormatting sqref="F2 F18:F65439">
    <cfRule type="cellIs" dxfId="7" priority="3" stopIfTrue="1" operator="between">
      <formula>0.009</formula>
      <formula>-0.009</formula>
    </cfRule>
  </conditionalFormatting>
  <conditionalFormatting sqref="F4:F10">
    <cfRule type="cellIs" dxfId="6" priority="2" stopIfTrue="1" operator="between">
      <formula>0.009</formula>
      <formula>-0.009</formula>
    </cfRule>
  </conditionalFormatting>
  <conditionalFormatting sqref="F12:F16">
    <cfRule type="cellIs" dxfId="5"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F4F9E-6A60-45A1-B8DE-4A760AAA10F7}">
  <dimension ref="A1:I158"/>
  <sheetViews>
    <sheetView workbookViewId="0">
      <selection sqref="A1:G1"/>
    </sheetView>
  </sheetViews>
  <sheetFormatPr defaultColWidth="9.28515625" defaultRowHeight="11.25" x14ac:dyDescent="0.2"/>
  <cols>
    <col min="1" max="1" width="45" style="6" bestFit="1" customWidth="1"/>
    <col min="2" max="2" width="47.42578125"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1405</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30</v>
      </c>
      <c r="B5" s="18"/>
      <c r="C5" s="18"/>
      <c r="D5" s="18"/>
      <c r="E5" s="19"/>
      <c r="F5" s="20"/>
      <c r="G5" s="19"/>
    </row>
    <row r="6" spans="1:7" x14ac:dyDescent="0.2">
      <c r="A6" s="21" t="s">
        <v>31</v>
      </c>
      <c r="B6" s="22"/>
      <c r="C6" s="22"/>
      <c r="D6" s="22"/>
      <c r="E6" s="23"/>
      <c r="F6" s="24"/>
      <c r="G6" s="23"/>
    </row>
    <row r="7" spans="1:7" x14ac:dyDescent="0.2">
      <c r="A7" s="22" t="s">
        <v>1406</v>
      </c>
      <c r="B7" s="22" t="s">
        <v>1407</v>
      </c>
      <c r="C7" s="22" t="s">
        <v>1173</v>
      </c>
      <c r="D7" s="25">
        <v>2500</v>
      </c>
      <c r="E7" s="23">
        <v>2509.6136301000001</v>
      </c>
      <c r="F7" s="24">
        <v>8.5560681720151592</v>
      </c>
      <c r="G7" s="23">
        <v>7.875</v>
      </c>
    </row>
    <row r="8" spans="1:7" x14ac:dyDescent="0.2">
      <c r="A8" s="22" t="s">
        <v>72</v>
      </c>
      <c r="B8" s="22" t="s">
        <v>71</v>
      </c>
      <c r="C8" s="22" t="s">
        <v>73</v>
      </c>
      <c r="D8" s="25">
        <v>2109</v>
      </c>
      <c r="E8" s="23">
        <v>2295.2141550000001</v>
      </c>
      <c r="F8" s="24">
        <v>7.8251124173132798</v>
      </c>
      <c r="G8" s="23">
        <v>9.2449999999999992</v>
      </c>
    </row>
    <row r="9" spans="1:7" x14ac:dyDescent="0.2">
      <c r="A9" s="22" t="s">
        <v>75</v>
      </c>
      <c r="B9" s="22" t="s">
        <v>74</v>
      </c>
      <c r="C9" s="22" t="s">
        <v>73</v>
      </c>
      <c r="D9" s="25">
        <v>2042</v>
      </c>
      <c r="E9" s="23">
        <v>2215.8191240000001</v>
      </c>
      <c r="F9" s="24">
        <v>7.5544295960185197</v>
      </c>
      <c r="G9" s="23">
        <v>9.18</v>
      </c>
    </row>
    <row r="10" spans="1:7" x14ac:dyDescent="0.2">
      <c r="A10" s="22" t="s">
        <v>77</v>
      </c>
      <c r="B10" s="22" t="s">
        <v>76</v>
      </c>
      <c r="C10" s="22" t="s">
        <v>78</v>
      </c>
      <c r="D10" s="25">
        <v>2000</v>
      </c>
      <c r="E10" s="23">
        <v>2039.8587396999999</v>
      </c>
      <c r="F10" s="24">
        <v>6.9545248833617004</v>
      </c>
      <c r="G10" s="23">
        <v>8.2100000000000009</v>
      </c>
    </row>
    <row r="11" spans="1:7" x14ac:dyDescent="0.2">
      <c r="A11" s="22" t="s">
        <v>1408</v>
      </c>
      <c r="B11" s="22" t="s">
        <v>1409</v>
      </c>
      <c r="C11" s="22" t="s">
        <v>32</v>
      </c>
      <c r="D11" s="25">
        <v>100</v>
      </c>
      <c r="E11" s="23">
        <v>1023.0509863</v>
      </c>
      <c r="F11" s="24">
        <v>3.4879050214121401</v>
      </c>
      <c r="G11" s="23">
        <v>7.94</v>
      </c>
    </row>
    <row r="12" spans="1:7" x14ac:dyDescent="0.2">
      <c r="A12" s="22" t="s">
        <v>80</v>
      </c>
      <c r="B12" s="22" t="s">
        <v>79</v>
      </c>
      <c r="C12" s="22" t="s">
        <v>32</v>
      </c>
      <c r="D12" s="25">
        <v>1000</v>
      </c>
      <c r="E12" s="23">
        <v>996.13439730000005</v>
      </c>
      <c r="F12" s="24">
        <v>3.39613783953207</v>
      </c>
      <c r="G12" s="23">
        <v>8.3999000000000006</v>
      </c>
    </row>
    <row r="13" spans="1:7" x14ac:dyDescent="0.2">
      <c r="A13" s="21" t="s">
        <v>34</v>
      </c>
      <c r="B13" s="21"/>
      <c r="C13" s="21"/>
      <c r="D13" s="21"/>
      <c r="E13" s="26">
        <f>SUM(E6:E12)</f>
        <v>11079.6910324</v>
      </c>
      <c r="F13" s="27">
        <f>SUM(F6:F12)</f>
        <v>37.774177929652865</v>
      </c>
      <c r="G13" s="26"/>
    </row>
    <row r="14" spans="1:7" x14ac:dyDescent="0.2">
      <c r="A14" s="22"/>
      <c r="B14" s="22"/>
      <c r="C14" s="22"/>
      <c r="D14" s="22"/>
      <c r="E14" s="23"/>
      <c r="F14" s="24"/>
      <c r="G14" s="23"/>
    </row>
    <row r="15" spans="1:7" x14ac:dyDescent="0.2">
      <c r="A15" s="21" t="s">
        <v>35</v>
      </c>
      <c r="B15" s="22"/>
      <c r="C15" s="22"/>
      <c r="D15" s="22"/>
      <c r="E15" s="23"/>
      <c r="F15" s="24"/>
      <c r="G15" s="23"/>
    </row>
    <row r="16" spans="1:7" x14ac:dyDescent="0.2">
      <c r="A16" s="21" t="s">
        <v>36</v>
      </c>
      <c r="B16" s="22"/>
      <c r="C16" s="22"/>
      <c r="D16" s="22"/>
      <c r="E16" s="23"/>
      <c r="F16" s="24"/>
      <c r="G16" s="23"/>
    </row>
    <row r="17" spans="1:7" x14ac:dyDescent="0.2">
      <c r="A17" s="22" t="s">
        <v>1302</v>
      </c>
      <c r="B17" s="22" t="s">
        <v>1303</v>
      </c>
      <c r="C17" s="22" t="s">
        <v>38</v>
      </c>
      <c r="D17" s="25">
        <v>500</v>
      </c>
      <c r="E17" s="23">
        <v>2364.0650000000001</v>
      </c>
      <c r="F17" s="24">
        <v>8.0598467670376195</v>
      </c>
      <c r="G17" s="23">
        <v>7.95</v>
      </c>
    </row>
    <row r="18" spans="1:7" x14ac:dyDescent="0.2">
      <c r="A18" s="22" t="s">
        <v>1410</v>
      </c>
      <c r="B18" s="22" t="s">
        <v>1411</v>
      </c>
      <c r="C18" s="22" t="s">
        <v>38</v>
      </c>
      <c r="D18" s="25">
        <v>500</v>
      </c>
      <c r="E18" s="23">
        <v>2354.7024999999999</v>
      </c>
      <c r="F18" s="24">
        <v>8.0279270375223994</v>
      </c>
      <c r="G18" s="23">
        <v>7.875</v>
      </c>
    </row>
    <row r="19" spans="1:7" x14ac:dyDescent="0.2">
      <c r="A19" s="22" t="s">
        <v>82</v>
      </c>
      <c r="B19" s="22" t="s">
        <v>81</v>
      </c>
      <c r="C19" s="22" t="s">
        <v>39</v>
      </c>
      <c r="D19" s="25">
        <v>500</v>
      </c>
      <c r="E19" s="23">
        <v>2352.7525000000001</v>
      </c>
      <c r="F19" s="24">
        <v>8.0212788695592891</v>
      </c>
      <c r="G19" s="23">
        <v>7.85</v>
      </c>
    </row>
    <row r="20" spans="1:7" x14ac:dyDescent="0.2">
      <c r="A20" s="22" t="s">
        <v>84</v>
      </c>
      <c r="B20" s="22" t="s">
        <v>83</v>
      </c>
      <c r="C20" s="22" t="s">
        <v>39</v>
      </c>
      <c r="D20" s="25">
        <v>200</v>
      </c>
      <c r="E20" s="23">
        <v>954.62400000000002</v>
      </c>
      <c r="F20" s="24">
        <v>3.2546157403186999</v>
      </c>
      <c r="G20" s="23">
        <v>7.78</v>
      </c>
    </row>
    <row r="21" spans="1:7" x14ac:dyDescent="0.2">
      <c r="A21" s="21" t="s">
        <v>34</v>
      </c>
      <c r="B21" s="21"/>
      <c r="C21" s="21"/>
      <c r="D21" s="21"/>
      <c r="E21" s="26">
        <f>SUM(E16:E20)</f>
        <v>8026.1440000000002</v>
      </c>
      <c r="F21" s="27">
        <f>SUM(F16:F20)</f>
        <v>27.36366841443801</v>
      </c>
      <c r="G21" s="26"/>
    </row>
    <row r="22" spans="1:7" x14ac:dyDescent="0.2">
      <c r="A22" s="22"/>
      <c r="B22" s="22"/>
      <c r="C22" s="22"/>
      <c r="D22" s="22"/>
      <c r="E22" s="23"/>
      <c r="F22" s="24"/>
      <c r="G22" s="23"/>
    </row>
    <row r="23" spans="1:7" x14ac:dyDescent="0.2">
      <c r="A23" s="21" t="s">
        <v>69</v>
      </c>
      <c r="B23" s="22"/>
      <c r="C23" s="22"/>
      <c r="D23" s="22"/>
      <c r="E23" s="23"/>
      <c r="F23" s="24"/>
      <c r="G23" s="23"/>
    </row>
    <row r="24" spans="1:7" x14ac:dyDescent="0.2">
      <c r="A24" s="22" t="s">
        <v>1412</v>
      </c>
      <c r="B24" s="22" t="s">
        <v>1413</v>
      </c>
      <c r="C24" s="22" t="s">
        <v>43</v>
      </c>
      <c r="D24" s="25">
        <v>2500000</v>
      </c>
      <c r="E24" s="23">
        <v>2530.5095833</v>
      </c>
      <c r="F24" s="24">
        <v>8.6273090984884995</v>
      </c>
      <c r="G24" s="23">
        <v>7.8976269700000001</v>
      </c>
    </row>
    <row r="25" spans="1:7" x14ac:dyDescent="0.2">
      <c r="A25" s="22" t="s">
        <v>1414</v>
      </c>
      <c r="B25" s="22" t="s">
        <v>1415</v>
      </c>
      <c r="C25" s="22" t="s">
        <v>43</v>
      </c>
      <c r="D25" s="25">
        <v>2500000</v>
      </c>
      <c r="E25" s="23">
        <v>2495.3438888999999</v>
      </c>
      <c r="F25" s="24">
        <v>8.5074181021239905</v>
      </c>
      <c r="G25" s="23">
        <v>7.80959366</v>
      </c>
    </row>
    <row r="26" spans="1:7" x14ac:dyDescent="0.2">
      <c r="A26" s="22" t="s">
        <v>1416</v>
      </c>
      <c r="B26" s="22" t="s">
        <v>1417</v>
      </c>
      <c r="C26" s="22" t="s">
        <v>43</v>
      </c>
      <c r="D26" s="25">
        <v>2500000</v>
      </c>
      <c r="E26" s="23">
        <v>2494.9569443999999</v>
      </c>
      <c r="F26" s="24">
        <v>8.50609888569916</v>
      </c>
      <c r="G26" s="23">
        <v>7.8084162499999996</v>
      </c>
    </row>
    <row r="27" spans="1:7" x14ac:dyDescent="0.2">
      <c r="A27" s="22" t="s">
        <v>1418</v>
      </c>
      <c r="B27" s="22" t="s">
        <v>1419</v>
      </c>
      <c r="C27" s="22" t="s">
        <v>43</v>
      </c>
      <c r="D27" s="25">
        <v>500000</v>
      </c>
      <c r="E27" s="23">
        <v>525.87750000000005</v>
      </c>
      <c r="F27" s="24">
        <v>1.7928830502684301</v>
      </c>
      <c r="G27" s="23">
        <v>6.4178444599740399</v>
      </c>
    </row>
    <row r="28" spans="1:7" x14ac:dyDescent="0.2">
      <c r="A28" s="21" t="s">
        <v>34</v>
      </c>
      <c r="B28" s="21"/>
      <c r="C28" s="21"/>
      <c r="D28" s="21"/>
      <c r="E28" s="26">
        <f>SUM(E24:E27)</f>
        <v>8046.6879165999999</v>
      </c>
      <c r="F28" s="27">
        <f>SUM(F24:F27)</f>
        <v>27.433709136580077</v>
      </c>
      <c r="G28" s="26"/>
    </row>
    <row r="29" spans="1:7" x14ac:dyDescent="0.2">
      <c r="A29" s="22"/>
      <c r="B29" s="22"/>
      <c r="C29" s="22"/>
      <c r="D29" s="22"/>
      <c r="E29" s="23"/>
      <c r="F29" s="24"/>
      <c r="G29" s="23"/>
    </row>
    <row r="30" spans="1:7" x14ac:dyDescent="0.2">
      <c r="A30" s="21" t="s">
        <v>1244</v>
      </c>
      <c r="B30" s="22"/>
      <c r="C30" s="22"/>
      <c r="D30" s="22"/>
      <c r="E30" s="23"/>
      <c r="F30" s="24"/>
      <c r="G30" s="23"/>
    </row>
    <row r="31" spans="1:7" x14ac:dyDescent="0.2">
      <c r="A31" s="22" t="s">
        <v>1245</v>
      </c>
      <c r="B31" s="22" t="s">
        <v>1246</v>
      </c>
      <c r="C31" s="22" t="s">
        <v>1247</v>
      </c>
      <c r="D31" s="25">
        <v>884.07799999999997</v>
      </c>
      <c r="E31" s="23">
        <v>104.19407270000001</v>
      </c>
      <c r="F31" s="24">
        <v>0.355230613369589</v>
      </c>
      <c r="G31" s="23">
        <v>5.8</v>
      </c>
    </row>
    <row r="32" spans="1:7" x14ac:dyDescent="0.2">
      <c r="A32" s="21" t="s">
        <v>34</v>
      </c>
      <c r="B32" s="21"/>
      <c r="C32" s="21"/>
      <c r="D32" s="21"/>
      <c r="E32" s="26">
        <f>SUM(E31:E31)</f>
        <v>104.19407270000001</v>
      </c>
      <c r="F32" s="27">
        <f>SUM(F31:F31)</f>
        <v>0.355230613369589</v>
      </c>
      <c r="G32" s="26"/>
    </row>
    <row r="33" spans="1:7" x14ac:dyDescent="0.2">
      <c r="A33" s="22"/>
      <c r="B33" s="22"/>
      <c r="C33" s="22"/>
      <c r="D33" s="22"/>
      <c r="E33" s="23"/>
      <c r="F33" s="24"/>
      <c r="G33" s="23"/>
    </row>
    <row r="34" spans="1:7" x14ac:dyDescent="0.2">
      <c r="A34" s="21" t="s">
        <v>44</v>
      </c>
      <c r="B34" s="21"/>
      <c r="C34" s="21"/>
      <c r="D34" s="21"/>
      <c r="E34" s="26">
        <f>E13+E21+E28+E32</f>
        <v>27256.717021699998</v>
      </c>
      <c r="F34" s="27">
        <f>F13+F21+F28+F32</f>
        <v>92.926786094040537</v>
      </c>
      <c r="G34" s="26"/>
    </row>
    <row r="35" spans="1:7" x14ac:dyDescent="0.2">
      <c r="A35" s="21"/>
      <c r="B35" s="21"/>
      <c r="C35" s="21"/>
      <c r="D35" s="21"/>
      <c r="E35" s="26"/>
      <c r="F35" s="27"/>
      <c r="G35" s="26"/>
    </row>
    <row r="36" spans="1:7" x14ac:dyDescent="0.2">
      <c r="A36" s="21" t="s">
        <v>1359</v>
      </c>
      <c r="B36" s="21"/>
      <c r="C36" s="21"/>
      <c r="D36" s="21"/>
      <c r="E36" s="26">
        <v>2.9705490700000001</v>
      </c>
      <c r="F36" s="27">
        <f>E36/E40*100</f>
        <v>1.0127543158993555E-2</v>
      </c>
      <c r="G36" s="26"/>
    </row>
    <row r="37" spans="1:7" x14ac:dyDescent="0.2">
      <c r="A37" s="21"/>
      <c r="B37" s="21"/>
      <c r="C37" s="21"/>
      <c r="D37" s="21"/>
      <c r="E37" s="26"/>
      <c r="F37" s="27"/>
      <c r="G37" s="26"/>
    </row>
    <row r="38" spans="1:7" x14ac:dyDescent="0.2">
      <c r="A38" s="21" t="s">
        <v>46</v>
      </c>
      <c r="B38" s="21"/>
      <c r="C38" s="21"/>
      <c r="D38" s="21"/>
      <c r="E38" s="26">
        <f>E40-(E13+E21+E28+E32+E36)</f>
        <v>2071.7013294300014</v>
      </c>
      <c r="F38" s="27">
        <f>F40-(F13+F21+F28+F32+F36)</f>
        <v>7.0630863628004761</v>
      </c>
      <c r="G38" s="26"/>
    </row>
    <row r="39" spans="1:7" x14ac:dyDescent="0.2">
      <c r="A39" s="22"/>
      <c r="B39" s="22"/>
      <c r="C39" s="22"/>
      <c r="D39" s="22"/>
      <c r="E39" s="23"/>
      <c r="F39" s="24"/>
      <c r="G39" s="23"/>
    </row>
    <row r="40" spans="1:7" x14ac:dyDescent="0.2">
      <c r="A40" s="28" t="s">
        <v>45</v>
      </c>
      <c r="B40" s="28"/>
      <c r="C40" s="28"/>
      <c r="D40" s="28"/>
      <c r="E40" s="29">
        <v>29331.3889002</v>
      </c>
      <c r="F40" s="30">
        <v>100</v>
      </c>
      <c r="G40" s="29"/>
    </row>
    <row r="42" spans="1:7" x14ac:dyDescent="0.2">
      <c r="A42" s="77" t="s">
        <v>1360</v>
      </c>
      <c r="B42" s="77"/>
      <c r="C42" s="77"/>
      <c r="D42" s="77"/>
      <c r="E42" s="78"/>
      <c r="F42" s="79"/>
      <c r="G42" s="78"/>
    </row>
    <row r="43" spans="1:7" x14ac:dyDescent="0.2">
      <c r="A43" s="22"/>
      <c r="B43" s="22"/>
      <c r="C43" s="22"/>
      <c r="D43" s="22"/>
      <c r="E43" s="23"/>
      <c r="F43" s="24"/>
      <c r="G43" s="23"/>
    </row>
    <row r="44" spans="1:7" x14ac:dyDescent="0.2">
      <c r="A44" s="21" t="s">
        <v>1361</v>
      </c>
      <c r="B44" s="21"/>
      <c r="C44" s="21"/>
      <c r="D44" s="21"/>
      <c r="E44" s="26" t="s">
        <v>1362</v>
      </c>
      <c r="F44" s="27" t="s">
        <v>3</v>
      </c>
      <c r="G44" s="26"/>
    </row>
    <row r="45" spans="1:7" x14ac:dyDescent="0.2">
      <c r="A45" s="22" t="s">
        <v>1420</v>
      </c>
      <c r="B45" s="22"/>
      <c r="C45" s="22"/>
      <c r="D45" s="22"/>
      <c r="E45" s="23">
        <v>2500</v>
      </c>
      <c r="F45" s="24">
        <f t="shared" ref="F45:F52" si="0">E45/$E$40*100</f>
        <v>8.5232922604048724</v>
      </c>
      <c r="G45" s="23"/>
    </row>
    <row r="46" spans="1:7" x14ac:dyDescent="0.2">
      <c r="A46" s="22" t="s">
        <v>1364</v>
      </c>
      <c r="B46" s="22"/>
      <c r="C46" s="22"/>
      <c r="D46" s="22"/>
      <c r="E46" s="23">
        <v>2500</v>
      </c>
      <c r="F46" s="24">
        <f t="shared" si="0"/>
        <v>8.5232922604048724</v>
      </c>
      <c r="G46" s="23"/>
    </row>
    <row r="47" spans="1:7" x14ac:dyDescent="0.2">
      <c r="A47" s="22" t="s">
        <v>1364</v>
      </c>
      <c r="B47" s="22"/>
      <c r="C47" s="22"/>
      <c r="D47" s="22"/>
      <c r="E47" s="23">
        <v>2500</v>
      </c>
      <c r="F47" s="24">
        <f t="shared" si="0"/>
        <v>8.5232922604048724</v>
      </c>
      <c r="G47" s="23"/>
    </row>
    <row r="48" spans="1:7" x14ac:dyDescent="0.2">
      <c r="A48" s="22" t="s">
        <v>1364</v>
      </c>
      <c r="B48" s="22"/>
      <c r="C48" s="22"/>
      <c r="D48" s="22"/>
      <c r="E48" s="23">
        <v>2500</v>
      </c>
      <c r="F48" s="24">
        <f t="shared" si="0"/>
        <v>8.5232922604048724</v>
      </c>
      <c r="G48" s="23"/>
    </row>
    <row r="49" spans="1:7" x14ac:dyDescent="0.2">
      <c r="A49" s="22" t="s">
        <v>1364</v>
      </c>
      <c r="B49" s="22"/>
      <c r="C49" s="22"/>
      <c r="D49" s="22"/>
      <c r="E49" s="23">
        <v>2500</v>
      </c>
      <c r="F49" s="24">
        <f t="shared" si="0"/>
        <v>8.5232922604048724</v>
      </c>
      <c r="G49" s="23"/>
    </row>
    <row r="50" spans="1:7" x14ac:dyDescent="0.2">
      <c r="A50" s="22" t="s">
        <v>1365</v>
      </c>
      <c r="B50" s="22"/>
      <c r="C50" s="22"/>
      <c r="D50" s="22"/>
      <c r="E50" s="23">
        <v>2500</v>
      </c>
      <c r="F50" s="24">
        <f t="shared" si="0"/>
        <v>8.5232922604048724</v>
      </c>
      <c r="G50" s="23"/>
    </row>
    <row r="51" spans="1:7" x14ac:dyDescent="0.2">
      <c r="A51" s="22" t="s">
        <v>1365</v>
      </c>
      <c r="B51" s="22"/>
      <c r="C51" s="22"/>
      <c r="D51" s="22"/>
      <c r="E51" s="23">
        <v>2500</v>
      </c>
      <c r="F51" s="24">
        <f t="shared" si="0"/>
        <v>8.5232922604048724</v>
      </c>
      <c r="G51" s="23"/>
    </row>
    <row r="52" spans="1:7" x14ac:dyDescent="0.2">
      <c r="A52" s="22" t="s">
        <v>1365</v>
      </c>
      <c r="B52" s="22"/>
      <c r="C52" s="22"/>
      <c r="D52" s="22"/>
      <c r="E52" s="23">
        <v>2500</v>
      </c>
      <c r="F52" s="24">
        <f t="shared" si="0"/>
        <v>8.5232922604048724</v>
      </c>
      <c r="G52" s="23"/>
    </row>
    <row r="53" spans="1:7" x14ac:dyDescent="0.2">
      <c r="A53" s="28" t="s">
        <v>1366</v>
      </c>
      <c r="B53" s="28"/>
      <c r="C53" s="28"/>
      <c r="D53" s="28"/>
      <c r="E53" s="29">
        <f xml:space="preserve"> SUM(E45:E52)</f>
        <v>20000</v>
      </c>
      <c r="F53" s="30">
        <f xml:space="preserve"> SUM(F45:F52)</f>
        <v>68.186338083238979</v>
      </c>
      <c r="G53" s="29"/>
    </row>
    <row r="54" spans="1:7" x14ac:dyDescent="0.2">
      <c r="A54" s="6" t="s">
        <v>1421</v>
      </c>
      <c r="B54" s="11"/>
      <c r="C54" s="11"/>
      <c r="D54" s="11"/>
      <c r="E54" s="12"/>
      <c r="F54" s="13"/>
      <c r="G54" s="12"/>
    </row>
    <row r="56" spans="1:7" x14ac:dyDescent="0.2">
      <c r="A56" s="11" t="s">
        <v>48</v>
      </c>
    </row>
    <row r="57" spans="1:7" x14ac:dyDescent="0.2">
      <c r="A57" s="11" t="s">
        <v>1249</v>
      </c>
    </row>
    <row r="58" spans="1:7" x14ac:dyDescent="0.2">
      <c r="A58" s="11" t="s">
        <v>1422</v>
      </c>
    </row>
    <row r="60" spans="1:7" ht="35.1" customHeight="1" x14ac:dyDescent="0.2">
      <c r="A60" s="178" t="s">
        <v>1371</v>
      </c>
      <c r="B60" s="178"/>
      <c r="C60" s="178"/>
      <c r="D60" s="178"/>
      <c r="E60" s="178"/>
      <c r="F60" s="178"/>
      <c r="G60" s="178"/>
    </row>
    <row r="62" spans="1:7" ht="23.25" customHeight="1" x14ac:dyDescent="0.2">
      <c r="A62" s="175" t="s">
        <v>983</v>
      </c>
      <c r="B62" s="175"/>
      <c r="C62" s="175"/>
      <c r="D62" s="175"/>
    </row>
    <row r="64" spans="1:7" x14ac:dyDescent="0.2">
      <c r="A64" s="11" t="s">
        <v>49</v>
      </c>
    </row>
    <row r="65" spans="1:4" x14ac:dyDescent="0.2">
      <c r="A65" s="11" t="s">
        <v>995</v>
      </c>
    </row>
    <row r="66" spans="1:4" x14ac:dyDescent="0.2">
      <c r="A66" s="11" t="s">
        <v>50</v>
      </c>
      <c r="B66" s="11"/>
      <c r="C66" s="31" t="s">
        <v>52</v>
      </c>
      <c r="D66" s="11" t="s">
        <v>51</v>
      </c>
    </row>
    <row r="67" spans="1:4" x14ac:dyDescent="0.2">
      <c r="A67" s="6" t="s">
        <v>59</v>
      </c>
      <c r="C67" s="32">
        <v>42.819899999999997</v>
      </c>
      <c r="D67" s="32">
        <v>42.813899999999997</v>
      </c>
    </row>
    <row r="68" spans="1:4" x14ac:dyDescent="0.2">
      <c r="A68" s="6" t="s">
        <v>1278</v>
      </c>
      <c r="C68" s="32">
        <v>10.1821</v>
      </c>
      <c r="D68" s="32">
        <v>10.1547</v>
      </c>
    </row>
    <row r="69" spans="1:4" x14ac:dyDescent="0.2">
      <c r="A69" s="6" t="s">
        <v>60</v>
      </c>
      <c r="C69" s="32">
        <v>47.020499999999998</v>
      </c>
      <c r="D69" s="32">
        <v>47.04</v>
      </c>
    </row>
    <row r="70" spans="1:4" x14ac:dyDescent="0.2">
      <c r="A70" s="6" t="s">
        <v>1280</v>
      </c>
      <c r="C70" s="32">
        <v>10.0863</v>
      </c>
      <c r="D70" s="32">
        <v>10.0602</v>
      </c>
    </row>
    <row r="72" spans="1:4" x14ac:dyDescent="0.2">
      <c r="A72" s="11" t="s">
        <v>996</v>
      </c>
    </row>
    <row r="73" spans="1:4" x14ac:dyDescent="0.2">
      <c r="A73" s="176" t="s">
        <v>53</v>
      </c>
      <c r="B73" s="177"/>
      <c r="C73" s="33" t="s">
        <v>54</v>
      </c>
    </row>
    <row r="74" spans="1:4" x14ac:dyDescent="0.2">
      <c r="A74" s="171" t="s">
        <v>1278</v>
      </c>
      <c r="B74" s="172"/>
      <c r="C74" s="34">
        <v>2.6069990000000001E-2</v>
      </c>
    </row>
    <row r="75" spans="1:4" x14ac:dyDescent="0.2">
      <c r="A75" s="171" t="s">
        <v>1280</v>
      </c>
      <c r="B75" s="172"/>
      <c r="C75" s="34">
        <v>2.9342590000000002E-2</v>
      </c>
    </row>
    <row r="76" spans="1:4" x14ac:dyDescent="0.2">
      <c r="A76" s="6" t="s">
        <v>55</v>
      </c>
    </row>
    <row r="77" spans="1:4" x14ac:dyDescent="0.2">
      <c r="A77" s="6" t="s">
        <v>56</v>
      </c>
    </row>
    <row r="79" spans="1:4" x14ac:dyDescent="0.2">
      <c r="A79" s="11" t="s">
        <v>1382</v>
      </c>
    </row>
    <row r="80" spans="1:4" x14ac:dyDescent="0.2">
      <c r="A80" s="11"/>
    </row>
    <row r="81" spans="1:5" x14ac:dyDescent="0.2">
      <c r="A81" s="6" t="s">
        <v>1383</v>
      </c>
    </row>
    <row r="83" spans="1:5" ht="33.75" x14ac:dyDescent="0.2">
      <c r="A83" s="80" t="s">
        <v>1000</v>
      </c>
      <c r="B83" s="81" t="s">
        <v>1384</v>
      </c>
      <c r="C83" s="80" t="s">
        <v>1385</v>
      </c>
      <c r="D83" s="82" t="s">
        <v>1386</v>
      </c>
      <c r="E83" s="83" t="s">
        <v>1387</v>
      </c>
    </row>
    <row r="84" spans="1:5" x14ac:dyDescent="0.2">
      <c r="A84" s="179" t="s">
        <v>1423</v>
      </c>
      <c r="B84" s="84" t="s">
        <v>1389</v>
      </c>
      <c r="C84" s="84" t="s">
        <v>1390</v>
      </c>
      <c r="D84" s="85">
        <v>46153</v>
      </c>
      <c r="E84" s="86">
        <v>2500</v>
      </c>
    </row>
    <row r="85" spans="1:5" ht="24" customHeight="1" x14ac:dyDescent="0.2">
      <c r="A85" s="180"/>
      <c r="B85" s="84" t="s">
        <v>1005</v>
      </c>
      <c r="C85" s="84" t="s">
        <v>1391</v>
      </c>
      <c r="D85" s="85">
        <v>46337</v>
      </c>
      <c r="E85" s="86">
        <v>-2500</v>
      </c>
    </row>
    <row r="86" spans="1:5" ht="14.65" customHeight="1" x14ac:dyDescent="0.2">
      <c r="A86" s="179" t="s">
        <v>1424</v>
      </c>
      <c r="B86" s="84" t="s">
        <v>1389</v>
      </c>
      <c r="C86" s="84" t="s">
        <v>1390</v>
      </c>
      <c r="D86" s="85">
        <v>46153</v>
      </c>
      <c r="E86" s="86">
        <v>2500</v>
      </c>
    </row>
    <row r="87" spans="1:5" ht="15" customHeight="1" x14ac:dyDescent="0.2">
      <c r="A87" s="180"/>
      <c r="B87" s="84" t="s">
        <v>1005</v>
      </c>
      <c r="C87" s="84" t="s">
        <v>1391</v>
      </c>
      <c r="D87" s="85">
        <v>46337</v>
      </c>
      <c r="E87" s="86">
        <v>-2500</v>
      </c>
    </row>
    <row r="88" spans="1:5" x14ac:dyDescent="0.2">
      <c r="A88" s="179" t="s">
        <v>1423</v>
      </c>
      <c r="B88" s="84" t="s">
        <v>1389</v>
      </c>
      <c r="C88" s="84" t="s">
        <v>1390</v>
      </c>
      <c r="D88" s="85">
        <v>46153</v>
      </c>
      <c r="E88" s="86">
        <v>2500</v>
      </c>
    </row>
    <row r="89" spans="1:5" ht="23.1" customHeight="1" x14ac:dyDescent="0.2">
      <c r="A89" s="180"/>
      <c r="B89" s="84" t="s">
        <v>1005</v>
      </c>
      <c r="C89" s="84" t="s">
        <v>1391</v>
      </c>
      <c r="D89" s="85">
        <v>46337</v>
      </c>
      <c r="E89" s="86">
        <v>-2500</v>
      </c>
    </row>
    <row r="90" spans="1:5" ht="14.65" customHeight="1" x14ac:dyDescent="0.2">
      <c r="A90" s="179" t="s">
        <v>1425</v>
      </c>
      <c r="B90" s="84" t="s">
        <v>1389</v>
      </c>
      <c r="C90" s="84" t="s">
        <v>1390</v>
      </c>
      <c r="D90" s="85">
        <v>46197</v>
      </c>
      <c r="E90" s="86">
        <v>2500</v>
      </c>
    </row>
    <row r="91" spans="1:5" x14ac:dyDescent="0.2">
      <c r="A91" s="180"/>
      <c r="B91" s="84" t="s">
        <v>1005</v>
      </c>
      <c r="C91" s="84" t="s">
        <v>1391</v>
      </c>
      <c r="D91" s="85">
        <v>46197</v>
      </c>
      <c r="E91" s="86">
        <v>-2500</v>
      </c>
    </row>
    <row r="92" spans="1:5" ht="14.65" customHeight="1" x14ac:dyDescent="0.2">
      <c r="A92" s="179" t="s">
        <v>1426</v>
      </c>
      <c r="B92" s="84" t="s">
        <v>1389</v>
      </c>
      <c r="C92" s="84" t="s">
        <v>1390</v>
      </c>
      <c r="D92" s="85">
        <v>46203</v>
      </c>
      <c r="E92" s="86">
        <v>2500</v>
      </c>
    </row>
    <row r="93" spans="1:5" ht="15.6" customHeight="1" x14ac:dyDescent="0.2">
      <c r="A93" s="180"/>
      <c r="B93" s="84" t="s">
        <v>1005</v>
      </c>
      <c r="C93" s="84" t="s">
        <v>1391</v>
      </c>
      <c r="D93" s="85">
        <v>46203</v>
      </c>
      <c r="E93" s="86">
        <v>-2500</v>
      </c>
    </row>
    <row r="94" spans="1:5" x14ac:dyDescent="0.2">
      <c r="A94" s="179" t="s">
        <v>1427</v>
      </c>
      <c r="B94" s="84" t="s">
        <v>1389</v>
      </c>
      <c r="C94" s="84" t="s">
        <v>1390</v>
      </c>
      <c r="D94" s="85">
        <v>46240</v>
      </c>
      <c r="E94" s="86">
        <v>2500</v>
      </c>
    </row>
    <row r="95" spans="1:5" x14ac:dyDescent="0.2">
      <c r="A95" s="180"/>
      <c r="B95" s="84" t="s">
        <v>1005</v>
      </c>
      <c r="C95" s="84" t="s">
        <v>1391</v>
      </c>
      <c r="D95" s="85">
        <v>47885</v>
      </c>
      <c r="E95" s="86">
        <v>-2500</v>
      </c>
    </row>
    <row r="96" spans="1:5" x14ac:dyDescent="0.2">
      <c r="A96" s="179" t="s">
        <v>1428</v>
      </c>
      <c r="B96" s="84" t="s">
        <v>1389</v>
      </c>
      <c r="C96" s="84" t="s">
        <v>1390</v>
      </c>
      <c r="D96" s="85">
        <v>46304</v>
      </c>
      <c r="E96" s="86">
        <v>2500</v>
      </c>
    </row>
    <row r="97" spans="1:5" ht="18.600000000000001" customHeight="1" x14ac:dyDescent="0.2">
      <c r="A97" s="180"/>
      <c r="B97" s="84" t="s">
        <v>1005</v>
      </c>
      <c r="C97" s="84" t="s">
        <v>1391</v>
      </c>
      <c r="D97" s="85">
        <v>47947</v>
      </c>
      <c r="E97" s="86">
        <v>-2500</v>
      </c>
    </row>
    <row r="98" spans="1:5" x14ac:dyDescent="0.2">
      <c r="A98" s="179" t="s">
        <v>1429</v>
      </c>
      <c r="B98" s="84" t="s">
        <v>1389</v>
      </c>
      <c r="C98" s="84" t="s">
        <v>1390</v>
      </c>
      <c r="D98" s="85">
        <v>46304</v>
      </c>
      <c r="E98" s="86">
        <v>2500</v>
      </c>
    </row>
    <row r="99" spans="1:5" ht="14.65" customHeight="1" x14ac:dyDescent="0.2">
      <c r="A99" s="180"/>
      <c r="B99" s="84" t="s">
        <v>1005</v>
      </c>
      <c r="C99" s="84" t="s">
        <v>1391</v>
      </c>
      <c r="D99" s="85">
        <v>47947</v>
      </c>
      <c r="E99" s="86">
        <v>-2500</v>
      </c>
    </row>
    <row r="100" spans="1:5" x14ac:dyDescent="0.2">
      <c r="A100" s="11"/>
    </row>
    <row r="101" spans="1:5" x14ac:dyDescent="0.2">
      <c r="A101" s="6" t="s">
        <v>1430</v>
      </c>
    </row>
    <row r="102" spans="1:5" x14ac:dyDescent="0.2">
      <c r="A102" s="6" t="s">
        <v>1431</v>
      </c>
    </row>
    <row r="104" spans="1:5" x14ac:dyDescent="0.2">
      <c r="A104" s="11" t="s">
        <v>1267</v>
      </c>
      <c r="D104" s="35">
        <v>2.9837023731185299</v>
      </c>
      <c r="E104" s="9" t="s">
        <v>57</v>
      </c>
    </row>
    <row r="106" spans="1:5" x14ac:dyDescent="0.2">
      <c r="A106" s="11" t="s">
        <v>70</v>
      </c>
      <c r="D106" s="31" t="s">
        <v>58</v>
      </c>
    </row>
    <row r="108" spans="1:5" x14ac:dyDescent="0.2">
      <c r="A108" s="11" t="s">
        <v>1268</v>
      </c>
      <c r="B108" s="11"/>
      <c r="C108" s="11"/>
      <c r="D108" s="31" t="s">
        <v>58</v>
      </c>
    </row>
    <row r="109" spans="1:5" x14ac:dyDescent="0.2">
      <c r="A109" s="11"/>
      <c r="B109" s="11"/>
      <c r="C109" s="11"/>
      <c r="D109" s="11"/>
    </row>
    <row r="110" spans="1:5" x14ac:dyDescent="0.2">
      <c r="A110" s="11" t="s">
        <v>1400</v>
      </c>
      <c r="B110" s="11"/>
      <c r="C110" s="11"/>
      <c r="D110" s="31" t="s">
        <v>58</v>
      </c>
    </row>
    <row r="111" spans="1:5" x14ac:dyDescent="0.2">
      <c r="A111" s="11"/>
      <c r="B111" s="11"/>
      <c r="C111" s="11"/>
      <c r="D111" s="11"/>
    </row>
    <row r="112" spans="1:5" x14ac:dyDescent="0.2">
      <c r="A112" s="11" t="s">
        <v>1840</v>
      </c>
      <c r="B112" s="11"/>
      <c r="C112" s="11"/>
      <c r="D112" s="31" t="s">
        <v>58</v>
      </c>
    </row>
    <row r="113" spans="1:9" x14ac:dyDescent="0.2">
      <c r="A113" s="11"/>
      <c r="B113" s="11"/>
      <c r="C113" s="11"/>
      <c r="D113" s="11"/>
    </row>
    <row r="114" spans="1:9" x14ac:dyDescent="0.2">
      <c r="A114" s="11" t="s">
        <v>1401</v>
      </c>
      <c r="B114" s="11"/>
      <c r="C114" s="11"/>
      <c r="D114" s="31" t="s">
        <v>58</v>
      </c>
    </row>
    <row r="115" spans="1:9" x14ac:dyDescent="0.2">
      <c r="A115" s="11"/>
      <c r="B115" s="11"/>
      <c r="C115" s="11"/>
      <c r="D115" s="11"/>
    </row>
    <row r="116" spans="1:9" x14ac:dyDescent="0.2">
      <c r="A116" s="11" t="s">
        <v>1402</v>
      </c>
      <c r="B116" s="11"/>
      <c r="C116" s="11"/>
      <c r="D116" s="31" t="s">
        <v>58</v>
      </c>
    </row>
    <row r="118" spans="1:9" x14ac:dyDescent="0.2">
      <c r="A118" s="56" t="s">
        <v>1272</v>
      </c>
      <c r="B118" s="57"/>
      <c r="C118" s="57"/>
      <c r="D118" s="57"/>
      <c r="E118" s="10"/>
      <c r="G118" s="10"/>
      <c r="H118" s="57"/>
      <c r="I118" s="57"/>
    </row>
    <row r="119" spans="1:9" ht="15" x14ac:dyDescent="0.25">
      <c r="A119" s="87"/>
      <c r="B119" s="57"/>
      <c r="C119" s="57"/>
      <c r="D119" s="57"/>
      <c r="E119" s="10"/>
      <c r="G119" s="10"/>
      <c r="H119" s="57"/>
      <c r="I119" s="57"/>
    </row>
    <row r="120" spans="1:9" x14ac:dyDescent="0.2">
      <c r="A120" s="56" t="s">
        <v>1129</v>
      </c>
      <c r="B120" s="57"/>
      <c r="C120" s="57"/>
      <c r="D120" s="57"/>
      <c r="E120" s="10"/>
      <c r="G120" s="10"/>
      <c r="H120" s="57"/>
      <c r="I120" s="57"/>
    </row>
    <row r="121" spans="1:9" x14ac:dyDescent="0.2">
      <c r="A121" s="57"/>
      <c r="B121" s="57"/>
      <c r="C121" s="57"/>
      <c r="D121" s="57"/>
      <c r="E121" s="10"/>
      <c r="G121" s="10"/>
      <c r="H121" s="57"/>
      <c r="I121" s="57"/>
    </row>
    <row r="122" spans="1:9" x14ac:dyDescent="0.2">
      <c r="A122" s="57"/>
      <c r="B122" s="57"/>
      <c r="C122" s="57"/>
      <c r="D122" s="57"/>
      <c r="E122" s="10"/>
      <c r="G122" s="10"/>
      <c r="H122" s="57"/>
      <c r="I122" s="57"/>
    </row>
    <row r="123" spans="1:9" x14ac:dyDescent="0.2">
      <c r="A123" s="57"/>
      <c r="B123" s="57"/>
      <c r="C123" s="57"/>
      <c r="D123" s="57"/>
      <c r="E123" s="10"/>
      <c r="G123" s="10"/>
      <c r="H123" s="57"/>
      <c r="I123" s="57"/>
    </row>
    <row r="124" spans="1:9" x14ac:dyDescent="0.2">
      <c r="A124" s="57"/>
      <c r="B124" s="57"/>
      <c r="C124" s="57"/>
      <c r="D124" s="57"/>
      <c r="E124" s="10"/>
      <c r="G124" s="10"/>
      <c r="H124" s="57"/>
      <c r="I124" s="57"/>
    </row>
    <row r="125" spans="1:9" x14ac:dyDescent="0.2">
      <c r="A125" s="57"/>
      <c r="B125" s="57"/>
      <c r="C125" s="57"/>
      <c r="D125" s="57"/>
      <c r="E125" s="10"/>
      <c r="G125" s="10"/>
      <c r="H125" s="57"/>
      <c r="I125" s="57"/>
    </row>
    <row r="126" spans="1:9" x14ac:dyDescent="0.2">
      <c r="A126" s="57"/>
      <c r="B126" s="57"/>
      <c r="C126" s="57"/>
      <c r="D126" s="57"/>
      <c r="E126" s="10"/>
      <c r="G126" s="10"/>
      <c r="H126" s="57"/>
      <c r="I126" s="57"/>
    </row>
    <row r="127" spans="1:9" x14ac:dyDescent="0.2">
      <c r="A127" s="57"/>
      <c r="B127" s="57"/>
      <c r="C127" s="57"/>
      <c r="D127" s="57"/>
      <c r="E127" s="10"/>
      <c r="G127" s="10"/>
      <c r="H127" s="57"/>
      <c r="I127" s="57"/>
    </row>
    <row r="128" spans="1:9" x14ac:dyDescent="0.2">
      <c r="A128" s="57"/>
      <c r="B128" s="57"/>
      <c r="C128" s="57"/>
      <c r="D128" s="57"/>
      <c r="E128" s="10"/>
      <c r="G128" s="10"/>
      <c r="H128" s="57"/>
      <c r="I128" s="57"/>
    </row>
    <row r="129" spans="1:9" x14ac:dyDescent="0.2">
      <c r="A129" s="57"/>
      <c r="B129" s="57"/>
      <c r="C129" s="57"/>
      <c r="D129" s="57"/>
      <c r="E129" s="10"/>
      <c r="G129" s="10"/>
      <c r="H129" s="57"/>
      <c r="I129" s="57"/>
    </row>
    <row r="130" spans="1:9" x14ac:dyDescent="0.2">
      <c r="A130" s="57"/>
      <c r="B130" s="57"/>
      <c r="C130" s="57"/>
      <c r="D130" s="57"/>
      <c r="E130" s="10"/>
      <c r="G130" s="10"/>
      <c r="H130" s="57"/>
      <c r="I130" s="57"/>
    </row>
    <row r="131" spans="1:9" x14ac:dyDescent="0.2">
      <c r="A131" s="57"/>
      <c r="B131" s="57"/>
      <c r="C131" s="57"/>
      <c r="D131" s="57"/>
      <c r="E131" s="10"/>
      <c r="G131" s="10"/>
      <c r="H131" s="57"/>
      <c r="I131" s="57"/>
    </row>
    <row r="132" spans="1:9" x14ac:dyDescent="0.2">
      <c r="A132" s="57"/>
      <c r="B132" s="57"/>
      <c r="C132" s="57"/>
      <c r="D132" s="57"/>
      <c r="E132" s="10"/>
      <c r="G132" s="10"/>
      <c r="H132" s="57"/>
      <c r="I132" s="57"/>
    </row>
    <row r="133" spans="1:9" x14ac:dyDescent="0.2">
      <c r="A133" s="57"/>
      <c r="B133" s="57"/>
      <c r="C133" s="57"/>
      <c r="D133" s="57"/>
      <c r="E133" s="10"/>
      <c r="G133" s="10"/>
      <c r="H133" s="57"/>
      <c r="I133" s="57"/>
    </row>
    <row r="134" spans="1:9" x14ac:dyDescent="0.2">
      <c r="A134" s="57"/>
      <c r="B134" s="57"/>
      <c r="C134" s="57"/>
      <c r="D134" s="57"/>
      <c r="E134" s="10"/>
      <c r="G134" s="10"/>
      <c r="H134" s="57"/>
      <c r="I134" s="57"/>
    </row>
    <row r="135" spans="1:9" x14ac:dyDescent="0.2">
      <c r="A135" s="57"/>
      <c r="B135" s="57"/>
      <c r="C135" s="57"/>
      <c r="D135" s="57"/>
      <c r="E135" s="10"/>
      <c r="G135" s="10"/>
      <c r="H135" s="57"/>
      <c r="I135" s="57"/>
    </row>
    <row r="136" spans="1:9" x14ac:dyDescent="0.2">
      <c r="A136" s="56" t="s">
        <v>1432</v>
      </c>
      <c r="B136" s="57"/>
      <c r="C136" s="57"/>
      <c r="D136" s="57"/>
      <c r="E136" s="10"/>
      <c r="G136" s="10"/>
      <c r="H136" s="57"/>
      <c r="I136" s="57"/>
    </row>
    <row r="137" spans="1:9" x14ac:dyDescent="0.2">
      <c r="A137" s="57"/>
      <c r="B137" s="57"/>
      <c r="C137" s="57"/>
      <c r="D137" s="57"/>
      <c r="E137" s="10"/>
      <c r="G137" s="10"/>
      <c r="H137" s="57"/>
      <c r="I137" s="57"/>
    </row>
    <row r="138" spans="1:9" x14ac:dyDescent="0.2">
      <c r="A138" s="56" t="s">
        <v>1130</v>
      </c>
      <c r="B138" s="57"/>
      <c r="C138" s="57"/>
      <c r="D138" s="57"/>
      <c r="E138" s="10"/>
      <c r="G138" s="10"/>
      <c r="H138" s="57"/>
      <c r="I138" s="57"/>
    </row>
    <row r="139" spans="1:9" x14ac:dyDescent="0.2">
      <c r="A139" s="57"/>
      <c r="B139" s="57"/>
      <c r="C139" s="57"/>
      <c r="D139" s="57"/>
      <c r="E139" s="10"/>
      <c r="G139" s="10"/>
      <c r="H139" s="57"/>
      <c r="I139" s="57"/>
    </row>
    <row r="140" spans="1:9" x14ac:dyDescent="0.2">
      <c r="A140" s="57"/>
      <c r="B140" s="57"/>
      <c r="C140" s="57"/>
      <c r="D140" s="57"/>
      <c r="E140" s="10"/>
      <c r="G140" s="10"/>
      <c r="H140" s="57"/>
      <c r="I140" s="57"/>
    </row>
    <row r="141" spans="1:9" x14ac:dyDescent="0.2">
      <c r="A141" s="57"/>
      <c r="B141" s="57"/>
      <c r="C141" s="57"/>
      <c r="D141" s="57"/>
      <c r="E141" s="10"/>
      <c r="G141" s="10"/>
      <c r="H141" s="57"/>
      <c r="I141" s="57"/>
    </row>
    <row r="142" spans="1:9" x14ac:dyDescent="0.2">
      <c r="A142" s="57"/>
      <c r="B142" s="57"/>
      <c r="C142" s="57"/>
      <c r="D142" s="57"/>
      <c r="E142" s="10"/>
      <c r="G142" s="10"/>
      <c r="H142" s="57"/>
      <c r="I142" s="57"/>
    </row>
    <row r="143" spans="1:9" x14ac:dyDescent="0.2">
      <c r="A143" s="57"/>
      <c r="B143" s="57"/>
      <c r="C143" s="57"/>
      <c r="D143" s="57"/>
      <c r="E143" s="10"/>
      <c r="G143" s="10"/>
      <c r="H143" s="57"/>
      <c r="I143" s="57"/>
    </row>
    <row r="144" spans="1:9" x14ac:dyDescent="0.2">
      <c r="A144" s="57"/>
      <c r="B144" s="57"/>
      <c r="C144" s="57"/>
      <c r="D144" s="57"/>
      <c r="E144" s="10"/>
      <c r="G144" s="10"/>
      <c r="H144" s="57"/>
      <c r="I144" s="57"/>
    </row>
    <row r="145" spans="1:9" x14ac:dyDescent="0.2">
      <c r="A145" s="57"/>
      <c r="B145" s="57"/>
      <c r="C145" s="57"/>
      <c r="D145" s="57"/>
      <c r="E145" s="10"/>
      <c r="G145" s="10"/>
      <c r="H145" s="57"/>
      <c r="I145" s="57"/>
    </row>
    <row r="146" spans="1:9" x14ac:dyDescent="0.2">
      <c r="A146" s="57"/>
      <c r="B146" s="57"/>
      <c r="C146" s="57"/>
      <c r="D146" s="57"/>
      <c r="E146" s="10"/>
      <c r="G146" s="10"/>
      <c r="H146" s="57"/>
      <c r="I146" s="57"/>
    </row>
    <row r="147" spans="1:9" x14ac:dyDescent="0.2">
      <c r="A147" s="57"/>
      <c r="B147" s="57"/>
      <c r="C147" s="57"/>
      <c r="D147" s="57"/>
      <c r="E147" s="10"/>
      <c r="G147" s="10"/>
      <c r="H147" s="57"/>
      <c r="I147" s="57"/>
    </row>
    <row r="148" spans="1:9" x14ac:dyDescent="0.2">
      <c r="A148" s="57"/>
      <c r="B148" s="57"/>
      <c r="C148" s="57"/>
      <c r="D148" s="57"/>
      <c r="E148" s="10"/>
      <c r="G148" s="10"/>
      <c r="H148" s="57"/>
      <c r="I148" s="57"/>
    </row>
    <row r="149" spans="1:9" x14ac:dyDescent="0.2">
      <c r="A149" s="57"/>
      <c r="B149" s="57"/>
      <c r="C149" s="57"/>
      <c r="D149" s="57"/>
      <c r="E149" s="10"/>
      <c r="G149" s="10"/>
      <c r="H149" s="57"/>
      <c r="I149" s="57"/>
    </row>
    <row r="150" spans="1:9" x14ac:dyDescent="0.2">
      <c r="A150" s="57"/>
      <c r="B150" s="57"/>
      <c r="C150" s="57"/>
      <c r="D150" s="57"/>
      <c r="E150" s="10"/>
      <c r="G150" s="10"/>
      <c r="H150" s="57"/>
      <c r="I150" s="57"/>
    </row>
    <row r="151" spans="1:9" x14ac:dyDescent="0.2">
      <c r="A151" s="57"/>
      <c r="B151" s="57"/>
      <c r="C151" s="57"/>
      <c r="D151" s="57"/>
      <c r="E151" s="10"/>
      <c r="G151" s="10"/>
      <c r="H151" s="57"/>
      <c r="I151" s="57"/>
    </row>
    <row r="152" spans="1:9" x14ac:dyDescent="0.2">
      <c r="A152" s="57"/>
      <c r="B152" s="57"/>
      <c r="C152" s="57"/>
      <c r="D152" s="57"/>
      <c r="E152" s="10"/>
      <c r="G152" s="10"/>
      <c r="H152" s="57"/>
      <c r="I152" s="57"/>
    </row>
    <row r="153" spans="1:9" x14ac:dyDescent="0.2">
      <c r="A153" s="57" t="s">
        <v>1128</v>
      </c>
      <c r="B153" s="57"/>
      <c r="C153" s="57"/>
      <c r="D153" s="57"/>
      <c r="E153" s="10"/>
      <c r="G153" s="10"/>
      <c r="H153" s="57"/>
      <c r="I153" s="57"/>
    </row>
    <row r="154" spans="1:9" x14ac:dyDescent="0.2">
      <c r="A154" s="71"/>
      <c r="B154" s="57"/>
      <c r="C154" s="57"/>
      <c r="D154" s="57"/>
      <c r="E154" s="10"/>
      <c r="G154" s="10"/>
      <c r="H154" s="57"/>
      <c r="I154" s="57"/>
    </row>
    <row r="155" spans="1:9" x14ac:dyDescent="0.2">
      <c r="A155" s="57"/>
      <c r="B155" s="57"/>
      <c r="C155" s="57"/>
      <c r="D155" s="57"/>
      <c r="E155" s="10"/>
      <c r="G155" s="10"/>
      <c r="H155" s="57"/>
      <c r="I155" s="57"/>
    </row>
    <row r="156" spans="1:9" x14ac:dyDescent="0.2">
      <c r="A156" s="57"/>
      <c r="B156" s="57"/>
      <c r="C156" s="57"/>
      <c r="D156" s="57"/>
      <c r="E156" s="10"/>
      <c r="G156" s="10"/>
      <c r="H156" s="57"/>
      <c r="I156" s="57"/>
    </row>
    <row r="157" spans="1:9" x14ac:dyDescent="0.2">
      <c r="A157" s="71"/>
      <c r="B157" s="57"/>
      <c r="C157" s="57"/>
      <c r="D157" s="57"/>
      <c r="E157" s="10"/>
      <c r="G157" s="10"/>
      <c r="H157" s="57"/>
      <c r="I157" s="57"/>
    </row>
    <row r="158" spans="1:9" x14ac:dyDescent="0.2">
      <c r="A158" s="71"/>
    </row>
  </sheetData>
  <mergeCells count="14">
    <mergeCell ref="A96:A97"/>
    <mergeCell ref="A98:A99"/>
    <mergeCell ref="A84:A85"/>
    <mergeCell ref="A86:A87"/>
    <mergeCell ref="A88:A89"/>
    <mergeCell ref="A90:A91"/>
    <mergeCell ref="A92:A93"/>
    <mergeCell ref="A94:A95"/>
    <mergeCell ref="A75:B75"/>
    <mergeCell ref="A1:G1"/>
    <mergeCell ref="A60:G60"/>
    <mergeCell ref="A62:D62"/>
    <mergeCell ref="A73:B73"/>
    <mergeCell ref="A74:B74"/>
  </mergeCells>
  <conditionalFormatting sqref="F2:F3 F5:F59">
    <cfRule type="cellIs" dxfId="116" priority="2" stopIfTrue="1" operator="between">
      <formula>0.009</formula>
      <formula>-0.009</formula>
    </cfRule>
  </conditionalFormatting>
  <conditionalFormatting sqref="F61:F65557">
    <cfRule type="cellIs" dxfId="115"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B1FA3-4DBE-46F4-88B8-D00CCE2D67BB}">
  <dimension ref="A1:I72"/>
  <sheetViews>
    <sheetView workbookViewId="0">
      <selection sqref="A1:G1"/>
    </sheetView>
  </sheetViews>
  <sheetFormatPr defaultColWidth="9.42578125" defaultRowHeight="11.25" x14ac:dyDescent="0.2"/>
  <cols>
    <col min="1" max="1" width="38.5703125" style="6" bestFit="1" customWidth="1"/>
    <col min="2" max="2" width="58" style="6" bestFit="1" customWidth="1"/>
    <col min="3" max="3" width="15.42578125" style="6" bestFit="1" customWidth="1"/>
    <col min="4" max="4" width="15.5703125" style="6" bestFit="1" customWidth="1"/>
    <col min="5" max="5" width="26.42578125" style="9" customWidth="1"/>
    <col min="6" max="6" width="13.5703125" style="10" bestFit="1" customWidth="1"/>
    <col min="7" max="7" width="11" style="9" customWidth="1"/>
    <col min="8" max="16384" width="9.42578125" style="6"/>
  </cols>
  <sheetData>
    <row r="1" spans="1:7" s="1" customFormat="1" ht="15" x14ac:dyDescent="0.2">
      <c r="A1" s="173" t="s">
        <v>1632</v>
      </c>
      <c r="B1" s="174"/>
      <c r="C1" s="174"/>
      <c r="D1" s="174"/>
      <c r="E1" s="174"/>
      <c r="F1" s="174"/>
      <c r="G1" s="174"/>
    </row>
    <row r="2" spans="1:7" s="1" customFormat="1" ht="12" x14ac:dyDescent="0.2">
      <c r="A2" s="7" t="s">
        <v>7</v>
      </c>
      <c r="B2" s="6"/>
      <c r="C2" s="6"/>
      <c r="D2" s="6"/>
      <c r="E2" s="9"/>
      <c r="F2" s="10"/>
      <c r="G2" s="9"/>
    </row>
    <row r="3" spans="1:7" s="1" customFormat="1" ht="33.75" x14ac:dyDescent="0.2">
      <c r="A3" s="90" t="s">
        <v>2</v>
      </c>
      <c r="B3" s="90" t="s">
        <v>0</v>
      </c>
      <c r="C3" s="91" t="s">
        <v>1168</v>
      </c>
      <c r="D3" s="91" t="s">
        <v>1</v>
      </c>
      <c r="E3" s="101" t="s">
        <v>6</v>
      </c>
      <c r="F3" s="92" t="s">
        <v>3</v>
      </c>
      <c r="G3" s="92" t="s">
        <v>5</v>
      </c>
    </row>
    <row r="4" spans="1:7" s="1" customFormat="1" ht="27" customHeight="1" x14ac:dyDescent="0.2">
      <c r="A4" s="77" t="s">
        <v>30</v>
      </c>
      <c r="B4" s="93"/>
      <c r="C4" s="93"/>
      <c r="D4" s="93"/>
      <c r="E4" s="94"/>
      <c r="F4" s="64"/>
      <c r="G4" s="95"/>
    </row>
    <row r="5" spans="1:7" s="1" customFormat="1" ht="13.9" customHeight="1" x14ac:dyDescent="0.2">
      <c r="A5" s="21" t="s">
        <v>31</v>
      </c>
      <c r="B5" s="22"/>
      <c r="C5" s="22"/>
      <c r="D5" s="22"/>
      <c r="E5" s="23"/>
      <c r="F5" s="24"/>
      <c r="G5" s="23"/>
    </row>
    <row r="6" spans="1:7" s="1" customFormat="1" ht="12" x14ac:dyDescent="0.2">
      <c r="A6" s="22" t="s">
        <v>1620</v>
      </c>
      <c r="B6" s="22" t="s">
        <v>1621</v>
      </c>
      <c r="C6" s="96" t="s">
        <v>1622</v>
      </c>
      <c r="D6" s="25">
        <v>1695</v>
      </c>
      <c r="E6" s="23">
        <v>0</v>
      </c>
      <c r="F6" s="24">
        <v>100</v>
      </c>
      <c r="G6" s="23">
        <v>0</v>
      </c>
    </row>
    <row r="7" spans="1:7" x14ac:dyDescent="0.2">
      <c r="A7" s="21" t="s">
        <v>34</v>
      </c>
      <c r="B7" s="21"/>
      <c r="C7" s="21"/>
      <c r="D7" s="21"/>
      <c r="E7" s="26">
        <f>SUM(E5:E6)</f>
        <v>0</v>
      </c>
      <c r="F7" s="27">
        <f>SUM(F5:F6)</f>
        <v>100</v>
      </c>
      <c r="G7" s="26"/>
    </row>
    <row r="8" spans="1:7" x14ac:dyDescent="0.2">
      <c r="A8" s="22"/>
      <c r="B8" s="22"/>
      <c r="C8" s="22"/>
      <c r="D8" s="22"/>
      <c r="E8" s="23"/>
      <c r="F8" s="24"/>
      <c r="G8" s="23"/>
    </row>
    <row r="9" spans="1:7" x14ac:dyDescent="0.2">
      <c r="A9" s="21" t="s">
        <v>44</v>
      </c>
      <c r="B9" s="21"/>
      <c r="C9" s="21"/>
      <c r="D9" s="21"/>
      <c r="E9" s="26">
        <f>E7</f>
        <v>0</v>
      </c>
      <c r="F9" s="27">
        <f>F7</f>
        <v>100</v>
      </c>
      <c r="G9" s="26"/>
    </row>
    <row r="10" spans="1:7" x14ac:dyDescent="0.2">
      <c r="A10" s="21"/>
      <c r="B10" s="21"/>
      <c r="C10" s="21"/>
      <c r="D10" s="21"/>
      <c r="E10" s="26"/>
      <c r="F10" s="27"/>
      <c r="G10" s="26"/>
    </row>
    <row r="11" spans="1:7" x14ac:dyDescent="0.2">
      <c r="A11" s="21" t="s">
        <v>46</v>
      </c>
      <c r="B11" s="21"/>
      <c r="C11" s="21"/>
      <c r="D11" s="21"/>
      <c r="E11" s="97">
        <v>0</v>
      </c>
      <c r="F11" s="97">
        <v>0</v>
      </c>
      <c r="G11" s="26"/>
    </row>
    <row r="12" spans="1:7" x14ac:dyDescent="0.2">
      <c r="A12" s="21"/>
      <c r="B12" s="21"/>
      <c r="C12" s="21"/>
      <c r="D12" s="21"/>
      <c r="E12" s="26"/>
      <c r="F12" s="27"/>
      <c r="G12" s="26"/>
    </row>
    <row r="13" spans="1:7" x14ac:dyDescent="0.2">
      <c r="A13" s="28" t="s">
        <v>45</v>
      </c>
      <c r="B13" s="28"/>
      <c r="C13" s="28"/>
      <c r="D13" s="28"/>
      <c r="E13" s="29">
        <v>3.9999999999999998E-7</v>
      </c>
      <c r="F13" s="30">
        <v>100</v>
      </c>
      <c r="G13" s="29"/>
    </row>
    <row r="15" spans="1:7" x14ac:dyDescent="0.2">
      <c r="A15" s="11" t="s">
        <v>48</v>
      </c>
    </row>
    <row r="16" spans="1:7" x14ac:dyDescent="0.2">
      <c r="A16" s="11" t="s">
        <v>1623</v>
      </c>
    </row>
    <row r="17" spans="1:7" ht="23.65" customHeight="1" x14ac:dyDescent="0.2">
      <c r="A17" s="197" t="s">
        <v>1624</v>
      </c>
      <c r="B17" s="197"/>
      <c r="C17" s="197"/>
      <c r="D17" s="197"/>
      <c r="E17" s="197"/>
      <c r="F17" s="197"/>
      <c r="G17" s="197"/>
    </row>
    <row r="18" spans="1:7" x14ac:dyDescent="0.2">
      <c r="A18" s="102"/>
      <c r="B18" s="102"/>
      <c r="C18" s="102"/>
      <c r="D18" s="102"/>
      <c r="E18" s="102"/>
      <c r="F18" s="102"/>
      <c r="G18" s="102"/>
    </row>
    <row r="19" spans="1:7" ht="21.75" customHeight="1" x14ac:dyDescent="0.2">
      <c r="A19" s="175" t="s">
        <v>983</v>
      </c>
      <c r="B19" s="175"/>
      <c r="C19" s="175"/>
      <c r="D19" s="175"/>
      <c r="E19" s="102"/>
      <c r="F19" s="102"/>
      <c r="G19" s="102"/>
    </row>
    <row r="20" spans="1:7" x14ac:dyDescent="0.2">
      <c r="A20" s="102"/>
      <c r="B20" s="102"/>
      <c r="C20" s="102"/>
      <c r="D20" s="102"/>
      <c r="E20" s="102"/>
      <c r="F20" s="102"/>
      <c r="G20" s="102"/>
    </row>
    <row r="21" spans="1:7" x14ac:dyDescent="0.2">
      <c r="A21" s="11" t="s">
        <v>49</v>
      </c>
    </row>
    <row r="22" spans="1:7" x14ac:dyDescent="0.2">
      <c r="A22" s="11" t="s">
        <v>995</v>
      </c>
    </row>
    <row r="23" spans="1:7" x14ac:dyDescent="0.2">
      <c r="A23" s="11" t="s">
        <v>50</v>
      </c>
      <c r="B23" s="11"/>
      <c r="C23" s="55" t="s">
        <v>52</v>
      </c>
      <c r="D23" s="11" t="s">
        <v>51</v>
      </c>
    </row>
    <row r="24" spans="1:7" x14ac:dyDescent="0.2">
      <c r="A24" s="6" t="s">
        <v>59</v>
      </c>
      <c r="C24" s="32">
        <v>0</v>
      </c>
      <c r="D24" s="32">
        <v>0</v>
      </c>
    </row>
    <row r="25" spans="1:7" x14ac:dyDescent="0.2">
      <c r="A25" s="6" t="s">
        <v>127</v>
      </c>
      <c r="C25" s="32">
        <v>0</v>
      </c>
      <c r="D25" s="32">
        <v>0</v>
      </c>
    </row>
    <row r="26" spans="1:7" x14ac:dyDescent="0.2">
      <c r="A26" s="6" t="s">
        <v>60</v>
      </c>
      <c r="C26" s="32">
        <v>0</v>
      </c>
      <c r="D26" s="32">
        <v>0</v>
      </c>
    </row>
    <row r="27" spans="1:7" x14ac:dyDescent="0.2">
      <c r="A27" s="6" t="s">
        <v>128</v>
      </c>
      <c r="C27" s="32">
        <v>0</v>
      </c>
      <c r="D27" s="32">
        <v>0</v>
      </c>
    </row>
    <row r="29" spans="1:7" x14ac:dyDescent="0.2">
      <c r="A29" s="6" t="s">
        <v>56</v>
      </c>
    </row>
    <row r="31" spans="1:7" ht="15" x14ac:dyDescent="0.25">
      <c r="A31" s="198" t="s">
        <v>1625</v>
      </c>
      <c r="B31" s="199"/>
      <c r="C31" s="199"/>
      <c r="D31" s="31" t="s">
        <v>58</v>
      </c>
    </row>
    <row r="32" spans="1:7" x14ac:dyDescent="0.2">
      <c r="A32" s="11"/>
      <c r="B32" s="11"/>
      <c r="C32" s="11"/>
      <c r="D32" s="11"/>
    </row>
    <row r="33" spans="1:7" x14ac:dyDescent="0.2">
      <c r="A33" s="11" t="s">
        <v>1626</v>
      </c>
      <c r="B33" s="11"/>
      <c r="C33" s="11"/>
      <c r="D33" s="31" t="s">
        <v>58</v>
      </c>
    </row>
    <row r="35" spans="1:7" x14ac:dyDescent="0.2">
      <c r="A35" s="11" t="s">
        <v>1633</v>
      </c>
    </row>
    <row r="36" spans="1:7" ht="28.15" customHeight="1" x14ac:dyDescent="0.2"/>
    <row r="38" spans="1:7" ht="13.9" customHeight="1" x14ac:dyDescent="0.2"/>
    <row r="39" spans="1:7" ht="10.5" customHeight="1" x14ac:dyDescent="0.2"/>
    <row r="40" spans="1:7" ht="26.25" customHeight="1" x14ac:dyDescent="0.2"/>
    <row r="42" spans="1:7" ht="29.1" customHeight="1" x14ac:dyDescent="0.2"/>
    <row r="44" spans="1:7" s="1" customFormat="1" ht="12" x14ac:dyDescent="0.2">
      <c r="A44" s="6"/>
      <c r="B44" s="6"/>
      <c r="C44" s="6"/>
      <c r="D44" s="6"/>
      <c r="E44" s="9"/>
      <c r="F44" s="10"/>
      <c r="G44" s="9"/>
    </row>
    <row r="46" spans="1:7" s="1" customFormat="1" ht="38.25" customHeight="1" x14ac:dyDescent="0.2">
      <c r="A46" s="6"/>
      <c r="B46" s="6"/>
      <c r="C46" s="6"/>
      <c r="D46" s="6"/>
      <c r="E46" s="9"/>
      <c r="F46" s="10"/>
      <c r="G46" s="9"/>
    </row>
    <row r="50" spans="1:9" x14ac:dyDescent="0.2">
      <c r="H50" s="11"/>
      <c r="I50" s="11"/>
    </row>
    <row r="52" spans="1:9" x14ac:dyDescent="0.2">
      <c r="H52" s="11"/>
      <c r="I52" s="11"/>
    </row>
    <row r="53" spans="1:9" x14ac:dyDescent="0.2">
      <c r="H53" s="11"/>
      <c r="I53" s="11"/>
    </row>
    <row r="54" spans="1:9" x14ac:dyDescent="0.2">
      <c r="H54" s="11"/>
      <c r="I54" s="11"/>
    </row>
    <row r="55" spans="1:9" x14ac:dyDescent="0.2">
      <c r="H55" s="11"/>
      <c r="I55" s="11"/>
    </row>
    <row r="56" spans="1:9" x14ac:dyDescent="0.2">
      <c r="H56" s="11"/>
      <c r="I56" s="11"/>
    </row>
    <row r="63" spans="1:9" s="9" customFormat="1" x14ac:dyDescent="0.2">
      <c r="A63" s="6"/>
      <c r="B63" s="6"/>
      <c r="C63" s="6"/>
      <c r="D63" s="6"/>
      <c r="F63" s="10"/>
      <c r="H63" s="6"/>
      <c r="I63" s="6"/>
    </row>
    <row r="64" spans="1:9" s="9" customFormat="1" x14ac:dyDescent="0.2">
      <c r="A64" s="6"/>
      <c r="B64" s="6"/>
      <c r="C64" s="6"/>
      <c r="D64" s="6"/>
      <c r="F64" s="10"/>
      <c r="H64" s="6"/>
      <c r="I64" s="6"/>
    </row>
    <row r="65" spans="1:9" s="9" customFormat="1" x14ac:dyDescent="0.2">
      <c r="A65" s="6"/>
      <c r="B65" s="6"/>
      <c r="C65" s="6"/>
      <c r="D65" s="6"/>
      <c r="F65" s="10"/>
      <c r="H65" s="6"/>
      <c r="I65" s="6"/>
    </row>
    <row r="66" spans="1:9" s="9" customFormat="1" x14ac:dyDescent="0.2">
      <c r="A66" s="6"/>
      <c r="B66" s="6"/>
      <c r="C66" s="6"/>
      <c r="D66" s="6"/>
      <c r="F66" s="10"/>
      <c r="H66" s="6"/>
      <c r="I66" s="6"/>
    </row>
    <row r="67" spans="1:9" s="9" customFormat="1" x14ac:dyDescent="0.2">
      <c r="A67" s="6"/>
      <c r="B67" s="6"/>
      <c r="C67" s="6"/>
      <c r="D67" s="6"/>
      <c r="F67" s="10"/>
      <c r="H67" s="6"/>
      <c r="I67" s="6"/>
    </row>
    <row r="68" spans="1:9" s="9" customFormat="1" x14ac:dyDescent="0.2">
      <c r="A68" s="6"/>
      <c r="B68" s="6"/>
      <c r="C68" s="6"/>
      <c r="D68" s="6"/>
      <c r="F68" s="10"/>
      <c r="H68" s="6"/>
      <c r="I68" s="6"/>
    </row>
    <row r="70" spans="1:9" s="9" customFormat="1" x14ac:dyDescent="0.2">
      <c r="A70" s="6"/>
      <c r="B70" s="6"/>
      <c r="C70" s="6"/>
      <c r="D70" s="6"/>
      <c r="F70" s="10"/>
      <c r="H70" s="6"/>
      <c r="I70" s="6"/>
    </row>
    <row r="72" spans="1:9" s="9" customFormat="1" ht="15" customHeight="1" x14ac:dyDescent="0.2">
      <c r="A72" s="6"/>
      <c r="B72" s="6"/>
      <c r="C72" s="6"/>
      <c r="D72" s="6"/>
      <c r="F72" s="10"/>
      <c r="H72" s="6"/>
      <c r="I72" s="6"/>
    </row>
  </sheetData>
  <mergeCells count="4">
    <mergeCell ref="A1:G1"/>
    <mergeCell ref="A17:G17"/>
    <mergeCell ref="A19:D19"/>
    <mergeCell ref="A31:C31"/>
  </mergeCells>
  <conditionalFormatting sqref="F2 F21:F65442">
    <cfRule type="cellIs" dxfId="4" priority="3" stopIfTrue="1" operator="between">
      <formula>0.009</formula>
      <formula>-0.009</formula>
    </cfRule>
  </conditionalFormatting>
  <conditionalFormatting sqref="F4:F10">
    <cfRule type="cellIs" dxfId="3" priority="2" stopIfTrue="1" operator="between">
      <formula>0.009</formula>
      <formula>-0.009</formula>
    </cfRule>
  </conditionalFormatting>
  <conditionalFormatting sqref="F12:F16">
    <cfRule type="cellIs" dxfId="2"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D2C8A-474D-4734-9A7E-189B4EFA2607}">
  <dimension ref="A1:I189"/>
  <sheetViews>
    <sheetView workbookViewId="0">
      <selection sqref="A1:G1"/>
    </sheetView>
  </sheetViews>
  <sheetFormatPr defaultColWidth="9.28515625" defaultRowHeight="11.25" x14ac:dyDescent="0.2"/>
  <cols>
    <col min="1" max="2" width="54.28515625"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1433</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30</v>
      </c>
      <c r="B5" s="18"/>
      <c r="C5" s="18"/>
      <c r="D5" s="18"/>
      <c r="E5" s="19"/>
      <c r="F5" s="20"/>
      <c r="G5" s="19"/>
    </row>
    <row r="6" spans="1:7" x14ac:dyDescent="0.2">
      <c r="A6" s="21" t="s">
        <v>31</v>
      </c>
      <c r="B6" s="22"/>
      <c r="C6" s="22"/>
      <c r="D6" s="22"/>
      <c r="E6" s="23"/>
      <c r="F6" s="24"/>
      <c r="G6" s="23"/>
    </row>
    <row r="7" spans="1:7" x14ac:dyDescent="0.2">
      <c r="A7" s="22" t="s">
        <v>86</v>
      </c>
      <c r="B7" s="22" t="s">
        <v>85</v>
      </c>
      <c r="C7" s="22" t="s">
        <v>32</v>
      </c>
      <c r="D7" s="25">
        <v>8000</v>
      </c>
      <c r="E7" s="23">
        <v>8055.8564384000001</v>
      </c>
      <c r="F7" s="24">
        <v>5.9851662298531902</v>
      </c>
      <c r="G7" s="23">
        <v>8.3062000000000005</v>
      </c>
    </row>
    <row r="8" spans="1:7" x14ac:dyDescent="0.2">
      <c r="A8" s="22" t="s">
        <v>1434</v>
      </c>
      <c r="B8" s="22" t="s">
        <v>1435</v>
      </c>
      <c r="C8" s="22" t="s">
        <v>1173</v>
      </c>
      <c r="D8" s="25">
        <v>7500</v>
      </c>
      <c r="E8" s="23">
        <v>7928.9221232999998</v>
      </c>
      <c r="F8" s="24">
        <v>5.8908593138902097</v>
      </c>
      <c r="G8" s="23">
        <v>7.4149000000000003</v>
      </c>
    </row>
    <row r="9" spans="1:7" x14ac:dyDescent="0.2">
      <c r="A9" s="22" t="s">
        <v>1436</v>
      </c>
      <c r="B9" s="22" t="s">
        <v>1437</v>
      </c>
      <c r="C9" s="22" t="s">
        <v>32</v>
      </c>
      <c r="D9" s="25">
        <v>7500</v>
      </c>
      <c r="E9" s="23">
        <v>7844.4652397</v>
      </c>
      <c r="F9" s="24">
        <v>5.8281113625747096</v>
      </c>
      <c r="G9" s="23">
        <v>7.99</v>
      </c>
    </row>
    <row r="10" spans="1:7" x14ac:dyDescent="0.2">
      <c r="A10" s="22" t="s">
        <v>1438</v>
      </c>
      <c r="B10" s="22" t="s">
        <v>1439</v>
      </c>
      <c r="C10" s="22" t="s">
        <v>78</v>
      </c>
      <c r="D10" s="25">
        <v>7500</v>
      </c>
      <c r="E10" s="23">
        <v>7605.9382192000003</v>
      </c>
      <c r="F10" s="24">
        <v>5.6508957084824898</v>
      </c>
      <c r="G10" s="23">
        <v>7.9549000000000003</v>
      </c>
    </row>
    <row r="11" spans="1:7" x14ac:dyDescent="0.2">
      <c r="A11" s="22" t="s">
        <v>88</v>
      </c>
      <c r="B11" s="22" t="s">
        <v>87</v>
      </c>
      <c r="C11" s="22" t="s">
        <v>33</v>
      </c>
      <c r="D11" s="25">
        <v>5500</v>
      </c>
      <c r="E11" s="23">
        <v>5875.6258151000002</v>
      </c>
      <c r="F11" s="24">
        <v>4.3653455689901399</v>
      </c>
      <c r="G11" s="23">
        <v>8.0099</v>
      </c>
    </row>
    <row r="12" spans="1:7" x14ac:dyDescent="0.2">
      <c r="A12" s="22" t="s">
        <v>90</v>
      </c>
      <c r="B12" s="22" t="s">
        <v>89</v>
      </c>
      <c r="C12" s="22" t="s">
        <v>32</v>
      </c>
      <c r="D12" s="25">
        <v>5467</v>
      </c>
      <c r="E12" s="23">
        <v>5524.7520400000003</v>
      </c>
      <c r="F12" s="24">
        <v>4.1046609495796798</v>
      </c>
      <c r="G12" s="23">
        <v>8.2824000000000009</v>
      </c>
    </row>
    <row r="13" spans="1:7" x14ac:dyDescent="0.2">
      <c r="A13" s="22" t="s">
        <v>92</v>
      </c>
      <c r="B13" s="22" t="s">
        <v>91</v>
      </c>
      <c r="C13" s="22" t="s">
        <v>32</v>
      </c>
      <c r="D13" s="25">
        <v>5000</v>
      </c>
      <c r="E13" s="23">
        <v>5062.5968493</v>
      </c>
      <c r="F13" s="24">
        <v>3.7612988674124899</v>
      </c>
      <c r="G13" s="23">
        <v>8.11</v>
      </c>
    </row>
    <row r="14" spans="1:7" x14ac:dyDescent="0.2">
      <c r="A14" s="22" t="s">
        <v>94</v>
      </c>
      <c r="B14" s="22" t="s">
        <v>1440</v>
      </c>
      <c r="C14" s="22" t="s">
        <v>32</v>
      </c>
      <c r="D14" s="25">
        <v>5000</v>
      </c>
      <c r="E14" s="23">
        <v>5031.0505479000003</v>
      </c>
      <c r="F14" s="24">
        <v>3.7378612777210898</v>
      </c>
      <c r="G14" s="23">
        <v>7.3344522477657899</v>
      </c>
    </row>
    <row r="15" spans="1:7" x14ac:dyDescent="0.2">
      <c r="A15" s="22" t="s">
        <v>96</v>
      </c>
      <c r="B15" s="22" t="s">
        <v>95</v>
      </c>
      <c r="C15" s="22" t="s">
        <v>32</v>
      </c>
      <c r="D15" s="25">
        <v>5000</v>
      </c>
      <c r="E15" s="23">
        <v>4998.2002739999998</v>
      </c>
      <c r="F15" s="24">
        <v>3.7134548907042499</v>
      </c>
      <c r="G15" s="23">
        <v>8.1835000000000004</v>
      </c>
    </row>
    <row r="16" spans="1:7" x14ac:dyDescent="0.2">
      <c r="A16" s="22" t="s">
        <v>75</v>
      </c>
      <c r="B16" s="22" t="s">
        <v>74</v>
      </c>
      <c r="C16" s="22" t="s">
        <v>73</v>
      </c>
      <c r="D16" s="25">
        <v>4269</v>
      </c>
      <c r="E16" s="23">
        <v>4632.3858179999997</v>
      </c>
      <c r="F16" s="24">
        <v>3.44166996688078</v>
      </c>
      <c r="G16" s="23">
        <v>9.18</v>
      </c>
    </row>
    <row r="17" spans="1:7" x14ac:dyDescent="0.2">
      <c r="A17" s="22" t="s">
        <v>72</v>
      </c>
      <c r="B17" s="22" t="s">
        <v>71</v>
      </c>
      <c r="C17" s="22" t="s">
        <v>73</v>
      </c>
      <c r="D17" s="25">
        <v>4076</v>
      </c>
      <c r="E17" s="23">
        <v>4435.8904199999997</v>
      </c>
      <c r="F17" s="24">
        <v>3.2956820598936098</v>
      </c>
      <c r="G17" s="23">
        <v>9.2449999999999992</v>
      </c>
    </row>
    <row r="18" spans="1:7" x14ac:dyDescent="0.2">
      <c r="A18" s="22" t="s">
        <v>1408</v>
      </c>
      <c r="B18" s="22" t="s">
        <v>1409</v>
      </c>
      <c r="C18" s="22" t="s">
        <v>32</v>
      </c>
      <c r="D18" s="25">
        <v>300</v>
      </c>
      <c r="E18" s="23">
        <v>3069.1529589000002</v>
      </c>
      <c r="F18" s="24">
        <v>2.2802529792239801</v>
      </c>
      <c r="G18" s="23">
        <v>7.94</v>
      </c>
    </row>
    <row r="19" spans="1:7" x14ac:dyDescent="0.2">
      <c r="A19" s="22" t="s">
        <v>98</v>
      </c>
      <c r="B19" s="22" t="s">
        <v>97</v>
      </c>
      <c r="C19" s="22" t="s">
        <v>32</v>
      </c>
      <c r="D19" s="25">
        <v>5143</v>
      </c>
      <c r="E19" s="23">
        <v>2895.2621359999998</v>
      </c>
      <c r="F19" s="24">
        <v>2.1510593312411999</v>
      </c>
      <c r="G19" s="23">
        <v>7.0532000000000004</v>
      </c>
    </row>
    <row r="20" spans="1:7" x14ac:dyDescent="0.2">
      <c r="A20" s="22" t="s">
        <v>1441</v>
      </c>
      <c r="B20" s="22" t="s">
        <v>1442</v>
      </c>
      <c r="C20" s="22" t="s">
        <v>33</v>
      </c>
      <c r="D20" s="25">
        <v>2500</v>
      </c>
      <c r="E20" s="23">
        <v>2642.4952054999999</v>
      </c>
      <c r="F20" s="24">
        <v>1.96326401636432</v>
      </c>
      <c r="G20" s="23">
        <v>7.7798999999999996</v>
      </c>
    </row>
    <row r="21" spans="1:7" x14ac:dyDescent="0.2">
      <c r="A21" s="22" t="s">
        <v>1443</v>
      </c>
      <c r="B21" s="22" t="s">
        <v>1444</v>
      </c>
      <c r="C21" s="22" t="s">
        <v>32</v>
      </c>
      <c r="D21" s="25">
        <v>2500</v>
      </c>
      <c r="E21" s="23">
        <v>2634.3694178000001</v>
      </c>
      <c r="F21" s="24">
        <v>1.95722689411607</v>
      </c>
      <c r="G21" s="23">
        <v>7.6550000000000002</v>
      </c>
    </row>
    <row r="22" spans="1:7" x14ac:dyDescent="0.2">
      <c r="A22" s="22" t="s">
        <v>1445</v>
      </c>
      <c r="B22" s="22" t="s">
        <v>1446</v>
      </c>
      <c r="C22" s="22" t="s">
        <v>1173</v>
      </c>
      <c r="D22" s="25">
        <v>2500</v>
      </c>
      <c r="E22" s="23">
        <v>2576.6340068</v>
      </c>
      <c r="F22" s="24">
        <v>1.9143318853946201</v>
      </c>
      <c r="G22" s="23">
        <v>7.8849999999999998</v>
      </c>
    </row>
    <row r="23" spans="1:7" x14ac:dyDescent="0.2">
      <c r="A23" s="22" t="s">
        <v>77</v>
      </c>
      <c r="B23" s="22" t="s">
        <v>76</v>
      </c>
      <c r="C23" s="22" t="s">
        <v>78</v>
      </c>
      <c r="D23" s="25">
        <v>2500</v>
      </c>
      <c r="E23" s="23">
        <v>2549.8234247</v>
      </c>
      <c r="F23" s="24">
        <v>1.8944127381488101</v>
      </c>
      <c r="G23" s="23">
        <v>8.2100000000000009</v>
      </c>
    </row>
    <row r="24" spans="1:7" x14ac:dyDescent="0.2">
      <c r="A24" s="22" t="s">
        <v>1447</v>
      </c>
      <c r="B24" s="22" t="s">
        <v>1448</v>
      </c>
      <c r="C24" s="22" t="s">
        <v>32</v>
      </c>
      <c r="D24" s="25">
        <v>2500</v>
      </c>
      <c r="E24" s="23">
        <v>2542.4004795000001</v>
      </c>
      <c r="F24" s="24">
        <v>1.8888977986415301</v>
      </c>
      <c r="G24" s="23">
        <v>7.88</v>
      </c>
    </row>
    <row r="25" spans="1:7" x14ac:dyDescent="0.2">
      <c r="A25" s="22" t="s">
        <v>1449</v>
      </c>
      <c r="B25" s="22" t="s">
        <v>1450</v>
      </c>
      <c r="C25" s="22" t="s">
        <v>33</v>
      </c>
      <c r="D25" s="25">
        <v>2500</v>
      </c>
      <c r="E25" s="23">
        <v>2516.1132533999998</v>
      </c>
      <c r="F25" s="24">
        <v>1.86936748313339</v>
      </c>
      <c r="G25" s="23">
        <v>7.73</v>
      </c>
    </row>
    <row r="26" spans="1:7" x14ac:dyDescent="0.2">
      <c r="A26" s="22" t="s">
        <v>100</v>
      </c>
      <c r="B26" s="22" t="s">
        <v>99</v>
      </c>
      <c r="C26" s="22" t="s">
        <v>32</v>
      </c>
      <c r="D26" s="25">
        <v>2500</v>
      </c>
      <c r="E26" s="23">
        <v>2501.7699315</v>
      </c>
      <c r="F26" s="24">
        <v>1.8587109916087201</v>
      </c>
      <c r="G26" s="23">
        <v>8.48</v>
      </c>
    </row>
    <row r="27" spans="1:7" x14ac:dyDescent="0.2">
      <c r="A27" s="22" t="s">
        <v>1451</v>
      </c>
      <c r="B27" s="22" t="s">
        <v>1452</v>
      </c>
      <c r="C27" s="22" t="s">
        <v>33</v>
      </c>
      <c r="D27" s="25">
        <v>2500</v>
      </c>
      <c r="E27" s="23">
        <v>2494.7705821999998</v>
      </c>
      <c r="F27" s="24">
        <v>1.85351076623459</v>
      </c>
      <c r="G27" s="23">
        <v>7.8898999999999999</v>
      </c>
    </row>
    <row r="28" spans="1:7" x14ac:dyDescent="0.2">
      <c r="A28" s="22" t="s">
        <v>1453</v>
      </c>
      <c r="B28" s="22" t="s">
        <v>1454</v>
      </c>
      <c r="C28" s="22" t="s">
        <v>1173</v>
      </c>
      <c r="D28" s="25">
        <v>2500</v>
      </c>
      <c r="E28" s="23">
        <v>2481.3023287999999</v>
      </c>
      <c r="F28" s="24">
        <v>1.8435044142047099</v>
      </c>
      <c r="G28" s="23">
        <v>7.8150000000000004</v>
      </c>
    </row>
    <row r="29" spans="1:7" x14ac:dyDescent="0.2">
      <c r="A29" s="22" t="s">
        <v>102</v>
      </c>
      <c r="B29" s="22" t="s">
        <v>101</v>
      </c>
      <c r="C29" s="22" t="s">
        <v>32</v>
      </c>
      <c r="D29" s="25">
        <v>250</v>
      </c>
      <c r="E29" s="23">
        <v>2476.7281164000001</v>
      </c>
      <c r="F29" s="24">
        <v>1.84010596466753</v>
      </c>
      <c r="G29" s="23">
        <v>7.78</v>
      </c>
    </row>
    <row r="30" spans="1:7" x14ac:dyDescent="0.2">
      <c r="A30" s="22" t="s">
        <v>1455</v>
      </c>
      <c r="B30" s="22" t="s">
        <v>1456</v>
      </c>
      <c r="C30" s="22" t="s">
        <v>32</v>
      </c>
      <c r="D30" s="25">
        <v>2000</v>
      </c>
      <c r="E30" s="23">
        <v>2168.190274</v>
      </c>
      <c r="F30" s="24">
        <v>1.6108751821821601</v>
      </c>
      <c r="G30" s="23">
        <v>8.3108000000000004</v>
      </c>
    </row>
    <row r="31" spans="1:7" x14ac:dyDescent="0.2">
      <c r="A31" s="22" t="s">
        <v>1457</v>
      </c>
      <c r="B31" s="22" t="s">
        <v>1458</v>
      </c>
      <c r="C31" s="22" t="s">
        <v>32</v>
      </c>
      <c r="D31" s="25">
        <v>2000</v>
      </c>
      <c r="E31" s="23">
        <v>2112.8951232999998</v>
      </c>
      <c r="F31" s="24">
        <v>1.56979318535477</v>
      </c>
      <c r="G31" s="23">
        <v>8.3765999999999998</v>
      </c>
    </row>
    <row r="32" spans="1:7" x14ac:dyDescent="0.2">
      <c r="A32" s="22" t="s">
        <v>1459</v>
      </c>
      <c r="B32" s="22" t="s">
        <v>1460</v>
      </c>
      <c r="C32" s="22" t="s">
        <v>33</v>
      </c>
      <c r="D32" s="25">
        <v>2050</v>
      </c>
      <c r="E32" s="23">
        <v>2104.7125904</v>
      </c>
      <c r="F32" s="24">
        <v>1.56371390378338</v>
      </c>
      <c r="G32" s="23">
        <v>7.8650000000000002</v>
      </c>
    </row>
    <row r="33" spans="1:7" x14ac:dyDescent="0.2">
      <c r="A33" s="22" t="s">
        <v>1461</v>
      </c>
      <c r="B33" s="22" t="s">
        <v>1462</v>
      </c>
      <c r="C33" s="22" t="s">
        <v>32</v>
      </c>
      <c r="D33" s="25">
        <v>200</v>
      </c>
      <c r="E33" s="23">
        <v>2044.0472055</v>
      </c>
      <c r="F33" s="24">
        <v>1.51864204633396</v>
      </c>
      <c r="G33" s="23">
        <v>7.8826000000000001</v>
      </c>
    </row>
    <row r="34" spans="1:7" x14ac:dyDescent="0.2">
      <c r="A34" s="22" t="s">
        <v>1463</v>
      </c>
      <c r="B34" s="22" t="s">
        <v>1464</v>
      </c>
      <c r="C34" s="22" t="s">
        <v>1173</v>
      </c>
      <c r="D34" s="25">
        <v>1500</v>
      </c>
      <c r="E34" s="23">
        <v>1571.3559452</v>
      </c>
      <c r="F34" s="24">
        <v>1.16745210272863</v>
      </c>
      <c r="G34" s="23">
        <v>7.95</v>
      </c>
    </row>
    <row r="35" spans="1:7" x14ac:dyDescent="0.2">
      <c r="A35" s="22" t="s">
        <v>1465</v>
      </c>
      <c r="B35" s="22" t="s">
        <v>1466</v>
      </c>
      <c r="C35" s="22" t="s">
        <v>32</v>
      </c>
      <c r="D35" s="25">
        <v>150</v>
      </c>
      <c r="E35" s="23">
        <v>1512.2174384</v>
      </c>
      <c r="F35" s="24">
        <v>1.1235146521931301</v>
      </c>
      <c r="G35" s="23">
        <v>7.7850000000000001</v>
      </c>
    </row>
    <row r="36" spans="1:7" x14ac:dyDescent="0.2">
      <c r="A36" s="22" t="s">
        <v>1467</v>
      </c>
      <c r="B36" s="22" t="s">
        <v>1468</v>
      </c>
      <c r="C36" s="22" t="s">
        <v>1173</v>
      </c>
      <c r="D36" s="25">
        <v>500</v>
      </c>
      <c r="E36" s="23">
        <v>528.38879450000002</v>
      </c>
      <c r="F36" s="24">
        <v>0.39257089463505301</v>
      </c>
      <c r="G36" s="23">
        <v>7.7900999999999998</v>
      </c>
    </row>
    <row r="37" spans="1:7" x14ac:dyDescent="0.2">
      <c r="A37" s="21" t="s">
        <v>34</v>
      </c>
      <c r="B37" s="21"/>
      <c r="C37" s="21"/>
      <c r="D37" s="21"/>
      <c r="E37" s="26">
        <f>SUM(E6:E36)</f>
        <v>110418.31299770004</v>
      </c>
      <c r="F37" s="27">
        <f>SUM(F6:F36)</f>
        <v>82.036213426173205</v>
      </c>
      <c r="G37" s="26"/>
    </row>
    <row r="38" spans="1:7" x14ac:dyDescent="0.2">
      <c r="A38" s="22"/>
      <c r="B38" s="22"/>
      <c r="C38" s="22"/>
      <c r="D38" s="22"/>
      <c r="E38" s="23"/>
      <c r="F38" s="24"/>
      <c r="G38" s="23"/>
    </row>
    <row r="39" spans="1:7" x14ac:dyDescent="0.2">
      <c r="A39" s="21" t="s">
        <v>35</v>
      </c>
      <c r="B39" s="22"/>
      <c r="C39" s="22"/>
      <c r="D39" s="22"/>
      <c r="E39" s="23"/>
      <c r="F39" s="24"/>
      <c r="G39" s="23"/>
    </row>
    <row r="40" spans="1:7" x14ac:dyDescent="0.2">
      <c r="A40" s="21" t="s">
        <v>36</v>
      </c>
      <c r="B40" s="22"/>
      <c r="C40" s="22"/>
      <c r="D40" s="22"/>
      <c r="E40" s="23"/>
      <c r="F40" s="24"/>
      <c r="G40" s="23"/>
    </row>
    <row r="41" spans="1:7" x14ac:dyDescent="0.2">
      <c r="A41" s="22" t="s">
        <v>1469</v>
      </c>
      <c r="B41" s="22" t="s">
        <v>1470</v>
      </c>
      <c r="C41" s="22" t="s">
        <v>40</v>
      </c>
      <c r="D41" s="25">
        <v>1500</v>
      </c>
      <c r="E41" s="23">
        <v>7337.4975000000004</v>
      </c>
      <c r="F41" s="24">
        <v>5.4514554205926897</v>
      </c>
      <c r="G41" s="23">
        <v>7.4850000000000003</v>
      </c>
    </row>
    <row r="42" spans="1:7" x14ac:dyDescent="0.2">
      <c r="A42" s="21" t="s">
        <v>34</v>
      </c>
      <c r="B42" s="21"/>
      <c r="C42" s="21"/>
      <c r="D42" s="21"/>
      <c r="E42" s="26">
        <f>SUM(E40:E41)</f>
        <v>7337.4975000000004</v>
      </c>
      <c r="F42" s="27">
        <f>SUM(F40:F41)</f>
        <v>5.4514554205926897</v>
      </c>
      <c r="G42" s="26"/>
    </row>
    <row r="43" spans="1:7" x14ac:dyDescent="0.2">
      <c r="A43" s="22"/>
      <c r="B43" s="22"/>
      <c r="C43" s="22"/>
      <c r="D43" s="22"/>
      <c r="E43" s="23"/>
      <c r="F43" s="24"/>
      <c r="G43" s="23"/>
    </row>
    <row r="44" spans="1:7" x14ac:dyDescent="0.2">
      <c r="A44" s="21" t="s">
        <v>69</v>
      </c>
      <c r="B44" s="22"/>
      <c r="C44" s="22"/>
      <c r="D44" s="22"/>
      <c r="E44" s="23"/>
      <c r="F44" s="24"/>
      <c r="G44" s="23"/>
    </row>
    <row r="45" spans="1:7" x14ac:dyDescent="0.2">
      <c r="A45" s="22" t="s">
        <v>104</v>
      </c>
      <c r="B45" s="22" t="s">
        <v>103</v>
      </c>
      <c r="C45" s="22" t="s">
        <v>43</v>
      </c>
      <c r="D45" s="25">
        <v>5500000</v>
      </c>
      <c r="E45" s="23">
        <v>5514.1288888999998</v>
      </c>
      <c r="F45" s="24">
        <v>4.0967683902094203</v>
      </c>
      <c r="G45" s="23">
        <v>7.9651402400000002</v>
      </c>
    </row>
    <row r="46" spans="1:7" x14ac:dyDescent="0.2">
      <c r="A46" s="22" t="s">
        <v>106</v>
      </c>
      <c r="B46" s="22" t="s">
        <v>105</v>
      </c>
      <c r="C46" s="22" t="s">
        <v>43</v>
      </c>
      <c r="D46" s="25">
        <v>2500000</v>
      </c>
      <c r="E46" s="23">
        <v>2544.7408332999998</v>
      </c>
      <c r="F46" s="24">
        <v>1.8906365841619499</v>
      </c>
      <c r="G46" s="23">
        <v>7.9225782999999996</v>
      </c>
    </row>
    <row r="47" spans="1:7" x14ac:dyDescent="0.2">
      <c r="A47" s="22" t="s">
        <v>1471</v>
      </c>
      <c r="B47" s="22" t="s">
        <v>1472</v>
      </c>
      <c r="C47" s="22" t="s">
        <v>43</v>
      </c>
      <c r="D47" s="25">
        <v>1500000</v>
      </c>
      <c r="E47" s="23">
        <v>1527.1295832999999</v>
      </c>
      <c r="F47" s="24">
        <v>1.13459375554516</v>
      </c>
      <c r="G47" s="23">
        <v>7.7925379049999997</v>
      </c>
    </row>
    <row r="48" spans="1:7" x14ac:dyDescent="0.2">
      <c r="A48" s="22" t="s">
        <v>1473</v>
      </c>
      <c r="B48" s="22" t="s">
        <v>1474</v>
      </c>
      <c r="C48" s="22" t="s">
        <v>43</v>
      </c>
      <c r="D48" s="25">
        <v>1000000</v>
      </c>
      <c r="E48" s="23">
        <v>968.01900000000001</v>
      </c>
      <c r="F48" s="24">
        <v>0.71919784978280699</v>
      </c>
      <c r="G48" s="23">
        <v>7.7917431949999996</v>
      </c>
    </row>
    <row r="49" spans="1:7" x14ac:dyDescent="0.2">
      <c r="A49" s="22" t="s">
        <v>108</v>
      </c>
      <c r="B49" s="22" t="s">
        <v>107</v>
      </c>
      <c r="C49" s="22" t="s">
        <v>43</v>
      </c>
      <c r="D49" s="25">
        <v>937300</v>
      </c>
      <c r="E49" s="23">
        <v>964.29798919999996</v>
      </c>
      <c r="F49" s="24">
        <v>0.71643329354333296</v>
      </c>
      <c r="G49" s="23">
        <v>7.874644355</v>
      </c>
    </row>
    <row r="50" spans="1:7" x14ac:dyDescent="0.2">
      <c r="A50" s="22" t="s">
        <v>1475</v>
      </c>
      <c r="B50" s="22" t="s">
        <v>1476</v>
      </c>
      <c r="C50" s="22" t="s">
        <v>43</v>
      </c>
      <c r="D50" s="25">
        <v>500000</v>
      </c>
      <c r="E50" s="23">
        <v>501.08777780000003</v>
      </c>
      <c r="F50" s="24">
        <v>0.372287374882316</v>
      </c>
      <c r="G50" s="23">
        <v>7.6656305749999998</v>
      </c>
    </row>
    <row r="51" spans="1:7" x14ac:dyDescent="0.2">
      <c r="A51" s="22" t="s">
        <v>1477</v>
      </c>
      <c r="B51" s="22" t="s">
        <v>1478</v>
      </c>
      <c r="C51" s="22" t="s">
        <v>43</v>
      </c>
      <c r="D51" s="25">
        <v>500000</v>
      </c>
      <c r="E51" s="23">
        <v>497.71083329999999</v>
      </c>
      <c r="F51" s="24">
        <v>0.36977844559142797</v>
      </c>
      <c r="G51" s="23">
        <v>7.7946066949999997</v>
      </c>
    </row>
    <row r="52" spans="1:7" x14ac:dyDescent="0.2">
      <c r="A52" s="22" t="s">
        <v>110</v>
      </c>
      <c r="B52" s="22" t="s">
        <v>109</v>
      </c>
      <c r="C52" s="22" t="s">
        <v>43</v>
      </c>
      <c r="D52" s="25">
        <v>106030</v>
      </c>
      <c r="E52" s="23">
        <v>109.1551989</v>
      </c>
      <c r="F52" s="24">
        <v>8.10977721940319E-2</v>
      </c>
      <c r="G52" s="23">
        <v>7.8586161250000002</v>
      </c>
    </row>
    <row r="53" spans="1:7" x14ac:dyDescent="0.2">
      <c r="A53" s="22" t="s">
        <v>112</v>
      </c>
      <c r="B53" s="22" t="s">
        <v>111</v>
      </c>
      <c r="C53" s="22" t="s">
        <v>43</v>
      </c>
      <c r="D53" s="25">
        <v>52560</v>
      </c>
      <c r="E53" s="23">
        <v>51.761368300000001</v>
      </c>
      <c r="F53" s="24">
        <v>3.8456543500877502E-2</v>
      </c>
      <c r="G53" s="23">
        <v>7.9191963300000001</v>
      </c>
    </row>
    <row r="54" spans="1:7" x14ac:dyDescent="0.2">
      <c r="A54" s="22" t="s">
        <v>114</v>
      </c>
      <c r="B54" s="22" t="s">
        <v>113</v>
      </c>
      <c r="C54" s="22" t="s">
        <v>43</v>
      </c>
      <c r="D54" s="25">
        <v>50000</v>
      </c>
      <c r="E54" s="23">
        <v>48.9631167</v>
      </c>
      <c r="F54" s="24">
        <v>3.6377558962483798E-2</v>
      </c>
      <c r="G54" s="23">
        <v>7.9706564599999998</v>
      </c>
    </row>
    <row r="55" spans="1:7" x14ac:dyDescent="0.2">
      <c r="A55" s="22" t="s">
        <v>116</v>
      </c>
      <c r="B55" s="22" t="s">
        <v>115</v>
      </c>
      <c r="C55" s="22" t="s">
        <v>43</v>
      </c>
      <c r="D55" s="25">
        <v>4500</v>
      </c>
      <c r="E55" s="23">
        <v>4.0967324999999999</v>
      </c>
      <c r="F55" s="24">
        <v>3.0437018334716001E-3</v>
      </c>
      <c r="G55" s="23">
        <v>7.8457163072000098</v>
      </c>
    </row>
    <row r="56" spans="1:7" x14ac:dyDescent="0.2">
      <c r="A56" s="21" t="s">
        <v>34</v>
      </c>
      <c r="B56" s="21"/>
      <c r="C56" s="21"/>
      <c r="D56" s="21"/>
      <c r="E56" s="26">
        <f>SUM(E45:E55)</f>
        <v>12731.0913222</v>
      </c>
      <c r="F56" s="27">
        <f>SUM(F45:F55)</f>
        <v>9.4586712702072777</v>
      </c>
      <c r="G56" s="26"/>
    </row>
    <row r="57" spans="1:7" x14ac:dyDescent="0.2">
      <c r="A57" s="22"/>
      <c r="B57" s="22"/>
      <c r="C57" s="22"/>
      <c r="D57" s="22"/>
      <c r="E57" s="23"/>
      <c r="F57" s="24"/>
      <c r="G57" s="23"/>
    </row>
    <row r="58" spans="1:7" x14ac:dyDescent="0.2">
      <c r="A58" s="21" t="s">
        <v>1244</v>
      </c>
      <c r="B58" s="22"/>
      <c r="C58" s="22"/>
      <c r="D58" s="22"/>
      <c r="E58" s="23"/>
      <c r="F58" s="24"/>
      <c r="G58" s="23"/>
    </row>
    <row r="59" spans="1:7" x14ac:dyDescent="0.2">
      <c r="A59" s="22" t="s">
        <v>1245</v>
      </c>
      <c r="B59" s="22" t="s">
        <v>1246</v>
      </c>
      <c r="C59" s="22" t="s">
        <v>1247</v>
      </c>
      <c r="D59" s="25">
        <v>3173.576</v>
      </c>
      <c r="E59" s="23">
        <v>374.02560460000001</v>
      </c>
      <c r="F59" s="24">
        <v>0.27788546566961397</v>
      </c>
      <c r="G59" s="23">
        <v>5.8</v>
      </c>
    </row>
    <row r="60" spans="1:7" x14ac:dyDescent="0.2">
      <c r="A60" s="21" t="s">
        <v>34</v>
      </c>
      <c r="B60" s="21"/>
      <c r="C60" s="21"/>
      <c r="D60" s="21"/>
      <c r="E60" s="26">
        <f>SUM(E59:E59)</f>
        <v>374.02560460000001</v>
      </c>
      <c r="F60" s="27">
        <f>SUM(F59:F59)</f>
        <v>0.27788546566961397</v>
      </c>
      <c r="G60" s="26"/>
    </row>
    <row r="61" spans="1:7" x14ac:dyDescent="0.2">
      <c r="A61" s="22"/>
      <c r="B61" s="22"/>
      <c r="C61" s="22"/>
      <c r="D61" s="22"/>
      <c r="E61" s="23"/>
      <c r="F61" s="24"/>
      <c r="G61" s="23"/>
    </row>
    <row r="62" spans="1:7" x14ac:dyDescent="0.2">
      <c r="A62" s="21" t="s">
        <v>44</v>
      </c>
      <c r="B62" s="21"/>
      <c r="C62" s="21"/>
      <c r="D62" s="21"/>
      <c r="E62" s="26">
        <f>E37+E42+E56+E60</f>
        <v>130860.92742450003</v>
      </c>
      <c r="F62" s="27">
        <f>F37+F42+F56+F60</f>
        <v>97.224225582642788</v>
      </c>
      <c r="G62" s="26"/>
    </row>
    <row r="63" spans="1:7" x14ac:dyDescent="0.2">
      <c r="A63" s="21"/>
      <c r="B63" s="21"/>
      <c r="C63" s="21"/>
      <c r="D63" s="21"/>
      <c r="E63" s="26"/>
      <c r="F63" s="27"/>
      <c r="G63" s="26"/>
    </row>
    <row r="64" spans="1:7" x14ac:dyDescent="0.2">
      <c r="A64" s="21" t="s">
        <v>1359</v>
      </c>
      <c r="B64" s="21"/>
      <c r="C64" s="21"/>
      <c r="D64" s="21"/>
      <c r="E64" s="26">
        <v>1.2516483300000001</v>
      </c>
      <c r="F64" s="27">
        <f>E64/E68*100</f>
        <v>9.2992264368802781E-4</v>
      </c>
      <c r="G64" s="26"/>
    </row>
    <row r="65" spans="1:7" x14ac:dyDescent="0.2">
      <c r="A65" s="21"/>
      <c r="B65" s="21"/>
      <c r="C65" s="21"/>
      <c r="D65" s="21"/>
      <c r="E65" s="26"/>
      <c r="F65" s="27"/>
      <c r="G65" s="26"/>
    </row>
    <row r="66" spans="1:7" x14ac:dyDescent="0.2">
      <c r="A66" s="21" t="s">
        <v>46</v>
      </c>
      <c r="B66" s="21"/>
      <c r="C66" s="21"/>
      <c r="D66" s="21"/>
      <c r="E66" s="26">
        <f>E68-(E37+E42+E56+E60+E64)</f>
        <v>3734.8584867699683</v>
      </c>
      <c r="F66" s="27">
        <f>F68-(F37+F42+F56+F60+F64)</f>
        <v>2.7748444947135198</v>
      </c>
      <c r="G66" s="26"/>
    </row>
    <row r="67" spans="1:7" x14ac:dyDescent="0.2">
      <c r="A67" s="22"/>
      <c r="B67" s="22"/>
      <c r="C67" s="22"/>
      <c r="D67" s="22"/>
      <c r="E67" s="23"/>
      <c r="F67" s="24"/>
      <c r="G67" s="23"/>
    </row>
    <row r="68" spans="1:7" x14ac:dyDescent="0.2">
      <c r="A68" s="28" t="s">
        <v>45</v>
      </c>
      <c r="B68" s="28"/>
      <c r="C68" s="28"/>
      <c r="D68" s="28"/>
      <c r="E68" s="29">
        <v>134597.03755959999</v>
      </c>
      <c r="F68" s="30">
        <v>100</v>
      </c>
      <c r="G68" s="29"/>
    </row>
    <row r="70" spans="1:7" x14ac:dyDescent="0.2">
      <c r="A70" s="77" t="s">
        <v>1360</v>
      </c>
      <c r="B70" s="77"/>
      <c r="C70" s="77"/>
      <c r="D70" s="77"/>
      <c r="E70" s="78"/>
      <c r="F70" s="79"/>
      <c r="G70" s="78"/>
    </row>
    <row r="71" spans="1:7" x14ac:dyDescent="0.2">
      <c r="A71" s="22"/>
      <c r="B71" s="22"/>
      <c r="C71" s="22"/>
      <c r="D71" s="22"/>
      <c r="E71" s="23"/>
      <c r="F71" s="24"/>
      <c r="G71" s="23"/>
    </row>
    <row r="72" spans="1:7" x14ac:dyDescent="0.2">
      <c r="A72" s="21" t="s">
        <v>1361</v>
      </c>
      <c r="B72" s="21"/>
      <c r="C72" s="21"/>
      <c r="D72" s="21"/>
      <c r="E72" s="26" t="s">
        <v>1362</v>
      </c>
      <c r="F72" s="27" t="s">
        <v>3</v>
      </c>
      <c r="G72" s="26"/>
    </row>
    <row r="73" spans="1:7" x14ac:dyDescent="0.2">
      <c r="A73" s="22" t="s">
        <v>1365</v>
      </c>
      <c r="B73" s="22"/>
      <c r="C73" s="22"/>
      <c r="D73" s="22"/>
      <c r="E73" s="23">
        <v>6500</v>
      </c>
      <c r="F73" s="24">
        <f t="shared" ref="F73:F79" si="0">E73/$E$68*100</f>
        <v>4.8292296159354766</v>
      </c>
      <c r="G73" s="23"/>
    </row>
    <row r="74" spans="1:7" x14ac:dyDescent="0.2">
      <c r="A74" s="22" t="s">
        <v>1479</v>
      </c>
      <c r="B74" s="22"/>
      <c r="C74" s="22"/>
      <c r="D74" s="22"/>
      <c r="E74" s="23">
        <v>5000</v>
      </c>
      <c r="F74" s="24">
        <f t="shared" si="0"/>
        <v>3.7147920122580591</v>
      </c>
      <c r="G74" s="23"/>
    </row>
    <row r="75" spans="1:7" x14ac:dyDescent="0.2">
      <c r="A75" s="22" t="s">
        <v>1363</v>
      </c>
      <c r="B75" s="22"/>
      <c r="C75" s="22"/>
      <c r="D75" s="22"/>
      <c r="E75" s="23">
        <v>2500</v>
      </c>
      <c r="F75" s="24">
        <f t="shared" si="0"/>
        <v>1.8573960061290296</v>
      </c>
      <c r="G75" s="23"/>
    </row>
    <row r="76" spans="1:7" x14ac:dyDescent="0.2">
      <c r="A76" s="22" t="s">
        <v>1363</v>
      </c>
      <c r="B76" s="22"/>
      <c r="C76" s="22"/>
      <c r="D76" s="22"/>
      <c r="E76" s="23">
        <v>2500</v>
      </c>
      <c r="F76" s="24">
        <f t="shared" si="0"/>
        <v>1.8573960061290296</v>
      </c>
      <c r="G76" s="23"/>
    </row>
    <row r="77" spans="1:7" x14ac:dyDescent="0.2">
      <c r="A77" s="22" t="s">
        <v>1480</v>
      </c>
      <c r="B77" s="22"/>
      <c r="C77" s="22"/>
      <c r="D77" s="22"/>
      <c r="E77" s="23">
        <v>2500</v>
      </c>
      <c r="F77" s="24">
        <f t="shared" si="0"/>
        <v>1.8573960061290296</v>
      </c>
      <c r="G77" s="23"/>
    </row>
    <row r="78" spans="1:7" x14ac:dyDescent="0.2">
      <c r="A78" s="22" t="s">
        <v>1481</v>
      </c>
      <c r="B78" s="22"/>
      <c r="C78" s="22"/>
      <c r="D78" s="22"/>
      <c r="E78" s="23">
        <v>2500</v>
      </c>
      <c r="F78" s="24">
        <f t="shared" si="0"/>
        <v>1.8573960061290296</v>
      </c>
      <c r="G78" s="23"/>
    </row>
    <row r="79" spans="1:7" x14ac:dyDescent="0.2">
      <c r="A79" s="22" t="s">
        <v>1481</v>
      </c>
      <c r="B79" s="22"/>
      <c r="C79" s="22"/>
      <c r="D79" s="22"/>
      <c r="E79" s="23">
        <v>2500</v>
      </c>
      <c r="F79" s="24">
        <f t="shared" si="0"/>
        <v>1.8573960061290296</v>
      </c>
      <c r="G79" s="23"/>
    </row>
    <row r="80" spans="1:7" x14ac:dyDescent="0.2">
      <c r="A80" s="28" t="s">
        <v>1366</v>
      </c>
      <c r="B80" s="28"/>
      <c r="C80" s="28"/>
      <c r="D80" s="28"/>
      <c r="E80" s="29">
        <f xml:space="preserve"> SUM(E73:E79)</f>
        <v>24000</v>
      </c>
      <c r="F80" s="30">
        <f xml:space="preserve"> SUM(F73:F79)</f>
        <v>17.831001658838684</v>
      </c>
      <c r="G80" s="29"/>
    </row>
    <row r="81" spans="1:7" x14ac:dyDescent="0.2">
      <c r="F81" s="13" t="s">
        <v>976</v>
      </c>
    </row>
    <row r="82" spans="1:7" x14ac:dyDescent="0.2">
      <c r="A82" s="11" t="s">
        <v>48</v>
      </c>
    </row>
    <row r="83" spans="1:7" x14ac:dyDescent="0.2">
      <c r="A83" s="11" t="s">
        <v>1249</v>
      </c>
    </row>
    <row r="84" spans="1:7" x14ac:dyDescent="0.2">
      <c r="A84" s="11" t="s">
        <v>1422</v>
      </c>
    </row>
    <row r="85" spans="1:7" x14ac:dyDescent="0.2">
      <c r="A85" s="11"/>
    </row>
    <row r="86" spans="1:7" ht="35.1" customHeight="1" x14ac:dyDescent="0.2">
      <c r="A86" s="178" t="s">
        <v>1371</v>
      </c>
      <c r="B86" s="178"/>
      <c r="C86" s="178"/>
      <c r="D86" s="178"/>
      <c r="E86" s="178"/>
      <c r="F86" s="178"/>
      <c r="G86" s="178"/>
    </row>
    <row r="88" spans="1:7" ht="23.25" customHeight="1" x14ac:dyDescent="0.2">
      <c r="A88" s="175" t="s">
        <v>983</v>
      </c>
      <c r="B88" s="175"/>
      <c r="C88" s="175"/>
      <c r="D88" s="175"/>
    </row>
    <row r="90" spans="1:7" x14ac:dyDescent="0.2">
      <c r="A90" s="11" t="s">
        <v>49</v>
      </c>
    </row>
    <row r="91" spans="1:7" x14ac:dyDescent="0.2">
      <c r="A91" s="11" t="s">
        <v>995</v>
      </c>
    </row>
    <row r="92" spans="1:7" x14ac:dyDescent="0.2">
      <c r="A92" s="11" t="s">
        <v>50</v>
      </c>
      <c r="B92" s="11"/>
      <c r="C92" s="31" t="s">
        <v>52</v>
      </c>
      <c r="D92" s="11" t="s">
        <v>51</v>
      </c>
    </row>
    <row r="93" spans="1:7" x14ac:dyDescent="0.2">
      <c r="A93" s="6" t="s">
        <v>59</v>
      </c>
      <c r="C93" s="32">
        <v>104.2961</v>
      </c>
      <c r="D93" s="32">
        <v>104.3986</v>
      </c>
    </row>
    <row r="94" spans="1:7" x14ac:dyDescent="0.2">
      <c r="A94" s="6" t="s">
        <v>117</v>
      </c>
      <c r="C94" s="32">
        <v>15.1608</v>
      </c>
      <c r="D94" s="32">
        <v>15.0907</v>
      </c>
    </row>
    <row r="95" spans="1:7" x14ac:dyDescent="0.2">
      <c r="A95" s="6" t="s">
        <v>118</v>
      </c>
      <c r="C95" s="32">
        <v>12.0002</v>
      </c>
      <c r="D95" s="32">
        <v>12.012</v>
      </c>
    </row>
    <row r="96" spans="1:7" x14ac:dyDescent="0.2">
      <c r="A96" s="6" t="s">
        <v>1482</v>
      </c>
      <c r="C96" s="32">
        <v>12.4123</v>
      </c>
      <c r="D96" s="32">
        <v>12.4245</v>
      </c>
    </row>
    <row r="97" spans="1:4" x14ac:dyDescent="0.2">
      <c r="A97" s="6" t="s">
        <v>1483</v>
      </c>
      <c r="C97" s="32">
        <v>16.6463</v>
      </c>
      <c r="D97" s="32">
        <v>16.662700000000001</v>
      </c>
    </row>
    <row r="98" spans="1:4" x14ac:dyDescent="0.2">
      <c r="A98" s="6" t="s">
        <v>60</v>
      </c>
      <c r="C98" s="32">
        <v>113.4404</v>
      </c>
      <c r="D98" s="32">
        <v>113.59690000000001</v>
      </c>
    </row>
    <row r="99" spans="1:4" x14ac:dyDescent="0.2">
      <c r="A99" s="6" t="s">
        <v>119</v>
      </c>
      <c r="C99" s="32">
        <v>16.948499999999999</v>
      </c>
      <c r="D99" s="32">
        <v>16.861799999999999</v>
      </c>
    </row>
    <row r="100" spans="1:4" x14ac:dyDescent="0.2">
      <c r="A100" s="6" t="s">
        <v>120</v>
      </c>
      <c r="C100" s="32">
        <v>13.625500000000001</v>
      </c>
      <c r="D100" s="32">
        <v>13.644299999999999</v>
      </c>
    </row>
    <row r="101" spans="1:4" x14ac:dyDescent="0.2">
      <c r="A101" s="6" t="s">
        <v>1484</v>
      </c>
      <c r="C101" s="32">
        <v>14.637</v>
      </c>
      <c r="D101" s="32">
        <v>14.657299999999999</v>
      </c>
    </row>
    <row r="102" spans="1:4" x14ac:dyDescent="0.2">
      <c r="A102" s="6" t="s">
        <v>1485</v>
      </c>
      <c r="C102" s="32">
        <v>18.669</v>
      </c>
      <c r="D102" s="32">
        <v>18.694800000000001</v>
      </c>
    </row>
    <row r="104" spans="1:4" x14ac:dyDescent="0.2">
      <c r="A104" s="11" t="s">
        <v>996</v>
      </c>
    </row>
    <row r="105" spans="1:4" x14ac:dyDescent="0.2">
      <c r="A105" s="176" t="s">
        <v>53</v>
      </c>
      <c r="B105" s="177"/>
      <c r="C105" s="33" t="s">
        <v>54</v>
      </c>
    </row>
    <row r="106" spans="1:4" x14ac:dyDescent="0.2">
      <c r="A106" s="171" t="s">
        <v>117</v>
      </c>
      <c r="B106" s="172"/>
      <c r="C106" s="34">
        <v>8.5000000000000006E-2</v>
      </c>
    </row>
    <row r="107" spans="1:4" x14ac:dyDescent="0.2">
      <c r="A107" s="171" t="s">
        <v>119</v>
      </c>
      <c r="B107" s="172"/>
      <c r="C107" s="34">
        <v>0.11</v>
      </c>
    </row>
    <row r="108" spans="1:4" x14ac:dyDescent="0.2">
      <c r="A108" s="6" t="s">
        <v>55</v>
      </c>
    </row>
    <row r="109" spans="1:4" x14ac:dyDescent="0.2">
      <c r="A109" s="6" t="s">
        <v>56</v>
      </c>
    </row>
    <row r="111" spans="1:4" x14ac:dyDescent="0.2">
      <c r="A111" s="11" t="s">
        <v>1382</v>
      </c>
    </row>
    <row r="112" spans="1:4" x14ac:dyDescent="0.2">
      <c r="A112" s="11"/>
    </row>
    <row r="113" spans="1:5" x14ac:dyDescent="0.2">
      <c r="A113" s="6" t="s">
        <v>1383</v>
      </c>
    </row>
    <row r="115" spans="1:5" ht="33.75" x14ac:dyDescent="0.2">
      <c r="A115" s="80" t="s">
        <v>1000</v>
      </c>
      <c r="B115" s="81" t="s">
        <v>1384</v>
      </c>
      <c r="C115" s="80" t="s">
        <v>1385</v>
      </c>
      <c r="D115" s="82" t="s">
        <v>1386</v>
      </c>
      <c r="E115" s="83" t="s">
        <v>1387</v>
      </c>
    </row>
    <row r="116" spans="1:5" x14ac:dyDescent="0.2">
      <c r="A116" s="179" t="s">
        <v>1486</v>
      </c>
      <c r="B116" s="84" t="s">
        <v>1389</v>
      </c>
      <c r="C116" s="84" t="s">
        <v>1390</v>
      </c>
      <c r="D116" s="85">
        <v>46190</v>
      </c>
      <c r="E116" s="86">
        <v>2500</v>
      </c>
    </row>
    <row r="117" spans="1:5" x14ac:dyDescent="0.2">
      <c r="A117" s="180"/>
      <c r="B117" s="84" t="s">
        <v>1005</v>
      </c>
      <c r="C117" s="84" t="s">
        <v>1391</v>
      </c>
      <c r="D117" s="85">
        <v>46738</v>
      </c>
      <c r="E117" s="86">
        <v>-2500</v>
      </c>
    </row>
    <row r="118" spans="1:5" ht="14.65" customHeight="1" x14ac:dyDescent="0.2">
      <c r="A118" s="179" t="s">
        <v>1486</v>
      </c>
      <c r="B118" s="84" t="s">
        <v>1389</v>
      </c>
      <c r="C118" s="84" t="s">
        <v>1390</v>
      </c>
      <c r="D118" s="85">
        <v>46190</v>
      </c>
      <c r="E118" s="86">
        <v>2500</v>
      </c>
    </row>
    <row r="119" spans="1:5" x14ac:dyDescent="0.2">
      <c r="A119" s="180"/>
      <c r="B119" s="84" t="s">
        <v>1005</v>
      </c>
      <c r="C119" s="84" t="s">
        <v>1391</v>
      </c>
      <c r="D119" s="85">
        <v>46738</v>
      </c>
      <c r="E119" s="86">
        <v>-2500</v>
      </c>
    </row>
    <row r="120" spans="1:5" x14ac:dyDescent="0.2">
      <c r="A120" s="179" t="s">
        <v>1487</v>
      </c>
      <c r="B120" s="84" t="s">
        <v>1389</v>
      </c>
      <c r="C120" s="84" t="s">
        <v>1390</v>
      </c>
      <c r="D120" s="85">
        <v>46304</v>
      </c>
      <c r="E120" s="86">
        <v>2500</v>
      </c>
    </row>
    <row r="121" spans="1:5" x14ac:dyDescent="0.2">
      <c r="A121" s="180"/>
      <c r="B121" s="84" t="s">
        <v>1005</v>
      </c>
      <c r="C121" s="84" t="s">
        <v>1391</v>
      </c>
      <c r="D121" s="85">
        <v>47947</v>
      </c>
      <c r="E121" s="86">
        <v>-2500</v>
      </c>
    </row>
    <row r="122" spans="1:5" ht="14.65" customHeight="1" x14ac:dyDescent="0.2">
      <c r="A122" s="179" t="s">
        <v>1488</v>
      </c>
      <c r="B122" s="84" t="s">
        <v>1389</v>
      </c>
      <c r="C122" s="84" t="s">
        <v>1390</v>
      </c>
      <c r="D122" s="85">
        <v>46304</v>
      </c>
      <c r="E122" s="86">
        <v>2500</v>
      </c>
    </row>
    <row r="123" spans="1:5" ht="32.1" customHeight="1" x14ac:dyDescent="0.2">
      <c r="A123" s="180"/>
      <c r="B123" s="84" t="s">
        <v>1005</v>
      </c>
      <c r="C123" s="84" t="s">
        <v>1391</v>
      </c>
      <c r="D123" s="85">
        <v>47947</v>
      </c>
      <c r="E123" s="86">
        <v>-2500</v>
      </c>
    </row>
    <row r="124" spans="1:5" ht="14.65" customHeight="1" x14ac:dyDescent="0.2">
      <c r="A124" s="179" t="s">
        <v>1489</v>
      </c>
      <c r="B124" s="84" t="s">
        <v>1389</v>
      </c>
      <c r="C124" s="84" t="s">
        <v>1390</v>
      </c>
      <c r="D124" s="85">
        <v>46304</v>
      </c>
      <c r="E124" s="86">
        <v>6500</v>
      </c>
    </row>
    <row r="125" spans="1:5" ht="69.599999999999994" customHeight="1" x14ac:dyDescent="0.2">
      <c r="A125" s="180"/>
      <c r="B125" s="84" t="s">
        <v>1005</v>
      </c>
      <c r="C125" s="84" t="s">
        <v>1391</v>
      </c>
      <c r="D125" s="85">
        <v>47947</v>
      </c>
      <c r="E125" s="86">
        <v>-6500</v>
      </c>
    </row>
    <row r="126" spans="1:5" x14ac:dyDescent="0.2">
      <c r="A126" s="179" t="s">
        <v>103</v>
      </c>
      <c r="B126" s="84" t="s">
        <v>1389</v>
      </c>
      <c r="C126" s="84" t="s">
        <v>1390</v>
      </c>
      <c r="D126" s="85">
        <v>46308</v>
      </c>
      <c r="E126" s="86">
        <v>2500</v>
      </c>
    </row>
    <row r="127" spans="1:5" x14ac:dyDescent="0.2">
      <c r="A127" s="180"/>
      <c r="B127" s="84" t="s">
        <v>1005</v>
      </c>
      <c r="C127" s="84" t="s">
        <v>1391</v>
      </c>
      <c r="D127" s="85">
        <v>47951</v>
      </c>
      <c r="E127" s="86">
        <v>-2500</v>
      </c>
    </row>
    <row r="128" spans="1:5" x14ac:dyDescent="0.2">
      <c r="A128" s="179" t="s">
        <v>1490</v>
      </c>
      <c r="B128" s="84" t="s">
        <v>1389</v>
      </c>
      <c r="C128" s="84" t="s">
        <v>1390</v>
      </c>
      <c r="D128" s="85">
        <v>46316</v>
      </c>
      <c r="E128" s="86">
        <v>5000</v>
      </c>
    </row>
    <row r="129" spans="1:5" ht="27.6" customHeight="1" x14ac:dyDescent="0.2">
      <c r="A129" s="180"/>
      <c r="B129" s="84" t="s">
        <v>1005</v>
      </c>
      <c r="C129" s="84" t="s">
        <v>1391</v>
      </c>
      <c r="D129" s="85">
        <v>47959</v>
      </c>
      <c r="E129" s="86">
        <v>-5000</v>
      </c>
    </row>
    <row r="130" spans="1:5" x14ac:dyDescent="0.2">
      <c r="A130" s="11"/>
    </row>
    <row r="131" spans="1:5" x14ac:dyDescent="0.2">
      <c r="A131" s="6" t="s">
        <v>1491</v>
      </c>
    </row>
    <row r="132" spans="1:5" x14ac:dyDescent="0.2">
      <c r="A132" s="6" t="s">
        <v>1492</v>
      </c>
    </row>
    <row r="134" spans="1:5" x14ac:dyDescent="0.2">
      <c r="A134" s="11" t="s">
        <v>1267</v>
      </c>
      <c r="D134" s="35">
        <v>2.7729049263868202</v>
      </c>
      <c r="E134" s="9" t="s">
        <v>57</v>
      </c>
    </row>
    <row r="136" spans="1:5" x14ac:dyDescent="0.2">
      <c r="A136" s="11" t="s">
        <v>70</v>
      </c>
      <c r="D136" s="31" t="s">
        <v>58</v>
      </c>
    </row>
    <row r="138" spans="1:5" x14ac:dyDescent="0.2">
      <c r="A138" s="11" t="s">
        <v>1268</v>
      </c>
      <c r="B138" s="11"/>
      <c r="C138" s="11"/>
      <c r="D138" s="31" t="s">
        <v>58</v>
      </c>
    </row>
    <row r="139" spans="1:5" x14ac:dyDescent="0.2">
      <c r="A139" s="11"/>
      <c r="B139" s="11"/>
      <c r="C139" s="11"/>
      <c r="D139" s="11"/>
    </row>
    <row r="140" spans="1:5" x14ac:dyDescent="0.2">
      <c r="A140" s="11" t="s">
        <v>1400</v>
      </c>
      <c r="B140" s="11"/>
      <c r="C140" s="11"/>
      <c r="D140" s="31" t="s">
        <v>58</v>
      </c>
    </row>
    <row r="141" spans="1:5" x14ac:dyDescent="0.2">
      <c r="A141" s="11"/>
      <c r="B141" s="11"/>
      <c r="C141" s="11"/>
      <c r="D141" s="11"/>
    </row>
    <row r="142" spans="1:5" x14ac:dyDescent="0.2">
      <c r="A142" s="11" t="s">
        <v>1840</v>
      </c>
      <c r="B142" s="11"/>
      <c r="C142" s="11"/>
      <c r="D142" s="31" t="s">
        <v>58</v>
      </c>
    </row>
    <row r="143" spans="1:5" x14ac:dyDescent="0.2">
      <c r="A143" s="11"/>
      <c r="B143" s="11"/>
      <c r="C143" s="11"/>
      <c r="D143" s="11"/>
    </row>
    <row r="144" spans="1:5" x14ac:dyDescent="0.2">
      <c r="A144" s="11" t="s">
        <v>1401</v>
      </c>
      <c r="B144" s="11"/>
      <c r="C144" s="11"/>
      <c r="D144" s="31" t="s">
        <v>58</v>
      </c>
    </row>
    <row r="145" spans="1:9" x14ac:dyDescent="0.2">
      <c r="A145" s="11"/>
      <c r="B145" s="11"/>
      <c r="C145" s="11"/>
      <c r="D145" s="11"/>
    </row>
    <row r="146" spans="1:9" x14ac:dyDescent="0.2">
      <c r="A146" s="11" t="s">
        <v>1402</v>
      </c>
      <c r="B146" s="11"/>
      <c r="C146" s="11"/>
      <c r="D146" s="31" t="s">
        <v>58</v>
      </c>
    </row>
    <row r="148" spans="1:9" x14ac:dyDescent="0.2">
      <c r="A148" s="56" t="s">
        <v>1272</v>
      </c>
      <c r="B148" s="57"/>
      <c r="C148" s="57"/>
      <c r="D148" s="57"/>
      <c r="E148" s="10"/>
      <c r="G148" s="10"/>
      <c r="H148" s="57"/>
      <c r="I148" s="57"/>
    </row>
    <row r="149" spans="1:9" x14ac:dyDescent="0.2">
      <c r="A149" s="56"/>
      <c r="B149" s="57"/>
      <c r="C149" s="57"/>
      <c r="D149" s="57"/>
      <c r="E149" s="10"/>
      <c r="G149" s="10"/>
      <c r="H149" s="57"/>
      <c r="I149" s="57"/>
    </row>
    <row r="150" spans="1:9" x14ac:dyDescent="0.2">
      <c r="A150" s="56" t="s">
        <v>1129</v>
      </c>
      <c r="B150" s="57"/>
      <c r="C150" s="57"/>
      <c r="D150" s="57"/>
      <c r="E150" s="10"/>
      <c r="G150" s="10"/>
      <c r="H150" s="57"/>
      <c r="I150" s="57"/>
    </row>
    <row r="151" spans="1:9" x14ac:dyDescent="0.2">
      <c r="A151" s="71"/>
      <c r="B151" s="57"/>
      <c r="C151" s="57"/>
      <c r="D151" s="57"/>
      <c r="E151" s="10"/>
      <c r="G151" s="10"/>
      <c r="H151" s="57"/>
      <c r="I151" s="57"/>
    </row>
    <row r="152" spans="1:9" x14ac:dyDescent="0.2">
      <c r="A152" s="57"/>
      <c r="B152" s="57"/>
      <c r="C152" s="57"/>
      <c r="D152" s="57"/>
      <c r="E152" s="10"/>
      <c r="G152" s="10"/>
      <c r="H152" s="57"/>
      <c r="I152" s="57"/>
    </row>
    <row r="153" spans="1:9" x14ac:dyDescent="0.2">
      <c r="A153" s="57"/>
      <c r="B153" s="57"/>
      <c r="C153" s="57"/>
      <c r="D153" s="57"/>
      <c r="E153" s="10"/>
      <c r="G153" s="10"/>
      <c r="H153" s="57"/>
      <c r="I153" s="57"/>
    </row>
    <row r="154" spans="1:9" x14ac:dyDescent="0.2">
      <c r="A154" s="57"/>
      <c r="B154" s="57"/>
      <c r="C154" s="57"/>
      <c r="D154" s="57"/>
      <c r="E154" s="10"/>
      <c r="G154" s="10"/>
      <c r="H154" s="57"/>
      <c r="I154" s="57"/>
    </row>
    <row r="155" spans="1:9" x14ac:dyDescent="0.2">
      <c r="A155" s="57"/>
      <c r="B155" s="57"/>
      <c r="C155" s="57"/>
      <c r="D155" s="57"/>
      <c r="E155" s="10"/>
      <c r="G155" s="10"/>
      <c r="H155" s="57"/>
      <c r="I155" s="57"/>
    </row>
    <row r="156" spans="1:9" x14ac:dyDescent="0.2">
      <c r="A156" s="57"/>
      <c r="B156" s="57"/>
      <c r="C156" s="57"/>
      <c r="D156" s="57"/>
      <c r="E156" s="10"/>
      <c r="G156" s="10"/>
      <c r="H156" s="57"/>
      <c r="I156" s="57"/>
    </row>
    <row r="157" spans="1:9" x14ac:dyDescent="0.2">
      <c r="A157" s="57"/>
      <c r="B157" s="57"/>
      <c r="C157" s="57"/>
      <c r="D157" s="57"/>
      <c r="E157" s="10"/>
      <c r="G157" s="10"/>
      <c r="H157" s="57"/>
      <c r="I157" s="57"/>
    </row>
    <row r="158" spans="1:9" x14ac:dyDescent="0.2">
      <c r="A158" s="57"/>
      <c r="B158" s="57"/>
      <c r="C158" s="57"/>
      <c r="D158" s="57"/>
      <c r="E158" s="10"/>
      <c r="G158" s="10"/>
      <c r="H158" s="57"/>
      <c r="I158" s="57"/>
    </row>
    <row r="159" spans="1:9" x14ac:dyDescent="0.2">
      <c r="A159" s="57"/>
      <c r="B159" s="57"/>
      <c r="C159" s="57"/>
      <c r="D159" s="57"/>
      <c r="E159" s="10"/>
      <c r="G159" s="10"/>
      <c r="H159" s="57"/>
      <c r="I159" s="57"/>
    </row>
    <row r="160" spans="1:9" x14ac:dyDescent="0.2">
      <c r="A160" s="57"/>
      <c r="B160" s="57"/>
      <c r="C160" s="57"/>
      <c r="D160" s="57"/>
      <c r="E160" s="10"/>
      <c r="G160" s="10"/>
      <c r="H160" s="57"/>
      <c r="I160" s="57"/>
    </row>
    <row r="161" spans="1:9" x14ac:dyDescent="0.2">
      <c r="A161" s="57"/>
      <c r="B161" s="57"/>
      <c r="C161" s="57"/>
      <c r="D161" s="57"/>
      <c r="E161" s="10"/>
      <c r="G161" s="10"/>
      <c r="H161" s="57"/>
      <c r="I161" s="57"/>
    </row>
    <row r="162" spans="1:9" x14ac:dyDescent="0.2">
      <c r="A162" s="57"/>
      <c r="B162" s="57"/>
      <c r="C162" s="57"/>
      <c r="D162" s="57"/>
      <c r="E162" s="10"/>
      <c r="G162" s="10"/>
      <c r="H162" s="57"/>
      <c r="I162" s="57"/>
    </row>
    <row r="163" spans="1:9" x14ac:dyDescent="0.2">
      <c r="A163" s="57"/>
      <c r="B163" s="57"/>
      <c r="C163" s="57"/>
      <c r="D163" s="57"/>
      <c r="E163" s="10"/>
      <c r="G163" s="10"/>
      <c r="H163" s="57"/>
      <c r="I163" s="57"/>
    </row>
    <row r="164" spans="1:9" x14ac:dyDescent="0.2">
      <c r="A164" s="57"/>
      <c r="B164" s="57"/>
      <c r="C164" s="57"/>
      <c r="D164" s="57"/>
      <c r="E164" s="10"/>
      <c r="G164" s="10"/>
      <c r="H164" s="57"/>
      <c r="I164" s="57"/>
    </row>
    <row r="165" spans="1:9" x14ac:dyDescent="0.2">
      <c r="A165" s="57"/>
      <c r="B165" s="57"/>
      <c r="C165" s="57"/>
      <c r="D165" s="57"/>
      <c r="E165" s="10"/>
      <c r="G165" s="10"/>
      <c r="H165" s="57"/>
      <c r="I165" s="57"/>
    </row>
    <row r="166" spans="1:9" x14ac:dyDescent="0.2">
      <c r="A166" s="56" t="s">
        <v>1493</v>
      </c>
      <c r="B166" s="57"/>
      <c r="C166" s="57"/>
      <c r="D166" s="57"/>
      <c r="E166" s="10"/>
      <c r="G166" s="10"/>
      <c r="H166" s="57"/>
      <c r="I166" s="57"/>
    </row>
    <row r="167" spans="1:9" x14ac:dyDescent="0.2">
      <c r="A167" s="57"/>
      <c r="B167" s="57"/>
      <c r="C167" s="57"/>
      <c r="D167" s="57"/>
      <c r="E167" s="10"/>
      <c r="G167" s="10"/>
      <c r="H167" s="57"/>
      <c r="I167" s="57"/>
    </row>
    <row r="168" spans="1:9" x14ac:dyDescent="0.2">
      <c r="A168" s="56" t="s">
        <v>1130</v>
      </c>
      <c r="B168" s="57"/>
      <c r="C168" s="57"/>
      <c r="D168" s="57"/>
      <c r="E168" s="10"/>
      <c r="G168" s="10"/>
      <c r="H168" s="57"/>
      <c r="I168" s="57"/>
    </row>
    <row r="169" spans="1:9" x14ac:dyDescent="0.2">
      <c r="A169" s="57"/>
      <c r="B169" s="57"/>
      <c r="C169" s="57"/>
      <c r="D169" s="57"/>
      <c r="E169" s="10"/>
      <c r="G169" s="10"/>
      <c r="H169" s="57"/>
      <c r="I169" s="57"/>
    </row>
    <row r="170" spans="1:9" x14ac:dyDescent="0.2">
      <c r="A170" s="57"/>
      <c r="B170" s="57"/>
      <c r="C170" s="57"/>
      <c r="D170" s="57"/>
      <c r="E170" s="10"/>
      <c r="G170" s="10"/>
      <c r="H170" s="57"/>
      <c r="I170" s="57"/>
    </row>
    <row r="171" spans="1:9" x14ac:dyDescent="0.2">
      <c r="A171" s="57"/>
      <c r="B171" s="57"/>
      <c r="C171" s="57"/>
      <c r="D171" s="57"/>
      <c r="E171" s="10"/>
      <c r="G171" s="10"/>
      <c r="H171" s="57"/>
      <c r="I171" s="57"/>
    </row>
    <row r="172" spans="1:9" x14ac:dyDescent="0.2">
      <c r="A172" s="57"/>
      <c r="B172" s="57"/>
      <c r="C172" s="57"/>
      <c r="D172" s="57"/>
      <c r="E172" s="10"/>
      <c r="G172" s="10"/>
      <c r="H172" s="57"/>
      <c r="I172" s="57"/>
    </row>
    <row r="173" spans="1:9" x14ac:dyDescent="0.2">
      <c r="A173" s="57"/>
      <c r="B173" s="57"/>
      <c r="C173" s="57"/>
      <c r="D173" s="57"/>
      <c r="E173" s="10"/>
      <c r="G173" s="10"/>
      <c r="H173" s="57"/>
      <c r="I173" s="57"/>
    </row>
    <row r="174" spans="1:9" x14ac:dyDescent="0.2">
      <c r="A174" s="57"/>
      <c r="B174" s="57"/>
      <c r="C174" s="57"/>
      <c r="D174" s="57"/>
      <c r="E174" s="10"/>
      <c r="G174" s="10"/>
      <c r="H174" s="57"/>
      <c r="I174" s="57"/>
    </row>
    <row r="175" spans="1:9" x14ac:dyDescent="0.2">
      <c r="A175" s="57"/>
      <c r="B175" s="57"/>
      <c r="C175" s="57"/>
      <c r="D175" s="57"/>
      <c r="E175" s="10"/>
      <c r="G175" s="10"/>
      <c r="H175" s="57"/>
      <c r="I175" s="57"/>
    </row>
    <row r="176" spans="1:9" x14ac:dyDescent="0.2">
      <c r="A176" s="57"/>
      <c r="B176" s="57"/>
      <c r="C176" s="57"/>
      <c r="D176" s="57"/>
      <c r="E176" s="10"/>
      <c r="G176" s="10"/>
      <c r="H176" s="57"/>
      <c r="I176" s="57"/>
    </row>
    <row r="177" spans="1:9" x14ac:dyDescent="0.2">
      <c r="A177" s="57"/>
      <c r="B177" s="57"/>
      <c r="C177" s="57"/>
      <c r="D177" s="57"/>
      <c r="E177" s="10"/>
      <c r="G177" s="10"/>
      <c r="H177" s="57"/>
      <c r="I177" s="57"/>
    </row>
    <row r="178" spans="1:9" x14ac:dyDescent="0.2">
      <c r="A178" s="57"/>
      <c r="B178" s="57"/>
      <c r="C178" s="57"/>
      <c r="D178" s="57"/>
      <c r="E178" s="10"/>
      <c r="G178" s="10"/>
      <c r="H178" s="57"/>
      <c r="I178" s="57"/>
    </row>
    <row r="179" spans="1:9" x14ac:dyDescent="0.2">
      <c r="A179" s="57"/>
      <c r="B179" s="57"/>
      <c r="C179" s="57"/>
      <c r="D179" s="57"/>
      <c r="E179" s="10"/>
      <c r="G179" s="10"/>
      <c r="H179" s="57"/>
      <c r="I179" s="57"/>
    </row>
    <row r="180" spans="1:9" x14ac:dyDescent="0.2">
      <c r="A180" s="57"/>
      <c r="B180" s="57"/>
      <c r="C180" s="57"/>
      <c r="D180" s="57"/>
      <c r="E180" s="10"/>
      <c r="G180" s="10"/>
      <c r="H180" s="57"/>
      <c r="I180" s="57"/>
    </row>
    <row r="181" spans="1:9" x14ac:dyDescent="0.2">
      <c r="A181" s="57"/>
      <c r="B181" s="57"/>
      <c r="C181" s="57"/>
      <c r="D181" s="57"/>
      <c r="E181" s="10"/>
      <c r="G181" s="10"/>
      <c r="H181" s="57"/>
      <c r="I181" s="57"/>
    </row>
    <row r="182" spans="1:9" x14ac:dyDescent="0.2">
      <c r="A182" s="57"/>
      <c r="B182" s="57"/>
      <c r="C182" s="57"/>
      <c r="D182" s="57"/>
      <c r="E182" s="10"/>
      <c r="G182" s="10"/>
      <c r="H182" s="57"/>
      <c r="I182" s="57"/>
    </row>
    <row r="183" spans="1:9" x14ac:dyDescent="0.2">
      <c r="A183" s="57"/>
      <c r="B183" s="57"/>
      <c r="C183" s="57"/>
      <c r="D183" s="57"/>
      <c r="E183" s="10"/>
      <c r="G183" s="10"/>
      <c r="H183" s="57"/>
      <c r="I183" s="57"/>
    </row>
    <row r="184" spans="1:9" x14ac:dyDescent="0.2">
      <c r="A184" s="57" t="s">
        <v>1128</v>
      </c>
      <c r="B184" s="57"/>
      <c r="C184" s="57"/>
      <c r="D184" s="57"/>
      <c r="E184" s="10"/>
      <c r="G184" s="10"/>
      <c r="H184" s="57"/>
      <c r="I184" s="57"/>
    </row>
    <row r="185" spans="1:9" x14ac:dyDescent="0.2">
      <c r="A185" s="57"/>
      <c r="B185" s="57"/>
      <c r="C185" s="57"/>
      <c r="D185" s="57"/>
      <c r="E185" s="10"/>
      <c r="G185" s="10"/>
      <c r="H185" s="57"/>
      <c r="I185" s="57"/>
    </row>
    <row r="186" spans="1:9" x14ac:dyDescent="0.2">
      <c r="A186" s="57"/>
      <c r="B186" s="57"/>
      <c r="C186" s="57"/>
      <c r="D186" s="57"/>
      <c r="E186" s="10"/>
      <c r="G186" s="10"/>
      <c r="H186" s="57"/>
      <c r="I186" s="57"/>
    </row>
    <row r="187" spans="1:9" x14ac:dyDescent="0.2">
      <c r="A187" s="57"/>
      <c r="B187" s="57"/>
      <c r="C187" s="57"/>
      <c r="D187" s="57"/>
      <c r="E187" s="10"/>
      <c r="G187" s="10"/>
      <c r="H187" s="57"/>
      <c r="I187" s="57"/>
    </row>
    <row r="188" spans="1:9" x14ac:dyDescent="0.2">
      <c r="A188" s="57"/>
    </row>
    <row r="189" spans="1:9" x14ac:dyDescent="0.2">
      <c r="A189" s="71"/>
    </row>
  </sheetData>
  <mergeCells count="13">
    <mergeCell ref="A128:A129"/>
    <mergeCell ref="A116:A117"/>
    <mergeCell ref="A118:A119"/>
    <mergeCell ref="A120:A121"/>
    <mergeCell ref="A122:A123"/>
    <mergeCell ref="A124:A125"/>
    <mergeCell ref="A126:A127"/>
    <mergeCell ref="A107:B107"/>
    <mergeCell ref="A1:G1"/>
    <mergeCell ref="A86:G86"/>
    <mergeCell ref="A88:D88"/>
    <mergeCell ref="A105:B105"/>
    <mergeCell ref="A106:B106"/>
  </mergeCells>
  <conditionalFormatting sqref="F2:F3">
    <cfRule type="cellIs" dxfId="114" priority="3" stopIfTrue="1" operator="between">
      <formula>0.009</formula>
      <formula>-0.009</formula>
    </cfRule>
  </conditionalFormatting>
  <conditionalFormatting sqref="F5:F85">
    <cfRule type="cellIs" dxfId="113" priority="2" stopIfTrue="1" operator="between">
      <formula>0.009</formula>
      <formula>-0.009</formula>
    </cfRule>
  </conditionalFormatting>
  <conditionalFormatting sqref="F87:F65554">
    <cfRule type="cellIs" dxfId="112"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F279-4623-428A-B2D1-18DAB471754F}">
  <dimension ref="A1:I368"/>
  <sheetViews>
    <sheetView workbookViewId="0">
      <selection sqref="A1:G1"/>
    </sheetView>
  </sheetViews>
  <sheetFormatPr defaultColWidth="9.28515625" defaultRowHeight="11.25" x14ac:dyDescent="0.2"/>
  <cols>
    <col min="1" max="2" width="54.28515625"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1494</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30</v>
      </c>
      <c r="B5" s="18"/>
      <c r="C5" s="18"/>
      <c r="D5" s="18"/>
      <c r="E5" s="19"/>
      <c r="F5" s="20"/>
      <c r="G5" s="19"/>
    </row>
    <row r="6" spans="1:7" x14ac:dyDescent="0.2">
      <c r="A6" s="21" t="s">
        <v>31</v>
      </c>
      <c r="B6" s="22"/>
      <c r="C6" s="22"/>
      <c r="D6" s="22"/>
      <c r="E6" s="23"/>
      <c r="F6" s="24"/>
      <c r="G6" s="23"/>
    </row>
    <row r="7" spans="1:7" x14ac:dyDescent="0.2">
      <c r="A7" s="22" t="s">
        <v>1495</v>
      </c>
      <c r="B7" s="22" t="s">
        <v>1496</v>
      </c>
      <c r="C7" s="22" t="s">
        <v>78</v>
      </c>
      <c r="D7" s="25">
        <v>3000</v>
      </c>
      <c r="E7" s="23">
        <v>3045.7442055000001</v>
      </c>
      <c r="F7" s="24">
        <v>5.2229011874693798</v>
      </c>
      <c r="G7" s="23">
        <v>7.95</v>
      </c>
    </row>
    <row r="8" spans="1:7" x14ac:dyDescent="0.2">
      <c r="A8" s="22" t="s">
        <v>1434</v>
      </c>
      <c r="B8" s="22" t="s">
        <v>1435</v>
      </c>
      <c r="C8" s="22" t="s">
        <v>1173</v>
      </c>
      <c r="D8" s="25">
        <v>2500</v>
      </c>
      <c r="E8" s="23">
        <v>2642.9740410999998</v>
      </c>
      <c r="F8" s="24">
        <v>4.5322231042202104</v>
      </c>
      <c r="G8" s="23">
        <v>7.4149000000000003</v>
      </c>
    </row>
    <row r="9" spans="1:7" x14ac:dyDescent="0.2">
      <c r="A9" s="22" t="s">
        <v>1497</v>
      </c>
      <c r="B9" s="22" t="s">
        <v>1498</v>
      </c>
      <c r="C9" s="22" t="s">
        <v>32</v>
      </c>
      <c r="D9" s="25">
        <v>2500</v>
      </c>
      <c r="E9" s="23">
        <v>2636.0860274000001</v>
      </c>
      <c r="F9" s="24">
        <v>4.5204114048437196</v>
      </c>
      <c r="G9" s="23">
        <v>7.6548999999999996</v>
      </c>
    </row>
    <row r="10" spans="1:7" x14ac:dyDescent="0.2">
      <c r="A10" s="22" t="s">
        <v>1499</v>
      </c>
      <c r="B10" s="22" t="s">
        <v>1500</v>
      </c>
      <c r="C10" s="22" t="s">
        <v>1173</v>
      </c>
      <c r="D10" s="25">
        <v>250</v>
      </c>
      <c r="E10" s="23">
        <v>2555.3217122999999</v>
      </c>
      <c r="F10" s="24">
        <v>4.3819151921679502</v>
      </c>
      <c r="G10" s="23">
        <v>7.9248000000000003</v>
      </c>
    </row>
    <row r="11" spans="1:7" x14ac:dyDescent="0.2">
      <c r="A11" s="22" t="s">
        <v>94</v>
      </c>
      <c r="B11" s="22" t="s">
        <v>1440</v>
      </c>
      <c r="C11" s="22" t="s">
        <v>32</v>
      </c>
      <c r="D11" s="25">
        <v>2500</v>
      </c>
      <c r="E11" s="23">
        <v>2515.5252740000001</v>
      </c>
      <c r="F11" s="24">
        <v>4.3136714885506899</v>
      </c>
      <c r="G11" s="23">
        <v>7.3344522477657899</v>
      </c>
    </row>
    <row r="12" spans="1:7" x14ac:dyDescent="0.2">
      <c r="A12" s="22" t="s">
        <v>98</v>
      </c>
      <c r="B12" s="22" t="s">
        <v>97</v>
      </c>
      <c r="C12" s="22" t="s">
        <v>32</v>
      </c>
      <c r="D12" s="25">
        <v>3700</v>
      </c>
      <c r="E12" s="23">
        <v>2082.9223999999999</v>
      </c>
      <c r="F12" s="24">
        <v>3.5718356967474398</v>
      </c>
      <c r="G12" s="23">
        <v>7.0532000000000004</v>
      </c>
    </row>
    <row r="13" spans="1:7" x14ac:dyDescent="0.2">
      <c r="A13" s="22" t="s">
        <v>1501</v>
      </c>
      <c r="B13" s="22" t="s">
        <v>1502</v>
      </c>
      <c r="C13" s="22" t="s">
        <v>1173</v>
      </c>
      <c r="D13" s="25">
        <v>2000</v>
      </c>
      <c r="E13" s="23">
        <v>2003.8859726000001</v>
      </c>
      <c r="F13" s="24">
        <v>3.4363024993845799</v>
      </c>
      <c r="G13" s="23">
        <v>7.78</v>
      </c>
    </row>
    <row r="14" spans="1:7" x14ac:dyDescent="0.2">
      <c r="A14" s="22" t="s">
        <v>75</v>
      </c>
      <c r="B14" s="22" t="s">
        <v>74</v>
      </c>
      <c r="C14" s="22" t="s">
        <v>73</v>
      </c>
      <c r="D14" s="25">
        <v>1154</v>
      </c>
      <c r="E14" s="23">
        <v>1252.2307880000001</v>
      </c>
      <c r="F14" s="24">
        <v>2.1473496224077202</v>
      </c>
      <c r="G14" s="23">
        <v>9.18</v>
      </c>
    </row>
    <row r="15" spans="1:7" x14ac:dyDescent="0.2">
      <c r="A15" s="22" t="s">
        <v>1503</v>
      </c>
      <c r="B15" s="22" t="s">
        <v>1504</v>
      </c>
      <c r="C15" s="22" t="s">
        <v>32</v>
      </c>
      <c r="D15" s="25">
        <v>1000</v>
      </c>
      <c r="E15" s="23">
        <v>1074.4670000000001</v>
      </c>
      <c r="F15" s="24">
        <v>1.84251683383746</v>
      </c>
      <c r="G15" s="23">
        <v>7.7549999999999999</v>
      </c>
    </row>
    <row r="16" spans="1:7" x14ac:dyDescent="0.2">
      <c r="A16" s="22" t="s">
        <v>122</v>
      </c>
      <c r="B16" s="22" t="s">
        <v>121</v>
      </c>
      <c r="C16" s="22" t="s">
        <v>32</v>
      </c>
      <c r="D16" s="25">
        <v>1000</v>
      </c>
      <c r="E16" s="23">
        <v>1012.0567123</v>
      </c>
      <c r="F16" s="24">
        <v>1.7354944630323199</v>
      </c>
      <c r="G16" s="23">
        <v>7.8449999999999998</v>
      </c>
    </row>
    <row r="17" spans="1:7" x14ac:dyDescent="0.2">
      <c r="A17" s="22" t="s">
        <v>72</v>
      </c>
      <c r="B17" s="22" t="s">
        <v>71</v>
      </c>
      <c r="C17" s="22" t="s">
        <v>73</v>
      </c>
      <c r="D17" s="25">
        <v>547</v>
      </c>
      <c r="E17" s="23">
        <v>595.29736500000001</v>
      </c>
      <c r="F17" s="24">
        <v>1.0208274578480201</v>
      </c>
      <c r="G17" s="23">
        <v>9.2449999999999992</v>
      </c>
    </row>
    <row r="18" spans="1:7" x14ac:dyDescent="0.2">
      <c r="A18" s="22" t="s">
        <v>1505</v>
      </c>
      <c r="B18" s="22" t="s">
        <v>1506</v>
      </c>
      <c r="C18" s="22" t="s">
        <v>32</v>
      </c>
      <c r="D18" s="25">
        <v>5</v>
      </c>
      <c r="E18" s="23">
        <v>505.68482189999997</v>
      </c>
      <c r="F18" s="24">
        <v>0.86715813232686501</v>
      </c>
      <c r="G18" s="23">
        <v>7.9649000000000001</v>
      </c>
    </row>
    <row r="19" spans="1:7" x14ac:dyDescent="0.2">
      <c r="A19" s="21" t="s">
        <v>34</v>
      </c>
      <c r="B19" s="21"/>
      <c r="C19" s="21"/>
      <c r="D19" s="21"/>
      <c r="E19" s="26">
        <f>SUM(E6:E18)</f>
        <v>21922.196320099996</v>
      </c>
      <c r="F19" s="27">
        <f>SUM(F6:F18)</f>
        <v>37.592607082836352</v>
      </c>
      <c r="G19" s="26"/>
    </row>
    <row r="20" spans="1:7" x14ac:dyDescent="0.2">
      <c r="A20" s="22"/>
      <c r="B20" s="22"/>
      <c r="C20" s="22"/>
      <c r="D20" s="22"/>
      <c r="E20" s="23"/>
      <c r="F20" s="24"/>
      <c r="G20" s="23"/>
    </row>
    <row r="21" spans="1:7" x14ac:dyDescent="0.2">
      <c r="A21" s="21" t="s">
        <v>35</v>
      </c>
      <c r="B21" s="22"/>
      <c r="C21" s="22"/>
      <c r="D21" s="22"/>
      <c r="E21" s="23"/>
      <c r="F21" s="24"/>
      <c r="G21" s="23"/>
    </row>
    <row r="22" spans="1:7" x14ac:dyDescent="0.2">
      <c r="A22" s="21" t="s">
        <v>36</v>
      </c>
      <c r="B22" s="22"/>
      <c r="C22" s="22"/>
      <c r="D22" s="22"/>
      <c r="E22" s="23"/>
      <c r="F22" s="24"/>
      <c r="G22" s="23"/>
    </row>
    <row r="23" spans="1:7" x14ac:dyDescent="0.2">
      <c r="A23" s="22" t="s">
        <v>124</v>
      </c>
      <c r="B23" s="22" t="s">
        <v>123</v>
      </c>
      <c r="C23" s="22" t="s">
        <v>40</v>
      </c>
      <c r="D23" s="25">
        <v>600</v>
      </c>
      <c r="E23" s="23">
        <v>2827.8330000000001</v>
      </c>
      <c r="F23" s="24">
        <v>4.8492228293480304</v>
      </c>
      <c r="G23" s="23">
        <v>7.77</v>
      </c>
    </row>
    <row r="24" spans="1:7" x14ac:dyDescent="0.2">
      <c r="A24" s="22" t="s">
        <v>1186</v>
      </c>
      <c r="B24" s="22" t="s">
        <v>1187</v>
      </c>
      <c r="C24" s="22" t="s">
        <v>37</v>
      </c>
      <c r="D24" s="25">
        <v>500</v>
      </c>
      <c r="E24" s="23">
        <v>2499.2575000000002</v>
      </c>
      <c r="F24" s="24">
        <v>4.2857751944401601</v>
      </c>
      <c r="G24" s="23">
        <v>5.4218999999999999</v>
      </c>
    </row>
    <row r="25" spans="1:7" x14ac:dyDescent="0.2">
      <c r="A25" s="22" t="s">
        <v>1469</v>
      </c>
      <c r="B25" s="22" t="s">
        <v>1470</v>
      </c>
      <c r="C25" s="22" t="s">
        <v>40</v>
      </c>
      <c r="D25" s="25">
        <v>500</v>
      </c>
      <c r="E25" s="23">
        <v>2445.8325</v>
      </c>
      <c r="F25" s="24">
        <v>4.1941609691100501</v>
      </c>
      <c r="G25" s="23">
        <v>7.4850000000000003</v>
      </c>
    </row>
    <row r="26" spans="1:7" x14ac:dyDescent="0.2">
      <c r="A26" s="22" t="s">
        <v>126</v>
      </c>
      <c r="B26" s="22" t="s">
        <v>125</v>
      </c>
      <c r="C26" s="22" t="s">
        <v>38</v>
      </c>
      <c r="D26" s="25">
        <v>500</v>
      </c>
      <c r="E26" s="23">
        <v>2411.9724999999999</v>
      </c>
      <c r="F26" s="24">
        <v>4.13609718493265</v>
      </c>
      <c r="G26" s="23">
        <v>7.7</v>
      </c>
    </row>
    <row r="27" spans="1:7" x14ac:dyDescent="0.2">
      <c r="A27" s="22" t="s">
        <v>1314</v>
      </c>
      <c r="B27" s="22" t="s">
        <v>1315</v>
      </c>
      <c r="C27" s="22" t="s">
        <v>38</v>
      </c>
      <c r="D27" s="25">
        <v>500</v>
      </c>
      <c r="E27" s="23">
        <v>2402.37</v>
      </c>
      <c r="F27" s="24">
        <v>4.1196306318445401</v>
      </c>
      <c r="G27" s="23">
        <v>7.89</v>
      </c>
    </row>
    <row r="28" spans="1:7" x14ac:dyDescent="0.2">
      <c r="A28" s="22" t="s">
        <v>1308</v>
      </c>
      <c r="B28" s="22" t="s">
        <v>1309</v>
      </c>
      <c r="C28" s="22" t="s">
        <v>37</v>
      </c>
      <c r="D28" s="25">
        <v>500</v>
      </c>
      <c r="E28" s="23">
        <v>2387.1675</v>
      </c>
      <c r="F28" s="24">
        <v>4.0935610902332904</v>
      </c>
      <c r="G28" s="23">
        <v>7.8064</v>
      </c>
    </row>
    <row r="29" spans="1:7" x14ac:dyDescent="0.2">
      <c r="A29" s="22" t="s">
        <v>84</v>
      </c>
      <c r="B29" s="22" t="s">
        <v>83</v>
      </c>
      <c r="C29" s="22" t="s">
        <v>39</v>
      </c>
      <c r="D29" s="25">
        <v>500</v>
      </c>
      <c r="E29" s="23">
        <v>2386.56</v>
      </c>
      <c r="F29" s="24">
        <v>4.0925193374604696</v>
      </c>
      <c r="G29" s="23">
        <v>7.78</v>
      </c>
    </row>
    <row r="30" spans="1:7" x14ac:dyDescent="0.2">
      <c r="A30" s="22" t="s">
        <v>1507</v>
      </c>
      <c r="B30" s="22" t="s">
        <v>1508</v>
      </c>
      <c r="C30" s="22" t="s">
        <v>40</v>
      </c>
      <c r="D30" s="25">
        <v>500</v>
      </c>
      <c r="E30" s="23">
        <v>2377.52</v>
      </c>
      <c r="F30" s="24">
        <v>4.0770173702731203</v>
      </c>
      <c r="G30" s="23">
        <v>7.77</v>
      </c>
    </row>
    <row r="31" spans="1:7" x14ac:dyDescent="0.2">
      <c r="A31" s="22" t="s">
        <v>1288</v>
      </c>
      <c r="B31" s="22" t="s">
        <v>1289</v>
      </c>
      <c r="C31" s="22" t="s">
        <v>40</v>
      </c>
      <c r="D31" s="25">
        <v>400</v>
      </c>
      <c r="E31" s="23">
        <v>1903.002</v>
      </c>
      <c r="F31" s="24">
        <v>3.26330470812632</v>
      </c>
      <c r="G31" s="23">
        <v>7.85</v>
      </c>
    </row>
    <row r="32" spans="1:7" x14ac:dyDescent="0.2">
      <c r="A32" s="22" t="s">
        <v>1336</v>
      </c>
      <c r="B32" s="22" t="s">
        <v>1337</v>
      </c>
      <c r="C32" s="22" t="s">
        <v>38</v>
      </c>
      <c r="D32" s="25">
        <v>400</v>
      </c>
      <c r="E32" s="23">
        <v>1902.7080000000001</v>
      </c>
      <c r="F32" s="24">
        <v>3.26280055122885</v>
      </c>
      <c r="G32" s="23">
        <v>7.875</v>
      </c>
    </row>
    <row r="33" spans="1:7" x14ac:dyDescent="0.2">
      <c r="A33" s="22" t="s">
        <v>1509</v>
      </c>
      <c r="B33" s="22" t="s">
        <v>1510</v>
      </c>
      <c r="C33" s="22" t="s">
        <v>38</v>
      </c>
      <c r="D33" s="25">
        <v>200</v>
      </c>
      <c r="E33" s="23">
        <v>949.34699999999998</v>
      </c>
      <c r="F33" s="24">
        <v>1.62795863312051</v>
      </c>
      <c r="G33" s="23">
        <v>7.79</v>
      </c>
    </row>
    <row r="34" spans="1:7" x14ac:dyDescent="0.2">
      <c r="A34" s="21" t="s">
        <v>34</v>
      </c>
      <c r="B34" s="21"/>
      <c r="C34" s="21"/>
      <c r="D34" s="21"/>
      <c r="E34" s="26">
        <f>SUM(E22:E33)</f>
        <v>24493.570000000003</v>
      </c>
      <c r="F34" s="27">
        <f>SUM(F22:F33)</f>
        <v>42.002048500117986</v>
      </c>
      <c r="G34" s="26"/>
    </row>
    <row r="35" spans="1:7" x14ac:dyDescent="0.2">
      <c r="A35" s="22"/>
      <c r="B35" s="22"/>
      <c r="C35" s="22"/>
      <c r="D35" s="22"/>
      <c r="E35" s="23"/>
      <c r="F35" s="24"/>
      <c r="G35" s="23"/>
    </row>
    <row r="36" spans="1:7" x14ac:dyDescent="0.2">
      <c r="A36" s="21" t="s">
        <v>41</v>
      </c>
      <c r="B36" s="22"/>
      <c r="C36" s="22"/>
      <c r="D36" s="22"/>
      <c r="E36" s="23"/>
      <c r="F36" s="24"/>
      <c r="G36" s="23"/>
    </row>
    <row r="37" spans="1:7" x14ac:dyDescent="0.2">
      <c r="A37" s="22" t="s">
        <v>1511</v>
      </c>
      <c r="B37" s="22" t="s">
        <v>1512</v>
      </c>
      <c r="C37" s="22" t="s">
        <v>40</v>
      </c>
      <c r="D37" s="25">
        <v>500</v>
      </c>
      <c r="E37" s="23">
        <v>2494.4349999999999</v>
      </c>
      <c r="F37" s="24">
        <v>4.27750547798429</v>
      </c>
      <c r="G37" s="23">
        <v>6.2652999999999999</v>
      </c>
    </row>
    <row r="38" spans="1:7" x14ac:dyDescent="0.2">
      <c r="A38" s="21" t="s">
        <v>34</v>
      </c>
      <c r="B38" s="21"/>
      <c r="C38" s="21"/>
      <c r="D38" s="21"/>
      <c r="E38" s="26">
        <f>SUM(E36:E37)</f>
        <v>2494.4349999999999</v>
      </c>
      <c r="F38" s="27">
        <f>SUM(F36:F37)</f>
        <v>4.27750547798429</v>
      </c>
      <c r="G38" s="26"/>
    </row>
    <row r="39" spans="1:7" x14ac:dyDescent="0.2">
      <c r="A39" s="22"/>
      <c r="B39" s="22"/>
      <c r="C39" s="22"/>
      <c r="D39" s="22"/>
      <c r="E39" s="23"/>
      <c r="F39" s="24"/>
      <c r="G39" s="23"/>
    </row>
    <row r="40" spans="1:7" x14ac:dyDescent="0.2">
      <c r="A40" s="21" t="s">
        <v>69</v>
      </c>
      <c r="B40" s="22"/>
      <c r="C40" s="22"/>
      <c r="D40" s="22"/>
      <c r="E40" s="23"/>
      <c r="F40" s="24"/>
      <c r="G40" s="23"/>
    </row>
    <row r="41" spans="1:7" x14ac:dyDescent="0.2">
      <c r="A41" s="22" t="s">
        <v>104</v>
      </c>
      <c r="B41" s="22" t="s">
        <v>103</v>
      </c>
      <c r="C41" s="22" t="s">
        <v>43</v>
      </c>
      <c r="D41" s="25">
        <v>3100000</v>
      </c>
      <c r="E41" s="23">
        <v>3107.9635555999998</v>
      </c>
      <c r="F41" s="24">
        <v>5.3295961347778302</v>
      </c>
      <c r="G41" s="23">
        <v>7.9651402400000002</v>
      </c>
    </row>
    <row r="42" spans="1:7" x14ac:dyDescent="0.2">
      <c r="A42" s="22" t="s">
        <v>1471</v>
      </c>
      <c r="B42" s="22" t="s">
        <v>1472</v>
      </c>
      <c r="C42" s="22" t="s">
        <v>43</v>
      </c>
      <c r="D42" s="25">
        <v>1000000</v>
      </c>
      <c r="E42" s="23">
        <v>1018.0863889</v>
      </c>
      <c r="F42" s="24">
        <v>1.7458342693158999</v>
      </c>
      <c r="G42" s="23">
        <v>7.7925379049999997</v>
      </c>
    </row>
    <row r="43" spans="1:7" x14ac:dyDescent="0.2">
      <c r="A43" s="22" t="s">
        <v>106</v>
      </c>
      <c r="B43" s="22" t="s">
        <v>105</v>
      </c>
      <c r="C43" s="22" t="s">
        <v>43</v>
      </c>
      <c r="D43" s="25">
        <v>1000000</v>
      </c>
      <c r="E43" s="23">
        <v>1017.8963333</v>
      </c>
      <c r="F43" s="24">
        <v>1.7455083582899</v>
      </c>
      <c r="G43" s="23">
        <v>7.9225782999999996</v>
      </c>
    </row>
    <row r="44" spans="1:7" x14ac:dyDescent="0.2">
      <c r="A44" s="22" t="s">
        <v>108</v>
      </c>
      <c r="B44" s="22" t="s">
        <v>107</v>
      </c>
      <c r="C44" s="22" t="s">
        <v>43</v>
      </c>
      <c r="D44" s="25">
        <v>624880</v>
      </c>
      <c r="E44" s="23">
        <v>642.87904349999997</v>
      </c>
      <c r="F44" s="24">
        <v>1.10242144223143</v>
      </c>
      <c r="G44" s="23">
        <v>7.874644355</v>
      </c>
    </row>
    <row r="45" spans="1:7" x14ac:dyDescent="0.2">
      <c r="A45" s="22" t="s">
        <v>1477</v>
      </c>
      <c r="B45" s="22" t="s">
        <v>1478</v>
      </c>
      <c r="C45" s="22" t="s">
        <v>43</v>
      </c>
      <c r="D45" s="25">
        <v>500000</v>
      </c>
      <c r="E45" s="23">
        <v>497.71083329999999</v>
      </c>
      <c r="F45" s="24">
        <v>0.85348418214661004</v>
      </c>
      <c r="G45" s="23">
        <v>7.7946066949999997</v>
      </c>
    </row>
    <row r="46" spans="1:7" x14ac:dyDescent="0.2">
      <c r="A46" s="22" t="s">
        <v>110</v>
      </c>
      <c r="B46" s="22" t="s">
        <v>109</v>
      </c>
      <c r="C46" s="22" t="s">
        <v>43</v>
      </c>
      <c r="D46" s="25">
        <v>137350</v>
      </c>
      <c r="E46" s="23">
        <v>141.3983455</v>
      </c>
      <c r="F46" s="24">
        <v>0.242472623040555</v>
      </c>
      <c r="G46" s="23">
        <v>7.8586161250000002</v>
      </c>
    </row>
    <row r="47" spans="1:7" x14ac:dyDescent="0.2">
      <c r="A47" s="22" t="s">
        <v>112</v>
      </c>
      <c r="B47" s="22" t="s">
        <v>111</v>
      </c>
      <c r="C47" s="22" t="s">
        <v>43</v>
      </c>
      <c r="D47" s="25">
        <v>52560</v>
      </c>
      <c r="E47" s="23">
        <v>51.761368300000001</v>
      </c>
      <c r="F47" s="24">
        <v>8.8761397451211393E-2</v>
      </c>
      <c r="G47" s="23">
        <v>7.9191963300000001</v>
      </c>
    </row>
    <row r="48" spans="1:7" x14ac:dyDescent="0.2">
      <c r="A48" s="22" t="s">
        <v>114</v>
      </c>
      <c r="B48" s="22" t="s">
        <v>113</v>
      </c>
      <c r="C48" s="22" t="s">
        <v>43</v>
      </c>
      <c r="D48" s="25">
        <v>50000</v>
      </c>
      <c r="E48" s="23">
        <v>48.9631167</v>
      </c>
      <c r="F48" s="24">
        <v>8.3962901379845301E-2</v>
      </c>
      <c r="G48" s="23">
        <v>7.9706564599999998</v>
      </c>
    </row>
    <row r="49" spans="1:7" x14ac:dyDescent="0.2">
      <c r="A49" s="22" t="s">
        <v>116</v>
      </c>
      <c r="B49" s="22" t="s">
        <v>115</v>
      </c>
      <c r="C49" s="22" t="s">
        <v>43</v>
      </c>
      <c r="D49" s="25">
        <v>21200</v>
      </c>
      <c r="E49" s="23">
        <v>19.300162</v>
      </c>
      <c r="F49" s="24">
        <v>3.30962918179806E-2</v>
      </c>
      <c r="G49" s="23">
        <v>7.8457163072000098</v>
      </c>
    </row>
    <row r="50" spans="1:7" x14ac:dyDescent="0.2">
      <c r="A50" s="21" t="s">
        <v>34</v>
      </c>
      <c r="B50" s="21"/>
      <c r="C50" s="21"/>
      <c r="D50" s="21"/>
      <c r="E50" s="26">
        <f>SUM(E41:E49)</f>
        <v>6545.9591470999985</v>
      </c>
      <c r="F50" s="27">
        <f>SUM(F41:F49)</f>
        <v>11.225137600451262</v>
      </c>
      <c r="G50" s="26"/>
    </row>
    <row r="51" spans="1:7" x14ac:dyDescent="0.2">
      <c r="A51" s="22"/>
      <c r="B51" s="22"/>
      <c r="C51" s="22"/>
      <c r="D51" s="22"/>
      <c r="E51" s="23"/>
      <c r="F51" s="24"/>
      <c r="G51" s="23"/>
    </row>
    <row r="52" spans="1:7" x14ac:dyDescent="0.2">
      <c r="A52" s="21" t="s">
        <v>1244</v>
      </c>
      <c r="B52" s="22"/>
      <c r="C52" s="22"/>
      <c r="D52" s="22"/>
      <c r="E52" s="23"/>
      <c r="F52" s="24"/>
      <c r="G52" s="23"/>
    </row>
    <row r="53" spans="1:7" x14ac:dyDescent="0.2">
      <c r="A53" s="22" t="s">
        <v>1245</v>
      </c>
      <c r="B53" s="22" t="s">
        <v>1246</v>
      </c>
      <c r="C53" s="22" t="s">
        <v>1247</v>
      </c>
      <c r="D53" s="25">
        <v>1762.3119999999999</v>
      </c>
      <c r="E53" s="23">
        <v>207.6993938</v>
      </c>
      <c r="F53" s="24">
        <v>0.35616694552213901</v>
      </c>
      <c r="G53" s="23">
        <v>5.8</v>
      </c>
    </row>
    <row r="54" spans="1:7" x14ac:dyDescent="0.2">
      <c r="A54" s="21" t="s">
        <v>34</v>
      </c>
      <c r="B54" s="21"/>
      <c r="C54" s="21"/>
      <c r="D54" s="21"/>
      <c r="E54" s="26">
        <f>SUM(E53:E53)</f>
        <v>207.6993938</v>
      </c>
      <c r="F54" s="27">
        <f>SUM(F53:F53)</f>
        <v>0.35616694552213901</v>
      </c>
      <c r="G54" s="26"/>
    </row>
    <row r="55" spans="1:7" x14ac:dyDescent="0.2">
      <c r="A55" s="22"/>
      <c r="B55" s="22"/>
      <c r="C55" s="22"/>
      <c r="D55" s="22"/>
      <c r="E55" s="23"/>
      <c r="F55" s="24"/>
      <c r="G55" s="23"/>
    </row>
    <row r="56" spans="1:7" x14ac:dyDescent="0.2">
      <c r="A56" s="21" t="s">
        <v>44</v>
      </c>
      <c r="B56" s="21"/>
      <c r="C56" s="21"/>
      <c r="D56" s="21"/>
      <c r="E56" s="26">
        <f>E19+E34+E38+E50+E54</f>
        <v>55663.859860999997</v>
      </c>
      <c r="F56" s="27">
        <f>F19+F34+F38+F50+F54</f>
        <v>95.453465606912033</v>
      </c>
      <c r="G56" s="26"/>
    </row>
    <row r="57" spans="1:7" x14ac:dyDescent="0.2">
      <c r="A57" s="21"/>
      <c r="B57" s="21"/>
      <c r="C57" s="21"/>
      <c r="D57" s="21"/>
      <c r="E57" s="26"/>
      <c r="F57" s="27"/>
      <c r="G57" s="26"/>
    </row>
    <row r="58" spans="1:7" x14ac:dyDescent="0.2">
      <c r="A58" s="21" t="s">
        <v>1359</v>
      </c>
      <c r="B58" s="21"/>
      <c r="C58" s="21"/>
      <c r="D58" s="21"/>
      <c r="E58" s="26">
        <v>1.0202860600000001</v>
      </c>
      <c r="F58" s="27">
        <f>E58/E62*100</f>
        <v>1.7496063079458926E-3</v>
      </c>
      <c r="G58" s="26"/>
    </row>
    <row r="59" spans="1:7" x14ac:dyDescent="0.2">
      <c r="A59" s="21"/>
      <c r="B59" s="21"/>
      <c r="C59" s="21"/>
      <c r="D59" s="21"/>
      <c r="E59" s="26"/>
      <c r="F59" s="27"/>
      <c r="G59" s="26"/>
    </row>
    <row r="60" spans="1:7" x14ac:dyDescent="0.2">
      <c r="A60" s="21" t="s">
        <v>46</v>
      </c>
      <c r="B60" s="21"/>
      <c r="C60" s="21"/>
      <c r="D60" s="21"/>
      <c r="E60" s="26">
        <f>E62-(E19+E34+E38+E50+E54+E58)</f>
        <v>2650.2994088400083</v>
      </c>
      <c r="F60" s="27">
        <f>F62-(F19+F34+F38+F50+F54+F58)</f>
        <v>4.5447847867800277</v>
      </c>
      <c r="G60" s="26"/>
    </row>
    <row r="61" spans="1:7" x14ac:dyDescent="0.2">
      <c r="A61" s="22"/>
      <c r="B61" s="22"/>
      <c r="C61" s="22"/>
      <c r="D61" s="22"/>
      <c r="E61" s="23"/>
      <c r="F61" s="24"/>
      <c r="G61" s="23"/>
    </row>
    <row r="62" spans="1:7" x14ac:dyDescent="0.2">
      <c r="A62" s="28" t="s">
        <v>45</v>
      </c>
      <c r="B62" s="28"/>
      <c r="C62" s="28"/>
      <c r="D62" s="28"/>
      <c r="E62" s="29">
        <v>58315.179555900002</v>
      </c>
      <c r="F62" s="30">
        <v>100</v>
      </c>
      <c r="G62" s="29"/>
    </row>
    <row r="64" spans="1:7" x14ac:dyDescent="0.2">
      <c r="A64" s="77" t="s">
        <v>1360</v>
      </c>
      <c r="B64" s="77"/>
      <c r="C64" s="77"/>
      <c r="D64" s="77"/>
      <c r="E64" s="78"/>
      <c r="F64" s="79"/>
      <c r="G64" s="78"/>
    </row>
    <row r="65" spans="1:7" x14ac:dyDescent="0.2">
      <c r="A65" s="22"/>
      <c r="B65" s="22"/>
      <c r="C65" s="22"/>
      <c r="D65" s="22"/>
      <c r="E65" s="23"/>
      <c r="F65" s="24"/>
      <c r="G65" s="23"/>
    </row>
    <row r="66" spans="1:7" x14ac:dyDescent="0.2">
      <c r="A66" s="21" t="s">
        <v>1361</v>
      </c>
      <c r="B66" s="21"/>
      <c r="C66" s="21"/>
      <c r="D66" s="21"/>
      <c r="E66" s="26" t="s">
        <v>1362</v>
      </c>
      <c r="F66" s="27" t="s">
        <v>3</v>
      </c>
      <c r="G66" s="26"/>
    </row>
    <row r="67" spans="1:7" x14ac:dyDescent="0.2">
      <c r="A67" s="22" t="s">
        <v>1479</v>
      </c>
      <c r="B67" s="22"/>
      <c r="C67" s="22"/>
      <c r="D67" s="22"/>
      <c r="E67" s="23">
        <v>2500</v>
      </c>
      <c r="F67" s="24">
        <f>E67/$E$62*100</f>
        <v>4.2870484478291626</v>
      </c>
      <c r="G67" s="23"/>
    </row>
    <row r="68" spans="1:7" x14ac:dyDescent="0.2">
      <c r="A68" s="22" t="s">
        <v>1365</v>
      </c>
      <c r="B68" s="22"/>
      <c r="C68" s="22"/>
      <c r="D68" s="22"/>
      <c r="E68" s="23">
        <v>2000</v>
      </c>
      <c r="F68" s="24">
        <f>E68/$E$62*100</f>
        <v>3.4296387582633301</v>
      </c>
      <c r="G68" s="23"/>
    </row>
    <row r="69" spans="1:7" x14ac:dyDescent="0.2">
      <c r="A69" s="22" t="s">
        <v>1363</v>
      </c>
      <c r="B69" s="22"/>
      <c r="C69" s="22"/>
      <c r="D69" s="22"/>
      <c r="E69" s="23">
        <v>1500</v>
      </c>
      <c r="F69" s="24">
        <f>E69/$E$62*100</f>
        <v>2.5722290686974976</v>
      </c>
      <c r="G69" s="23"/>
    </row>
    <row r="70" spans="1:7" x14ac:dyDescent="0.2">
      <c r="A70" s="22" t="s">
        <v>1363</v>
      </c>
      <c r="B70" s="22"/>
      <c r="C70" s="22"/>
      <c r="D70" s="22"/>
      <c r="E70" s="23">
        <v>1500</v>
      </c>
      <c r="F70" s="24">
        <f>E70/$E$62*100</f>
        <v>2.5722290686974976</v>
      </c>
      <c r="G70" s="23"/>
    </row>
    <row r="71" spans="1:7" x14ac:dyDescent="0.2">
      <c r="A71" s="22" t="s">
        <v>1480</v>
      </c>
      <c r="B71" s="22"/>
      <c r="C71" s="22"/>
      <c r="D71" s="22"/>
      <c r="E71" s="23">
        <v>1500</v>
      </c>
      <c r="F71" s="24">
        <f>E71/$E$62*100</f>
        <v>2.5722290686974976</v>
      </c>
      <c r="G71" s="23"/>
    </row>
    <row r="72" spans="1:7" x14ac:dyDescent="0.2">
      <c r="A72" s="28" t="s">
        <v>1366</v>
      </c>
      <c r="B72" s="28"/>
      <c r="C72" s="28"/>
      <c r="D72" s="28"/>
      <c r="E72" s="29">
        <f xml:space="preserve"> SUM(E67:E71)</f>
        <v>9000</v>
      </c>
      <c r="F72" s="30">
        <f xml:space="preserve"> SUM(F67:F71)</f>
        <v>15.433374412184985</v>
      </c>
      <c r="G72" s="29"/>
    </row>
    <row r="73" spans="1:7" x14ac:dyDescent="0.2">
      <c r="F73" s="13" t="s">
        <v>976</v>
      </c>
    </row>
    <row r="74" spans="1:7" x14ac:dyDescent="0.2">
      <c r="A74" s="11" t="s">
        <v>47</v>
      </c>
    </row>
    <row r="75" spans="1:7" x14ac:dyDescent="0.2">
      <c r="A75" s="11" t="s">
        <v>48</v>
      </c>
    </row>
    <row r="76" spans="1:7" x14ac:dyDescent="0.2">
      <c r="A76" s="11" t="s">
        <v>1249</v>
      </c>
    </row>
    <row r="77" spans="1:7" x14ac:dyDescent="0.2">
      <c r="A77" s="11" t="s">
        <v>1422</v>
      </c>
    </row>
    <row r="79" spans="1:7" ht="35.1" customHeight="1" x14ac:dyDescent="0.2">
      <c r="A79" s="178" t="s">
        <v>1371</v>
      </c>
      <c r="B79" s="178"/>
      <c r="C79" s="178"/>
      <c r="D79" s="178"/>
      <c r="E79" s="178"/>
      <c r="F79" s="178"/>
      <c r="G79" s="178"/>
    </row>
    <row r="81" spans="1:4" ht="23.25" customHeight="1" x14ac:dyDescent="0.2">
      <c r="A81" s="175" t="s">
        <v>983</v>
      </c>
      <c r="B81" s="175"/>
      <c r="C81" s="175"/>
      <c r="D81" s="175"/>
    </row>
    <row r="83" spans="1:4" x14ac:dyDescent="0.2">
      <c r="A83" s="11" t="s">
        <v>49</v>
      </c>
    </row>
    <row r="84" spans="1:4" x14ac:dyDescent="0.2">
      <c r="A84" s="11" t="s">
        <v>995</v>
      </c>
    </row>
    <row r="85" spans="1:4" x14ac:dyDescent="0.2">
      <c r="A85" s="11" t="s">
        <v>50</v>
      </c>
      <c r="B85" s="11"/>
      <c r="C85" s="31" t="s">
        <v>52</v>
      </c>
      <c r="D85" s="11" t="s">
        <v>51</v>
      </c>
    </row>
    <row r="86" spans="1:4" x14ac:dyDescent="0.2">
      <c r="A86" s="6" t="s">
        <v>59</v>
      </c>
      <c r="C86" s="32">
        <v>23.5458</v>
      </c>
      <c r="D86" s="32">
        <v>23.587</v>
      </c>
    </row>
    <row r="87" spans="1:4" x14ac:dyDescent="0.2">
      <c r="A87" s="6" t="s">
        <v>127</v>
      </c>
      <c r="C87" s="32">
        <v>10.8782</v>
      </c>
      <c r="D87" s="32">
        <v>10.8973</v>
      </c>
    </row>
    <row r="88" spans="1:4" x14ac:dyDescent="0.2">
      <c r="A88" s="6" t="s">
        <v>60</v>
      </c>
      <c r="C88" s="32">
        <v>24.661300000000001</v>
      </c>
      <c r="D88" s="32">
        <v>24.7102</v>
      </c>
    </row>
    <row r="89" spans="1:4" x14ac:dyDescent="0.2">
      <c r="A89" s="6" t="s">
        <v>128</v>
      </c>
      <c r="C89" s="32">
        <v>11.5039</v>
      </c>
      <c r="D89" s="32">
        <v>11.526400000000001</v>
      </c>
    </row>
    <row r="91" spans="1:4" x14ac:dyDescent="0.2">
      <c r="A91" s="6" t="s">
        <v>56</v>
      </c>
    </row>
    <row r="92" spans="1:4" x14ac:dyDescent="0.2">
      <c r="D92" s="31" t="s">
        <v>58</v>
      </c>
    </row>
    <row r="93" spans="1:4" x14ac:dyDescent="0.2">
      <c r="A93" s="11" t="s">
        <v>996</v>
      </c>
    </row>
    <row r="94" spans="1:4" x14ac:dyDescent="0.2">
      <c r="A94" s="11"/>
    </row>
    <row r="95" spans="1:4" x14ac:dyDescent="0.2">
      <c r="A95" s="11" t="s">
        <v>1382</v>
      </c>
    </row>
    <row r="96" spans="1:4" x14ac:dyDescent="0.2">
      <c r="A96" s="11"/>
    </row>
    <row r="97" spans="1:5" x14ac:dyDescent="0.2">
      <c r="A97" s="6" t="s">
        <v>1383</v>
      </c>
    </row>
    <row r="99" spans="1:5" ht="33.75" x14ac:dyDescent="0.2">
      <c r="A99" s="80" t="s">
        <v>1000</v>
      </c>
      <c r="B99" s="81" t="s">
        <v>1384</v>
      </c>
      <c r="C99" s="80" t="s">
        <v>1385</v>
      </c>
      <c r="D99" s="82" t="s">
        <v>1386</v>
      </c>
      <c r="E99" s="83" t="s">
        <v>1387</v>
      </c>
    </row>
    <row r="100" spans="1:5" ht="10.15" customHeight="1" x14ac:dyDescent="0.2">
      <c r="A100" s="179" t="s">
        <v>1513</v>
      </c>
      <c r="B100" s="84" t="s">
        <v>1389</v>
      </c>
      <c r="C100" s="84" t="s">
        <v>1390</v>
      </c>
      <c r="D100" s="85">
        <v>46304</v>
      </c>
      <c r="E100" s="86">
        <v>1500</v>
      </c>
    </row>
    <row r="101" spans="1:5" ht="31.9" customHeight="1" x14ac:dyDescent="0.2">
      <c r="A101" s="180"/>
      <c r="B101" s="84" t="s">
        <v>1005</v>
      </c>
      <c r="C101" s="84" t="s">
        <v>1391</v>
      </c>
      <c r="D101" s="85">
        <v>47947</v>
      </c>
      <c r="E101" s="86">
        <v>-1500</v>
      </c>
    </row>
    <row r="102" spans="1:5" ht="14.65" customHeight="1" x14ac:dyDescent="0.2">
      <c r="A102" s="179" t="s">
        <v>1514</v>
      </c>
      <c r="B102" s="84" t="s">
        <v>1389</v>
      </c>
      <c r="C102" s="84" t="s">
        <v>1390</v>
      </c>
      <c r="D102" s="85">
        <v>46304</v>
      </c>
      <c r="E102" s="86">
        <v>1500</v>
      </c>
    </row>
    <row r="103" spans="1:5" ht="24.4" customHeight="1" x14ac:dyDescent="0.2">
      <c r="A103" s="180"/>
      <c r="B103" s="84" t="s">
        <v>1005</v>
      </c>
      <c r="C103" s="84" t="s">
        <v>1391</v>
      </c>
      <c r="D103" s="85">
        <v>47947</v>
      </c>
      <c r="E103" s="86">
        <v>-1500</v>
      </c>
    </row>
    <row r="104" spans="1:5" ht="10.15" customHeight="1" x14ac:dyDescent="0.2">
      <c r="A104" s="179" t="s">
        <v>1515</v>
      </c>
      <c r="B104" s="84" t="s">
        <v>1389</v>
      </c>
      <c r="C104" s="84" t="s">
        <v>1390</v>
      </c>
      <c r="D104" s="85">
        <v>46304</v>
      </c>
      <c r="E104" s="86">
        <v>2000</v>
      </c>
    </row>
    <row r="105" spans="1:5" ht="10.15" customHeight="1" x14ac:dyDescent="0.2">
      <c r="A105" s="180"/>
      <c r="B105" s="84" t="s">
        <v>1005</v>
      </c>
      <c r="C105" s="84" t="s">
        <v>1391</v>
      </c>
      <c r="D105" s="85">
        <v>47947</v>
      </c>
      <c r="E105" s="86">
        <v>-2000</v>
      </c>
    </row>
    <row r="106" spans="1:5" ht="14.65" customHeight="1" x14ac:dyDescent="0.2">
      <c r="A106" s="179" t="s">
        <v>103</v>
      </c>
      <c r="B106" s="84" t="s">
        <v>1389</v>
      </c>
      <c r="C106" s="84" t="s">
        <v>1390</v>
      </c>
      <c r="D106" s="85">
        <v>46308</v>
      </c>
      <c r="E106" s="86">
        <v>1500</v>
      </c>
    </row>
    <row r="107" spans="1:5" ht="10.15" customHeight="1" x14ac:dyDescent="0.2">
      <c r="A107" s="180"/>
      <c r="B107" s="84" t="s">
        <v>1005</v>
      </c>
      <c r="C107" s="84" t="s">
        <v>1391</v>
      </c>
      <c r="D107" s="85">
        <v>47951</v>
      </c>
      <c r="E107" s="86">
        <v>-1500</v>
      </c>
    </row>
    <row r="108" spans="1:5" ht="14.65" customHeight="1" x14ac:dyDescent="0.2">
      <c r="A108" s="179" t="s">
        <v>1516</v>
      </c>
      <c r="B108" s="84" t="s">
        <v>1389</v>
      </c>
      <c r="C108" s="84" t="s">
        <v>1390</v>
      </c>
      <c r="D108" s="85">
        <v>46316</v>
      </c>
      <c r="E108" s="86">
        <v>2500</v>
      </c>
    </row>
    <row r="109" spans="1:5" ht="21.75" customHeight="1" x14ac:dyDescent="0.2">
      <c r="A109" s="180"/>
      <c r="B109" s="84" t="s">
        <v>1005</v>
      </c>
      <c r="C109" s="84" t="s">
        <v>1391</v>
      </c>
      <c r="D109" s="85">
        <v>47959</v>
      </c>
      <c r="E109" s="86">
        <v>-2500</v>
      </c>
    </row>
    <row r="111" spans="1:5" x14ac:dyDescent="0.2">
      <c r="A111" s="6" t="s">
        <v>1517</v>
      </c>
    </row>
    <row r="112" spans="1:5" x14ac:dyDescent="0.2">
      <c r="A112" s="6" t="s">
        <v>1518</v>
      </c>
    </row>
    <row r="114" spans="1:9" x14ac:dyDescent="0.2">
      <c r="A114" s="11" t="s">
        <v>1267</v>
      </c>
      <c r="D114" s="35">
        <v>2.6222099967104699</v>
      </c>
      <c r="E114" s="9" t="s">
        <v>57</v>
      </c>
    </row>
    <row r="116" spans="1:9" x14ac:dyDescent="0.2">
      <c r="A116" s="11" t="s">
        <v>70</v>
      </c>
      <c r="D116" s="31" t="s">
        <v>58</v>
      </c>
    </row>
    <row r="118" spans="1:9" x14ac:dyDescent="0.2">
      <c r="A118" s="11" t="s">
        <v>1268</v>
      </c>
      <c r="B118" s="11"/>
      <c r="C118" s="11"/>
      <c r="D118" s="31" t="s">
        <v>58</v>
      </c>
    </row>
    <row r="119" spans="1:9" x14ac:dyDescent="0.2">
      <c r="A119" s="11"/>
      <c r="B119" s="11"/>
      <c r="C119" s="11"/>
      <c r="D119" s="11"/>
    </row>
    <row r="120" spans="1:9" x14ac:dyDescent="0.2">
      <c r="A120" s="11" t="s">
        <v>1400</v>
      </c>
      <c r="B120" s="11"/>
      <c r="C120" s="11"/>
      <c r="D120" s="31" t="s">
        <v>58</v>
      </c>
    </row>
    <row r="121" spans="1:9" x14ac:dyDescent="0.2">
      <c r="A121" s="11"/>
      <c r="B121" s="11"/>
      <c r="C121" s="11"/>
      <c r="D121" s="11"/>
    </row>
    <row r="122" spans="1:9" x14ac:dyDescent="0.2">
      <c r="A122" s="11" t="s">
        <v>1840</v>
      </c>
      <c r="B122" s="11"/>
      <c r="C122" s="11"/>
      <c r="D122" s="31" t="s">
        <v>58</v>
      </c>
    </row>
    <row r="123" spans="1:9" x14ac:dyDescent="0.2">
      <c r="A123" s="11"/>
      <c r="B123" s="11"/>
      <c r="C123" s="11"/>
      <c r="D123" s="11"/>
    </row>
    <row r="124" spans="1:9" x14ac:dyDescent="0.2">
      <c r="A124" s="11" t="s">
        <v>1401</v>
      </c>
      <c r="B124" s="11"/>
      <c r="C124" s="11"/>
      <c r="D124" s="31" t="s">
        <v>58</v>
      </c>
    </row>
    <row r="125" spans="1:9" x14ac:dyDescent="0.2">
      <c r="A125" s="11"/>
      <c r="B125" s="11"/>
      <c r="C125" s="11"/>
      <c r="D125" s="11"/>
    </row>
    <row r="126" spans="1:9" x14ac:dyDescent="0.2">
      <c r="A126" s="11" t="s">
        <v>1402</v>
      </c>
      <c r="B126" s="11"/>
      <c r="C126" s="11"/>
      <c r="D126" s="31" t="s">
        <v>58</v>
      </c>
    </row>
    <row r="128" spans="1:9" x14ac:dyDescent="0.2">
      <c r="A128" s="56" t="s">
        <v>1272</v>
      </c>
      <c r="B128" s="57"/>
      <c r="C128" s="57"/>
      <c r="D128" s="57"/>
      <c r="E128" s="10"/>
      <c r="G128" s="10"/>
      <c r="H128" s="10"/>
      <c r="I128" s="57"/>
    </row>
    <row r="129" spans="1:9" ht="15" x14ac:dyDescent="0.25">
      <c r="A129" s="87"/>
      <c r="B129" s="57"/>
      <c r="C129" s="57"/>
      <c r="D129" s="57"/>
      <c r="E129" s="10"/>
      <c r="G129" s="10"/>
      <c r="H129" s="10"/>
      <c r="I129" s="57"/>
    </row>
    <row r="130" spans="1:9" x14ac:dyDescent="0.2">
      <c r="A130" s="56" t="s">
        <v>1129</v>
      </c>
      <c r="B130" s="57"/>
      <c r="C130" s="57"/>
      <c r="D130" s="57"/>
      <c r="E130" s="10"/>
      <c r="G130" s="10"/>
      <c r="H130" s="10"/>
      <c r="I130" s="57"/>
    </row>
    <row r="131" spans="1:9" x14ac:dyDescent="0.2">
      <c r="A131" s="71"/>
      <c r="B131" s="57"/>
      <c r="C131" s="57"/>
      <c r="D131" s="57"/>
      <c r="E131" s="10"/>
      <c r="G131" s="10"/>
      <c r="H131" s="10"/>
      <c r="I131" s="57"/>
    </row>
    <row r="132" spans="1:9" x14ac:dyDescent="0.2">
      <c r="A132" s="57"/>
      <c r="B132" s="57"/>
      <c r="C132" s="57"/>
      <c r="D132" s="57"/>
      <c r="E132" s="10"/>
      <c r="G132" s="10"/>
      <c r="H132" s="10"/>
      <c r="I132" s="57"/>
    </row>
    <row r="133" spans="1:9" x14ac:dyDescent="0.2">
      <c r="A133" s="57"/>
      <c r="B133" s="57"/>
      <c r="C133" s="57"/>
      <c r="D133" s="57"/>
      <c r="E133" s="10"/>
      <c r="G133" s="10"/>
      <c r="H133" s="10"/>
      <c r="I133" s="57"/>
    </row>
    <row r="134" spans="1:9" x14ac:dyDescent="0.2">
      <c r="A134" s="57"/>
      <c r="B134" s="57"/>
      <c r="C134" s="57"/>
      <c r="D134" s="57"/>
      <c r="E134" s="10"/>
      <c r="G134" s="10"/>
      <c r="H134" s="10"/>
      <c r="I134" s="57"/>
    </row>
    <row r="135" spans="1:9" x14ac:dyDescent="0.2">
      <c r="A135" s="57"/>
      <c r="B135" s="57"/>
      <c r="C135" s="57"/>
      <c r="D135" s="57"/>
      <c r="E135" s="10"/>
      <c r="G135" s="10"/>
      <c r="H135" s="10"/>
      <c r="I135" s="57"/>
    </row>
    <row r="136" spans="1:9" x14ac:dyDescent="0.2">
      <c r="A136" s="57"/>
      <c r="B136" s="57"/>
      <c r="C136" s="57"/>
      <c r="D136" s="57"/>
      <c r="E136" s="10"/>
      <c r="G136" s="10"/>
      <c r="H136" s="10"/>
      <c r="I136" s="57"/>
    </row>
    <row r="137" spans="1:9" x14ac:dyDescent="0.2">
      <c r="A137" s="57"/>
      <c r="B137" s="57"/>
      <c r="C137" s="57"/>
      <c r="D137" s="57"/>
      <c r="E137" s="10"/>
      <c r="G137" s="10"/>
      <c r="H137" s="10"/>
      <c r="I137" s="57"/>
    </row>
    <row r="138" spans="1:9" x14ac:dyDescent="0.2">
      <c r="A138" s="57"/>
      <c r="B138" s="57"/>
      <c r="C138" s="57"/>
      <c r="D138" s="57"/>
      <c r="E138" s="10"/>
      <c r="G138" s="10"/>
      <c r="H138" s="10"/>
      <c r="I138" s="57"/>
    </row>
    <row r="139" spans="1:9" x14ac:dyDescent="0.2">
      <c r="A139" s="57"/>
      <c r="B139" s="57"/>
      <c r="C139" s="57"/>
      <c r="D139" s="57"/>
      <c r="E139" s="10"/>
      <c r="G139" s="10"/>
      <c r="H139" s="10"/>
      <c r="I139" s="57"/>
    </row>
    <row r="140" spans="1:9" x14ac:dyDescent="0.2">
      <c r="A140" s="57"/>
      <c r="B140" s="57"/>
      <c r="C140" s="57"/>
      <c r="D140" s="57"/>
      <c r="E140" s="10"/>
      <c r="G140" s="10"/>
      <c r="H140" s="10"/>
      <c r="I140" s="57"/>
    </row>
    <row r="141" spans="1:9" x14ac:dyDescent="0.2">
      <c r="A141" s="57"/>
      <c r="B141" s="57"/>
      <c r="C141" s="57"/>
      <c r="D141" s="57"/>
      <c r="E141" s="10"/>
      <c r="G141" s="10"/>
      <c r="H141" s="10"/>
      <c r="I141" s="57"/>
    </row>
    <row r="142" spans="1:9" x14ac:dyDescent="0.2">
      <c r="A142" s="57"/>
      <c r="B142" s="57"/>
      <c r="C142" s="57"/>
      <c r="D142" s="57"/>
      <c r="E142" s="10"/>
      <c r="G142" s="10"/>
      <c r="H142" s="10"/>
      <c r="I142" s="57"/>
    </row>
    <row r="143" spans="1:9" x14ac:dyDescent="0.2">
      <c r="A143" s="57"/>
      <c r="B143" s="57"/>
      <c r="C143" s="57"/>
      <c r="D143" s="57"/>
      <c r="E143" s="10"/>
      <c r="G143" s="10"/>
      <c r="H143" s="10"/>
      <c r="I143" s="57"/>
    </row>
    <row r="144" spans="1:9" x14ac:dyDescent="0.2">
      <c r="A144" s="57"/>
      <c r="B144" s="57"/>
      <c r="C144" s="57"/>
      <c r="D144" s="57"/>
      <c r="E144" s="10"/>
      <c r="G144" s="10"/>
      <c r="H144" s="10"/>
      <c r="I144" s="57"/>
    </row>
    <row r="145" spans="1:9" x14ac:dyDescent="0.2">
      <c r="A145" s="57"/>
      <c r="B145" s="57"/>
      <c r="C145" s="57"/>
      <c r="D145" s="57"/>
      <c r="E145" s="10"/>
      <c r="G145" s="10"/>
      <c r="H145" s="10"/>
      <c r="I145" s="57"/>
    </row>
    <row r="146" spans="1:9" x14ac:dyDescent="0.2">
      <c r="A146" s="57"/>
      <c r="B146" s="57"/>
      <c r="C146" s="57"/>
      <c r="D146" s="57"/>
      <c r="E146" s="10"/>
      <c r="G146" s="10"/>
      <c r="H146" s="10"/>
      <c r="I146" s="57"/>
    </row>
    <row r="147" spans="1:9" x14ac:dyDescent="0.2">
      <c r="A147" s="56" t="s">
        <v>1519</v>
      </c>
      <c r="B147" s="57"/>
      <c r="C147" s="57"/>
      <c r="D147" s="57"/>
      <c r="E147" s="10"/>
      <c r="G147" s="10"/>
      <c r="H147" s="10"/>
      <c r="I147" s="57"/>
    </row>
    <row r="148" spans="1:9" x14ac:dyDescent="0.2">
      <c r="A148" s="57"/>
      <c r="B148" s="57"/>
      <c r="C148" s="57"/>
      <c r="D148" s="57"/>
      <c r="E148" s="10"/>
      <c r="G148" s="10"/>
      <c r="H148" s="10"/>
      <c r="I148" s="57"/>
    </row>
    <row r="149" spans="1:9" x14ac:dyDescent="0.2">
      <c r="A149" s="56" t="s">
        <v>1130</v>
      </c>
      <c r="B149" s="57"/>
      <c r="C149" s="57"/>
      <c r="D149" s="57"/>
      <c r="E149" s="10"/>
      <c r="G149" s="10"/>
      <c r="H149" s="10"/>
      <c r="I149" s="57"/>
    </row>
    <row r="150" spans="1:9" x14ac:dyDescent="0.2">
      <c r="A150" s="57"/>
      <c r="B150" s="57"/>
      <c r="C150" s="57"/>
      <c r="D150" s="57"/>
      <c r="E150" s="10"/>
      <c r="G150" s="10"/>
      <c r="H150" s="10"/>
      <c r="I150" s="57"/>
    </row>
    <row r="151" spans="1:9" x14ac:dyDescent="0.2">
      <c r="A151" s="57"/>
      <c r="B151" s="57"/>
      <c r="C151" s="57"/>
      <c r="D151" s="57"/>
      <c r="E151" s="10"/>
      <c r="G151" s="10"/>
      <c r="H151" s="10"/>
      <c r="I151" s="57"/>
    </row>
    <row r="152" spans="1:9" x14ac:dyDescent="0.2">
      <c r="A152" s="57"/>
      <c r="B152" s="57"/>
      <c r="C152" s="57"/>
      <c r="D152" s="57"/>
      <c r="E152" s="10"/>
      <c r="G152" s="10"/>
      <c r="H152" s="10"/>
      <c r="I152" s="57"/>
    </row>
    <row r="153" spans="1:9" x14ac:dyDescent="0.2">
      <c r="A153" s="57"/>
      <c r="B153" s="57"/>
      <c r="C153" s="57"/>
      <c r="D153" s="57"/>
      <c r="E153" s="10"/>
      <c r="G153" s="10"/>
      <c r="H153" s="10"/>
      <c r="I153" s="57"/>
    </row>
    <row r="154" spans="1:9" x14ac:dyDescent="0.2">
      <c r="A154" s="57"/>
      <c r="B154" s="57"/>
      <c r="C154" s="57"/>
      <c r="D154" s="57"/>
      <c r="E154" s="10"/>
      <c r="G154" s="10"/>
      <c r="H154" s="10"/>
      <c r="I154" s="57"/>
    </row>
    <row r="155" spans="1:9" x14ac:dyDescent="0.2">
      <c r="A155" s="57"/>
      <c r="B155" s="57"/>
      <c r="C155" s="57"/>
      <c r="D155" s="57"/>
      <c r="E155" s="10"/>
      <c r="G155" s="10"/>
      <c r="H155" s="10"/>
      <c r="I155" s="57"/>
    </row>
    <row r="156" spans="1:9" x14ac:dyDescent="0.2">
      <c r="A156" s="57"/>
      <c r="B156" s="57"/>
      <c r="C156" s="57"/>
      <c r="D156" s="57"/>
      <c r="E156" s="10"/>
      <c r="G156" s="10"/>
      <c r="H156" s="10"/>
      <c r="I156" s="57"/>
    </row>
    <row r="157" spans="1:9" x14ac:dyDescent="0.2">
      <c r="A157" s="57"/>
      <c r="B157" s="57"/>
      <c r="C157" s="57"/>
      <c r="D157" s="57"/>
      <c r="E157" s="10"/>
      <c r="G157" s="10"/>
      <c r="H157" s="10"/>
      <c r="I157" s="57"/>
    </row>
    <row r="158" spans="1:9" x14ac:dyDescent="0.2">
      <c r="A158" s="57"/>
      <c r="B158" s="57"/>
      <c r="C158" s="57"/>
      <c r="D158" s="57"/>
      <c r="E158" s="10"/>
      <c r="G158" s="10"/>
      <c r="H158" s="10"/>
      <c r="I158" s="57"/>
    </row>
    <row r="159" spans="1:9" x14ac:dyDescent="0.2">
      <c r="A159" s="57"/>
      <c r="B159" s="57"/>
      <c r="C159" s="57"/>
      <c r="D159" s="57"/>
      <c r="E159" s="10"/>
      <c r="G159" s="10"/>
      <c r="H159" s="10"/>
      <c r="I159" s="57"/>
    </row>
    <row r="160" spans="1:9" x14ac:dyDescent="0.2">
      <c r="A160" s="57"/>
      <c r="B160" s="57"/>
      <c r="C160" s="57"/>
      <c r="D160" s="57"/>
      <c r="E160" s="10"/>
      <c r="G160" s="10"/>
      <c r="H160" s="10"/>
      <c r="I160" s="57"/>
    </row>
    <row r="161" spans="1:9" x14ac:dyDescent="0.2">
      <c r="A161" s="57"/>
      <c r="B161" s="57"/>
      <c r="C161" s="57"/>
      <c r="D161" s="57"/>
      <c r="E161" s="10"/>
      <c r="G161" s="10"/>
      <c r="H161" s="10"/>
      <c r="I161" s="57"/>
    </row>
    <row r="162" spans="1:9" x14ac:dyDescent="0.2">
      <c r="A162" s="57"/>
      <c r="B162" s="57"/>
      <c r="C162" s="57"/>
      <c r="D162" s="57"/>
      <c r="E162" s="10"/>
      <c r="G162" s="10"/>
      <c r="H162" s="10"/>
      <c r="I162" s="57"/>
    </row>
    <row r="163" spans="1:9" x14ac:dyDescent="0.2">
      <c r="A163" s="57"/>
      <c r="B163" s="57"/>
      <c r="C163" s="57"/>
      <c r="D163" s="57"/>
      <c r="E163" s="10"/>
      <c r="G163" s="10"/>
      <c r="H163" s="10"/>
      <c r="I163" s="57"/>
    </row>
    <row r="164" spans="1:9" x14ac:dyDescent="0.2">
      <c r="A164" s="57" t="s">
        <v>1128</v>
      </c>
      <c r="B164" s="57"/>
      <c r="C164" s="57"/>
      <c r="D164" s="57"/>
      <c r="E164" s="10"/>
      <c r="G164" s="10"/>
      <c r="H164" s="10"/>
      <c r="I164" s="57"/>
    </row>
    <row r="165" spans="1:9" x14ac:dyDescent="0.2">
      <c r="A165" s="57"/>
      <c r="B165" s="57"/>
      <c r="C165" s="57"/>
      <c r="D165" s="57"/>
      <c r="E165" s="10"/>
      <c r="G165" s="10"/>
      <c r="H165" s="10"/>
      <c r="I165" s="57"/>
    </row>
    <row r="166" spans="1:9" x14ac:dyDescent="0.2">
      <c r="H166" s="10"/>
    </row>
    <row r="167" spans="1:9" x14ac:dyDescent="0.2">
      <c r="A167" s="57"/>
      <c r="H167" s="10"/>
    </row>
    <row r="168" spans="1:9" x14ac:dyDescent="0.2">
      <c r="A168" s="71"/>
      <c r="H168" s="10"/>
    </row>
    <row r="169" spans="1:9" x14ac:dyDescent="0.2">
      <c r="A169" s="71"/>
      <c r="H169" s="10"/>
    </row>
    <row r="170" spans="1:9" x14ac:dyDescent="0.2">
      <c r="H170" s="10"/>
    </row>
    <row r="171" spans="1:9" x14ac:dyDescent="0.2">
      <c r="H171" s="10"/>
    </row>
    <row r="172" spans="1:9" x14ac:dyDescent="0.2">
      <c r="H172" s="10"/>
    </row>
    <row r="173" spans="1:9" x14ac:dyDescent="0.2">
      <c r="H173" s="10"/>
    </row>
    <row r="174" spans="1:9" x14ac:dyDescent="0.2">
      <c r="H174" s="10"/>
    </row>
    <row r="175" spans="1:9" x14ac:dyDescent="0.2">
      <c r="H175" s="10"/>
    </row>
    <row r="176" spans="1:9" x14ac:dyDescent="0.2">
      <c r="H176" s="10"/>
    </row>
    <row r="177" spans="8:8" x14ac:dyDescent="0.2">
      <c r="H177" s="10"/>
    </row>
    <row r="178" spans="8:8" x14ac:dyDescent="0.2">
      <c r="H178" s="10"/>
    </row>
    <row r="179" spans="8:8" x14ac:dyDescent="0.2">
      <c r="H179" s="10"/>
    </row>
    <row r="180" spans="8:8" x14ac:dyDescent="0.2">
      <c r="H180" s="10"/>
    </row>
    <row r="181" spans="8:8" x14ac:dyDescent="0.2">
      <c r="H181" s="10"/>
    </row>
    <row r="182" spans="8:8" x14ac:dyDescent="0.2">
      <c r="H182" s="10"/>
    </row>
    <row r="183" spans="8:8" x14ac:dyDescent="0.2">
      <c r="H183" s="10"/>
    </row>
    <row r="184" spans="8:8" x14ac:dyDescent="0.2">
      <c r="H184" s="10"/>
    </row>
    <row r="185" spans="8:8" x14ac:dyDescent="0.2">
      <c r="H185" s="10"/>
    </row>
    <row r="186" spans="8:8" x14ac:dyDescent="0.2">
      <c r="H186" s="10"/>
    </row>
    <row r="187" spans="8:8" x14ac:dyDescent="0.2">
      <c r="H187" s="10"/>
    </row>
    <row r="188" spans="8:8" x14ac:dyDescent="0.2">
      <c r="H188" s="10"/>
    </row>
    <row r="189" spans="8:8" x14ac:dyDescent="0.2">
      <c r="H189" s="10"/>
    </row>
    <row r="190" spans="8:8" x14ac:dyDescent="0.2">
      <c r="H190" s="10"/>
    </row>
    <row r="191" spans="8:8" x14ac:dyDescent="0.2">
      <c r="H191" s="10"/>
    </row>
    <row r="192" spans="8:8" x14ac:dyDescent="0.2">
      <c r="H192" s="10"/>
    </row>
    <row r="193" spans="8:8" x14ac:dyDescent="0.2">
      <c r="H193" s="10"/>
    </row>
    <row r="194" spans="8:8" x14ac:dyDescent="0.2">
      <c r="H194" s="10"/>
    </row>
    <row r="195" spans="8:8" x14ac:dyDescent="0.2">
      <c r="H195" s="10"/>
    </row>
    <row r="196" spans="8:8" x14ac:dyDescent="0.2">
      <c r="H196" s="10"/>
    </row>
    <row r="197" spans="8:8" x14ac:dyDescent="0.2">
      <c r="H197" s="10"/>
    </row>
    <row r="198" spans="8:8" x14ac:dyDescent="0.2">
      <c r="H198" s="10"/>
    </row>
    <row r="199" spans="8:8" x14ac:dyDescent="0.2">
      <c r="H199" s="10"/>
    </row>
    <row r="200" spans="8:8" x14ac:dyDescent="0.2">
      <c r="H200" s="10"/>
    </row>
    <row r="201" spans="8:8" x14ac:dyDescent="0.2">
      <c r="H201" s="10"/>
    </row>
    <row r="202" spans="8:8" x14ac:dyDescent="0.2">
      <c r="H202" s="10"/>
    </row>
    <row r="203" spans="8:8" x14ac:dyDescent="0.2">
      <c r="H203" s="10"/>
    </row>
    <row r="204" spans="8:8" x14ac:dyDescent="0.2">
      <c r="H204" s="10"/>
    </row>
    <row r="205" spans="8:8" x14ac:dyDescent="0.2">
      <c r="H205" s="10"/>
    </row>
    <row r="206" spans="8:8" x14ac:dyDescent="0.2">
      <c r="H206" s="10"/>
    </row>
    <row r="207" spans="8:8" x14ac:dyDescent="0.2">
      <c r="H207" s="10"/>
    </row>
    <row r="208" spans="8:8" x14ac:dyDescent="0.2">
      <c r="H208" s="10"/>
    </row>
    <row r="209" spans="8:8" x14ac:dyDescent="0.2">
      <c r="H209" s="10"/>
    </row>
    <row r="210" spans="8:8" x14ac:dyDescent="0.2">
      <c r="H210" s="10"/>
    </row>
    <row r="211" spans="8:8" x14ac:dyDescent="0.2">
      <c r="H211" s="10"/>
    </row>
    <row r="212" spans="8:8" x14ac:dyDescent="0.2">
      <c r="H212" s="10"/>
    </row>
    <row r="213" spans="8:8" x14ac:dyDescent="0.2">
      <c r="H213" s="10"/>
    </row>
    <row r="214" spans="8:8" x14ac:dyDescent="0.2">
      <c r="H214" s="10"/>
    </row>
    <row r="215" spans="8:8" x14ac:dyDescent="0.2">
      <c r="H215" s="10"/>
    </row>
    <row r="216" spans="8:8" x14ac:dyDescent="0.2">
      <c r="H216" s="10"/>
    </row>
    <row r="217" spans="8:8" x14ac:dyDescent="0.2">
      <c r="H217" s="10"/>
    </row>
    <row r="218" spans="8:8" x14ac:dyDescent="0.2">
      <c r="H218" s="10"/>
    </row>
    <row r="219" spans="8:8" x14ac:dyDescent="0.2">
      <c r="H219" s="10"/>
    </row>
    <row r="220" spans="8:8" x14ac:dyDescent="0.2">
      <c r="H220" s="10"/>
    </row>
    <row r="221" spans="8:8" x14ac:dyDescent="0.2">
      <c r="H221" s="10"/>
    </row>
    <row r="222" spans="8:8" x14ac:dyDescent="0.2">
      <c r="H222" s="10"/>
    </row>
    <row r="223" spans="8:8" x14ac:dyDescent="0.2">
      <c r="H223" s="10"/>
    </row>
    <row r="224" spans="8:8" x14ac:dyDescent="0.2">
      <c r="H224" s="10"/>
    </row>
    <row r="225" spans="8:8" x14ac:dyDescent="0.2">
      <c r="H225" s="10"/>
    </row>
    <row r="226" spans="8:8" x14ac:dyDescent="0.2">
      <c r="H226" s="10"/>
    </row>
    <row r="227" spans="8:8" x14ac:dyDescent="0.2">
      <c r="H227" s="10"/>
    </row>
    <row r="228" spans="8:8" x14ac:dyDescent="0.2">
      <c r="H228" s="10"/>
    </row>
    <row r="229" spans="8:8" x14ac:dyDescent="0.2">
      <c r="H229" s="10"/>
    </row>
    <row r="230" spans="8:8" x14ac:dyDescent="0.2">
      <c r="H230" s="10"/>
    </row>
    <row r="231" spans="8:8" x14ac:dyDescent="0.2">
      <c r="H231" s="10"/>
    </row>
    <row r="232" spans="8:8" x14ac:dyDescent="0.2">
      <c r="H232" s="10"/>
    </row>
    <row r="233" spans="8:8" x14ac:dyDescent="0.2">
      <c r="H233" s="10"/>
    </row>
    <row r="234" spans="8:8" x14ac:dyDescent="0.2">
      <c r="H234" s="10"/>
    </row>
    <row r="235" spans="8:8" x14ac:dyDescent="0.2">
      <c r="H235" s="10"/>
    </row>
    <row r="236" spans="8:8" x14ac:dyDescent="0.2">
      <c r="H236" s="10"/>
    </row>
    <row r="237" spans="8:8" x14ac:dyDescent="0.2">
      <c r="H237" s="10"/>
    </row>
    <row r="238" spans="8:8" x14ac:dyDescent="0.2">
      <c r="H238" s="10"/>
    </row>
    <row r="239" spans="8:8" x14ac:dyDescent="0.2">
      <c r="H239" s="10"/>
    </row>
    <row r="240" spans="8:8" x14ac:dyDescent="0.2">
      <c r="H240" s="10"/>
    </row>
    <row r="241" spans="8:8" x14ac:dyDescent="0.2">
      <c r="H241" s="10"/>
    </row>
    <row r="242" spans="8:8" x14ac:dyDescent="0.2">
      <c r="H242" s="10"/>
    </row>
    <row r="243" spans="8:8" x14ac:dyDescent="0.2">
      <c r="H243" s="10"/>
    </row>
    <row r="244" spans="8:8" x14ac:dyDescent="0.2">
      <c r="H244" s="10"/>
    </row>
    <row r="245" spans="8:8" x14ac:dyDescent="0.2">
      <c r="H245" s="10"/>
    </row>
    <row r="246" spans="8:8" x14ac:dyDescent="0.2">
      <c r="H246" s="10"/>
    </row>
    <row r="247" spans="8:8" x14ac:dyDescent="0.2">
      <c r="H247" s="10"/>
    </row>
    <row r="248" spans="8:8" x14ac:dyDescent="0.2">
      <c r="H248" s="10"/>
    </row>
    <row r="249" spans="8:8" x14ac:dyDescent="0.2">
      <c r="H249" s="10"/>
    </row>
    <row r="250" spans="8:8" x14ac:dyDescent="0.2">
      <c r="H250" s="10"/>
    </row>
    <row r="251" spans="8:8" x14ac:dyDescent="0.2">
      <c r="H251" s="10"/>
    </row>
    <row r="252" spans="8:8" x14ac:dyDescent="0.2">
      <c r="H252" s="10"/>
    </row>
    <row r="253" spans="8:8" x14ac:dyDescent="0.2">
      <c r="H253" s="10"/>
    </row>
    <row r="254" spans="8:8" x14ac:dyDescent="0.2">
      <c r="H254" s="10"/>
    </row>
    <row r="255" spans="8:8" x14ac:dyDescent="0.2">
      <c r="H255" s="10"/>
    </row>
    <row r="256" spans="8:8" x14ac:dyDescent="0.2">
      <c r="H256" s="10"/>
    </row>
    <row r="257" spans="8:8" x14ac:dyDescent="0.2">
      <c r="H257" s="10"/>
    </row>
    <row r="258" spans="8:8" x14ac:dyDescent="0.2">
      <c r="H258" s="10"/>
    </row>
    <row r="259" spans="8:8" x14ac:dyDescent="0.2">
      <c r="H259" s="10"/>
    </row>
    <row r="260" spans="8:8" x14ac:dyDescent="0.2">
      <c r="H260" s="10"/>
    </row>
    <row r="261" spans="8:8" x14ac:dyDescent="0.2">
      <c r="H261" s="10"/>
    </row>
    <row r="262" spans="8:8" x14ac:dyDescent="0.2">
      <c r="H262" s="10"/>
    </row>
    <row r="263" spans="8:8" x14ac:dyDescent="0.2">
      <c r="H263" s="10"/>
    </row>
    <row r="264" spans="8:8" x14ac:dyDescent="0.2">
      <c r="H264" s="10"/>
    </row>
    <row r="265" spans="8:8" x14ac:dyDescent="0.2">
      <c r="H265" s="10"/>
    </row>
    <row r="266" spans="8:8" x14ac:dyDescent="0.2">
      <c r="H266" s="10"/>
    </row>
    <row r="267" spans="8:8" x14ac:dyDescent="0.2">
      <c r="H267" s="57"/>
    </row>
    <row r="268" spans="8:8" x14ac:dyDescent="0.2">
      <c r="H268" s="57"/>
    </row>
    <row r="269" spans="8:8" x14ac:dyDescent="0.2">
      <c r="H269" s="57"/>
    </row>
    <row r="270" spans="8:8" x14ac:dyDescent="0.2">
      <c r="H270" s="57"/>
    </row>
    <row r="271" spans="8:8" x14ac:dyDescent="0.2">
      <c r="H271" s="57"/>
    </row>
    <row r="272" spans="8:8" x14ac:dyDescent="0.2">
      <c r="H272" s="57"/>
    </row>
    <row r="273" spans="8:8" x14ac:dyDescent="0.2">
      <c r="H273" s="57"/>
    </row>
    <row r="274" spans="8:8" x14ac:dyDescent="0.2">
      <c r="H274" s="57"/>
    </row>
    <row r="275" spans="8:8" x14ac:dyDescent="0.2">
      <c r="H275" s="57"/>
    </row>
    <row r="276" spans="8:8" x14ac:dyDescent="0.2">
      <c r="H276" s="57"/>
    </row>
    <row r="277" spans="8:8" x14ac:dyDescent="0.2">
      <c r="H277" s="57"/>
    </row>
    <row r="278" spans="8:8" x14ac:dyDescent="0.2">
      <c r="H278" s="57"/>
    </row>
    <row r="279" spans="8:8" x14ac:dyDescent="0.2">
      <c r="H279" s="57"/>
    </row>
    <row r="280" spans="8:8" x14ac:dyDescent="0.2">
      <c r="H280" s="57"/>
    </row>
    <row r="281" spans="8:8" x14ac:dyDescent="0.2">
      <c r="H281" s="57"/>
    </row>
    <row r="282" spans="8:8" x14ac:dyDescent="0.2">
      <c r="H282" s="57"/>
    </row>
    <row r="283" spans="8:8" x14ac:dyDescent="0.2">
      <c r="H283" s="57"/>
    </row>
    <row r="284" spans="8:8" x14ac:dyDescent="0.2">
      <c r="H284" s="57"/>
    </row>
    <row r="285" spans="8:8" x14ac:dyDescent="0.2">
      <c r="H285" s="57"/>
    </row>
    <row r="286" spans="8:8" x14ac:dyDescent="0.2">
      <c r="H286" s="57"/>
    </row>
    <row r="287" spans="8:8" x14ac:dyDescent="0.2">
      <c r="H287" s="57"/>
    </row>
    <row r="288" spans="8:8" x14ac:dyDescent="0.2">
      <c r="H288" s="57"/>
    </row>
    <row r="289" spans="8:8" x14ac:dyDescent="0.2">
      <c r="H289" s="57"/>
    </row>
    <row r="290" spans="8:8" x14ac:dyDescent="0.2">
      <c r="H290" s="57"/>
    </row>
    <row r="291" spans="8:8" x14ac:dyDescent="0.2">
      <c r="H291" s="57"/>
    </row>
    <row r="292" spans="8:8" x14ac:dyDescent="0.2">
      <c r="H292" s="57"/>
    </row>
    <row r="293" spans="8:8" x14ac:dyDescent="0.2">
      <c r="H293" s="57"/>
    </row>
    <row r="294" spans="8:8" x14ac:dyDescent="0.2">
      <c r="H294" s="57"/>
    </row>
    <row r="295" spans="8:8" x14ac:dyDescent="0.2">
      <c r="H295" s="57"/>
    </row>
    <row r="296" spans="8:8" x14ac:dyDescent="0.2">
      <c r="H296" s="57"/>
    </row>
    <row r="297" spans="8:8" x14ac:dyDescent="0.2">
      <c r="H297" s="57"/>
    </row>
    <row r="298" spans="8:8" x14ac:dyDescent="0.2">
      <c r="H298" s="57"/>
    </row>
    <row r="299" spans="8:8" x14ac:dyDescent="0.2">
      <c r="H299" s="57"/>
    </row>
    <row r="300" spans="8:8" x14ac:dyDescent="0.2">
      <c r="H300" s="57"/>
    </row>
    <row r="301" spans="8:8" x14ac:dyDescent="0.2">
      <c r="H301" s="57"/>
    </row>
    <row r="302" spans="8:8" x14ac:dyDescent="0.2">
      <c r="H302" s="57"/>
    </row>
    <row r="303" spans="8:8" x14ac:dyDescent="0.2">
      <c r="H303" s="57"/>
    </row>
    <row r="304" spans="8:8" x14ac:dyDescent="0.2">
      <c r="H304" s="57"/>
    </row>
    <row r="305" spans="8:8" x14ac:dyDescent="0.2">
      <c r="H305" s="57"/>
    </row>
    <row r="306" spans="8:8" x14ac:dyDescent="0.2">
      <c r="H306" s="57"/>
    </row>
    <row r="307" spans="8:8" x14ac:dyDescent="0.2">
      <c r="H307" s="57"/>
    </row>
    <row r="308" spans="8:8" x14ac:dyDescent="0.2">
      <c r="H308" s="57"/>
    </row>
    <row r="309" spans="8:8" x14ac:dyDescent="0.2">
      <c r="H309" s="57"/>
    </row>
    <row r="310" spans="8:8" x14ac:dyDescent="0.2">
      <c r="H310" s="57"/>
    </row>
    <row r="311" spans="8:8" x14ac:dyDescent="0.2">
      <c r="H311" s="57"/>
    </row>
    <row r="312" spans="8:8" x14ac:dyDescent="0.2">
      <c r="H312" s="57"/>
    </row>
    <row r="313" spans="8:8" x14ac:dyDescent="0.2">
      <c r="H313" s="57"/>
    </row>
    <row r="314" spans="8:8" x14ac:dyDescent="0.2">
      <c r="H314" s="57"/>
    </row>
    <row r="315" spans="8:8" x14ac:dyDescent="0.2">
      <c r="H315" s="57"/>
    </row>
    <row r="316" spans="8:8" x14ac:dyDescent="0.2">
      <c r="H316" s="57"/>
    </row>
    <row r="317" spans="8:8" x14ac:dyDescent="0.2">
      <c r="H317" s="57"/>
    </row>
    <row r="318" spans="8:8" x14ac:dyDescent="0.2">
      <c r="H318" s="57"/>
    </row>
    <row r="319" spans="8:8" x14ac:dyDescent="0.2">
      <c r="H319" s="57"/>
    </row>
    <row r="320" spans="8:8" x14ac:dyDescent="0.2">
      <c r="H320" s="57"/>
    </row>
    <row r="321" spans="8:8" x14ac:dyDescent="0.2">
      <c r="H321" s="57"/>
    </row>
    <row r="322" spans="8:8" x14ac:dyDescent="0.2">
      <c r="H322" s="57"/>
    </row>
    <row r="323" spans="8:8" x14ac:dyDescent="0.2">
      <c r="H323" s="57"/>
    </row>
    <row r="324" spans="8:8" x14ac:dyDescent="0.2">
      <c r="H324" s="57"/>
    </row>
    <row r="325" spans="8:8" x14ac:dyDescent="0.2">
      <c r="H325" s="57"/>
    </row>
    <row r="326" spans="8:8" x14ac:dyDescent="0.2">
      <c r="H326" s="57"/>
    </row>
    <row r="327" spans="8:8" x14ac:dyDescent="0.2">
      <c r="H327" s="57"/>
    </row>
    <row r="328" spans="8:8" x14ac:dyDescent="0.2">
      <c r="H328" s="57"/>
    </row>
    <row r="329" spans="8:8" x14ac:dyDescent="0.2">
      <c r="H329" s="57"/>
    </row>
    <row r="330" spans="8:8" x14ac:dyDescent="0.2">
      <c r="H330" s="57"/>
    </row>
    <row r="331" spans="8:8" x14ac:dyDescent="0.2">
      <c r="H331" s="57"/>
    </row>
    <row r="332" spans="8:8" x14ac:dyDescent="0.2">
      <c r="H332" s="57"/>
    </row>
    <row r="333" spans="8:8" x14ac:dyDescent="0.2">
      <c r="H333" s="57"/>
    </row>
    <row r="334" spans="8:8" x14ac:dyDescent="0.2">
      <c r="H334" s="57"/>
    </row>
    <row r="335" spans="8:8" x14ac:dyDescent="0.2">
      <c r="H335" s="57"/>
    </row>
    <row r="336" spans="8:8" x14ac:dyDescent="0.2">
      <c r="H336" s="57"/>
    </row>
    <row r="337" spans="8:8" x14ac:dyDescent="0.2">
      <c r="H337" s="57"/>
    </row>
    <row r="338" spans="8:8" x14ac:dyDescent="0.2">
      <c r="H338" s="57"/>
    </row>
    <row r="339" spans="8:8" x14ac:dyDescent="0.2">
      <c r="H339" s="57"/>
    </row>
    <row r="340" spans="8:8" x14ac:dyDescent="0.2">
      <c r="H340" s="57"/>
    </row>
    <row r="341" spans="8:8" x14ac:dyDescent="0.2">
      <c r="H341" s="57"/>
    </row>
    <row r="342" spans="8:8" x14ac:dyDescent="0.2">
      <c r="H342" s="57"/>
    </row>
    <row r="343" spans="8:8" x14ac:dyDescent="0.2">
      <c r="H343" s="57"/>
    </row>
    <row r="344" spans="8:8" x14ac:dyDescent="0.2">
      <c r="H344" s="57"/>
    </row>
    <row r="345" spans="8:8" x14ac:dyDescent="0.2">
      <c r="H345" s="57"/>
    </row>
    <row r="346" spans="8:8" x14ac:dyDescent="0.2">
      <c r="H346" s="57"/>
    </row>
    <row r="347" spans="8:8" x14ac:dyDescent="0.2">
      <c r="H347" s="57"/>
    </row>
    <row r="348" spans="8:8" x14ac:dyDescent="0.2">
      <c r="H348" s="57"/>
    </row>
    <row r="349" spans="8:8" x14ac:dyDescent="0.2">
      <c r="H349" s="57"/>
    </row>
    <row r="350" spans="8:8" x14ac:dyDescent="0.2">
      <c r="H350" s="57"/>
    </row>
    <row r="351" spans="8:8" x14ac:dyDescent="0.2">
      <c r="H351" s="57"/>
    </row>
    <row r="352" spans="8:8" x14ac:dyDescent="0.2">
      <c r="H352" s="57"/>
    </row>
    <row r="353" spans="8:8" x14ac:dyDescent="0.2">
      <c r="H353" s="57"/>
    </row>
    <row r="354" spans="8:8" x14ac:dyDescent="0.2">
      <c r="H354" s="57"/>
    </row>
    <row r="355" spans="8:8" x14ac:dyDescent="0.2">
      <c r="H355" s="57"/>
    </row>
    <row r="356" spans="8:8" x14ac:dyDescent="0.2">
      <c r="H356" s="57"/>
    </row>
    <row r="357" spans="8:8" x14ac:dyDescent="0.2">
      <c r="H357" s="57"/>
    </row>
    <row r="358" spans="8:8" x14ac:dyDescent="0.2">
      <c r="H358" s="57"/>
    </row>
    <row r="359" spans="8:8" x14ac:dyDescent="0.2">
      <c r="H359" s="57"/>
    </row>
    <row r="360" spans="8:8" x14ac:dyDescent="0.2">
      <c r="H360" s="57"/>
    </row>
    <row r="361" spans="8:8" x14ac:dyDescent="0.2">
      <c r="H361" s="57"/>
    </row>
    <row r="362" spans="8:8" x14ac:dyDescent="0.2">
      <c r="H362" s="57"/>
    </row>
    <row r="363" spans="8:8" x14ac:dyDescent="0.2">
      <c r="H363" s="57"/>
    </row>
    <row r="364" spans="8:8" x14ac:dyDescent="0.2">
      <c r="H364" s="57"/>
    </row>
    <row r="365" spans="8:8" x14ac:dyDescent="0.2">
      <c r="H365" s="57"/>
    </row>
    <row r="366" spans="8:8" x14ac:dyDescent="0.2">
      <c r="H366" s="57"/>
    </row>
    <row r="367" spans="8:8" x14ac:dyDescent="0.2">
      <c r="H367" s="57"/>
    </row>
    <row r="368" spans="8:8" x14ac:dyDescent="0.2">
      <c r="H368" s="57"/>
    </row>
  </sheetData>
  <mergeCells count="8">
    <mergeCell ref="A106:A107"/>
    <mergeCell ref="A108:A109"/>
    <mergeCell ref="A1:G1"/>
    <mergeCell ref="A79:G79"/>
    <mergeCell ref="A81:D81"/>
    <mergeCell ref="A100:A101"/>
    <mergeCell ref="A102:A103"/>
    <mergeCell ref="A104:A105"/>
  </mergeCells>
  <conditionalFormatting sqref="F2:F3">
    <cfRule type="cellIs" dxfId="111" priority="3" stopIfTrue="1" operator="between">
      <formula>0.009</formula>
      <formula>-0.009</formula>
    </cfRule>
  </conditionalFormatting>
  <conditionalFormatting sqref="F5:F78">
    <cfRule type="cellIs" dxfId="110" priority="2" stopIfTrue="1" operator="between">
      <formula>0.009</formula>
      <formula>-0.009</formula>
    </cfRule>
  </conditionalFormatting>
  <conditionalFormatting sqref="F80:F65550">
    <cfRule type="cellIs" dxfId="109"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0F751-9C37-4D6A-A918-354C39A94E35}">
  <dimension ref="A1:I160"/>
  <sheetViews>
    <sheetView workbookViewId="0">
      <selection sqref="A1:G1"/>
    </sheetView>
  </sheetViews>
  <sheetFormatPr defaultColWidth="9.28515625" defaultRowHeight="11.25" x14ac:dyDescent="0.2"/>
  <cols>
    <col min="1" max="1" width="54.28515625" style="6" bestFit="1" customWidth="1"/>
    <col min="2" max="2" width="48.7109375"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1520</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30</v>
      </c>
      <c r="B5" s="18"/>
      <c r="C5" s="18"/>
      <c r="D5" s="18"/>
      <c r="E5" s="19"/>
      <c r="F5" s="20"/>
      <c r="G5" s="19"/>
    </row>
    <row r="6" spans="1:7" x14ac:dyDescent="0.2">
      <c r="A6" s="21" t="s">
        <v>31</v>
      </c>
      <c r="B6" s="22"/>
      <c r="C6" s="22"/>
      <c r="D6" s="22"/>
      <c r="E6" s="23"/>
      <c r="F6" s="24"/>
      <c r="G6" s="23"/>
    </row>
    <row r="7" spans="1:7" x14ac:dyDescent="0.2">
      <c r="A7" s="22" t="s">
        <v>1521</v>
      </c>
      <c r="B7" s="22" t="s">
        <v>1522</v>
      </c>
      <c r="C7" s="22" t="s">
        <v>1173</v>
      </c>
      <c r="D7" s="25">
        <v>2500</v>
      </c>
      <c r="E7" s="23">
        <v>2523.5435274000001</v>
      </c>
      <c r="F7" s="24">
        <v>7.7907413210045702</v>
      </c>
      <c r="G7" s="23">
        <v>8.0950000000000006</v>
      </c>
    </row>
    <row r="8" spans="1:7" x14ac:dyDescent="0.2">
      <c r="A8" s="22" t="s">
        <v>1523</v>
      </c>
      <c r="B8" s="22" t="s">
        <v>1524</v>
      </c>
      <c r="C8" s="22" t="s">
        <v>1173</v>
      </c>
      <c r="D8" s="25">
        <v>2500</v>
      </c>
      <c r="E8" s="23">
        <v>2515.9517466000002</v>
      </c>
      <c r="F8" s="24">
        <v>7.7673038016052098</v>
      </c>
      <c r="G8" s="23">
        <v>7.85</v>
      </c>
    </row>
    <row r="9" spans="1:7" x14ac:dyDescent="0.2">
      <c r="A9" s="22" t="s">
        <v>72</v>
      </c>
      <c r="B9" s="22" t="s">
        <v>71</v>
      </c>
      <c r="C9" s="22" t="s">
        <v>73</v>
      </c>
      <c r="D9" s="25">
        <v>1761</v>
      </c>
      <c r="E9" s="23">
        <v>1916.4874950000001</v>
      </c>
      <c r="F9" s="24">
        <v>5.91662404724529</v>
      </c>
      <c r="G9" s="23">
        <v>9.2449999999999992</v>
      </c>
    </row>
    <row r="10" spans="1:7" x14ac:dyDescent="0.2">
      <c r="A10" s="22" t="s">
        <v>75</v>
      </c>
      <c r="B10" s="22" t="s">
        <v>74</v>
      </c>
      <c r="C10" s="22" t="s">
        <v>73</v>
      </c>
      <c r="D10" s="25">
        <v>780</v>
      </c>
      <c r="E10" s="23">
        <v>846.39516000000003</v>
      </c>
      <c r="F10" s="24">
        <v>2.6130105049957701</v>
      </c>
      <c r="G10" s="23">
        <v>9.18</v>
      </c>
    </row>
    <row r="11" spans="1:7" x14ac:dyDescent="0.2">
      <c r="A11" s="22" t="s">
        <v>1467</v>
      </c>
      <c r="B11" s="22" t="s">
        <v>1468</v>
      </c>
      <c r="C11" s="22" t="s">
        <v>1173</v>
      </c>
      <c r="D11" s="25">
        <v>500</v>
      </c>
      <c r="E11" s="23">
        <v>528.38879450000002</v>
      </c>
      <c r="F11" s="24">
        <v>1.63125397686649</v>
      </c>
      <c r="G11" s="23">
        <v>7.7900999999999998</v>
      </c>
    </row>
    <row r="12" spans="1:7" x14ac:dyDescent="0.2">
      <c r="A12" s="21" t="s">
        <v>34</v>
      </c>
      <c r="B12" s="21"/>
      <c r="C12" s="21"/>
      <c r="D12" s="21"/>
      <c r="E12" s="26">
        <f>SUM(E6:E11)</f>
        <v>8330.7667235000008</v>
      </c>
      <c r="F12" s="27">
        <f>SUM(F6:F11)</f>
        <v>25.718933651717329</v>
      </c>
      <c r="G12" s="26"/>
    </row>
    <row r="13" spans="1:7" x14ac:dyDescent="0.2">
      <c r="A13" s="22"/>
      <c r="B13" s="22"/>
      <c r="C13" s="22"/>
      <c r="D13" s="22"/>
      <c r="E13" s="23"/>
      <c r="F13" s="24"/>
      <c r="G13" s="23"/>
    </row>
    <row r="14" spans="1:7" x14ac:dyDescent="0.2">
      <c r="A14" s="21" t="s">
        <v>35</v>
      </c>
      <c r="B14" s="22"/>
      <c r="C14" s="22"/>
      <c r="D14" s="22"/>
      <c r="E14" s="23"/>
      <c r="F14" s="24"/>
      <c r="G14" s="23"/>
    </row>
    <row r="15" spans="1:7" x14ac:dyDescent="0.2">
      <c r="A15" s="21" t="s">
        <v>36</v>
      </c>
      <c r="B15" s="22"/>
      <c r="C15" s="22"/>
      <c r="D15" s="22"/>
      <c r="E15" s="23"/>
      <c r="F15" s="24"/>
      <c r="G15" s="23"/>
    </row>
    <row r="16" spans="1:7" x14ac:dyDescent="0.2">
      <c r="A16" s="22" t="s">
        <v>1525</v>
      </c>
      <c r="B16" s="22" t="s">
        <v>1526</v>
      </c>
      <c r="C16" s="22" t="s">
        <v>39</v>
      </c>
      <c r="D16" s="25">
        <v>500</v>
      </c>
      <c r="E16" s="23">
        <v>2447.6799999999998</v>
      </c>
      <c r="F16" s="24">
        <v>7.5565337033213202</v>
      </c>
      <c r="G16" s="23">
        <v>7.5749000000000004</v>
      </c>
    </row>
    <row r="17" spans="1:7" x14ac:dyDescent="0.2">
      <c r="A17" s="22" t="s">
        <v>1527</v>
      </c>
      <c r="B17" s="22" t="s">
        <v>1528</v>
      </c>
      <c r="C17" s="22" t="s">
        <v>38</v>
      </c>
      <c r="D17" s="25">
        <v>500</v>
      </c>
      <c r="E17" s="23">
        <v>2445.9025000000001</v>
      </c>
      <c r="F17" s="24">
        <v>7.5510461646489198</v>
      </c>
      <c r="G17" s="23">
        <v>7.4748999999999999</v>
      </c>
    </row>
    <row r="18" spans="1:7" x14ac:dyDescent="0.2">
      <c r="A18" s="22" t="s">
        <v>1529</v>
      </c>
      <c r="B18" s="22" t="s">
        <v>1530</v>
      </c>
      <c r="C18" s="22" t="s">
        <v>38</v>
      </c>
      <c r="D18" s="25">
        <v>500</v>
      </c>
      <c r="E18" s="23">
        <v>2428.6025</v>
      </c>
      <c r="F18" s="24">
        <v>7.4976372087938001</v>
      </c>
      <c r="G18" s="23">
        <v>7.8901000000000003</v>
      </c>
    </row>
    <row r="19" spans="1:7" x14ac:dyDescent="0.2">
      <c r="A19" s="22" t="s">
        <v>1298</v>
      </c>
      <c r="B19" s="22" t="s">
        <v>1299</v>
      </c>
      <c r="C19" s="22" t="s">
        <v>40</v>
      </c>
      <c r="D19" s="25">
        <v>500</v>
      </c>
      <c r="E19" s="23">
        <v>2375.835</v>
      </c>
      <c r="F19" s="24">
        <v>7.3347321753784804</v>
      </c>
      <c r="G19" s="23">
        <v>7.85</v>
      </c>
    </row>
    <row r="20" spans="1:7" x14ac:dyDescent="0.2">
      <c r="A20" s="22" t="s">
        <v>130</v>
      </c>
      <c r="B20" s="22" t="s">
        <v>129</v>
      </c>
      <c r="C20" s="22" t="s">
        <v>40</v>
      </c>
      <c r="D20" s="25">
        <v>200</v>
      </c>
      <c r="E20" s="23">
        <v>941.67899999999997</v>
      </c>
      <c r="F20" s="24">
        <v>2.9071729561094299</v>
      </c>
      <c r="G20" s="23">
        <v>7.7949999999999999</v>
      </c>
    </row>
    <row r="21" spans="1:7" x14ac:dyDescent="0.2">
      <c r="A21" s="21" t="s">
        <v>34</v>
      </c>
      <c r="B21" s="21"/>
      <c r="C21" s="21"/>
      <c r="D21" s="21"/>
      <c r="E21" s="26">
        <f>SUM(E15:E20)</f>
        <v>10639.699000000001</v>
      </c>
      <c r="F21" s="27">
        <f>SUM(F15:F20)</f>
        <v>32.847122208251953</v>
      </c>
      <c r="G21" s="26"/>
    </row>
    <row r="22" spans="1:7" x14ac:dyDescent="0.2">
      <c r="A22" s="22"/>
      <c r="B22" s="22"/>
      <c r="C22" s="22"/>
      <c r="D22" s="22"/>
      <c r="E22" s="23"/>
      <c r="F22" s="24"/>
      <c r="G22" s="23"/>
    </row>
    <row r="23" spans="1:7" x14ac:dyDescent="0.2">
      <c r="A23" s="21" t="s">
        <v>41</v>
      </c>
      <c r="B23" s="22"/>
      <c r="C23" s="22"/>
      <c r="D23" s="22"/>
      <c r="E23" s="23"/>
      <c r="F23" s="24"/>
      <c r="G23" s="23"/>
    </row>
    <row r="24" spans="1:7" x14ac:dyDescent="0.2">
      <c r="A24" s="22" t="s">
        <v>1531</v>
      </c>
      <c r="B24" s="22" t="s">
        <v>1532</v>
      </c>
      <c r="C24" s="22" t="s">
        <v>38</v>
      </c>
      <c r="D24" s="25">
        <v>500</v>
      </c>
      <c r="E24" s="23">
        <v>2462.7350000000001</v>
      </c>
      <c r="F24" s="24">
        <v>7.6030118438068</v>
      </c>
      <c r="G24" s="23">
        <v>8.1224000000000007</v>
      </c>
    </row>
    <row r="25" spans="1:7" x14ac:dyDescent="0.2">
      <c r="A25" s="22" t="s">
        <v>132</v>
      </c>
      <c r="B25" s="22" t="s">
        <v>131</v>
      </c>
      <c r="C25" s="22" t="s">
        <v>40</v>
      </c>
      <c r="D25" s="25">
        <v>400</v>
      </c>
      <c r="E25" s="23">
        <v>1953.904</v>
      </c>
      <c r="F25" s="24">
        <v>6.0321371376382302</v>
      </c>
      <c r="G25" s="23">
        <v>8.2799999999999994</v>
      </c>
    </row>
    <row r="26" spans="1:7" x14ac:dyDescent="0.2">
      <c r="A26" s="22" t="s">
        <v>68</v>
      </c>
      <c r="B26" s="22" t="s">
        <v>67</v>
      </c>
      <c r="C26" s="22" t="s">
        <v>39</v>
      </c>
      <c r="D26" s="25">
        <v>200</v>
      </c>
      <c r="E26" s="23">
        <v>937.45699999999999</v>
      </c>
      <c r="F26" s="24">
        <v>2.8941387011024702</v>
      </c>
      <c r="G26" s="23">
        <v>8.8550000000000004</v>
      </c>
    </row>
    <row r="27" spans="1:7" x14ac:dyDescent="0.2">
      <c r="A27" s="22" t="s">
        <v>134</v>
      </c>
      <c r="B27" s="22" t="s">
        <v>133</v>
      </c>
      <c r="C27" s="22" t="s">
        <v>40</v>
      </c>
      <c r="D27" s="25">
        <v>100</v>
      </c>
      <c r="E27" s="23">
        <v>493.99149999999997</v>
      </c>
      <c r="F27" s="24">
        <v>1.5250618622141201</v>
      </c>
      <c r="G27" s="23">
        <v>8.7050000000000001</v>
      </c>
    </row>
    <row r="28" spans="1:7" x14ac:dyDescent="0.2">
      <c r="A28" s="22" t="s">
        <v>1340</v>
      </c>
      <c r="B28" s="22" t="s">
        <v>1341</v>
      </c>
      <c r="C28" s="22" t="s">
        <v>39</v>
      </c>
      <c r="D28" s="25">
        <v>100</v>
      </c>
      <c r="E28" s="23">
        <v>482.03699999999998</v>
      </c>
      <c r="F28" s="24">
        <v>1.48815565627365</v>
      </c>
      <c r="G28" s="23">
        <v>8.89</v>
      </c>
    </row>
    <row r="29" spans="1:7" x14ac:dyDescent="0.2">
      <c r="A29" s="21" t="s">
        <v>34</v>
      </c>
      <c r="B29" s="21"/>
      <c r="C29" s="21"/>
      <c r="D29" s="21"/>
      <c r="E29" s="26">
        <f>SUM(E23:E28)</f>
        <v>6330.1245000000008</v>
      </c>
      <c r="F29" s="27">
        <f>SUM(F23:F28)</f>
        <v>19.542505201035272</v>
      </c>
      <c r="G29" s="26"/>
    </row>
    <row r="30" spans="1:7" x14ac:dyDescent="0.2">
      <c r="A30" s="22"/>
      <c r="B30" s="22"/>
      <c r="C30" s="22"/>
      <c r="D30" s="22"/>
      <c r="E30" s="23"/>
      <c r="F30" s="24"/>
      <c r="G30" s="23"/>
    </row>
    <row r="31" spans="1:7" x14ac:dyDescent="0.2">
      <c r="A31" s="21" t="s">
        <v>69</v>
      </c>
      <c r="B31" s="22"/>
      <c r="C31" s="22"/>
      <c r="D31" s="22"/>
      <c r="E31" s="23"/>
      <c r="F31" s="24"/>
      <c r="G31" s="23"/>
    </row>
    <row r="32" spans="1:7" x14ac:dyDescent="0.2">
      <c r="A32" s="22" t="s">
        <v>1533</v>
      </c>
      <c r="B32" s="22" t="s">
        <v>1534</v>
      </c>
      <c r="C32" s="22" t="s">
        <v>43</v>
      </c>
      <c r="D32" s="25">
        <v>1000000</v>
      </c>
      <c r="E32" s="23">
        <v>1020.0592222</v>
      </c>
      <c r="F32" s="24">
        <v>3.14915017156574</v>
      </c>
      <c r="G32" s="23">
        <v>5.8158500000000002</v>
      </c>
    </row>
    <row r="33" spans="1:7" x14ac:dyDescent="0.2">
      <c r="A33" s="22" t="s">
        <v>1535</v>
      </c>
      <c r="B33" s="22" t="s">
        <v>1536</v>
      </c>
      <c r="C33" s="22" t="s">
        <v>43</v>
      </c>
      <c r="D33" s="25">
        <v>1000000</v>
      </c>
      <c r="E33" s="23">
        <v>1017.5887778</v>
      </c>
      <c r="F33" s="24">
        <v>3.1415233590858498</v>
      </c>
      <c r="G33" s="23">
        <v>6.0633530309503998</v>
      </c>
    </row>
    <row r="34" spans="1:7" x14ac:dyDescent="0.2">
      <c r="A34" s="21" t="s">
        <v>34</v>
      </c>
      <c r="B34" s="21"/>
      <c r="C34" s="21"/>
      <c r="D34" s="21"/>
      <c r="E34" s="26">
        <f>SUM(E32:E33)</f>
        <v>2037.6480000000001</v>
      </c>
      <c r="F34" s="27">
        <f>SUM(F32:F33)</f>
        <v>6.2906735306515902</v>
      </c>
      <c r="G34" s="26"/>
    </row>
    <row r="35" spans="1:7" x14ac:dyDescent="0.2">
      <c r="A35" s="22"/>
      <c r="B35" s="22"/>
      <c r="C35" s="22"/>
      <c r="D35" s="22"/>
      <c r="E35" s="23"/>
      <c r="F35" s="24"/>
      <c r="G35" s="23"/>
    </row>
    <row r="36" spans="1:7" x14ac:dyDescent="0.2">
      <c r="A36" s="21" t="s">
        <v>1244</v>
      </c>
      <c r="B36" s="22"/>
      <c r="C36" s="22"/>
      <c r="D36" s="22"/>
      <c r="E36" s="23"/>
      <c r="F36" s="24"/>
      <c r="G36" s="23"/>
    </row>
    <row r="37" spans="1:7" x14ac:dyDescent="0.2">
      <c r="A37" s="22" t="s">
        <v>1245</v>
      </c>
      <c r="B37" s="22" t="s">
        <v>1246</v>
      </c>
      <c r="C37" s="22" t="s">
        <v>1247</v>
      </c>
      <c r="D37" s="25">
        <v>640.55999999999995</v>
      </c>
      <c r="E37" s="23">
        <v>75.493966799999995</v>
      </c>
      <c r="F37" s="24">
        <v>0.23306670174272001</v>
      </c>
      <c r="G37" s="23">
        <v>5.8</v>
      </c>
    </row>
    <row r="38" spans="1:7" x14ac:dyDescent="0.2">
      <c r="A38" s="21" t="s">
        <v>34</v>
      </c>
      <c r="B38" s="21"/>
      <c r="C38" s="21"/>
      <c r="D38" s="21"/>
      <c r="E38" s="26">
        <f>SUM(E37:E37)</f>
        <v>75.493966799999995</v>
      </c>
      <c r="F38" s="27">
        <f>SUM(F37:F37)</f>
        <v>0.23306670174272001</v>
      </c>
      <c r="G38" s="26"/>
    </row>
    <row r="39" spans="1:7" x14ac:dyDescent="0.2">
      <c r="A39" s="22"/>
      <c r="B39" s="22"/>
      <c r="C39" s="22"/>
      <c r="D39" s="22"/>
      <c r="E39" s="23"/>
      <c r="F39" s="24"/>
      <c r="G39" s="23"/>
    </row>
    <row r="40" spans="1:7" x14ac:dyDescent="0.2">
      <c r="A40" s="21" t="s">
        <v>44</v>
      </c>
      <c r="B40" s="21"/>
      <c r="C40" s="21"/>
      <c r="D40" s="21"/>
      <c r="E40" s="26">
        <f>E12+E21+E29+E34+E38</f>
        <v>27413.732190300005</v>
      </c>
      <c r="F40" s="27">
        <f>F12+F21+F29+F34+F38</f>
        <v>84.632301293398854</v>
      </c>
      <c r="G40" s="26"/>
    </row>
    <row r="41" spans="1:7" x14ac:dyDescent="0.2">
      <c r="A41" s="21"/>
      <c r="B41" s="21"/>
      <c r="C41" s="21"/>
      <c r="D41" s="21"/>
      <c r="E41" s="26"/>
      <c r="F41" s="27"/>
      <c r="G41" s="26"/>
    </row>
    <row r="42" spans="1:7" x14ac:dyDescent="0.2">
      <c r="A42" s="21" t="s">
        <v>1359</v>
      </c>
      <c r="B42" s="21"/>
      <c r="C42" s="21"/>
      <c r="D42" s="21"/>
      <c r="E42" s="26">
        <v>2.0153228799999998</v>
      </c>
      <c r="F42" s="27">
        <v>0.01</v>
      </c>
      <c r="G42" s="26"/>
    </row>
    <row r="43" spans="1:7" x14ac:dyDescent="0.2">
      <c r="A43" s="21"/>
      <c r="B43" s="21"/>
      <c r="C43" s="21"/>
      <c r="D43" s="21"/>
      <c r="E43" s="26"/>
      <c r="F43" s="27"/>
      <c r="G43" s="26"/>
    </row>
    <row r="44" spans="1:7" x14ac:dyDescent="0.2">
      <c r="A44" s="21" t="s">
        <v>46</v>
      </c>
      <c r="B44" s="21"/>
      <c r="C44" s="21"/>
      <c r="D44" s="21"/>
      <c r="E44" s="26">
        <f>E46-(E12+E21+E29+E34+E38+E42)</f>
        <v>4975.823756119993</v>
      </c>
      <c r="F44" s="27">
        <f>F46-(F12+F21+F29+F34+F38+F42)</f>
        <v>15.357698706601141</v>
      </c>
      <c r="G44" s="26"/>
    </row>
    <row r="45" spans="1:7" x14ac:dyDescent="0.2">
      <c r="A45" s="22"/>
      <c r="B45" s="22"/>
      <c r="C45" s="22"/>
      <c r="D45" s="22"/>
      <c r="E45" s="23"/>
      <c r="F45" s="24"/>
      <c r="G45" s="23"/>
    </row>
    <row r="46" spans="1:7" x14ac:dyDescent="0.2">
      <c r="A46" s="28" t="s">
        <v>45</v>
      </c>
      <c r="B46" s="28"/>
      <c r="C46" s="28"/>
      <c r="D46" s="28"/>
      <c r="E46" s="29">
        <v>32391.571269299999</v>
      </c>
      <c r="F46" s="30">
        <v>100</v>
      </c>
      <c r="G46" s="29"/>
    </row>
    <row r="48" spans="1:7" x14ac:dyDescent="0.2">
      <c r="A48" s="77" t="s">
        <v>1360</v>
      </c>
      <c r="B48" s="77"/>
      <c r="C48" s="77"/>
      <c r="D48" s="77"/>
      <c r="E48" s="78"/>
      <c r="F48" s="79"/>
      <c r="G48" s="78"/>
    </row>
    <row r="49" spans="1:7" x14ac:dyDescent="0.2">
      <c r="A49" s="22"/>
      <c r="B49" s="22"/>
      <c r="C49" s="22"/>
      <c r="D49" s="22"/>
      <c r="E49" s="23"/>
      <c r="F49" s="24"/>
      <c r="G49" s="23"/>
    </row>
    <row r="50" spans="1:7" x14ac:dyDescent="0.2">
      <c r="A50" s="21" t="s">
        <v>1361</v>
      </c>
      <c r="B50" s="21"/>
      <c r="C50" s="21"/>
      <c r="D50" s="21"/>
      <c r="E50" s="26" t="s">
        <v>1362</v>
      </c>
      <c r="F50" s="27" t="s">
        <v>3</v>
      </c>
      <c r="G50" s="26"/>
    </row>
    <row r="51" spans="1:7" x14ac:dyDescent="0.2">
      <c r="A51" s="22" t="s">
        <v>1479</v>
      </c>
      <c r="B51" s="22"/>
      <c r="C51" s="22"/>
      <c r="D51" s="22"/>
      <c r="E51" s="23">
        <v>2500</v>
      </c>
      <c r="F51" s="24">
        <f t="shared" ref="F51:F57" si="0">E51/$E$46*100</f>
        <v>7.7180572044970335</v>
      </c>
      <c r="G51" s="23"/>
    </row>
    <row r="52" spans="1:7" x14ac:dyDescent="0.2">
      <c r="A52" s="22" t="s">
        <v>1481</v>
      </c>
      <c r="B52" s="22"/>
      <c r="C52" s="22"/>
      <c r="D52" s="22"/>
      <c r="E52" s="23">
        <v>2500</v>
      </c>
      <c r="F52" s="24">
        <f t="shared" si="0"/>
        <v>7.7180572044970335</v>
      </c>
      <c r="G52" s="23"/>
    </row>
    <row r="53" spans="1:7" x14ac:dyDescent="0.2">
      <c r="A53" s="22" t="s">
        <v>1365</v>
      </c>
      <c r="B53" s="22"/>
      <c r="C53" s="22"/>
      <c r="D53" s="22"/>
      <c r="E53" s="23">
        <v>2500</v>
      </c>
      <c r="F53" s="24">
        <f t="shared" si="0"/>
        <v>7.7180572044970335</v>
      </c>
      <c r="G53" s="23"/>
    </row>
    <row r="54" spans="1:7" x14ac:dyDescent="0.2">
      <c r="A54" s="22" t="s">
        <v>1363</v>
      </c>
      <c r="B54" s="22"/>
      <c r="C54" s="22"/>
      <c r="D54" s="22"/>
      <c r="E54" s="23">
        <v>2000</v>
      </c>
      <c r="F54" s="24">
        <f t="shared" si="0"/>
        <v>6.1744457635976273</v>
      </c>
      <c r="G54" s="23"/>
    </row>
    <row r="55" spans="1:7" x14ac:dyDescent="0.2">
      <c r="A55" s="22" t="s">
        <v>1363</v>
      </c>
      <c r="B55" s="22"/>
      <c r="C55" s="22"/>
      <c r="D55" s="22"/>
      <c r="E55" s="23">
        <v>1000</v>
      </c>
      <c r="F55" s="24">
        <f t="shared" si="0"/>
        <v>3.0872228817988137</v>
      </c>
      <c r="G55" s="23"/>
    </row>
    <row r="56" spans="1:7" x14ac:dyDescent="0.2">
      <c r="A56" s="22" t="s">
        <v>1363</v>
      </c>
      <c r="B56" s="22"/>
      <c r="C56" s="22"/>
      <c r="D56" s="22"/>
      <c r="E56" s="23">
        <v>1000</v>
      </c>
      <c r="F56" s="24">
        <f t="shared" si="0"/>
        <v>3.0872228817988137</v>
      </c>
      <c r="G56" s="23"/>
    </row>
    <row r="57" spans="1:7" x14ac:dyDescent="0.2">
      <c r="A57" s="22" t="s">
        <v>1363</v>
      </c>
      <c r="B57" s="22"/>
      <c r="C57" s="22"/>
      <c r="D57" s="22"/>
      <c r="E57" s="23">
        <v>500</v>
      </c>
      <c r="F57" s="24">
        <f t="shared" si="0"/>
        <v>1.5436114408994068</v>
      </c>
      <c r="G57" s="23"/>
    </row>
    <row r="58" spans="1:7" x14ac:dyDescent="0.2">
      <c r="A58" s="28" t="s">
        <v>1366</v>
      </c>
      <c r="B58" s="28"/>
      <c r="C58" s="28"/>
      <c r="D58" s="28"/>
      <c r="E58" s="29">
        <f xml:space="preserve"> SUM(E51:E57)</f>
        <v>12000</v>
      </c>
      <c r="F58" s="30">
        <f xml:space="preserve"> SUM(F51:F57)</f>
        <v>37.046674581585762</v>
      </c>
      <c r="G58" s="29"/>
    </row>
    <row r="59" spans="1:7" x14ac:dyDescent="0.2">
      <c r="A59" s="6" t="s">
        <v>1537</v>
      </c>
      <c r="B59" s="11"/>
      <c r="C59" s="11"/>
      <c r="D59" s="11"/>
      <c r="E59" s="12"/>
      <c r="F59" s="13"/>
      <c r="G59" s="12"/>
    </row>
    <row r="60" spans="1:7" x14ac:dyDescent="0.2">
      <c r="F60" s="13"/>
    </row>
    <row r="61" spans="1:7" x14ac:dyDescent="0.2">
      <c r="A61" s="11" t="s">
        <v>47</v>
      </c>
    </row>
    <row r="62" spans="1:7" x14ac:dyDescent="0.2">
      <c r="A62" s="11" t="s">
        <v>48</v>
      </c>
    </row>
    <row r="63" spans="1:7" x14ac:dyDescent="0.2">
      <c r="A63" s="11" t="s">
        <v>1249</v>
      </c>
    </row>
    <row r="64" spans="1:7" x14ac:dyDescent="0.2">
      <c r="A64" s="11" t="s">
        <v>1422</v>
      </c>
    </row>
    <row r="66" spans="1:7" ht="35.1" customHeight="1" x14ac:dyDescent="0.2">
      <c r="A66" s="178" t="s">
        <v>1371</v>
      </c>
      <c r="B66" s="178"/>
      <c r="C66" s="178"/>
      <c r="D66" s="178"/>
      <c r="E66" s="178"/>
      <c r="F66" s="178"/>
      <c r="G66" s="178"/>
    </row>
    <row r="68" spans="1:7" ht="23.25" customHeight="1" x14ac:dyDescent="0.2">
      <c r="A68" s="175" t="s">
        <v>983</v>
      </c>
      <c r="B68" s="175"/>
      <c r="C68" s="175"/>
      <c r="D68" s="175"/>
    </row>
    <row r="70" spans="1:7" x14ac:dyDescent="0.2">
      <c r="A70" s="11" t="s">
        <v>49</v>
      </c>
    </row>
    <row r="71" spans="1:7" x14ac:dyDescent="0.2">
      <c r="A71" s="11" t="s">
        <v>995</v>
      </c>
    </row>
    <row r="72" spans="1:7" x14ac:dyDescent="0.2">
      <c r="A72" s="11" t="s">
        <v>50</v>
      </c>
      <c r="B72" s="11"/>
      <c r="C72" s="31" t="s">
        <v>52</v>
      </c>
      <c r="D72" s="11" t="s">
        <v>51</v>
      </c>
    </row>
    <row r="73" spans="1:7" x14ac:dyDescent="0.2">
      <c r="A73" s="6" t="s">
        <v>59</v>
      </c>
      <c r="C73" s="32">
        <v>11.1585</v>
      </c>
      <c r="D73" s="32">
        <v>11.18</v>
      </c>
    </row>
    <row r="74" spans="1:7" x14ac:dyDescent="0.2">
      <c r="A74" s="6" t="s">
        <v>127</v>
      </c>
      <c r="C74" s="32">
        <v>10.6473</v>
      </c>
      <c r="D74" s="32">
        <v>10.6677</v>
      </c>
    </row>
    <row r="75" spans="1:7" x14ac:dyDescent="0.2">
      <c r="A75" s="6" t="s">
        <v>60</v>
      </c>
      <c r="C75" s="32">
        <v>11.243</v>
      </c>
      <c r="D75" s="32">
        <v>11.2684</v>
      </c>
    </row>
    <row r="76" spans="1:7" x14ac:dyDescent="0.2">
      <c r="A76" s="6" t="s">
        <v>128</v>
      </c>
      <c r="C76" s="32">
        <v>10.715400000000001</v>
      </c>
      <c r="D76" s="32">
        <v>10.739599999999999</v>
      </c>
    </row>
    <row r="78" spans="1:7" x14ac:dyDescent="0.2">
      <c r="A78" s="6" t="s">
        <v>56</v>
      </c>
    </row>
    <row r="79" spans="1:7" x14ac:dyDescent="0.2">
      <c r="D79" s="31" t="s">
        <v>58</v>
      </c>
    </row>
    <row r="80" spans="1:7" x14ac:dyDescent="0.2">
      <c r="A80" s="11" t="s">
        <v>996</v>
      </c>
    </row>
    <row r="81" spans="1:5" x14ac:dyDescent="0.2">
      <c r="A81" s="11"/>
    </row>
    <row r="82" spans="1:5" x14ac:dyDescent="0.2">
      <c r="A82" s="11" t="s">
        <v>1382</v>
      </c>
    </row>
    <row r="83" spans="1:5" x14ac:dyDescent="0.2">
      <c r="A83" s="11"/>
    </row>
    <row r="84" spans="1:5" x14ac:dyDescent="0.2">
      <c r="A84" s="6" t="s">
        <v>1383</v>
      </c>
    </row>
    <row r="86" spans="1:5" ht="33.75" x14ac:dyDescent="0.2">
      <c r="A86" s="80" t="s">
        <v>1000</v>
      </c>
      <c r="B86" s="81" t="s">
        <v>1384</v>
      </c>
      <c r="C86" s="80" t="s">
        <v>1385</v>
      </c>
      <c r="D86" s="82" t="s">
        <v>1386</v>
      </c>
      <c r="E86" s="83" t="s">
        <v>1387</v>
      </c>
    </row>
    <row r="87" spans="1:5" x14ac:dyDescent="0.2">
      <c r="A87" s="179" t="s">
        <v>1538</v>
      </c>
      <c r="B87" s="84" t="s">
        <v>1389</v>
      </c>
      <c r="C87" s="84" t="s">
        <v>1390</v>
      </c>
      <c r="D87" s="85">
        <v>46261</v>
      </c>
      <c r="E87" s="86">
        <v>2500</v>
      </c>
    </row>
    <row r="88" spans="1:5" ht="18" customHeight="1" x14ac:dyDescent="0.2">
      <c r="A88" s="180"/>
      <c r="B88" s="84" t="s">
        <v>1005</v>
      </c>
      <c r="C88" s="84" t="s">
        <v>1391</v>
      </c>
      <c r="D88" s="85">
        <v>46261</v>
      </c>
      <c r="E88" s="86">
        <v>-2500</v>
      </c>
    </row>
    <row r="89" spans="1:5" ht="14.65" customHeight="1" x14ac:dyDescent="0.2">
      <c r="A89" s="179" t="s">
        <v>1539</v>
      </c>
      <c r="B89" s="84" t="s">
        <v>1389</v>
      </c>
      <c r="C89" s="84" t="s">
        <v>1390</v>
      </c>
      <c r="D89" s="85">
        <v>46190</v>
      </c>
      <c r="E89" s="86">
        <v>2500</v>
      </c>
    </row>
    <row r="90" spans="1:5" ht="14.65" customHeight="1" x14ac:dyDescent="0.2">
      <c r="A90" s="180"/>
      <c r="B90" s="84" t="s">
        <v>1005</v>
      </c>
      <c r="C90" s="84" t="s">
        <v>1391</v>
      </c>
      <c r="D90" s="85">
        <v>46738</v>
      </c>
      <c r="E90" s="86">
        <v>-2500</v>
      </c>
    </row>
    <row r="91" spans="1:5" x14ac:dyDescent="0.2">
      <c r="A91" s="179" t="s">
        <v>1540</v>
      </c>
      <c r="B91" s="84" t="s">
        <v>1389</v>
      </c>
      <c r="C91" s="84" t="s">
        <v>1390</v>
      </c>
      <c r="D91" s="85">
        <v>46288</v>
      </c>
      <c r="E91" s="86">
        <v>2000</v>
      </c>
    </row>
    <row r="92" spans="1:5" x14ac:dyDescent="0.2">
      <c r="A92" s="180"/>
      <c r="B92" s="84" t="s">
        <v>1005</v>
      </c>
      <c r="C92" s="84" t="s">
        <v>1391</v>
      </c>
      <c r="D92" s="85">
        <v>46288</v>
      </c>
      <c r="E92" s="86">
        <v>-2000</v>
      </c>
    </row>
    <row r="93" spans="1:5" ht="14.65" customHeight="1" x14ac:dyDescent="0.2">
      <c r="A93" s="179" t="s">
        <v>1541</v>
      </c>
      <c r="B93" s="84" t="s">
        <v>1389</v>
      </c>
      <c r="C93" s="84" t="s">
        <v>1390</v>
      </c>
      <c r="D93" s="85">
        <v>46288</v>
      </c>
      <c r="E93" s="86">
        <v>1000</v>
      </c>
    </row>
    <row r="94" spans="1:5" x14ac:dyDescent="0.2">
      <c r="A94" s="180"/>
      <c r="B94" s="84" t="s">
        <v>1005</v>
      </c>
      <c r="C94" s="84" t="s">
        <v>1391</v>
      </c>
      <c r="D94" s="85">
        <v>46288</v>
      </c>
      <c r="E94" s="86">
        <v>-1000</v>
      </c>
    </row>
    <row r="95" spans="1:5" ht="14.65" customHeight="1" x14ac:dyDescent="0.2">
      <c r="A95" s="179" t="s">
        <v>1541</v>
      </c>
      <c r="B95" s="84" t="s">
        <v>1389</v>
      </c>
      <c r="C95" s="84" t="s">
        <v>1390</v>
      </c>
      <c r="D95" s="85">
        <v>46288</v>
      </c>
      <c r="E95" s="86">
        <v>500</v>
      </c>
    </row>
    <row r="96" spans="1:5" ht="9.4" customHeight="1" x14ac:dyDescent="0.2">
      <c r="A96" s="180"/>
      <c r="B96" s="84" t="s">
        <v>1005</v>
      </c>
      <c r="C96" s="84" t="s">
        <v>1391</v>
      </c>
      <c r="D96" s="85">
        <v>46288</v>
      </c>
      <c r="E96" s="86">
        <v>-500</v>
      </c>
    </row>
    <row r="97" spans="1:5" x14ac:dyDescent="0.2">
      <c r="A97" s="179" t="s">
        <v>1542</v>
      </c>
      <c r="B97" s="84" t="s">
        <v>1389</v>
      </c>
      <c r="C97" s="84" t="s">
        <v>1390</v>
      </c>
      <c r="D97" s="85">
        <v>46471</v>
      </c>
      <c r="E97" s="86">
        <v>1000</v>
      </c>
    </row>
    <row r="98" spans="1:5" x14ac:dyDescent="0.2">
      <c r="A98" s="180"/>
      <c r="B98" s="84" t="s">
        <v>1005</v>
      </c>
      <c r="C98" s="84" t="s">
        <v>1391</v>
      </c>
      <c r="D98" s="85">
        <v>46471</v>
      </c>
      <c r="E98" s="86">
        <v>-1000</v>
      </c>
    </row>
    <row r="99" spans="1:5" x14ac:dyDescent="0.2">
      <c r="A99" s="179" t="s">
        <v>1543</v>
      </c>
      <c r="B99" s="84" t="s">
        <v>1389</v>
      </c>
      <c r="C99" s="84" t="s">
        <v>1390</v>
      </c>
      <c r="D99" s="85">
        <v>46433</v>
      </c>
      <c r="E99" s="86">
        <v>2500</v>
      </c>
    </row>
    <row r="100" spans="1:5" ht="25.15" customHeight="1" x14ac:dyDescent="0.2">
      <c r="A100" s="180"/>
      <c r="B100" s="84" t="s">
        <v>1005</v>
      </c>
      <c r="C100" s="84" t="s">
        <v>1391</v>
      </c>
      <c r="D100" s="85">
        <v>46433</v>
      </c>
      <c r="E100" s="86">
        <v>-2500</v>
      </c>
    </row>
    <row r="102" spans="1:5" x14ac:dyDescent="0.2">
      <c r="A102" s="6" t="s">
        <v>1544</v>
      </c>
    </row>
    <row r="103" spans="1:5" x14ac:dyDescent="0.2">
      <c r="A103" s="6" t="s">
        <v>1545</v>
      </c>
    </row>
    <row r="105" spans="1:5" x14ac:dyDescent="0.2">
      <c r="A105" s="11" t="s">
        <v>1267</v>
      </c>
      <c r="D105" s="35">
        <v>0.56010385746593305</v>
      </c>
      <c r="E105" s="9" t="s">
        <v>57</v>
      </c>
    </row>
    <row r="107" spans="1:5" x14ac:dyDescent="0.2">
      <c r="A107" s="11" t="s">
        <v>70</v>
      </c>
      <c r="D107" s="31" t="s">
        <v>58</v>
      </c>
    </row>
    <row r="109" spans="1:5" x14ac:dyDescent="0.2">
      <c r="A109" s="11" t="s">
        <v>1268</v>
      </c>
      <c r="B109" s="11"/>
      <c r="C109" s="11"/>
      <c r="D109" s="31" t="s">
        <v>58</v>
      </c>
    </row>
    <row r="110" spans="1:5" x14ac:dyDescent="0.2">
      <c r="A110" s="11"/>
      <c r="B110" s="11"/>
      <c r="C110" s="11"/>
      <c r="D110" s="11"/>
    </row>
    <row r="111" spans="1:5" x14ac:dyDescent="0.2">
      <c r="A111" s="11" t="s">
        <v>1400</v>
      </c>
      <c r="B111" s="11"/>
      <c r="C111" s="11"/>
      <c r="D111" s="31" t="s">
        <v>58</v>
      </c>
    </row>
    <row r="112" spans="1:5" x14ac:dyDescent="0.2">
      <c r="A112" s="11"/>
      <c r="B112" s="11"/>
      <c r="C112" s="11"/>
      <c r="D112" s="11"/>
    </row>
    <row r="113" spans="1:9" x14ac:dyDescent="0.2">
      <c r="A113" s="11" t="s">
        <v>1840</v>
      </c>
      <c r="B113" s="11"/>
      <c r="C113" s="11"/>
      <c r="D113" s="31" t="s">
        <v>58</v>
      </c>
    </row>
    <row r="114" spans="1:9" x14ac:dyDescent="0.2">
      <c r="A114" s="11"/>
      <c r="B114" s="11"/>
      <c r="C114" s="11"/>
      <c r="D114" s="11"/>
    </row>
    <row r="115" spans="1:9" x14ac:dyDescent="0.2">
      <c r="A115" s="11" t="s">
        <v>1401</v>
      </c>
      <c r="B115" s="11"/>
      <c r="C115" s="11"/>
      <c r="D115" s="31" t="s">
        <v>58</v>
      </c>
    </row>
    <row r="116" spans="1:9" x14ac:dyDescent="0.2">
      <c r="A116" s="11"/>
      <c r="B116" s="11"/>
      <c r="C116" s="11"/>
      <c r="D116" s="11"/>
    </row>
    <row r="117" spans="1:9" x14ac:dyDescent="0.2">
      <c r="A117" s="11" t="s">
        <v>1402</v>
      </c>
      <c r="B117" s="11"/>
      <c r="C117" s="11"/>
      <c r="D117" s="31" t="s">
        <v>58</v>
      </c>
    </row>
    <row r="119" spans="1:9" x14ac:dyDescent="0.2">
      <c r="A119" s="56" t="s">
        <v>1272</v>
      </c>
      <c r="B119" s="57"/>
      <c r="C119" s="57"/>
      <c r="D119" s="57"/>
      <c r="E119" s="10"/>
      <c r="G119" s="10"/>
      <c r="H119" s="57"/>
      <c r="I119" s="57"/>
    </row>
    <row r="120" spans="1:9" x14ac:dyDescent="0.2">
      <c r="A120" s="57"/>
      <c r="B120" s="57"/>
      <c r="C120" s="57"/>
      <c r="D120" s="57"/>
      <c r="E120" s="10"/>
      <c r="G120" s="10"/>
      <c r="H120" s="57"/>
      <c r="I120" s="57"/>
    </row>
    <row r="121" spans="1:9" x14ac:dyDescent="0.2">
      <c r="A121" s="56" t="s">
        <v>1129</v>
      </c>
      <c r="B121" s="57"/>
      <c r="C121" s="57"/>
      <c r="D121" s="57"/>
      <c r="E121" s="10"/>
      <c r="G121" s="10"/>
      <c r="H121" s="57"/>
      <c r="I121" s="57"/>
    </row>
    <row r="122" spans="1:9" x14ac:dyDescent="0.2">
      <c r="A122" s="71"/>
      <c r="B122" s="57"/>
      <c r="C122" s="57"/>
      <c r="D122" s="57"/>
      <c r="E122" s="10"/>
      <c r="G122" s="10"/>
      <c r="H122" s="57"/>
      <c r="I122" s="57"/>
    </row>
    <row r="123" spans="1:9" x14ac:dyDescent="0.2">
      <c r="A123" s="57"/>
      <c r="B123" s="57"/>
      <c r="C123" s="57"/>
      <c r="D123" s="57"/>
      <c r="E123" s="10"/>
      <c r="G123" s="10"/>
      <c r="H123" s="57"/>
      <c r="I123" s="57"/>
    </row>
    <row r="124" spans="1:9" x14ac:dyDescent="0.2">
      <c r="A124" s="57"/>
      <c r="B124" s="57"/>
      <c r="C124" s="57"/>
      <c r="D124" s="57"/>
      <c r="E124" s="10"/>
      <c r="G124" s="10"/>
      <c r="H124" s="57"/>
      <c r="I124" s="57"/>
    </row>
    <row r="125" spans="1:9" x14ac:dyDescent="0.2">
      <c r="A125" s="57"/>
      <c r="B125" s="57"/>
      <c r="C125" s="57"/>
      <c r="D125" s="57"/>
      <c r="E125" s="10"/>
      <c r="G125" s="10"/>
      <c r="H125" s="57"/>
      <c r="I125" s="57"/>
    </row>
    <row r="126" spans="1:9" x14ac:dyDescent="0.2">
      <c r="A126" s="57"/>
      <c r="B126" s="57"/>
      <c r="C126" s="57"/>
      <c r="D126" s="57"/>
      <c r="E126" s="10"/>
      <c r="G126" s="10"/>
      <c r="H126" s="57"/>
      <c r="I126" s="57"/>
    </row>
    <row r="127" spans="1:9" x14ac:dyDescent="0.2">
      <c r="A127" s="57"/>
      <c r="B127" s="57"/>
      <c r="C127" s="57"/>
      <c r="D127" s="57"/>
      <c r="E127" s="10"/>
      <c r="G127" s="10"/>
      <c r="H127" s="57"/>
      <c r="I127" s="57"/>
    </row>
    <row r="128" spans="1:9" x14ac:dyDescent="0.2">
      <c r="A128" s="57"/>
      <c r="B128" s="57"/>
      <c r="C128" s="57"/>
      <c r="D128" s="57"/>
      <c r="E128" s="10"/>
      <c r="G128" s="10"/>
      <c r="H128" s="57"/>
      <c r="I128" s="57"/>
    </row>
    <row r="129" spans="1:9" x14ac:dyDescent="0.2">
      <c r="A129" s="57"/>
      <c r="B129" s="57"/>
      <c r="C129" s="57"/>
      <c r="D129" s="57"/>
      <c r="E129" s="10"/>
      <c r="G129" s="10"/>
      <c r="H129" s="57"/>
      <c r="I129" s="57"/>
    </row>
    <row r="130" spans="1:9" x14ac:dyDescent="0.2">
      <c r="A130" s="57"/>
      <c r="B130" s="57"/>
      <c r="C130" s="57"/>
      <c r="D130" s="57"/>
      <c r="E130" s="10"/>
      <c r="G130" s="10"/>
      <c r="H130" s="57"/>
      <c r="I130" s="57"/>
    </row>
    <row r="131" spans="1:9" x14ac:dyDescent="0.2">
      <c r="A131" s="57"/>
      <c r="B131" s="57"/>
      <c r="C131" s="57"/>
      <c r="D131" s="57"/>
      <c r="E131" s="10"/>
      <c r="G131" s="10"/>
      <c r="H131" s="57"/>
      <c r="I131" s="57"/>
    </row>
    <row r="132" spans="1:9" x14ac:dyDescent="0.2">
      <c r="A132" s="57"/>
      <c r="B132" s="57"/>
      <c r="C132" s="57"/>
      <c r="D132" s="57"/>
      <c r="E132" s="10"/>
      <c r="G132" s="10"/>
      <c r="H132" s="57"/>
      <c r="I132" s="57"/>
    </row>
    <row r="133" spans="1:9" x14ac:dyDescent="0.2">
      <c r="A133" s="57"/>
      <c r="B133" s="57"/>
      <c r="C133" s="57"/>
      <c r="D133" s="57"/>
      <c r="E133" s="10"/>
      <c r="G133" s="10"/>
      <c r="H133" s="57"/>
      <c r="I133" s="57"/>
    </row>
    <row r="134" spans="1:9" x14ac:dyDescent="0.2">
      <c r="A134" s="57"/>
      <c r="B134" s="57"/>
      <c r="C134" s="57"/>
      <c r="D134" s="57"/>
      <c r="E134" s="10"/>
      <c r="G134" s="10"/>
      <c r="H134" s="57"/>
      <c r="I134" s="57"/>
    </row>
    <row r="135" spans="1:9" x14ac:dyDescent="0.2">
      <c r="A135" s="57"/>
      <c r="B135" s="57"/>
      <c r="C135" s="57"/>
      <c r="D135" s="57"/>
      <c r="E135" s="10"/>
      <c r="G135" s="10"/>
      <c r="H135" s="57"/>
      <c r="I135" s="57"/>
    </row>
    <row r="136" spans="1:9" x14ac:dyDescent="0.2">
      <c r="A136" s="57"/>
      <c r="B136" s="57"/>
      <c r="C136" s="57"/>
      <c r="D136" s="57"/>
      <c r="E136" s="10"/>
      <c r="G136" s="10"/>
      <c r="H136" s="57"/>
      <c r="I136" s="57"/>
    </row>
    <row r="137" spans="1:9" x14ac:dyDescent="0.2">
      <c r="A137" s="57"/>
      <c r="B137" s="57"/>
      <c r="C137" s="57"/>
      <c r="D137" s="57"/>
      <c r="E137" s="10"/>
      <c r="G137" s="10"/>
      <c r="H137" s="57"/>
      <c r="I137" s="57"/>
    </row>
    <row r="138" spans="1:9" x14ac:dyDescent="0.2">
      <c r="A138" s="56" t="s">
        <v>1546</v>
      </c>
      <c r="B138" s="57"/>
      <c r="C138" s="57"/>
      <c r="D138" s="57"/>
      <c r="E138" s="10"/>
      <c r="G138" s="10"/>
      <c r="H138" s="57"/>
      <c r="I138" s="57"/>
    </row>
    <row r="139" spans="1:9" x14ac:dyDescent="0.2">
      <c r="A139" s="57"/>
      <c r="B139" s="57"/>
      <c r="C139" s="57"/>
      <c r="D139" s="57"/>
      <c r="E139" s="10"/>
      <c r="G139" s="10"/>
      <c r="H139" s="57"/>
      <c r="I139" s="57"/>
    </row>
    <row r="140" spans="1:9" x14ac:dyDescent="0.2">
      <c r="A140" s="56" t="s">
        <v>1130</v>
      </c>
      <c r="B140" s="57"/>
      <c r="C140" s="57"/>
      <c r="D140" s="57"/>
      <c r="E140" s="10"/>
      <c r="G140" s="10"/>
      <c r="H140" s="57"/>
      <c r="I140" s="57"/>
    </row>
    <row r="141" spans="1:9" x14ac:dyDescent="0.2">
      <c r="A141" s="57"/>
      <c r="B141" s="57"/>
      <c r="C141" s="57"/>
      <c r="D141" s="57"/>
      <c r="E141" s="10"/>
      <c r="G141" s="10"/>
      <c r="H141" s="57"/>
      <c r="I141" s="57"/>
    </row>
    <row r="142" spans="1:9" x14ac:dyDescent="0.2">
      <c r="A142" s="57"/>
      <c r="B142" s="57"/>
      <c r="C142" s="57"/>
      <c r="D142" s="57"/>
      <c r="E142" s="10"/>
      <c r="G142" s="10"/>
      <c r="H142" s="57"/>
      <c r="I142" s="57"/>
    </row>
    <row r="143" spans="1:9" x14ac:dyDescent="0.2">
      <c r="A143" s="57"/>
      <c r="B143" s="57"/>
      <c r="C143" s="57"/>
      <c r="D143" s="57"/>
      <c r="E143" s="10"/>
      <c r="G143" s="10"/>
      <c r="H143" s="57"/>
      <c r="I143" s="57"/>
    </row>
    <row r="144" spans="1:9" x14ac:dyDescent="0.2">
      <c r="A144" s="57"/>
      <c r="B144" s="57"/>
      <c r="C144" s="57"/>
      <c r="D144" s="57"/>
      <c r="E144" s="10"/>
      <c r="G144" s="10"/>
      <c r="H144" s="57"/>
      <c r="I144" s="57"/>
    </row>
    <row r="145" spans="1:9" x14ac:dyDescent="0.2">
      <c r="A145" s="57"/>
      <c r="B145" s="57"/>
      <c r="C145" s="57"/>
      <c r="D145" s="57"/>
      <c r="E145" s="10"/>
      <c r="G145" s="10"/>
      <c r="H145" s="57"/>
      <c r="I145" s="57"/>
    </row>
    <row r="146" spans="1:9" x14ac:dyDescent="0.2">
      <c r="A146" s="57"/>
      <c r="B146" s="57"/>
      <c r="C146" s="57"/>
      <c r="D146" s="57"/>
      <c r="E146" s="10"/>
      <c r="G146" s="10"/>
      <c r="H146" s="57"/>
      <c r="I146" s="57"/>
    </row>
    <row r="147" spans="1:9" x14ac:dyDescent="0.2">
      <c r="A147" s="57"/>
      <c r="B147" s="57"/>
      <c r="C147" s="57"/>
      <c r="D147" s="57"/>
      <c r="E147" s="10"/>
      <c r="G147" s="10"/>
      <c r="H147" s="57"/>
      <c r="I147" s="57"/>
    </row>
    <row r="148" spans="1:9" x14ac:dyDescent="0.2">
      <c r="A148" s="57"/>
      <c r="B148" s="57"/>
      <c r="C148" s="57"/>
      <c r="D148" s="57"/>
      <c r="E148" s="10"/>
      <c r="G148" s="10"/>
      <c r="H148" s="57"/>
      <c r="I148" s="57"/>
    </row>
    <row r="149" spans="1:9" x14ac:dyDescent="0.2">
      <c r="A149" s="57"/>
      <c r="B149" s="57"/>
      <c r="C149" s="57"/>
      <c r="D149" s="57"/>
      <c r="E149" s="10"/>
      <c r="G149" s="10"/>
      <c r="H149" s="57"/>
      <c r="I149" s="57"/>
    </row>
    <row r="150" spans="1:9" x14ac:dyDescent="0.2">
      <c r="A150" s="57"/>
      <c r="B150" s="57"/>
      <c r="C150" s="57"/>
      <c r="D150" s="57"/>
      <c r="E150" s="10"/>
      <c r="G150" s="10"/>
      <c r="H150" s="57"/>
      <c r="I150" s="57"/>
    </row>
    <row r="151" spans="1:9" x14ac:dyDescent="0.2">
      <c r="A151" s="57"/>
      <c r="B151" s="57"/>
      <c r="C151" s="57"/>
      <c r="D151" s="57"/>
      <c r="E151" s="10"/>
      <c r="G151" s="10"/>
      <c r="H151" s="57"/>
      <c r="I151" s="57"/>
    </row>
    <row r="152" spans="1:9" x14ac:dyDescent="0.2">
      <c r="A152" s="57"/>
      <c r="B152" s="57"/>
      <c r="C152" s="57"/>
      <c r="D152" s="57"/>
      <c r="E152" s="10"/>
      <c r="G152" s="10"/>
      <c r="H152" s="57"/>
      <c r="I152" s="57"/>
    </row>
    <row r="153" spans="1:9" x14ac:dyDescent="0.2">
      <c r="A153" s="57"/>
      <c r="B153" s="57"/>
      <c r="C153" s="57"/>
      <c r="D153" s="57"/>
      <c r="E153" s="10"/>
      <c r="G153" s="10"/>
      <c r="H153" s="57"/>
      <c r="I153" s="57"/>
    </row>
    <row r="154" spans="1:9" x14ac:dyDescent="0.2">
      <c r="A154" s="57"/>
      <c r="B154" s="57"/>
      <c r="C154" s="57"/>
      <c r="D154" s="57"/>
      <c r="E154" s="10"/>
      <c r="G154" s="10"/>
      <c r="H154" s="57"/>
      <c r="I154" s="57"/>
    </row>
    <row r="155" spans="1:9" x14ac:dyDescent="0.2">
      <c r="A155" s="57" t="s">
        <v>1128</v>
      </c>
      <c r="B155" s="57"/>
      <c r="C155" s="57"/>
      <c r="D155" s="57"/>
      <c r="E155" s="10"/>
      <c r="G155" s="10"/>
      <c r="H155" s="57"/>
      <c r="I155" s="57"/>
    </row>
    <row r="156" spans="1:9" x14ac:dyDescent="0.2">
      <c r="A156" s="57"/>
      <c r="B156" s="57"/>
      <c r="C156" s="57"/>
      <c r="D156" s="57"/>
      <c r="E156" s="10"/>
      <c r="G156" s="10"/>
      <c r="H156" s="57"/>
      <c r="I156" s="57"/>
    </row>
    <row r="157" spans="1:9" x14ac:dyDescent="0.2">
      <c r="A157" s="57"/>
      <c r="B157" s="57"/>
      <c r="C157" s="57"/>
      <c r="D157" s="57"/>
      <c r="E157" s="10"/>
      <c r="G157" s="10"/>
      <c r="H157" s="57"/>
      <c r="I157" s="57"/>
    </row>
    <row r="158" spans="1:9" x14ac:dyDescent="0.2">
      <c r="A158" s="57"/>
      <c r="B158" s="57"/>
      <c r="C158" s="57"/>
      <c r="D158" s="57"/>
      <c r="E158" s="10"/>
      <c r="G158" s="10"/>
      <c r="H158" s="57"/>
      <c r="I158" s="57"/>
    </row>
    <row r="159" spans="1:9" x14ac:dyDescent="0.2">
      <c r="A159" s="71"/>
    </row>
    <row r="160" spans="1:9" x14ac:dyDescent="0.2">
      <c r="A160" s="71"/>
    </row>
  </sheetData>
  <mergeCells count="10">
    <mergeCell ref="A93:A94"/>
    <mergeCell ref="A95:A96"/>
    <mergeCell ref="A97:A98"/>
    <mergeCell ref="A99:A100"/>
    <mergeCell ref="A1:G1"/>
    <mergeCell ref="A66:G66"/>
    <mergeCell ref="A68:D68"/>
    <mergeCell ref="A87:A88"/>
    <mergeCell ref="A89:A90"/>
    <mergeCell ref="A91:A92"/>
  </mergeCells>
  <conditionalFormatting sqref="F2:F3">
    <cfRule type="cellIs" dxfId="108" priority="3" stopIfTrue="1" operator="between">
      <formula>0.009</formula>
      <formula>-0.009</formula>
    </cfRule>
  </conditionalFormatting>
  <conditionalFormatting sqref="F5:F65">
    <cfRule type="cellIs" dxfId="107" priority="2" stopIfTrue="1" operator="between">
      <formula>0.009</formula>
      <formula>-0.009</formula>
    </cfRule>
  </conditionalFormatting>
  <conditionalFormatting sqref="F67:F65555">
    <cfRule type="cellIs" dxfId="106"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AF17A-E102-4EFE-B350-D3EDF700F0C1}">
  <dimension ref="A1:I113"/>
  <sheetViews>
    <sheetView workbookViewId="0">
      <selection sqref="A1:G1"/>
    </sheetView>
  </sheetViews>
  <sheetFormatPr defaultColWidth="9.28515625" defaultRowHeight="11.25" x14ac:dyDescent="0.2"/>
  <cols>
    <col min="1" max="1" width="38.7109375" style="6" bestFit="1" customWidth="1"/>
    <col min="2" max="2" width="48.5703125"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1547</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30</v>
      </c>
      <c r="B5" s="18"/>
      <c r="C5" s="18"/>
      <c r="D5" s="18"/>
      <c r="E5" s="19"/>
      <c r="F5" s="20"/>
      <c r="G5" s="19"/>
    </row>
    <row r="6" spans="1:7" x14ac:dyDescent="0.2">
      <c r="A6" s="21" t="s">
        <v>31</v>
      </c>
      <c r="B6" s="22"/>
      <c r="C6" s="22"/>
      <c r="D6" s="22"/>
      <c r="E6" s="23"/>
      <c r="F6" s="24"/>
      <c r="G6" s="23"/>
    </row>
    <row r="7" spans="1:7" x14ac:dyDescent="0.2">
      <c r="A7" s="22" t="s">
        <v>1459</v>
      </c>
      <c r="B7" s="22" t="s">
        <v>1460</v>
      </c>
      <c r="C7" s="22" t="s">
        <v>33</v>
      </c>
      <c r="D7" s="25">
        <v>450</v>
      </c>
      <c r="E7" s="23">
        <v>462.01008080000003</v>
      </c>
      <c r="F7" s="24">
        <v>10.035639591645699</v>
      </c>
      <c r="G7" s="23">
        <v>7.8650000000000002</v>
      </c>
    </row>
    <row r="8" spans="1:7" x14ac:dyDescent="0.2">
      <c r="A8" s="22" t="s">
        <v>86</v>
      </c>
      <c r="B8" s="22" t="s">
        <v>85</v>
      </c>
      <c r="C8" s="22" t="s">
        <v>32</v>
      </c>
      <c r="D8" s="25">
        <v>450</v>
      </c>
      <c r="E8" s="23">
        <v>453.1419247</v>
      </c>
      <c r="F8" s="24">
        <v>9.8430082570481208</v>
      </c>
      <c r="G8" s="23">
        <v>8.3062000000000005</v>
      </c>
    </row>
    <row r="9" spans="1:7" x14ac:dyDescent="0.2">
      <c r="A9" s="22" t="s">
        <v>72</v>
      </c>
      <c r="B9" s="22" t="s">
        <v>71</v>
      </c>
      <c r="C9" s="22" t="s">
        <v>73</v>
      </c>
      <c r="D9" s="25">
        <v>323</v>
      </c>
      <c r="E9" s="23">
        <v>351.51928500000002</v>
      </c>
      <c r="F9" s="24">
        <v>7.6355928157769304</v>
      </c>
      <c r="G9" s="23">
        <v>9.2449999999999992</v>
      </c>
    </row>
    <row r="10" spans="1:7" x14ac:dyDescent="0.2">
      <c r="A10" s="22" t="s">
        <v>75</v>
      </c>
      <c r="B10" s="22" t="s">
        <v>74</v>
      </c>
      <c r="C10" s="22" t="s">
        <v>73</v>
      </c>
      <c r="D10" s="25">
        <v>262</v>
      </c>
      <c r="E10" s="23">
        <v>284.301964</v>
      </c>
      <c r="F10" s="24">
        <v>6.1755190297160301</v>
      </c>
      <c r="G10" s="23">
        <v>9.18</v>
      </c>
    </row>
    <row r="11" spans="1:7" x14ac:dyDescent="0.2">
      <c r="A11" s="21" t="s">
        <v>34</v>
      </c>
      <c r="B11" s="21"/>
      <c r="C11" s="21"/>
      <c r="D11" s="21"/>
      <c r="E11" s="26">
        <f>SUM(E6:E10)</f>
        <v>1550.9732545000002</v>
      </c>
      <c r="F11" s="27">
        <f>SUM(F6:F10)</f>
        <v>33.689759694186783</v>
      </c>
      <c r="G11" s="26"/>
    </row>
    <row r="12" spans="1:7" x14ac:dyDescent="0.2">
      <c r="A12" s="22"/>
      <c r="B12" s="22"/>
      <c r="C12" s="22"/>
      <c r="D12" s="22"/>
      <c r="E12" s="23"/>
      <c r="F12" s="24"/>
      <c r="G12" s="23"/>
    </row>
    <row r="13" spans="1:7" x14ac:dyDescent="0.2">
      <c r="A13" s="21" t="s">
        <v>69</v>
      </c>
      <c r="B13" s="22"/>
      <c r="C13" s="22"/>
      <c r="D13" s="22"/>
      <c r="E13" s="23"/>
      <c r="F13" s="24"/>
      <c r="G13" s="23"/>
    </row>
    <row r="14" spans="1:7" x14ac:dyDescent="0.2">
      <c r="A14" s="22" t="s">
        <v>1548</v>
      </c>
      <c r="B14" s="22" t="s">
        <v>1549</v>
      </c>
      <c r="C14" s="22" t="s">
        <v>43</v>
      </c>
      <c r="D14" s="25">
        <v>500000</v>
      </c>
      <c r="E14" s="23">
        <v>520.95416669999997</v>
      </c>
      <c r="F14" s="24">
        <v>11.316004732439</v>
      </c>
      <c r="G14" s="23">
        <v>7.8183162700000004</v>
      </c>
    </row>
    <row r="15" spans="1:7" x14ac:dyDescent="0.2">
      <c r="A15" s="22" t="s">
        <v>1550</v>
      </c>
      <c r="B15" s="22" t="s">
        <v>1551</v>
      </c>
      <c r="C15" s="22" t="s">
        <v>43</v>
      </c>
      <c r="D15" s="25">
        <v>355500</v>
      </c>
      <c r="E15" s="23">
        <v>351.71080449999999</v>
      </c>
      <c r="F15" s="24">
        <v>7.6397529429184097</v>
      </c>
      <c r="G15" s="23">
        <v>7.8770022549999998</v>
      </c>
    </row>
    <row r="16" spans="1:7" x14ac:dyDescent="0.2">
      <c r="A16" s="22" t="s">
        <v>1552</v>
      </c>
      <c r="B16" s="22" t="s">
        <v>1553</v>
      </c>
      <c r="C16" s="22" t="s">
        <v>43</v>
      </c>
      <c r="D16" s="25">
        <v>300000</v>
      </c>
      <c r="E16" s="23">
        <v>316.31356670000002</v>
      </c>
      <c r="F16" s="24">
        <v>6.8708651288571501</v>
      </c>
      <c r="G16" s="23">
        <v>7.5422260650000004</v>
      </c>
    </row>
    <row r="17" spans="1:7" x14ac:dyDescent="0.2">
      <c r="A17" s="22" t="s">
        <v>104</v>
      </c>
      <c r="B17" s="22" t="s">
        <v>103</v>
      </c>
      <c r="C17" s="22" t="s">
        <v>43</v>
      </c>
      <c r="D17" s="25">
        <v>300000</v>
      </c>
      <c r="E17" s="23">
        <v>300.77066669999999</v>
      </c>
      <c r="F17" s="24">
        <v>6.5332470787511898</v>
      </c>
      <c r="G17" s="23">
        <v>7.9651402400000002</v>
      </c>
    </row>
    <row r="18" spans="1:7" x14ac:dyDescent="0.2">
      <c r="A18" s="22" t="s">
        <v>1554</v>
      </c>
      <c r="B18" s="22" t="s">
        <v>1555</v>
      </c>
      <c r="C18" s="22" t="s">
        <v>43</v>
      </c>
      <c r="D18" s="25">
        <v>287900</v>
      </c>
      <c r="E18" s="23">
        <v>282.694864</v>
      </c>
      <c r="F18" s="24">
        <v>6.1406101022748603</v>
      </c>
      <c r="G18" s="23">
        <v>7.96687397</v>
      </c>
    </row>
    <row r="19" spans="1:7" x14ac:dyDescent="0.2">
      <c r="A19" s="22" t="s">
        <v>1556</v>
      </c>
      <c r="B19" s="22" t="s">
        <v>1557</v>
      </c>
      <c r="C19" s="22" t="s">
        <v>43</v>
      </c>
      <c r="D19" s="25">
        <v>250000</v>
      </c>
      <c r="E19" s="23">
        <v>251.6825</v>
      </c>
      <c r="F19" s="24">
        <v>5.4669691560642999</v>
      </c>
      <c r="G19" s="23">
        <v>8.0343930649999997</v>
      </c>
    </row>
    <row r="20" spans="1:7" x14ac:dyDescent="0.2">
      <c r="A20" s="22" t="s">
        <v>1558</v>
      </c>
      <c r="B20" s="22" t="s">
        <v>1559</v>
      </c>
      <c r="C20" s="22" t="s">
        <v>43</v>
      </c>
      <c r="D20" s="25">
        <v>232900</v>
      </c>
      <c r="E20" s="23">
        <v>239.75906029999999</v>
      </c>
      <c r="F20" s="24">
        <v>5.2079718993059201</v>
      </c>
      <c r="G20" s="23">
        <v>7.9308376000000003</v>
      </c>
    </row>
    <row r="21" spans="1:7" x14ac:dyDescent="0.2">
      <c r="A21" s="22" t="s">
        <v>116</v>
      </c>
      <c r="B21" s="22" t="s">
        <v>115</v>
      </c>
      <c r="C21" s="22" t="s">
        <v>43</v>
      </c>
      <c r="D21" s="25">
        <v>200000</v>
      </c>
      <c r="E21" s="23">
        <v>182.077</v>
      </c>
      <c r="F21" s="24">
        <v>3.95502008692984</v>
      </c>
      <c r="G21" s="23">
        <v>7.8457163072000098</v>
      </c>
    </row>
    <row r="22" spans="1:7" x14ac:dyDescent="0.2">
      <c r="A22" s="21" t="s">
        <v>34</v>
      </c>
      <c r="B22" s="21"/>
      <c r="C22" s="21"/>
      <c r="D22" s="21"/>
      <c r="E22" s="26">
        <f>SUM(E14:E21)</f>
        <v>2445.9626288999998</v>
      </c>
      <c r="F22" s="27">
        <f>SUM(F14:F21)</f>
        <v>53.130441127540678</v>
      </c>
      <c r="G22" s="26"/>
    </row>
    <row r="23" spans="1:7" x14ac:dyDescent="0.2">
      <c r="A23" s="22"/>
      <c r="B23" s="22"/>
      <c r="C23" s="22"/>
      <c r="D23" s="22"/>
      <c r="E23" s="23"/>
      <c r="F23" s="24"/>
      <c r="G23" s="23"/>
    </row>
    <row r="24" spans="1:7" x14ac:dyDescent="0.2">
      <c r="A24" s="21" t="s">
        <v>1244</v>
      </c>
      <c r="B24" s="22"/>
      <c r="C24" s="22"/>
      <c r="D24" s="22"/>
      <c r="E24" s="23"/>
      <c r="F24" s="24"/>
      <c r="G24" s="23"/>
    </row>
    <row r="25" spans="1:7" x14ac:dyDescent="0.2">
      <c r="A25" s="22" t="s">
        <v>1245</v>
      </c>
      <c r="B25" s="22" t="s">
        <v>1246</v>
      </c>
      <c r="C25" s="22" t="s">
        <v>1247</v>
      </c>
      <c r="D25" s="25">
        <v>125.408</v>
      </c>
      <c r="E25" s="23">
        <v>14.780110199999999</v>
      </c>
      <c r="F25" s="24">
        <v>0.32104896679996198</v>
      </c>
      <c r="G25" s="23">
        <v>5.8</v>
      </c>
    </row>
    <row r="26" spans="1:7" x14ac:dyDescent="0.2">
      <c r="A26" s="21" t="s">
        <v>34</v>
      </c>
      <c r="B26" s="21"/>
      <c r="C26" s="21"/>
      <c r="D26" s="21"/>
      <c r="E26" s="26">
        <f>SUM(E25:E25)</f>
        <v>14.780110199999999</v>
      </c>
      <c r="F26" s="27">
        <f>SUM(F25:F25)</f>
        <v>0.32104896679996198</v>
      </c>
      <c r="G26" s="26"/>
    </row>
    <row r="27" spans="1:7" x14ac:dyDescent="0.2">
      <c r="A27" s="22"/>
      <c r="B27" s="22"/>
      <c r="C27" s="22"/>
      <c r="D27" s="22"/>
      <c r="E27" s="23"/>
      <c r="F27" s="24"/>
      <c r="G27" s="23"/>
    </row>
    <row r="28" spans="1:7" x14ac:dyDescent="0.2">
      <c r="A28" s="21" t="s">
        <v>44</v>
      </c>
      <c r="B28" s="21"/>
      <c r="C28" s="21"/>
      <c r="D28" s="21"/>
      <c r="E28" s="26">
        <f>E11+E22+E26</f>
        <v>4011.7159935999998</v>
      </c>
      <c r="F28" s="27">
        <f>F11+F22+F26</f>
        <v>87.141249788527432</v>
      </c>
      <c r="G28" s="26"/>
    </row>
    <row r="29" spans="1:7" x14ac:dyDescent="0.2">
      <c r="A29" s="21"/>
      <c r="B29" s="21"/>
      <c r="C29" s="21"/>
      <c r="D29" s="21"/>
      <c r="E29" s="26"/>
      <c r="F29" s="27"/>
      <c r="G29" s="26"/>
    </row>
    <row r="30" spans="1:7" x14ac:dyDescent="0.2">
      <c r="A30" s="21" t="s">
        <v>46</v>
      </c>
      <c r="B30" s="21"/>
      <c r="C30" s="21"/>
      <c r="D30" s="21"/>
      <c r="E30" s="26">
        <f>E32-(E11+E22+E26)</f>
        <v>591.97743900000023</v>
      </c>
      <c r="F30" s="27">
        <f>F32-(F11+F22+F26)</f>
        <v>12.858750211472568</v>
      </c>
      <c r="G30" s="26"/>
    </row>
    <row r="31" spans="1:7" x14ac:dyDescent="0.2">
      <c r="A31" s="21"/>
      <c r="B31" s="21"/>
      <c r="C31" s="21"/>
      <c r="D31" s="21"/>
      <c r="E31" s="26"/>
      <c r="F31" s="27"/>
      <c r="G31" s="26"/>
    </row>
    <row r="32" spans="1:7" x14ac:dyDescent="0.2">
      <c r="A32" s="28" t="s">
        <v>45</v>
      </c>
      <c r="B32" s="28"/>
      <c r="C32" s="28"/>
      <c r="D32" s="28"/>
      <c r="E32" s="29">
        <v>4603.6934326000001</v>
      </c>
      <c r="F32" s="30">
        <v>100</v>
      </c>
      <c r="G32" s="29"/>
    </row>
    <row r="34" spans="1:4" x14ac:dyDescent="0.2">
      <c r="A34" s="11" t="s">
        <v>48</v>
      </c>
    </row>
    <row r="35" spans="1:4" x14ac:dyDescent="0.2">
      <c r="A35" s="11" t="s">
        <v>1249</v>
      </c>
    </row>
    <row r="37" spans="1:4" ht="23.25" customHeight="1" x14ac:dyDescent="0.2">
      <c r="A37" s="175" t="s">
        <v>983</v>
      </c>
      <c r="B37" s="175"/>
      <c r="C37" s="175"/>
      <c r="D37" s="175"/>
    </row>
    <row r="39" spans="1:4" x14ac:dyDescent="0.2">
      <c r="A39" s="11" t="s">
        <v>49</v>
      </c>
    </row>
    <row r="40" spans="1:4" x14ac:dyDescent="0.2">
      <c r="A40" s="11" t="s">
        <v>995</v>
      </c>
    </row>
    <row r="41" spans="1:4" x14ac:dyDescent="0.2">
      <c r="A41" s="11" t="s">
        <v>50</v>
      </c>
      <c r="B41" s="11"/>
      <c r="C41" s="31" t="s">
        <v>52</v>
      </c>
      <c r="D41" s="11" t="s">
        <v>51</v>
      </c>
    </row>
    <row r="42" spans="1:4" x14ac:dyDescent="0.2">
      <c r="A42" s="6" t="s">
        <v>59</v>
      </c>
      <c r="C42" s="32">
        <v>10.8881</v>
      </c>
      <c r="D42" s="32">
        <v>10.9099</v>
      </c>
    </row>
    <row r="43" spans="1:4" x14ac:dyDescent="0.2">
      <c r="A43" s="6" t="s">
        <v>127</v>
      </c>
      <c r="C43" s="32">
        <v>10.398</v>
      </c>
      <c r="D43" s="32">
        <v>10.418799999999999</v>
      </c>
    </row>
    <row r="44" spans="1:4" x14ac:dyDescent="0.2">
      <c r="A44" s="6" t="s">
        <v>60</v>
      </c>
      <c r="C44" s="32">
        <v>10.9777</v>
      </c>
      <c r="D44" s="32">
        <v>11.004099999999999</v>
      </c>
    </row>
    <row r="45" spans="1:4" x14ac:dyDescent="0.2">
      <c r="A45" s="6" t="s">
        <v>128</v>
      </c>
      <c r="C45" s="32">
        <v>10.4712</v>
      </c>
      <c r="D45" s="32">
        <v>10.4964</v>
      </c>
    </row>
    <row r="47" spans="1:4" x14ac:dyDescent="0.2">
      <c r="A47" s="6" t="s">
        <v>56</v>
      </c>
    </row>
    <row r="48" spans="1:4" x14ac:dyDescent="0.2">
      <c r="D48" s="31" t="s">
        <v>58</v>
      </c>
    </row>
    <row r="49" spans="1:5" x14ac:dyDescent="0.2">
      <c r="A49" s="11" t="s">
        <v>996</v>
      </c>
    </row>
    <row r="51" spans="1:5" x14ac:dyDescent="0.2">
      <c r="A51" s="11" t="s">
        <v>1091</v>
      </c>
      <c r="D51" s="31" t="s">
        <v>58</v>
      </c>
    </row>
    <row r="53" spans="1:5" x14ac:dyDescent="0.2">
      <c r="A53" s="11" t="s">
        <v>1267</v>
      </c>
      <c r="D53" s="35">
        <v>7.1318599358560304</v>
      </c>
      <c r="E53" s="9" t="s">
        <v>57</v>
      </c>
    </row>
    <row r="55" spans="1:5" x14ac:dyDescent="0.2">
      <c r="A55" s="11" t="s">
        <v>70</v>
      </c>
      <c r="D55" s="31" t="s">
        <v>58</v>
      </c>
    </row>
    <row r="57" spans="1:5" x14ac:dyDescent="0.2">
      <c r="A57" s="11" t="s">
        <v>1268</v>
      </c>
      <c r="B57" s="11"/>
      <c r="C57" s="11"/>
      <c r="D57" s="31" t="s">
        <v>58</v>
      </c>
    </row>
    <row r="58" spans="1:5" x14ac:dyDescent="0.2">
      <c r="A58" s="11"/>
      <c r="B58" s="11"/>
      <c r="C58" s="11"/>
      <c r="D58" s="11"/>
    </row>
    <row r="59" spans="1:5" x14ac:dyDescent="0.2">
      <c r="A59" s="11" t="s">
        <v>1269</v>
      </c>
      <c r="B59" s="11"/>
      <c r="C59" s="11"/>
      <c r="D59" s="31" t="s">
        <v>58</v>
      </c>
    </row>
    <row r="60" spans="1:5" x14ac:dyDescent="0.2">
      <c r="A60" s="11"/>
      <c r="B60" s="11"/>
      <c r="C60" s="11"/>
      <c r="D60" s="11"/>
    </row>
    <row r="61" spans="1:5" x14ac:dyDescent="0.2">
      <c r="A61" s="11" t="s">
        <v>1840</v>
      </c>
      <c r="B61" s="11"/>
      <c r="C61" s="11"/>
      <c r="D61" s="31" t="s">
        <v>58</v>
      </c>
    </row>
    <row r="62" spans="1:5" x14ac:dyDescent="0.2">
      <c r="A62" s="11"/>
      <c r="B62" s="11"/>
      <c r="C62" s="11"/>
      <c r="D62" s="11"/>
    </row>
    <row r="63" spans="1:5" x14ac:dyDescent="0.2">
      <c r="A63" s="11" t="s">
        <v>1270</v>
      </c>
      <c r="B63" s="11"/>
      <c r="C63" s="11"/>
      <c r="D63" s="31" t="s">
        <v>58</v>
      </c>
    </row>
    <row r="64" spans="1:5" x14ac:dyDescent="0.2">
      <c r="A64" s="11"/>
      <c r="B64" s="11"/>
      <c r="C64" s="11"/>
      <c r="D64" s="11"/>
    </row>
    <row r="65" spans="1:9" x14ac:dyDescent="0.2">
      <c r="A65" s="11" t="s">
        <v>1271</v>
      </c>
      <c r="B65" s="11"/>
      <c r="C65" s="11"/>
      <c r="D65" s="31" t="s">
        <v>58</v>
      </c>
    </row>
    <row r="67" spans="1:9" x14ac:dyDescent="0.2">
      <c r="A67" s="56" t="s">
        <v>1272</v>
      </c>
      <c r="B67" s="57"/>
      <c r="C67" s="57"/>
      <c r="D67" s="57"/>
      <c r="E67" s="10"/>
      <c r="G67" s="10"/>
      <c r="H67" s="57"/>
      <c r="I67" s="57"/>
    </row>
    <row r="68" spans="1:9" x14ac:dyDescent="0.2">
      <c r="A68" s="57"/>
      <c r="B68" s="57"/>
      <c r="C68" s="57"/>
      <c r="D68" s="57"/>
      <c r="E68" s="10"/>
      <c r="G68" s="10"/>
      <c r="H68" s="57"/>
      <c r="I68" s="57"/>
    </row>
    <row r="69" spans="1:9" x14ac:dyDescent="0.2">
      <c r="A69" s="56" t="s">
        <v>1129</v>
      </c>
      <c r="B69" s="57"/>
      <c r="C69" s="57"/>
      <c r="D69" s="57"/>
      <c r="E69" s="10"/>
      <c r="G69" s="10"/>
      <c r="H69" s="57"/>
      <c r="I69" s="57"/>
    </row>
    <row r="70" spans="1:9" x14ac:dyDescent="0.2">
      <c r="A70" s="71"/>
      <c r="B70" s="57"/>
      <c r="C70" s="57"/>
      <c r="D70" s="57"/>
      <c r="E70" s="10"/>
      <c r="G70" s="10"/>
      <c r="H70" s="57"/>
      <c r="I70" s="57"/>
    </row>
    <row r="71" spans="1:9" x14ac:dyDescent="0.2">
      <c r="A71" s="57"/>
      <c r="B71" s="57"/>
      <c r="C71" s="57"/>
      <c r="D71" s="57"/>
      <c r="E71" s="10"/>
      <c r="G71" s="10"/>
      <c r="H71" s="57"/>
      <c r="I71" s="57"/>
    </row>
    <row r="72" spans="1:9" x14ac:dyDescent="0.2">
      <c r="A72" s="57"/>
      <c r="B72" s="57"/>
      <c r="C72" s="57"/>
      <c r="D72" s="57"/>
      <c r="E72" s="10"/>
      <c r="G72" s="10"/>
      <c r="H72" s="57"/>
      <c r="I72" s="57"/>
    </row>
    <row r="73" spans="1:9" x14ac:dyDescent="0.2">
      <c r="A73" s="57"/>
      <c r="B73" s="57"/>
      <c r="C73" s="57"/>
      <c r="D73" s="57"/>
      <c r="E73" s="10"/>
      <c r="G73" s="10"/>
      <c r="H73" s="57"/>
      <c r="I73" s="57"/>
    </row>
    <row r="74" spans="1:9" x14ac:dyDescent="0.2">
      <c r="A74" s="57"/>
      <c r="B74" s="57"/>
      <c r="C74" s="57"/>
      <c r="D74" s="57"/>
      <c r="E74" s="10"/>
      <c r="G74" s="10"/>
      <c r="H74" s="57"/>
      <c r="I74" s="57"/>
    </row>
    <row r="75" spans="1:9" x14ac:dyDescent="0.2">
      <c r="A75" s="57"/>
      <c r="B75" s="57"/>
      <c r="C75" s="57"/>
      <c r="D75" s="57"/>
      <c r="E75" s="10"/>
      <c r="G75" s="10"/>
      <c r="H75" s="57"/>
      <c r="I75" s="57"/>
    </row>
    <row r="76" spans="1:9" x14ac:dyDescent="0.2">
      <c r="A76" s="57"/>
      <c r="B76" s="57"/>
      <c r="C76" s="57"/>
      <c r="D76" s="57"/>
      <c r="E76" s="10"/>
      <c r="G76" s="10"/>
      <c r="H76" s="57"/>
      <c r="I76" s="57"/>
    </row>
    <row r="77" spans="1:9" x14ac:dyDescent="0.2">
      <c r="A77" s="57"/>
      <c r="B77" s="57"/>
      <c r="C77" s="57"/>
      <c r="D77" s="57"/>
      <c r="E77" s="10"/>
      <c r="G77" s="10"/>
      <c r="H77" s="57"/>
      <c r="I77" s="57"/>
    </row>
    <row r="78" spans="1:9" x14ac:dyDescent="0.2">
      <c r="A78" s="57"/>
      <c r="B78" s="57"/>
      <c r="C78" s="57"/>
      <c r="D78" s="57"/>
      <c r="E78" s="10"/>
      <c r="G78" s="10"/>
      <c r="H78" s="57"/>
      <c r="I78" s="57"/>
    </row>
    <row r="79" spans="1:9" x14ac:dyDescent="0.2">
      <c r="A79" s="57"/>
      <c r="B79" s="57"/>
      <c r="C79" s="57"/>
      <c r="D79" s="57"/>
      <c r="E79" s="10"/>
      <c r="G79" s="10"/>
      <c r="H79" s="57"/>
      <c r="I79" s="57"/>
    </row>
    <row r="80" spans="1:9" x14ac:dyDescent="0.2">
      <c r="A80" s="57"/>
      <c r="B80" s="57"/>
      <c r="C80" s="57"/>
      <c r="D80" s="57"/>
      <c r="E80" s="10"/>
      <c r="G80" s="10"/>
      <c r="H80" s="57"/>
      <c r="I80" s="57"/>
    </row>
    <row r="81" spans="1:9" x14ac:dyDescent="0.2">
      <c r="A81" s="57"/>
      <c r="B81" s="57"/>
      <c r="C81" s="57"/>
      <c r="D81" s="57"/>
      <c r="E81" s="10"/>
      <c r="G81" s="10"/>
      <c r="H81" s="57"/>
      <c r="I81" s="57"/>
    </row>
    <row r="82" spans="1:9" x14ac:dyDescent="0.2">
      <c r="A82" s="57"/>
      <c r="B82" s="57"/>
      <c r="C82" s="57"/>
      <c r="D82" s="57"/>
      <c r="E82" s="10"/>
      <c r="G82" s="10"/>
      <c r="H82" s="57"/>
      <c r="I82" s="57"/>
    </row>
    <row r="83" spans="1:9" x14ac:dyDescent="0.2">
      <c r="A83" s="57"/>
      <c r="B83" s="57"/>
      <c r="C83" s="57"/>
      <c r="D83" s="57"/>
      <c r="E83" s="10"/>
      <c r="G83" s="10"/>
      <c r="H83" s="57"/>
      <c r="I83" s="57"/>
    </row>
    <row r="84" spans="1:9" x14ac:dyDescent="0.2">
      <c r="A84" s="57"/>
      <c r="B84" s="57"/>
      <c r="C84" s="57"/>
      <c r="D84" s="57"/>
      <c r="E84" s="10"/>
      <c r="G84" s="10"/>
      <c r="H84" s="57"/>
      <c r="I84" s="57"/>
    </row>
    <row r="85" spans="1:9" x14ac:dyDescent="0.2">
      <c r="A85" s="56" t="s">
        <v>1560</v>
      </c>
      <c r="B85" s="57"/>
      <c r="C85" s="57"/>
      <c r="D85" s="57"/>
      <c r="E85" s="10"/>
      <c r="G85" s="10"/>
      <c r="H85" s="57"/>
      <c r="I85" s="57"/>
    </row>
    <row r="86" spans="1:9" x14ac:dyDescent="0.2">
      <c r="A86" s="57"/>
      <c r="B86" s="57"/>
      <c r="C86" s="57"/>
      <c r="D86" s="57"/>
      <c r="E86" s="10"/>
      <c r="G86" s="10"/>
      <c r="H86" s="57"/>
      <c r="I86" s="57"/>
    </row>
    <row r="87" spans="1:9" x14ac:dyDescent="0.2">
      <c r="A87" s="56" t="s">
        <v>1561</v>
      </c>
      <c r="B87" s="57"/>
      <c r="C87" s="57"/>
      <c r="D87" s="57"/>
      <c r="E87" s="10"/>
      <c r="G87" s="10"/>
      <c r="H87" s="57"/>
      <c r="I87" s="57"/>
    </row>
    <row r="88" spans="1:9" x14ac:dyDescent="0.2">
      <c r="A88" s="57"/>
      <c r="B88" s="57"/>
      <c r="C88" s="57"/>
      <c r="D88" s="57"/>
      <c r="E88" s="10"/>
      <c r="G88" s="10"/>
      <c r="H88" s="57"/>
      <c r="I88" s="57"/>
    </row>
    <row r="89" spans="1:9" x14ac:dyDescent="0.2">
      <c r="A89" s="57"/>
      <c r="B89" s="57"/>
      <c r="C89" s="57"/>
      <c r="D89" s="57"/>
      <c r="E89" s="10"/>
      <c r="G89" s="10"/>
      <c r="H89" s="57"/>
      <c r="I89" s="57"/>
    </row>
    <row r="90" spans="1:9" x14ac:dyDescent="0.2">
      <c r="A90" s="57"/>
      <c r="B90" s="57"/>
      <c r="C90" s="57"/>
      <c r="D90" s="57"/>
      <c r="E90" s="10"/>
      <c r="G90" s="10"/>
      <c r="H90" s="57"/>
      <c r="I90" s="57"/>
    </row>
    <row r="91" spans="1:9" x14ac:dyDescent="0.2">
      <c r="A91" s="57"/>
      <c r="B91" s="57"/>
      <c r="C91" s="57"/>
      <c r="D91" s="57"/>
      <c r="E91" s="10"/>
      <c r="G91" s="10"/>
      <c r="H91" s="57"/>
      <c r="I91" s="57"/>
    </row>
    <row r="92" spans="1:9" x14ac:dyDescent="0.2">
      <c r="A92" s="57"/>
      <c r="B92" s="57"/>
      <c r="C92" s="57"/>
      <c r="D92" s="57"/>
      <c r="E92" s="10"/>
      <c r="G92" s="10"/>
      <c r="H92" s="57"/>
      <c r="I92" s="57"/>
    </row>
    <row r="93" spans="1:9" x14ac:dyDescent="0.2">
      <c r="A93" s="57"/>
      <c r="B93" s="57"/>
      <c r="C93" s="57"/>
      <c r="D93" s="57"/>
      <c r="E93" s="10"/>
      <c r="G93" s="10"/>
      <c r="H93" s="57"/>
      <c r="I93" s="57"/>
    </row>
    <row r="94" spans="1:9" x14ac:dyDescent="0.2">
      <c r="A94" s="57"/>
      <c r="B94" s="57"/>
      <c r="C94" s="57"/>
      <c r="D94" s="57"/>
      <c r="E94" s="10"/>
      <c r="G94" s="10"/>
      <c r="H94" s="57"/>
      <c r="I94" s="57"/>
    </row>
    <row r="95" spans="1:9" x14ac:dyDescent="0.2">
      <c r="A95" s="57"/>
      <c r="B95" s="57"/>
      <c r="C95" s="57"/>
      <c r="D95" s="57"/>
      <c r="E95" s="10"/>
      <c r="G95" s="10"/>
      <c r="H95" s="57"/>
      <c r="I95" s="57"/>
    </row>
    <row r="96" spans="1:9" x14ac:dyDescent="0.2">
      <c r="A96" s="57"/>
      <c r="B96" s="57"/>
      <c r="C96" s="57"/>
      <c r="D96" s="57"/>
      <c r="E96" s="10"/>
      <c r="G96" s="10"/>
      <c r="H96" s="57"/>
      <c r="I96" s="57"/>
    </row>
    <row r="97" spans="1:9" x14ac:dyDescent="0.2">
      <c r="A97" s="57"/>
      <c r="B97" s="57"/>
      <c r="C97" s="57"/>
      <c r="D97" s="57"/>
      <c r="E97" s="10"/>
      <c r="G97" s="10"/>
      <c r="H97" s="57"/>
      <c r="I97" s="57"/>
    </row>
    <row r="98" spans="1:9" x14ac:dyDescent="0.2">
      <c r="A98" s="57"/>
      <c r="B98" s="57"/>
      <c r="C98" s="57"/>
      <c r="D98" s="57"/>
      <c r="E98" s="10"/>
      <c r="G98" s="10"/>
      <c r="H98" s="57"/>
      <c r="I98" s="57"/>
    </row>
    <row r="99" spans="1:9" x14ac:dyDescent="0.2">
      <c r="A99" s="57"/>
      <c r="B99" s="57"/>
      <c r="C99" s="57"/>
      <c r="D99" s="57"/>
      <c r="E99" s="10"/>
      <c r="G99" s="10"/>
      <c r="H99" s="57"/>
      <c r="I99" s="57"/>
    </row>
    <row r="100" spans="1:9" x14ac:dyDescent="0.2">
      <c r="A100" s="57"/>
      <c r="B100" s="57"/>
      <c r="C100" s="57"/>
      <c r="D100" s="57"/>
      <c r="E100" s="10"/>
      <c r="G100" s="10"/>
      <c r="H100" s="57"/>
      <c r="I100" s="57"/>
    </row>
    <row r="101" spans="1:9" x14ac:dyDescent="0.2">
      <c r="A101" s="57"/>
      <c r="B101" s="57"/>
      <c r="C101" s="57"/>
      <c r="D101" s="57"/>
      <c r="E101" s="10"/>
      <c r="G101" s="10"/>
      <c r="H101" s="57"/>
      <c r="I101" s="57"/>
    </row>
    <row r="102" spans="1:9" x14ac:dyDescent="0.2">
      <c r="A102" s="57"/>
      <c r="B102" s="57"/>
      <c r="C102" s="57"/>
      <c r="D102" s="57"/>
      <c r="E102" s="10"/>
      <c r="G102" s="10"/>
      <c r="H102" s="57"/>
      <c r="I102" s="57"/>
    </row>
    <row r="103" spans="1:9" x14ac:dyDescent="0.2">
      <c r="A103" s="57" t="s">
        <v>1128</v>
      </c>
      <c r="B103" s="57"/>
      <c r="C103" s="57"/>
      <c r="D103" s="57"/>
      <c r="E103" s="10"/>
      <c r="G103" s="10"/>
      <c r="H103" s="57"/>
      <c r="I103" s="57"/>
    </row>
    <row r="104" spans="1:9" x14ac:dyDescent="0.2">
      <c r="A104" s="57"/>
      <c r="B104" s="57"/>
      <c r="C104" s="57"/>
      <c r="D104" s="57"/>
      <c r="E104" s="10"/>
      <c r="G104" s="10"/>
      <c r="H104" s="57"/>
      <c r="I104" s="57"/>
    </row>
    <row r="105" spans="1:9" x14ac:dyDescent="0.2">
      <c r="A105" s="57"/>
      <c r="B105" s="57"/>
      <c r="C105" s="57"/>
      <c r="D105" s="57"/>
      <c r="E105" s="10"/>
      <c r="G105" s="10"/>
      <c r="H105" s="57"/>
      <c r="I105" s="57"/>
    </row>
    <row r="106" spans="1:9" x14ac:dyDescent="0.2">
      <c r="A106" s="71"/>
      <c r="B106" s="57"/>
      <c r="C106" s="57"/>
      <c r="D106" s="57"/>
      <c r="E106" s="10"/>
      <c r="G106" s="10"/>
      <c r="H106" s="57"/>
      <c r="I106" s="57"/>
    </row>
    <row r="107" spans="1:9" x14ac:dyDescent="0.2">
      <c r="A107" s="57"/>
      <c r="B107" s="57"/>
      <c r="C107" s="57"/>
      <c r="D107" s="57"/>
      <c r="E107" s="10"/>
      <c r="G107" s="10"/>
      <c r="H107" s="57"/>
      <c r="I107" s="57"/>
    </row>
    <row r="108" spans="1:9" x14ac:dyDescent="0.2">
      <c r="A108" s="57"/>
      <c r="B108" s="57"/>
      <c r="C108" s="57"/>
      <c r="D108" s="57"/>
      <c r="E108" s="10"/>
      <c r="G108" s="10"/>
      <c r="H108" s="57"/>
      <c r="I108" s="57"/>
    </row>
    <row r="109" spans="1:9" x14ac:dyDescent="0.2">
      <c r="A109" s="71"/>
      <c r="B109" s="57"/>
      <c r="C109" s="57"/>
      <c r="D109" s="57"/>
      <c r="E109" s="10"/>
      <c r="G109" s="10"/>
      <c r="H109" s="57"/>
      <c r="I109" s="57"/>
    </row>
    <row r="110" spans="1:9" x14ac:dyDescent="0.2">
      <c r="A110" s="71"/>
      <c r="B110" s="57"/>
      <c r="C110" s="57"/>
      <c r="D110" s="57"/>
      <c r="E110" s="10"/>
      <c r="G110" s="10"/>
      <c r="H110" s="57"/>
      <c r="I110" s="57"/>
    </row>
    <row r="111" spans="1:9" x14ac:dyDescent="0.2">
      <c r="A111" s="57"/>
      <c r="B111" s="57"/>
      <c r="C111" s="57"/>
      <c r="D111" s="57"/>
      <c r="E111" s="10"/>
      <c r="G111" s="10"/>
      <c r="H111" s="57"/>
      <c r="I111" s="57"/>
    </row>
    <row r="112" spans="1:9" x14ac:dyDescent="0.2">
      <c r="A112" s="57"/>
      <c r="B112" s="57"/>
      <c r="C112" s="57"/>
      <c r="D112" s="57"/>
      <c r="E112" s="10"/>
      <c r="G112" s="10"/>
      <c r="H112" s="57"/>
      <c r="I112" s="57"/>
    </row>
    <row r="113" spans="1:9" x14ac:dyDescent="0.2">
      <c r="A113" s="57"/>
      <c r="B113" s="57"/>
      <c r="C113" s="57"/>
      <c r="D113" s="57"/>
      <c r="E113" s="10"/>
      <c r="G113" s="10"/>
      <c r="H113" s="57"/>
      <c r="I113" s="57"/>
    </row>
  </sheetData>
  <mergeCells count="2">
    <mergeCell ref="A1:G1"/>
    <mergeCell ref="A37:D37"/>
  </mergeCells>
  <conditionalFormatting sqref="F2:F3">
    <cfRule type="cellIs" dxfId="105" priority="2" stopIfTrue="1" operator="between">
      <formula>0.009</formula>
      <formula>-0.009</formula>
    </cfRule>
  </conditionalFormatting>
  <conditionalFormatting sqref="F5:F65536">
    <cfRule type="cellIs" dxfId="104"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EF68D-F95B-48D6-B584-016F38DE65B7}">
  <dimension ref="A1:I167"/>
  <sheetViews>
    <sheetView workbookViewId="0">
      <selection sqref="A1:G1"/>
    </sheetView>
  </sheetViews>
  <sheetFormatPr defaultColWidth="9.28515625" defaultRowHeight="11.25" x14ac:dyDescent="0.2"/>
  <cols>
    <col min="1" max="1" width="54.28515625" style="6" bestFit="1" customWidth="1"/>
    <col min="2" max="2" width="49.42578125" style="6" bestFit="1" customWidth="1"/>
    <col min="3" max="3" width="25.28515625" style="6" bestFit="1" customWidth="1"/>
    <col min="4" max="4" width="15.7109375" style="6" customWidth="1"/>
    <col min="5" max="5" width="26.7109375" style="9" customWidth="1"/>
    <col min="6" max="6" width="13.5703125" style="10" bestFit="1" customWidth="1"/>
    <col min="7" max="7" width="6.7109375" style="9" customWidth="1"/>
    <col min="8" max="16384" width="9.28515625" style="6"/>
  </cols>
  <sheetData>
    <row r="1" spans="1:7" s="1" customFormat="1" ht="15" x14ac:dyDescent="0.2">
      <c r="A1" s="173" t="s">
        <v>1562</v>
      </c>
      <c r="B1" s="174"/>
      <c r="C1" s="174"/>
      <c r="D1" s="174"/>
      <c r="E1" s="174"/>
      <c r="F1" s="174"/>
      <c r="G1" s="174"/>
    </row>
    <row r="2" spans="1:7" s="1" customFormat="1" ht="12" x14ac:dyDescent="0.2">
      <c r="E2" s="5"/>
      <c r="F2" s="8"/>
      <c r="G2" s="9"/>
    </row>
    <row r="3" spans="1:7" s="1" customFormat="1" ht="12" x14ac:dyDescent="0.2">
      <c r="A3" s="7" t="s">
        <v>7</v>
      </c>
      <c r="B3" s="2"/>
      <c r="C3" s="3"/>
      <c r="D3" s="3"/>
      <c r="E3" s="4"/>
      <c r="F3" s="8"/>
      <c r="G3" s="9"/>
    </row>
    <row r="4" spans="1:7" s="1" customFormat="1" ht="21.75" customHeight="1" x14ac:dyDescent="0.2">
      <c r="A4" s="14" t="s">
        <v>2</v>
      </c>
      <c r="B4" s="14" t="s">
        <v>0</v>
      </c>
      <c r="C4" s="15" t="s">
        <v>1168</v>
      </c>
      <c r="D4" s="15" t="s">
        <v>1</v>
      </c>
      <c r="E4" s="61" t="s">
        <v>6</v>
      </c>
      <c r="F4" s="16" t="s">
        <v>3</v>
      </c>
      <c r="G4" s="16" t="s">
        <v>5</v>
      </c>
    </row>
    <row r="5" spans="1:7" x14ac:dyDescent="0.2">
      <c r="A5" s="17" t="s">
        <v>30</v>
      </c>
      <c r="B5" s="18"/>
      <c r="C5" s="18"/>
      <c r="D5" s="18"/>
      <c r="E5" s="19"/>
      <c r="F5" s="20"/>
      <c r="G5" s="19"/>
    </row>
    <row r="6" spans="1:7" x14ac:dyDescent="0.2">
      <c r="A6" s="21" t="s">
        <v>31</v>
      </c>
      <c r="B6" s="22"/>
      <c r="C6" s="22"/>
      <c r="D6" s="22"/>
      <c r="E6" s="23"/>
      <c r="F6" s="24"/>
      <c r="G6" s="23"/>
    </row>
    <row r="7" spans="1:7" x14ac:dyDescent="0.2">
      <c r="A7" s="22" t="s">
        <v>72</v>
      </c>
      <c r="B7" s="22" t="s">
        <v>71</v>
      </c>
      <c r="C7" s="22" t="s">
        <v>73</v>
      </c>
      <c r="D7" s="25">
        <v>2627</v>
      </c>
      <c r="E7" s="23">
        <v>2858.950965</v>
      </c>
      <c r="F7" s="24">
        <v>6.6895969386953098</v>
      </c>
      <c r="G7" s="23">
        <v>9.2449999999999992</v>
      </c>
    </row>
    <row r="8" spans="1:7" x14ac:dyDescent="0.2">
      <c r="A8" s="22" t="s">
        <v>88</v>
      </c>
      <c r="B8" s="22" t="s">
        <v>87</v>
      </c>
      <c r="C8" s="22" t="s">
        <v>33</v>
      </c>
      <c r="D8" s="25">
        <v>2500</v>
      </c>
      <c r="E8" s="23">
        <v>2670.7390068</v>
      </c>
      <c r="F8" s="24">
        <v>6.2492038872529001</v>
      </c>
      <c r="G8" s="23">
        <v>8.0099</v>
      </c>
    </row>
    <row r="9" spans="1:7" x14ac:dyDescent="0.2">
      <c r="A9" s="22" t="s">
        <v>1563</v>
      </c>
      <c r="B9" s="22" t="s">
        <v>1564</v>
      </c>
      <c r="C9" s="22" t="s">
        <v>1173</v>
      </c>
      <c r="D9" s="25">
        <v>2500</v>
      </c>
      <c r="E9" s="23">
        <v>2631.4163355999999</v>
      </c>
      <c r="F9" s="24">
        <v>6.1571936275103596</v>
      </c>
      <c r="G9" s="23">
        <v>7.8399000000000001</v>
      </c>
    </row>
    <row r="10" spans="1:7" x14ac:dyDescent="0.2">
      <c r="A10" s="22" t="s">
        <v>1565</v>
      </c>
      <c r="B10" s="22" t="s">
        <v>1566</v>
      </c>
      <c r="C10" s="22" t="s">
        <v>1173</v>
      </c>
      <c r="D10" s="25">
        <v>250</v>
      </c>
      <c r="E10" s="23">
        <v>2559.1622944999999</v>
      </c>
      <c r="F10" s="24">
        <v>5.9881279743850602</v>
      </c>
      <c r="G10" s="23">
        <v>7.8825000000000003</v>
      </c>
    </row>
    <row r="11" spans="1:7" x14ac:dyDescent="0.2">
      <c r="A11" s="22" t="s">
        <v>1567</v>
      </c>
      <c r="B11" s="22" t="s">
        <v>1568</v>
      </c>
      <c r="C11" s="22" t="s">
        <v>32</v>
      </c>
      <c r="D11" s="25">
        <v>250</v>
      </c>
      <c r="E11" s="23">
        <v>2520.1151027000001</v>
      </c>
      <c r="F11" s="24">
        <v>5.8967623028755698</v>
      </c>
      <c r="G11" s="23">
        <v>8.2294999999999998</v>
      </c>
    </row>
    <row r="12" spans="1:7" x14ac:dyDescent="0.2">
      <c r="A12" s="22" t="s">
        <v>90</v>
      </c>
      <c r="B12" s="22" t="s">
        <v>89</v>
      </c>
      <c r="C12" s="22" t="s">
        <v>32</v>
      </c>
      <c r="D12" s="25">
        <v>2485</v>
      </c>
      <c r="E12" s="23">
        <v>2511.2509273000001</v>
      </c>
      <c r="F12" s="24">
        <v>5.8760212124036304</v>
      </c>
      <c r="G12" s="23">
        <v>8.2824000000000009</v>
      </c>
    </row>
    <row r="13" spans="1:7" x14ac:dyDescent="0.2">
      <c r="A13" s="22" t="s">
        <v>86</v>
      </c>
      <c r="B13" s="22" t="s">
        <v>85</v>
      </c>
      <c r="C13" s="22" t="s">
        <v>32</v>
      </c>
      <c r="D13" s="25">
        <v>2000</v>
      </c>
      <c r="E13" s="23">
        <v>2013.9641096</v>
      </c>
      <c r="F13" s="24">
        <v>4.7124306457709304</v>
      </c>
      <c r="G13" s="23">
        <v>8.3062000000000005</v>
      </c>
    </row>
    <row r="14" spans="1:7" x14ac:dyDescent="0.2">
      <c r="A14" s="22" t="s">
        <v>94</v>
      </c>
      <c r="B14" s="22" t="s">
        <v>1440</v>
      </c>
      <c r="C14" s="22" t="s">
        <v>32</v>
      </c>
      <c r="D14" s="25">
        <v>2000</v>
      </c>
      <c r="E14" s="23">
        <v>2012.4202192</v>
      </c>
      <c r="F14" s="24">
        <v>4.7088181303343397</v>
      </c>
      <c r="G14" s="23">
        <v>7.3344522477657899</v>
      </c>
    </row>
    <row r="15" spans="1:7" x14ac:dyDescent="0.2">
      <c r="A15" s="22" t="s">
        <v>75</v>
      </c>
      <c r="B15" s="22" t="s">
        <v>74</v>
      </c>
      <c r="C15" s="22" t="s">
        <v>73</v>
      </c>
      <c r="D15" s="25">
        <v>1660</v>
      </c>
      <c r="E15" s="23">
        <v>1801.30252</v>
      </c>
      <c r="F15" s="24">
        <v>4.2148284356657904</v>
      </c>
      <c r="G15" s="23">
        <v>9.18</v>
      </c>
    </row>
    <row r="16" spans="1:7" x14ac:dyDescent="0.2">
      <c r="A16" s="22" t="s">
        <v>1569</v>
      </c>
      <c r="B16" s="22" t="s">
        <v>1570</v>
      </c>
      <c r="C16" s="22" t="s">
        <v>32</v>
      </c>
      <c r="D16" s="25">
        <v>150</v>
      </c>
      <c r="E16" s="23">
        <v>1595.4549452000001</v>
      </c>
      <c r="F16" s="24">
        <v>3.7331701900092602</v>
      </c>
      <c r="G16" s="23">
        <v>8.1281999999999996</v>
      </c>
    </row>
    <row r="17" spans="1:7" x14ac:dyDescent="0.2">
      <c r="A17" s="22" t="s">
        <v>1463</v>
      </c>
      <c r="B17" s="22" t="s">
        <v>1464</v>
      </c>
      <c r="C17" s="22" t="s">
        <v>1173</v>
      </c>
      <c r="D17" s="25">
        <v>1000</v>
      </c>
      <c r="E17" s="23">
        <v>1047.5706301</v>
      </c>
      <c r="F17" s="24">
        <v>2.4511876439909801</v>
      </c>
      <c r="G17" s="23">
        <v>7.95</v>
      </c>
    </row>
    <row r="18" spans="1:7" x14ac:dyDescent="0.2">
      <c r="A18" s="22" t="s">
        <v>1571</v>
      </c>
      <c r="B18" s="22" t="s">
        <v>1572</v>
      </c>
      <c r="C18" s="22" t="s">
        <v>1573</v>
      </c>
      <c r="D18" s="25">
        <v>1000</v>
      </c>
      <c r="E18" s="23">
        <v>1008.6186712</v>
      </c>
      <c r="F18" s="24">
        <v>2.3600448058648098</v>
      </c>
      <c r="G18" s="23">
        <v>8.1999999999999993</v>
      </c>
    </row>
    <row r="19" spans="1:7" x14ac:dyDescent="0.2">
      <c r="A19" s="22" t="s">
        <v>80</v>
      </c>
      <c r="B19" s="22" t="s">
        <v>79</v>
      </c>
      <c r="C19" s="22" t="s">
        <v>32</v>
      </c>
      <c r="D19" s="25">
        <v>1000</v>
      </c>
      <c r="E19" s="23">
        <v>996.13439730000005</v>
      </c>
      <c r="F19" s="24">
        <v>2.3308331259564601</v>
      </c>
      <c r="G19" s="23">
        <v>8.3999000000000006</v>
      </c>
    </row>
    <row r="20" spans="1:7" x14ac:dyDescent="0.2">
      <c r="A20" s="21" t="s">
        <v>34</v>
      </c>
      <c r="B20" s="21"/>
      <c r="C20" s="21"/>
      <c r="D20" s="21"/>
      <c r="E20" s="26">
        <f>SUM(E6:E19)</f>
        <v>26227.100124500001</v>
      </c>
      <c r="F20" s="27">
        <f>SUM(F6:F19)</f>
        <v>61.3682189207154</v>
      </c>
      <c r="G20" s="26"/>
    </row>
    <row r="21" spans="1:7" x14ac:dyDescent="0.2">
      <c r="A21" s="22"/>
      <c r="B21" s="22"/>
      <c r="C21" s="22"/>
      <c r="D21" s="22"/>
      <c r="E21" s="23"/>
      <c r="F21" s="24"/>
      <c r="G21" s="23"/>
    </row>
    <row r="22" spans="1:7" x14ac:dyDescent="0.2">
      <c r="A22" s="21" t="s">
        <v>35</v>
      </c>
      <c r="B22" s="22"/>
      <c r="C22" s="22"/>
      <c r="D22" s="22"/>
      <c r="E22" s="23"/>
      <c r="F22" s="24"/>
      <c r="G22" s="23"/>
    </row>
    <row r="23" spans="1:7" x14ac:dyDescent="0.2">
      <c r="A23" s="21" t="s">
        <v>36</v>
      </c>
      <c r="B23" s="22"/>
      <c r="C23" s="22"/>
      <c r="D23" s="22"/>
      <c r="E23" s="23"/>
      <c r="F23" s="24"/>
      <c r="G23" s="23"/>
    </row>
    <row r="24" spans="1:7" x14ac:dyDescent="0.2">
      <c r="A24" s="22" t="s">
        <v>1302</v>
      </c>
      <c r="B24" s="22" t="s">
        <v>1303</v>
      </c>
      <c r="C24" s="22" t="s">
        <v>38</v>
      </c>
      <c r="D24" s="25">
        <v>700</v>
      </c>
      <c r="E24" s="23">
        <v>3309.6909999999998</v>
      </c>
      <c r="F24" s="24">
        <v>7.7442737048228496</v>
      </c>
      <c r="G24" s="23">
        <v>7.95</v>
      </c>
    </row>
    <row r="25" spans="1:7" x14ac:dyDescent="0.2">
      <c r="A25" s="22" t="s">
        <v>1288</v>
      </c>
      <c r="B25" s="22" t="s">
        <v>1289</v>
      </c>
      <c r="C25" s="22" t="s">
        <v>40</v>
      </c>
      <c r="D25" s="25">
        <v>500</v>
      </c>
      <c r="E25" s="23">
        <v>2378.7525000000001</v>
      </c>
      <c r="F25" s="24">
        <v>5.5659910354264497</v>
      </c>
      <c r="G25" s="23">
        <v>7.85</v>
      </c>
    </row>
    <row r="26" spans="1:7" x14ac:dyDescent="0.2">
      <c r="A26" s="22" t="s">
        <v>136</v>
      </c>
      <c r="B26" s="22" t="s">
        <v>135</v>
      </c>
      <c r="C26" s="22" t="s">
        <v>38</v>
      </c>
      <c r="D26" s="25">
        <v>400</v>
      </c>
      <c r="E26" s="23">
        <v>1893.83</v>
      </c>
      <c r="F26" s="24">
        <v>4.43133146580894</v>
      </c>
      <c r="G26" s="23">
        <v>7.8399000000000001</v>
      </c>
    </row>
    <row r="27" spans="1:7" x14ac:dyDescent="0.2">
      <c r="A27" s="22" t="s">
        <v>1509</v>
      </c>
      <c r="B27" s="22" t="s">
        <v>1510</v>
      </c>
      <c r="C27" s="22" t="s">
        <v>38</v>
      </c>
      <c r="D27" s="25">
        <v>300</v>
      </c>
      <c r="E27" s="23">
        <v>1424.0205000000001</v>
      </c>
      <c r="F27" s="24">
        <v>3.33203447490376</v>
      </c>
      <c r="G27" s="23">
        <v>7.79</v>
      </c>
    </row>
    <row r="28" spans="1:7" x14ac:dyDescent="0.2">
      <c r="A28" s="22" t="s">
        <v>82</v>
      </c>
      <c r="B28" s="22" t="s">
        <v>81</v>
      </c>
      <c r="C28" s="22" t="s">
        <v>39</v>
      </c>
      <c r="D28" s="25">
        <v>200</v>
      </c>
      <c r="E28" s="23">
        <v>941.101</v>
      </c>
      <c r="F28" s="24">
        <v>2.2020616812513598</v>
      </c>
      <c r="G28" s="23">
        <v>7.85</v>
      </c>
    </row>
    <row r="29" spans="1:7" x14ac:dyDescent="0.2">
      <c r="A29" s="21" t="s">
        <v>34</v>
      </c>
      <c r="B29" s="21"/>
      <c r="C29" s="21"/>
      <c r="D29" s="21"/>
      <c r="E29" s="26">
        <f>SUM(E23:E28)</f>
        <v>9947.3950000000004</v>
      </c>
      <c r="F29" s="27">
        <f>SUM(F23:F28)</f>
        <v>23.275692362213363</v>
      </c>
      <c r="G29" s="26"/>
    </row>
    <row r="30" spans="1:7" x14ac:dyDescent="0.2">
      <c r="A30" s="22"/>
      <c r="B30" s="22"/>
      <c r="C30" s="22"/>
      <c r="D30" s="22"/>
      <c r="E30" s="23"/>
      <c r="F30" s="24"/>
      <c r="G30" s="23"/>
    </row>
    <row r="31" spans="1:7" x14ac:dyDescent="0.2">
      <c r="A31" s="21" t="s">
        <v>41</v>
      </c>
      <c r="B31" s="22"/>
      <c r="C31" s="22"/>
      <c r="D31" s="22"/>
      <c r="E31" s="23"/>
      <c r="F31" s="24"/>
      <c r="G31" s="23"/>
    </row>
    <row r="32" spans="1:7" x14ac:dyDescent="0.2">
      <c r="A32" s="22" t="s">
        <v>66</v>
      </c>
      <c r="B32" s="22" t="s">
        <v>65</v>
      </c>
      <c r="C32" s="22" t="s">
        <v>39</v>
      </c>
      <c r="D32" s="25">
        <v>300</v>
      </c>
      <c r="E32" s="23">
        <v>1468.5405000000001</v>
      </c>
      <c r="F32" s="24">
        <v>3.4362058508233599</v>
      </c>
      <c r="G32" s="23">
        <v>8.1450999999999993</v>
      </c>
    </row>
    <row r="33" spans="1:7" x14ac:dyDescent="0.2">
      <c r="A33" s="21" t="s">
        <v>34</v>
      </c>
      <c r="B33" s="21"/>
      <c r="C33" s="21"/>
      <c r="D33" s="21"/>
      <c r="E33" s="26">
        <f>SUM(E31:E32)</f>
        <v>1468.5405000000001</v>
      </c>
      <c r="F33" s="27">
        <f>SUM(F31:F32)</f>
        <v>3.4362058508233599</v>
      </c>
      <c r="G33" s="26"/>
    </row>
    <row r="34" spans="1:7" x14ac:dyDescent="0.2">
      <c r="A34" s="22"/>
      <c r="B34" s="22"/>
      <c r="C34" s="22"/>
      <c r="D34" s="22"/>
      <c r="E34" s="23"/>
      <c r="F34" s="24"/>
      <c r="G34" s="23"/>
    </row>
    <row r="35" spans="1:7" x14ac:dyDescent="0.2">
      <c r="A35" s="21" t="s">
        <v>42</v>
      </c>
      <c r="B35" s="22"/>
      <c r="C35" s="22"/>
      <c r="D35" s="22"/>
      <c r="E35" s="23"/>
      <c r="F35" s="24"/>
      <c r="G35" s="23"/>
    </row>
    <row r="36" spans="1:7" x14ac:dyDescent="0.2">
      <c r="A36" s="22" t="s">
        <v>1354</v>
      </c>
      <c r="B36" s="22" t="s">
        <v>1355</v>
      </c>
      <c r="C36" s="22" t="s">
        <v>43</v>
      </c>
      <c r="D36" s="25">
        <v>2500000</v>
      </c>
      <c r="E36" s="23">
        <v>2492.875</v>
      </c>
      <c r="F36" s="24">
        <v>5.8330237813470402</v>
      </c>
      <c r="G36" s="23">
        <v>5.2161</v>
      </c>
    </row>
    <row r="37" spans="1:7" x14ac:dyDescent="0.2">
      <c r="A37" s="21" t="s">
        <v>34</v>
      </c>
      <c r="B37" s="21"/>
      <c r="C37" s="21"/>
      <c r="D37" s="21"/>
      <c r="E37" s="26">
        <f>SUM(E35:E36)</f>
        <v>2492.875</v>
      </c>
      <c r="F37" s="27">
        <f>SUM(F35:F36)</f>
        <v>5.8330237813470402</v>
      </c>
      <c r="G37" s="26"/>
    </row>
    <row r="38" spans="1:7" x14ac:dyDescent="0.2">
      <c r="A38" s="22"/>
      <c r="B38" s="22"/>
      <c r="C38" s="22"/>
      <c r="D38" s="22"/>
      <c r="E38" s="23"/>
      <c r="F38" s="24"/>
      <c r="G38" s="23"/>
    </row>
    <row r="39" spans="1:7" x14ac:dyDescent="0.2">
      <c r="A39" s="21" t="s">
        <v>69</v>
      </c>
      <c r="B39" s="22"/>
      <c r="C39" s="22"/>
      <c r="D39" s="22"/>
      <c r="E39" s="23"/>
      <c r="F39" s="24"/>
      <c r="G39" s="23"/>
    </row>
    <row r="40" spans="1:7" x14ac:dyDescent="0.2">
      <c r="A40" s="22" t="s">
        <v>1574</v>
      </c>
      <c r="B40" s="22" t="s">
        <v>1575</v>
      </c>
      <c r="C40" s="22" t="s">
        <v>43</v>
      </c>
      <c r="D40" s="25">
        <v>400000</v>
      </c>
      <c r="E40" s="23">
        <v>413.0204</v>
      </c>
      <c r="F40" s="24">
        <v>0.966417415787581</v>
      </c>
      <c r="G40" s="23">
        <v>6.2466648136508498</v>
      </c>
    </row>
    <row r="41" spans="1:7" x14ac:dyDescent="0.2">
      <c r="A41" s="21" t="s">
        <v>34</v>
      </c>
      <c r="B41" s="21"/>
      <c r="C41" s="21"/>
      <c r="D41" s="21"/>
      <c r="E41" s="26">
        <f>SUM(E40:E40)</f>
        <v>413.0204</v>
      </c>
      <c r="F41" s="27">
        <f>SUM(F40:F40)</f>
        <v>0.966417415787581</v>
      </c>
      <c r="G41" s="26"/>
    </row>
    <row r="42" spans="1:7" x14ac:dyDescent="0.2">
      <c r="A42" s="22"/>
      <c r="B42" s="22"/>
      <c r="C42" s="22"/>
      <c r="D42" s="22"/>
      <c r="E42" s="23"/>
      <c r="F42" s="24"/>
      <c r="G42" s="23"/>
    </row>
    <row r="43" spans="1:7" x14ac:dyDescent="0.2">
      <c r="A43" s="21" t="s">
        <v>1244</v>
      </c>
      <c r="B43" s="22"/>
      <c r="C43" s="22"/>
      <c r="D43" s="22"/>
      <c r="E43" s="23"/>
      <c r="F43" s="24"/>
      <c r="G43" s="23"/>
    </row>
    <row r="44" spans="1:7" x14ac:dyDescent="0.2">
      <c r="A44" s="22" t="s">
        <v>1245</v>
      </c>
      <c r="B44" s="22" t="s">
        <v>1246</v>
      </c>
      <c r="C44" s="22" t="s">
        <v>1247</v>
      </c>
      <c r="D44" s="25">
        <v>864.98900000000003</v>
      </c>
      <c r="E44" s="23">
        <v>101.9443157</v>
      </c>
      <c r="F44" s="24">
        <v>0.23853727838389399</v>
      </c>
      <c r="G44" s="23">
        <v>5.8</v>
      </c>
    </row>
    <row r="45" spans="1:7" x14ac:dyDescent="0.2">
      <c r="A45" s="21" t="s">
        <v>34</v>
      </c>
      <c r="B45" s="21"/>
      <c r="C45" s="21"/>
      <c r="D45" s="21"/>
      <c r="E45" s="26">
        <f>SUM(E44:E44)</f>
        <v>101.9443157</v>
      </c>
      <c r="F45" s="27">
        <f>SUM(F44:F44)</f>
        <v>0.23853727838389399</v>
      </c>
      <c r="G45" s="26"/>
    </row>
    <row r="46" spans="1:7" x14ac:dyDescent="0.2">
      <c r="A46" s="22"/>
      <c r="B46" s="22"/>
      <c r="C46" s="22"/>
      <c r="D46" s="22"/>
      <c r="E46" s="23"/>
      <c r="F46" s="24"/>
      <c r="G46" s="23"/>
    </row>
    <row r="47" spans="1:7" x14ac:dyDescent="0.2">
      <c r="A47" s="21" t="s">
        <v>44</v>
      </c>
      <c r="B47" s="21"/>
      <c r="C47" s="21"/>
      <c r="D47" s="21"/>
      <c r="E47" s="26">
        <f>E20+E29+E33+E37+E41+E45</f>
        <v>40650.8753402</v>
      </c>
      <c r="F47" s="27">
        <f>F20+F29+F33+F37+F41+F45</f>
        <v>95.118095609270625</v>
      </c>
      <c r="G47" s="26"/>
    </row>
    <row r="48" spans="1:7" x14ac:dyDescent="0.2">
      <c r="A48" s="21"/>
      <c r="B48" s="21"/>
      <c r="C48" s="21"/>
      <c r="D48" s="21"/>
      <c r="E48" s="26"/>
      <c r="F48" s="27"/>
      <c r="G48" s="26"/>
    </row>
    <row r="49" spans="1:7" x14ac:dyDescent="0.2">
      <c r="A49" s="21" t="s">
        <v>1359</v>
      </c>
      <c r="B49" s="21"/>
      <c r="C49" s="21"/>
      <c r="D49" s="21"/>
      <c r="E49" s="26">
        <v>0.68660236500000005</v>
      </c>
      <c r="F49" s="27">
        <f>E49/E53*100</f>
        <v>1.6065658821136719E-3</v>
      </c>
      <c r="G49" s="26"/>
    </row>
    <row r="50" spans="1:7" x14ac:dyDescent="0.2">
      <c r="A50" s="21"/>
      <c r="B50" s="21"/>
      <c r="C50" s="21"/>
      <c r="D50" s="21"/>
      <c r="E50" s="26"/>
      <c r="F50" s="27"/>
      <c r="G50" s="26"/>
    </row>
    <row r="51" spans="1:7" x14ac:dyDescent="0.2">
      <c r="A51" s="21" t="s">
        <v>46</v>
      </c>
      <c r="B51" s="21"/>
      <c r="C51" s="21"/>
      <c r="D51" s="21"/>
      <c r="E51" s="26">
        <f>E53-(E20+E29+E33+E37+E41+E45+E49)</f>
        <v>2085.7059556349996</v>
      </c>
      <c r="F51" s="27">
        <f>F53-(F20+F29+F33+F37+F41+F45+F49)</f>
        <v>4.8802978248472613</v>
      </c>
      <c r="G51" s="26"/>
    </row>
    <row r="52" spans="1:7" x14ac:dyDescent="0.2">
      <c r="A52" s="22"/>
      <c r="B52" s="22"/>
      <c r="C52" s="22"/>
      <c r="D52" s="22"/>
      <c r="E52" s="23"/>
      <c r="F52" s="24"/>
      <c r="G52" s="23"/>
    </row>
    <row r="53" spans="1:7" x14ac:dyDescent="0.2">
      <c r="A53" s="28" t="s">
        <v>45</v>
      </c>
      <c r="B53" s="28"/>
      <c r="C53" s="28"/>
      <c r="D53" s="28"/>
      <c r="E53" s="29">
        <v>42737.2678982</v>
      </c>
      <c r="F53" s="30">
        <v>100</v>
      </c>
      <c r="G53" s="29"/>
    </row>
    <row r="55" spans="1:7" x14ac:dyDescent="0.2">
      <c r="A55" s="77" t="s">
        <v>1360</v>
      </c>
      <c r="B55" s="77"/>
      <c r="C55" s="77"/>
      <c r="D55" s="77"/>
      <c r="E55" s="78"/>
      <c r="F55" s="79"/>
      <c r="G55" s="78"/>
    </row>
    <row r="56" spans="1:7" x14ac:dyDescent="0.2">
      <c r="A56" s="22"/>
      <c r="B56" s="22"/>
      <c r="C56" s="22"/>
      <c r="D56" s="22"/>
      <c r="E56" s="23"/>
      <c r="F56" s="24"/>
      <c r="G56" s="23"/>
    </row>
    <row r="57" spans="1:7" x14ac:dyDescent="0.2">
      <c r="A57" s="21" t="s">
        <v>1361</v>
      </c>
      <c r="B57" s="21"/>
      <c r="C57" s="21"/>
      <c r="D57" s="21"/>
      <c r="E57" s="26" t="s">
        <v>1362</v>
      </c>
      <c r="F57" s="27" t="s">
        <v>3</v>
      </c>
      <c r="G57" s="26"/>
    </row>
    <row r="58" spans="1:7" x14ac:dyDescent="0.2">
      <c r="A58" s="22" t="s">
        <v>1420</v>
      </c>
      <c r="B58" s="22"/>
      <c r="C58" s="22"/>
      <c r="D58" s="22"/>
      <c r="E58" s="23">
        <v>2500</v>
      </c>
      <c r="F58" s="24">
        <f t="shared" ref="F58:F64" si="0">E58/$E$53*100</f>
        <v>5.8496954132748726</v>
      </c>
      <c r="G58" s="23"/>
    </row>
    <row r="59" spans="1:7" x14ac:dyDescent="0.2">
      <c r="A59" s="22" t="s">
        <v>1363</v>
      </c>
      <c r="B59" s="22"/>
      <c r="C59" s="22"/>
      <c r="D59" s="22"/>
      <c r="E59" s="23">
        <v>2500</v>
      </c>
      <c r="F59" s="24">
        <f t="shared" si="0"/>
        <v>5.8496954132748726</v>
      </c>
      <c r="G59" s="23"/>
    </row>
    <row r="60" spans="1:7" x14ac:dyDescent="0.2">
      <c r="A60" s="22" t="s">
        <v>1363</v>
      </c>
      <c r="B60" s="22"/>
      <c r="C60" s="22"/>
      <c r="D60" s="22"/>
      <c r="E60" s="23">
        <v>2500</v>
      </c>
      <c r="F60" s="24">
        <f t="shared" si="0"/>
        <v>5.8496954132748726</v>
      </c>
      <c r="G60" s="23"/>
    </row>
    <row r="61" spans="1:7" x14ac:dyDescent="0.2">
      <c r="A61" s="22" t="s">
        <v>1363</v>
      </c>
      <c r="B61" s="22"/>
      <c r="C61" s="22"/>
      <c r="D61" s="22"/>
      <c r="E61" s="23">
        <v>2500</v>
      </c>
      <c r="F61" s="24">
        <f t="shared" si="0"/>
        <v>5.8496954132748726</v>
      </c>
      <c r="G61" s="23"/>
    </row>
    <row r="62" spans="1:7" x14ac:dyDescent="0.2">
      <c r="A62" s="22" t="s">
        <v>1481</v>
      </c>
      <c r="B62" s="22"/>
      <c r="C62" s="22"/>
      <c r="D62" s="22"/>
      <c r="E62" s="23">
        <v>2500</v>
      </c>
      <c r="F62" s="24">
        <f t="shared" si="0"/>
        <v>5.8496954132748726</v>
      </c>
      <c r="G62" s="23"/>
    </row>
    <row r="63" spans="1:7" x14ac:dyDescent="0.2">
      <c r="A63" s="22" t="s">
        <v>1363</v>
      </c>
      <c r="B63" s="22"/>
      <c r="C63" s="22"/>
      <c r="D63" s="22"/>
      <c r="E63" s="23">
        <v>2000</v>
      </c>
      <c r="F63" s="24">
        <f t="shared" si="0"/>
        <v>4.6797563306198979</v>
      </c>
      <c r="G63" s="23"/>
    </row>
    <row r="64" spans="1:7" x14ac:dyDescent="0.2">
      <c r="A64" s="22" t="s">
        <v>1365</v>
      </c>
      <c r="B64" s="22"/>
      <c r="C64" s="22"/>
      <c r="D64" s="22"/>
      <c r="E64" s="23">
        <v>2000</v>
      </c>
      <c r="F64" s="24">
        <f t="shared" si="0"/>
        <v>4.6797563306198979</v>
      </c>
      <c r="G64" s="23"/>
    </row>
    <row r="65" spans="1:7" x14ac:dyDescent="0.2">
      <c r="A65" s="28" t="s">
        <v>1366</v>
      </c>
      <c r="B65" s="28"/>
      <c r="C65" s="28"/>
      <c r="D65" s="28"/>
      <c r="E65" s="29">
        <f xml:space="preserve"> SUM(E58:E64)</f>
        <v>16500</v>
      </c>
      <c r="F65" s="30">
        <f xml:space="preserve"> SUM(F58:F64)</f>
        <v>38.607989727614154</v>
      </c>
      <c r="G65" s="29"/>
    </row>
    <row r="66" spans="1:7" x14ac:dyDescent="0.2">
      <c r="F66" s="13" t="s">
        <v>976</v>
      </c>
    </row>
    <row r="67" spans="1:7" x14ac:dyDescent="0.2">
      <c r="A67" s="11" t="s">
        <v>47</v>
      </c>
    </row>
    <row r="68" spans="1:7" x14ac:dyDescent="0.2">
      <c r="A68" s="11" t="s">
        <v>48</v>
      </c>
    </row>
    <row r="69" spans="1:7" x14ac:dyDescent="0.2">
      <c r="A69" s="11" t="s">
        <v>1249</v>
      </c>
    </row>
    <row r="70" spans="1:7" x14ac:dyDescent="0.2">
      <c r="A70" s="11" t="s">
        <v>1422</v>
      </c>
    </row>
    <row r="72" spans="1:7" ht="35.1" customHeight="1" x14ac:dyDescent="0.2">
      <c r="A72" s="178" t="s">
        <v>1371</v>
      </c>
      <c r="B72" s="178"/>
      <c r="C72" s="178"/>
      <c r="D72" s="178"/>
      <c r="E72" s="178"/>
      <c r="F72" s="178"/>
      <c r="G72" s="178"/>
    </row>
    <row r="74" spans="1:7" ht="23.25" customHeight="1" x14ac:dyDescent="0.2">
      <c r="A74" s="175" t="s">
        <v>983</v>
      </c>
      <c r="B74" s="175"/>
      <c r="C74" s="175"/>
      <c r="D74" s="175"/>
    </row>
    <row r="76" spans="1:7" x14ac:dyDescent="0.2">
      <c r="A76" s="11" t="s">
        <v>49</v>
      </c>
    </row>
    <row r="77" spans="1:7" x14ac:dyDescent="0.2">
      <c r="A77" s="11" t="s">
        <v>995</v>
      </c>
    </row>
    <row r="78" spans="1:7" x14ac:dyDescent="0.2">
      <c r="A78" s="11" t="s">
        <v>50</v>
      </c>
      <c r="B78" s="11"/>
      <c r="C78" s="31" t="s">
        <v>52</v>
      </c>
      <c r="D78" s="11" t="s">
        <v>51</v>
      </c>
    </row>
    <row r="79" spans="1:7" x14ac:dyDescent="0.2">
      <c r="A79" s="6" t="s">
        <v>59</v>
      </c>
      <c r="C79" s="32">
        <v>10.821999999999999</v>
      </c>
      <c r="D79" s="32">
        <v>10.834199999999999</v>
      </c>
    </row>
    <row r="80" spans="1:7" x14ac:dyDescent="0.2">
      <c r="A80" s="6" t="s">
        <v>127</v>
      </c>
      <c r="C80" s="32">
        <v>10.505599999999999</v>
      </c>
      <c r="D80" s="32">
        <v>10.5175</v>
      </c>
    </row>
    <row r="81" spans="1:5" x14ac:dyDescent="0.2">
      <c r="A81" s="6" t="s">
        <v>60</v>
      </c>
      <c r="C81" s="32">
        <v>10.8903</v>
      </c>
      <c r="D81" s="32">
        <v>10.906499999999999</v>
      </c>
    </row>
    <row r="82" spans="1:5" x14ac:dyDescent="0.2">
      <c r="A82" s="6" t="s">
        <v>128</v>
      </c>
      <c r="C82" s="32">
        <v>10.5586</v>
      </c>
      <c r="D82" s="32">
        <v>10.574299999999999</v>
      </c>
    </row>
    <row r="84" spans="1:5" x14ac:dyDescent="0.2">
      <c r="A84" s="6" t="s">
        <v>56</v>
      </c>
    </row>
    <row r="85" spans="1:5" x14ac:dyDescent="0.2">
      <c r="D85" s="31" t="s">
        <v>58</v>
      </c>
    </row>
    <row r="86" spans="1:5" x14ac:dyDescent="0.2">
      <c r="A86" s="11" t="s">
        <v>996</v>
      </c>
    </row>
    <row r="87" spans="1:5" x14ac:dyDescent="0.2">
      <c r="A87" s="11"/>
    </row>
    <row r="88" spans="1:5" x14ac:dyDescent="0.2">
      <c r="A88" s="11" t="s">
        <v>1382</v>
      </c>
    </row>
    <row r="89" spans="1:5" x14ac:dyDescent="0.2">
      <c r="A89" s="11"/>
    </row>
    <row r="90" spans="1:5" x14ac:dyDescent="0.2">
      <c r="A90" s="6" t="s">
        <v>1383</v>
      </c>
    </row>
    <row r="92" spans="1:5" ht="33.75" x14ac:dyDescent="0.2">
      <c r="A92" s="80" t="s">
        <v>1000</v>
      </c>
      <c r="B92" s="81" t="s">
        <v>1384</v>
      </c>
      <c r="C92" s="80" t="s">
        <v>1385</v>
      </c>
      <c r="D92" s="82" t="s">
        <v>1386</v>
      </c>
      <c r="E92" s="83" t="s">
        <v>1387</v>
      </c>
    </row>
    <row r="93" spans="1:5" ht="16.149999999999999" customHeight="1" x14ac:dyDescent="0.2">
      <c r="A93" s="179" t="s">
        <v>1576</v>
      </c>
      <c r="B93" s="84" t="s">
        <v>1389</v>
      </c>
      <c r="C93" s="84" t="s">
        <v>1390</v>
      </c>
      <c r="D93" s="85">
        <v>46060</v>
      </c>
      <c r="E93" s="86">
        <v>2500</v>
      </c>
    </row>
    <row r="94" spans="1:5" ht="18.399999999999999" customHeight="1" x14ac:dyDescent="0.2">
      <c r="A94" s="180"/>
      <c r="B94" s="84" t="s">
        <v>1005</v>
      </c>
      <c r="C94" s="84" t="s">
        <v>1391</v>
      </c>
      <c r="D94" s="85">
        <v>46606</v>
      </c>
      <c r="E94" s="86">
        <v>-2500</v>
      </c>
    </row>
    <row r="95" spans="1:5" ht="14.65" customHeight="1" x14ac:dyDescent="0.2">
      <c r="A95" s="179" t="s">
        <v>1577</v>
      </c>
      <c r="B95" s="84" t="s">
        <v>1389</v>
      </c>
      <c r="C95" s="84" t="s">
        <v>1390</v>
      </c>
      <c r="D95" s="85">
        <v>46445</v>
      </c>
      <c r="E95" s="86">
        <v>2500</v>
      </c>
    </row>
    <row r="96" spans="1:5" ht="21" customHeight="1" x14ac:dyDescent="0.2">
      <c r="A96" s="180"/>
      <c r="B96" s="84" t="s">
        <v>1005</v>
      </c>
      <c r="C96" s="84" t="s">
        <v>1391</v>
      </c>
      <c r="D96" s="85">
        <v>46445</v>
      </c>
      <c r="E96" s="86">
        <v>-2500</v>
      </c>
    </row>
    <row r="97" spans="1:5" ht="15.4" customHeight="1" x14ac:dyDescent="0.2">
      <c r="A97" s="179" t="s">
        <v>1578</v>
      </c>
      <c r="B97" s="84" t="s">
        <v>1389</v>
      </c>
      <c r="C97" s="84" t="s">
        <v>1390</v>
      </c>
      <c r="D97" s="85">
        <v>46445</v>
      </c>
      <c r="E97" s="86">
        <v>2500</v>
      </c>
    </row>
    <row r="98" spans="1:5" ht="16.149999999999999" customHeight="1" x14ac:dyDescent="0.2">
      <c r="A98" s="180"/>
      <c r="B98" s="84" t="s">
        <v>1005</v>
      </c>
      <c r="C98" s="84" t="s">
        <v>1391</v>
      </c>
      <c r="D98" s="85">
        <v>46445</v>
      </c>
      <c r="E98" s="86">
        <v>-2500</v>
      </c>
    </row>
    <row r="99" spans="1:5" ht="19.899999999999999" customHeight="1" x14ac:dyDescent="0.2">
      <c r="A99" s="179" t="s">
        <v>1579</v>
      </c>
      <c r="B99" s="84" t="s">
        <v>1389</v>
      </c>
      <c r="C99" s="84" t="s">
        <v>1390</v>
      </c>
      <c r="D99" s="85">
        <v>46445</v>
      </c>
      <c r="E99" s="86">
        <v>2000</v>
      </c>
    </row>
    <row r="100" spans="1:5" ht="19.899999999999999" customHeight="1" x14ac:dyDescent="0.2">
      <c r="A100" s="180"/>
      <c r="B100" s="84" t="s">
        <v>1005</v>
      </c>
      <c r="C100" s="84" t="s">
        <v>1391</v>
      </c>
      <c r="D100" s="85">
        <v>46445</v>
      </c>
      <c r="E100" s="86">
        <v>-2000</v>
      </c>
    </row>
    <row r="101" spans="1:5" ht="14.65" customHeight="1" x14ac:dyDescent="0.2">
      <c r="A101" s="179" t="s">
        <v>1580</v>
      </c>
      <c r="B101" s="84" t="s">
        <v>1389</v>
      </c>
      <c r="C101" s="84" t="s">
        <v>1390</v>
      </c>
      <c r="D101" s="85">
        <v>46190</v>
      </c>
      <c r="E101" s="86">
        <v>2500</v>
      </c>
    </row>
    <row r="102" spans="1:5" ht="15.4" customHeight="1" x14ac:dyDescent="0.2">
      <c r="A102" s="180"/>
      <c r="B102" s="84" t="s">
        <v>1005</v>
      </c>
      <c r="C102" s="84" t="s">
        <v>1391</v>
      </c>
      <c r="D102" s="85">
        <v>46738</v>
      </c>
      <c r="E102" s="86">
        <v>-2500</v>
      </c>
    </row>
    <row r="103" spans="1:5" ht="21" customHeight="1" x14ac:dyDescent="0.2">
      <c r="A103" s="179" t="s">
        <v>1581</v>
      </c>
      <c r="B103" s="84" t="s">
        <v>1389</v>
      </c>
      <c r="C103" s="84" t="s">
        <v>1390</v>
      </c>
      <c r="D103" s="85">
        <v>46304</v>
      </c>
      <c r="E103" s="86">
        <v>2500</v>
      </c>
    </row>
    <row r="104" spans="1:5" ht="26.65" customHeight="1" x14ac:dyDescent="0.2">
      <c r="A104" s="180"/>
      <c r="B104" s="84" t="s">
        <v>1005</v>
      </c>
      <c r="C104" s="84" t="s">
        <v>1391</v>
      </c>
      <c r="D104" s="85">
        <v>46852</v>
      </c>
      <c r="E104" s="86">
        <v>-2500</v>
      </c>
    </row>
    <row r="105" spans="1:5" ht="16.899999999999999" customHeight="1" x14ac:dyDescent="0.2">
      <c r="A105" s="179" t="s">
        <v>1582</v>
      </c>
      <c r="B105" s="84" t="s">
        <v>1389</v>
      </c>
      <c r="C105" s="84" t="s">
        <v>1390</v>
      </c>
      <c r="D105" s="85">
        <v>46304</v>
      </c>
      <c r="E105" s="86">
        <v>2000</v>
      </c>
    </row>
    <row r="106" spans="1:5" ht="18.399999999999999" customHeight="1" x14ac:dyDescent="0.2">
      <c r="A106" s="180"/>
      <c r="B106" s="84" t="s">
        <v>1005</v>
      </c>
      <c r="C106" s="84" t="s">
        <v>1391</v>
      </c>
      <c r="D106" s="85">
        <v>46852</v>
      </c>
      <c r="E106" s="86">
        <v>-2000</v>
      </c>
    </row>
    <row r="108" spans="1:5" x14ac:dyDescent="0.2">
      <c r="A108" s="6" t="s">
        <v>1583</v>
      </c>
    </row>
    <row r="109" spans="1:5" x14ac:dyDescent="0.2">
      <c r="A109" s="6" t="s">
        <v>1584</v>
      </c>
    </row>
    <row r="111" spans="1:5" x14ac:dyDescent="0.2">
      <c r="A111" s="11" t="s">
        <v>1267</v>
      </c>
      <c r="D111" s="35">
        <v>1.16383850838475</v>
      </c>
      <c r="E111" s="9" t="s">
        <v>57</v>
      </c>
    </row>
    <row r="113" spans="1:9" x14ac:dyDescent="0.2">
      <c r="A113" s="11" t="s">
        <v>70</v>
      </c>
      <c r="D113" s="31" t="s">
        <v>58</v>
      </c>
    </row>
    <row r="115" spans="1:9" x14ac:dyDescent="0.2">
      <c r="A115" s="11" t="s">
        <v>1268</v>
      </c>
      <c r="B115" s="11"/>
      <c r="C115" s="11"/>
      <c r="D115" s="31" t="s">
        <v>58</v>
      </c>
    </row>
    <row r="116" spans="1:9" x14ac:dyDescent="0.2">
      <c r="A116" s="11"/>
      <c r="B116" s="11"/>
      <c r="C116" s="11"/>
      <c r="D116" s="11"/>
    </row>
    <row r="117" spans="1:9" x14ac:dyDescent="0.2">
      <c r="A117" s="11" t="s">
        <v>1400</v>
      </c>
      <c r="B117" s="11"/>
      <c r="C117" s="11"/>
      <c r="D117" s="31" t="s">
        <v>58</v>
      </c>
    </row>
    <row r="118" spans="1:9" x14ac:dyDescent="0.2">
      <c r="A118" s="11"/>
      <c r="B118" s="11"/>
      <c r="C118" s="11"/>
      <c r="D118" s="11"/>
    </row>
    <row r="119" spans="1:9" x14ac:dyDescent="0.2">
      <c r="A119" s="11" t="s">
        <v>1840</v>
      </c>
      <c r="B119" s="11"/>
      <c r="C119" s="11"/>
      <c r="D119" s="31" t="s">
        <v>58</v>
      </c>
    </row>
    <row r="120" spans="1:9" x14ac:dyDescent="0.2">
      <c r="A120" s="11"/>
      <c r="B120" s="11"/>
      <c r="C120" s="11"/>
      <c r="D120" s="11"/>
    </row>
    <row r="121" spans="1:9" x14ac:dyDescent="0.2">
      <c r="A121" s="11" t="s">
        <v>1401</v>
      </c>
      <c r="B121" s="11"/>
      <c r="C121" s="11"/>
      <c r="D121" s="31" t="s">
        <v>58</v>
      </c>
    </row>
    <row r="122" spans="1:9" x14ac:dyDescent="0.2">
      <c r="A122" s="11"/>
      <c r="B122" s="11"/>
      <c r="C122" s="11"/>
      <c r="D122" s="11"/>
    </row>
    <row r="123" spans="1:9" x14ac:dyDescent="0.2">
      <c r="A123" s="11" t="s">
        <v>1402</v>
      </c>
      <c r="B123" s="11"/>
      <c r="C123" s="11"/>
      <c r="D123" s="31" t="s">
        <v>58</v>
      </c>
    </row>
    <row r="125" spans="1:9" x14ac:dyDescent="0.2">
      <c r="A125" s="56" t="s">
        <v>1272</v>
      </c>
      <c r="B125" s="57"/>
      <c r="C125" s="57"/>
      <c r="D125" s="57"/>
      <c r="E125" s="10"/>
      <c r="G125" s="10"/>
      <c r="H125" s="57"/>
      <c r="I125" s="57"/>
    </row>
    <row r="126" spans="1:9" x14ac:dyDescent="0.2">
      <c r="A126" s="57"/>
      <c r="B126" s="57"/>
      <c r="C126" s="57"/>
      <c r="D126" s="57"/>
      <c r="E126" s="10"/>
      <c r="G126" s="10"/>
      <c r="H126" s="57"/>
      <c r="I126" s="57"/>
    </row>
    <row r="127" spans="1:9" x14ac:dyDescent="0.2">
      <c r="A127" s="56" t="s">
        <v>1129</v>
      </c>
      <c r="B127" s="57"/>
      <c r="C127" s="57"/>
      <c r="D127" s="57"/>
      <c r="E127" s="10"/>
      <c r="G127" s="10"/>
      <c r="H127" s="57"/>
      <c r="I127" s="57"/>
    </row>
    <row r="128" spans="1:9" x14ac:dyDescent="0.2">
      <c r="A128" s="71"/>
      <c r="B128" s="57"/>
      <c r="C128" s="57"/>
      <c r="D128" s="57"/>
      <c r="E128" s="10"/>
      <c r="G128" s="10"/>
      <c r="H128" s="57"/>
      <c r="I128" s="57"/>
    </row>
    <row r="129" spans="1:9" x14ac:dyDescent="0.2">
      <c r="A129" s="57"/>
      <c r="B129" s="57"/>
      <c r="C129" s="57"/>
      <c r="D129" s="57"/>
      <c r="E129" s="10"/>
      <c r="G129" s="10"/>
      <c r="H129" s="57"/>
      <c r="I129" s="57"/>
    </row>
    <row r="130" spans="1:9" x14ac:dyDescent="0.2">
      <c r="A130" s="57"/>
      <c r="B130" s="57"/>
      <c r="C130" s="57"/>
      <c r="D130" s="57"/>
      <c r="E130" s="10"/>
      <c r="G130" s="10"/>
      <c r="H130" s="57"/>
      <c r="I130" s="57"/>
    </row>
    <row r="131" spans="1:9" x14ac:dyDescent="0.2">
      <c r="A131" s="57"/>
      <c r="B131" s="57"/>
      <c r="C131" s="57"/>
      <c r="D131" s="57"/>
      <c r="E131" s="10"/>
      <c r="G131" s="10"/>
      <c r="H131" s="57"/>
      <c r="I131" s="57"/>
    </row>
    <row r="132" spans="1:9" x14ac:dyDescent="0.2">
      <c r="A132" s="57"/>
      <c r="B132" s="57"/>
      <c r="C132" s="57"/>
      <c r="D132" s="57"/>
      <c r="E132" s="10"/>
      <c r="G132" s="10"/>
      <c r="H132" s="57"/>
      <c r="I132" s="57"/>
    </row>
    <row r="133" spans="1:9" x14ac:dyDescent="0.2">
      <c r="A133" s="57"/>
      <c r="B133" s="57"/>
      <c r="C133" s="57"/>
      <c r="D133" s="57"/>
      <c r="E133" s="10"/>
      <c r="G133" s="10"/>
      <c r="H133" s="57"/>
      <c r="I133" s="57"/>
    </row>
    <row r="134" spans="1:9" x14ac:dyDescent="0.2">
      <c r="A134" s="57"/>
      <c r="B134" s="57"/>
      <c r="C134" s="57"/>
      <c r="D134" s="57"/>
      <c r="E134" s="10"/>
      <c r="G134" s="10"/>
      <c r="H134" s="57"/>
      <c r="I134" s="57"/>
    </row>
    <row r="135" spans="1:9" x14ac:dyDescent="0.2">
      <c r="A135" s="57"/>
      <c r="B135" s="57"/>
      <c r="C135" s="57"/>
      <c r="D135" s="57"/>
      <c r="E135" s="10"/>
      <c r="G135" s="10"/>
      <c r="H135" s="57"/>
      <c r="I135" s="57"/>
    </row>
    <row r="136" spans="1:9" x14ac:dyDescent="0.2">
      <c r="A136" s="57"/>
      <c r="B136" s="57"/>
      <c r="C136" s="57"/>
      <c r="D136" s="57"/>
      <c r="E136" s="10"/>
      <c r="G136" s="10"/>
      <c r="H136" s="57"/>
      <c r="I136" s="57"/>
    </row>
    <row r="137" spans="1:9" x14ac:dyDescent="0.2">
      <c r="A137" s="57"/>
      <c r="B137" s="57"/>
      <c r="C137" s="57"/>
      <c r="D137" s="57"/>
      <c r="E137" s="10"/>
      <c r="G137" s="10"/>
      <c r="H137" s="57"/>
      <c r="I137" s="57"/>
    </row>
    <row r="138" spans="1:9" x14ac:dyDescent="0.2">
      <c r="A138" s="57"/>
      <c r="B138" s="57"/>
      <c r="C138" s="57"/>
      <c r="D138" s="57"/>
      <c r="E138" s="10"/>
      <c r="G138" s="10"/>
      <c r="H138" s="57"/>
      <c r="I138" s="57"/>
    </row>
    <row r="139" spans="1:9" x14ac:dyDescent="0.2">
      <c r="A139" s="57"/>
      <c r="B139" s="57"/>
      <c r="C139" s="57"/>
      <c r="D139" s="57"/>
      <c r="E139" s="10"/>
      <c r="G139" s="10"/>
      <c r="H139" s="57"/>
      <c r="I139" s="57"/>
    </row>
    <row r="140" spans="1:9" x14ac:dyDescent="0.2">
      <c r="A140" s="57"/>
      <c r="B140" s="57"/>
      <c r="C140" s="57"/>
      <c r="D140" s="57"/>
      <c r="E140" s="10"/>
      <c r="G140" s="10"/>
      <c r="H140" s="57"/>
      <c r="I140" s="57"/>
    </row>
    <row r="141" spans="1:9" x14ac:dyDescent="0.2">
      <c r="A141" s="57"/>
      <c r="B141" s="57"/>
      <c r="C141" s="57"/>
      <c r="D141" s="57"/>
      <c r="E141" s="10"/>
      <c r="G141" s="10"/>
      <c r="H141" s="57"/>
      <c r="I141" s="57"/>
    </row>
    <row r="142" spans="1:9" x14ac:dyDescent="0.2">
      <c r="A142" s="57"/>
      <c r="B142" s="57"/>
      <c r="C142" s="57"/>
      <c r="D142" s="57"/>
      <c r="E142" s="10"/>
      <c r="G142" s="10"/>
      <c r="H142" s="57"/>
      <c r="I142" s="57"/>
    </row>
    <row r="143" spans="1:9" x14ac:dyDescent="0.2">
      <c r="A143" s="56" t="s">
        <v>1585</v>
      </c>
      <c r="B143" s="57"/>
      <c r="C143" s="57"/>
      <c r="D143" s="57"/>
      <c r="E143" s="10"/>
      <c r="G143" s="10"/>
      <c r="H143" s="57"/>
      <c r="I143" s="57"/>
    </row>
    <row r="144" spans="1:9" x14ac:dyDescent="0.2">
      <c r="A144" s="57"/>
      <c r="B144" s="57"/>
      <c r="C144" s="57"/>
      <c r="D144" s="57"/>
      <c r="E144" s="10"/>
      <c r="G144" s="10"/>
      <c r="H144" s="57"/>
      <c r="I144" s="57"/>
    </row>
    <row r="145" spans="1:9" x14ac:dyDescent="0.2">
      <c r="A145" s="56" t="s">
        <v>1130</v>
      </c>
      <c r="B145" s="57"/>
      <c r="C145" s="57"/>
      <c r="D145" s="57"/>
      <c r="E145" s="10"/>
      <c r="G145" s="10"/>
      <c r="H145" s="57"/>
      <c r="I145" s="57"/>
    </row>
    <row r="146" spans="1:9" x14ac:dyDescent="0.2">
      <c r="A146" s="57"/>
      <c r="B146" s="57"/>
      <c r="C146" s="57"/>
      <c r="D146" s="57"/>
      <c r="E146" s="10"/>
      <c r="G146" s="10"/>
      <c r="H146" s="57"/>
      <c r="I146" s="57"/>
    </row>
    <row r="147" spans="1:9" x14ac:dyDescent="0.2">
      <c r="A147" s="57"/>
      <c r="B147" s="57"/>
      <c r="C147" s="57"/>
      <c r="D147" s="57"/>
      <c r="E147" s="10"/>
      <c r="G147" s="10"/>
      <c r="H147" s="57"/>
      <c r="I147" s="57"/>
    </row>
    <row r="148" spans="1:9" x14ac:dyDescent="0.2">
      <c r="A148" s="57"/>
      <c r="B148" s="57"/>
      <c r="C148" s="57"/>
      <c r="D148" s="57"/>
      <c r="E148" s="10"/>
      <c r="G148" s="10"/>
      <c r="H148" s="57"/>
      <c r="I148" s="57"/>
    </row>
    <row r="149" spans="1:9" x14ac:dyDescent="0.2">
      <c r="A149" s="57"/>
      <c r="B149" s="57"/>
      <c r="C149" s="57"/>
      <c r="D149" s="57"/>
      <c r="E149" s="10"/>
      <c r="G149" s="10"/>
      <c r="H149" s="57"/>
      <c r="I149" s="57"/>
    </row>
    <row r="150" spans="1:9" x14ac:dyDescent="0.2">
      <c r="A150" s="57"/>
      <c r="B150" s="57"/>
      <c r="C150" s="57"/>
      <c r="D150" s="57"/>
      <c r="E150" s="10"/>
      <c r="G150" s="10"/>
      <c r="H150" s="57"/>
      <c r="I150" s="57"/>
    </row>
    <row r="151" spans="1:9" x14ac:dyDescent="0.2">
      <c r="A151" s="57"/>
      <c r="B151" s="57"/>
      <c r="C151" s="57"/>
      <c r="D151" s="57"/>
      <c r="E151" s="10"/>
      <c r="G151" s="10"/>
      <c r="H151" s="57"/>
      <c r="I151" s="57"/>
    </row>
    <row r="152" spans="1:9" x14ac:dyDescent="0.2">
      <c r="A152" s="57"/>
      <c r="B152" s="57"/>
      <c r="C152" s="57"/>
      <c r="D152" s="57"/>
      <c r="E152" s="10"/>
      <c r="G152" s="10"/>
      <c r="H152" s="57"/>
      <c r="I152" s="57"/>
    </row>
    <row r="153" spans="1:9" x14ac:dyDescent="0.2">
      <c r="A153" s="57"/>
      <c r="B153" s="57"/>
      <c r="C153" s="57"/>
      <c r="D153" s="57"/>
      <c r="E153" s="10"/>
      <c r="G153" s="10"/>
      <c r="H153" s="57"/>
      <c r="I153" s="57"/>
    </row>
    <row r="154" spans="1:9" x14ac:dyDescent="0.2">
      <c r="A154" s="57"/>
      <c r="B154" s="57"/>
      <c r="C154" s="57"/>
      <c r="D154" s="57"/>
      <c r="E154" s="10"/>
      <c r="G154" s="10"/>
      <c r="H154" s="57"/>
      <c r="I154" s="57"/>
    </row>
    <row r="155" spans="1:9" x14ac:dyDescent="0.2">
      <c r="A155" s="57"/>
      <c r="B155" s="57"/>
      <c r="C155" s="57"/>
      <c r="D155" s="57"/>
      <c r="E155" s="10"/>
      <c r="G155" s="10"/>
      <c r="H155" s="57"/>
      <c r="I155" s="57"/>
    </row>
    <row r="156" spans="1:9" x14ac:dyDescent="0.2">
      <c r="A156" s="57"/>
      <c r="B156" s="57"/>
      <c r="C156" s="57"/>
      <c r="D156" s="57"/>
      <c r="E156" s="10"/>
      <c r="G156" s="10"/>
      <c r="H156" s="57"/>
      <c r="I156" s="57"/>
    </row>
    <row r="157" spans="1:9" x14ac:dyDescent="0.2">
      <c r="A157" s="57"/>
      <c r="B157" s="57"/>
      <c r="C157" s="57"/>
      <c r="D157" s="57"/>
      <c r="E157" s="10"/>
      <c r="G157" s="10"/>
      <c r="H157" s="57"/>
      <c r="I157" s="57"/>
    </row>
    <row r="158" spans="1:9" x14ac:dyDescent="0.2">
      <c r="A158" s="57"/>
      <c r="B158" s="57"/>
      <c r="C158" s="57"/>
      <c r="D158" s="57"/>
      <c r="E158" s="10"/>
      <c r="G158" s="10"/>
      <c r="H158" s="57"/>
      <c r="I158" s="57"/>
    </row>
    <row r="159" spans="1:9" x14ac:dyDescent="0.2">
      <c r="A159" s="57"/>
      <c r="B159" s="57"/>
      <c r="C159" s="57"/>
      <c r="D159" s="57"/>
      <c r="E159" s="10"/>
      <c r="G159" s="10"/>
      <c r="H159" s="57"/>
      <c r="I159" s="57"/>
    </row>
    <row r="160" spans="1:9" x14ac:dyDescent="0.2">
      <c r="A160" s="57"/>
      <c r="B160" s="57"/>
      <c r="C160" s="57"/>
      <c r="D160" s="57"/>
      <c r="E160" s="10"/>
      <c r="G160" s="10"/>
      <c r="H160" s="57"/>
      <c r="I160" s="57"/>
    </row>
    <row r="161" spans="1:9" x14ac:dyDescent="0.2">
      <c r="A161" s="57" t="s">
        <v>1128</v>
      </c>
      <c r="B161" s="57"/>
      <c r="C161" s="57"/>
      <c r="D161" s="57"/>
      <c r="E161" s="10"/>
      <c r="G161" s="10"/>
      <c r="H161" s="57"/>
      <c r="I161" s="57"/>
    </row>
    <row r="162" spans="1:9" x14ac:dyDescent="0.2">
      <c r="A162" s="57"/>
      <c r="B162" s="57"/>
      <c r="C162" s="57"/>
      <c r="D162" s="57"/>
      <c r="E162" s="10"/>
      <c r="G162" s="10"/>
      <c r="H162" s="57"/>
      <c r="I162" s="57"/>
    </row>
    <row r="163" spans="1:9" x14ac:dyDescent="0.2">
      <c r="A163" s="57"/>
      <c r="B163" s="57"/>
      <c r="C163" s="57"/>
      <c r="D163" s="57"/>
      <c r="E163" s="10"/>
      <c r="G163" s="10"/>
      <c r="H163" s="57"/>
      <c r="I163" s="57"/>
    </row>
    <row r="164" spans="1:9" x14ac:dyDescent="0.2">
      <c r="A164" s="57"/>
      <c r="B164" s="57"/>
      <c r="C164" s="57"/>
      <c r="D164" s="57"/>
      <c r="E164" s="10"/>
      <c r="G164" s="10"/>
      <c r="H164" s="57"/>
      <c r="I164" s="57"/>
    </row>
    <row r="165" spans="1:9" x14ac:dyDescent="0.2">
      <c r="A165" s="71"/>
      <c r="B165" s="57"/>
      <c r="C165" s="57"/>
      <c r="D165" s="57"/>
      <c r="E165" s="10"/>
      <c r="G165" s="10"/>
      <c r="H165" s="57"/>
      <c r="I165" s="57"/>
    </row>
    <row r="166" spans="1:9" x14ac:dyDescent="0.2">
      <c r="A166" s="71"/>
      <c r="B166" s="57"/>
      <c r="C166" s="57"/>
      <c r="D166" s="57"/>
      <c r="E166" s="10"/>
      <c r="G166" s="10"/>
      <c r="H166" s="57"/>
      <c r="I166" s="57"/>
    </row>
    <row r="167" spans="1:9" x14ac:dyDescent="0.2">
      <c r="A167" s="57"/>
      <c r="B167" s="57"/>
      <c r="C167" s="57"/>
      <c r="D167" s="57"/>
      <c r="E167" s="10"/>
      <c r="G167" s="10"/>
      <c r="H167" s="57"/>
      <c r="I167" s="57"/>
    </row>
  </sheetData>
  <mergeCells count="10">
    <mergeCell ref="A99:A100"/>
    <mergeCell ref="A101:A102"/>
    <mergeCell ref="A103:A104"/>
    <mergeCell ref="A105:A106"/>
    <mergeCell ref="A1:G1"/>
    <mergeCell ref="A72:G72"/>
    <mergeCell ref="A74:D74"/>
    <mergeCell ref="A93:A94"/>
    <mergeCell ref="A95:A96"/>
    <mergeCell ref="A97:A98"/>
  </mergeCells>
  <conditionalFormatting sqref="F2:F3">
    <cfRule type="cellIs" dxfId="103" priority="3" stopIfTrue="1" operator="between">
      <formula>0.009</formula>
      <formula>-0.009</formula>
    </cfRule>
  </conditionalFormatting>
  <conditionalFormatting sqref="F5:F71">
    <cfRule type="cellIs" dxfId="102" priority="2" stopIfTrue="1" operator="between">
      <formula>0.009</formula>
      <formula>-0.009</formula>
    </cfRule>
  </conditionalFormatting>
  <conditionalFormatting sqref="F73:F65554">
    <cfRule type="cellIs" dxfId="101" priority="1" stopIfTrue="1" operator="between">
      <formula>0.009</formula>
      <formula>-0.009</formula>
    </cfRule>
  </conditionalFormatting>
  <pageMargins left="0.7" right="0.7" top="0.75" bottom="0.75" header="0.3" footer="0.3"/>
  <pageSetup paperSize="9" orientation="portrait" r:id="rId1"/>
  <headerFooter>
    <oddFooter>&amp;C_x000D_&amp;1#&amp;"Calibri"&amp;10&amp;K000000 RESTRICTED</oddFooter>
    <evenFooter>&amp;LPUBLIC</evenFooter>
    <firstFooter>&amp;LPUBLIC</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FILF</vt:lpstr>
      <vt:lpstr>FIONF</vt:lpstr>
      <vt:lpstr>FIMMF</vt:lpstr>
      <vt:lpstr>FIFRF</vt:lpstr>
      <vt:lpstr>FICDF</vt:lpstr>
      <vt:lpstr>FBPF</vt:lpstr>
      <vt:lpstr>FIUSDF</vt:lpstr>
      <vt:lpstr>FIMLDF</vt:lpstr>
      <vt:lpstr>FILWD</vt:lpstr>
      <vt:lpstr>FILNGDF</vt:lpstr>
      <vt:lpstr>FIGSF</vt:lpstr>
      <vt:lpstr>FIRF</vt:lpstr>
      <vt:lpstr>FICHF</vt:lpstr>
      <vt:lpstr>FIMAAF</vt:lpstr>
      <vt:lpstr>FIESF</vt:lpstr>
      <vt:lpstr>FIBAF</vt:lpstr>
      <vt:lpstr>FIAHF</vt:lpstr>
      <vt:lpstr>FIAF</vt:lpstr>
      <vt:lpstr>TIVF</vt:lpstr>
      <vt:lpstr>FITF</vt:lpstr>
      <vt:lpstr>FISCF</vt:lpstr>
      <vt:lpstr>FIOF</vt:lpstr>
      <vt:lpstr>FIMICF</vt:lpstr>
      <vt:lpstr>FIMF</vt:lpstr>
      <vt:lpstr>FIMCF</vt:lpstr>
      <vt:lpstr>FILMCF</vt:lpstr>
      <vt:lpstr>FILCF</vt:lpstr>
      <vt:lpstr>FIFEF</vt:lpstr>
      <vt:lpstr>FIEF</vt:lpstr>
      <vt:lpstr>FIDYF</vt:lpstr>
      <vt:lpstr>FBIF</vt:lpstr>
      <vt:lpstr>FAEF</vt:lpstr>
      <vt:lpstr>FIIF-NSE</vt:lpstr>
      <vt:lpstr>FITX</vt:lpstr>
      <vt:lpstr>FIUS</vt:lpstr>
      <vt:lpstr>FIPAF</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2026-06-09T12:12:15Z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Classification">
    <vt:lpwstr>PUBLIC</vt:lpwstr>
  </property>
  <property fmtid="{D5CDD505-2E9C-101B-9397-08002B2CF9AE}" pid="5" name="MSIP_Label_f851b4f6-a95e-46a7-8457-84c26f440032_Enabled">
    <vt:lpwstr>true</vt:lpwstr>
  </property>
  <property fmtid="{D5CDD505-2E9C-101B-9397-08002B2CF9AE}" pid="6" name="MSIP_Label_f851b4f6-a95e-46a7-8457-84c26f440032_SetDate">
    <vt:lpwstr>2026-06-06T07:54:42Z</vt:lpwstr>
  </property>
  <property fmtid="{D5CDD505-2E9C-101B-9397-08002B2CF9AE}" pid="7" name="MSIP_Label_f851b4f6-a95e-46a7-8457-84c26f440032_Method">
    <vt:lpwstr>Privileged</vt:lpwstr>
  </property>
  <property fmtid="{D5CDD505-2E9C-101B-9397-08002B2CF9AE}" pid="8" name="MSIP_Label_f851b4f6-a95e-46a7-8457-84c26f440032_Name">
    <vt:lpwstr>CLARESTRI</vt:lpwstr>
  </property>
  <property fmtid="{D5CDD505-2E9C-101B-9397-08002B2CF9AE}" pid="9" name="MSIP_Label_f851b4f6-a95e-46a7-8457-84c26f440032_SiteId">
    <vt:lpwstr>e0fd434d-ba64-497b-90d2-859c472e1a92</vt:lpwstr>
  </property>
  <property fmtid="{D5CDD505-2E9C-101B-9397-08002B2CF9AE}" pid="10" name="MSIP_Label_f851b4f6-a95e-46a7-8457-84c26f440032_ActionId">
    <vt:lpwstr>e3220b8f-1948-4c3a-8fe9-c3c3f78b00f2</vt:lpwstr>
  </property>
  <property fmtid="{D5CDD505-2E9C-101B-9397-08002B2CF9AE}" pid="11" name="MSIP_Label_f851b4f6-a95e-46a7-8457-84c26f440032_ContentBits">
    <vt:lpwstr>2</vt:lpwstr>
  </property>
  <property fmtid="{D5CDD505-2E9C-101B-9397-08002B2CF9AE}" pid="12" name="MSIP_Label_f851b4f6-a95e-46a7-8457-84c26f440032_Tag">
    <vt:lpwstr>10, 0, 1, 1</vt:lpwstr>
  </property>
</Properties>
</file>