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80008009_{3B85A129-2A5C-4572-9F0D-A512E077BC07}" xr6:coauthVersionLast="47" xr6:coauthVersionMax="47" xr10:uidLastSave="{00000000-0000-0000-0000-000000000000}"/>
  <bookViews>
    <workbookView xWindow="-120" yWindow="-120" windowWidth="29040" windowHeight="15720" xr2:uid="{16103636-DD10-4A3A-8EFC-59A9B8DF9BD6}"/>
  </bookViews>
  <sheets>
    <sheet name="FILF" sheetId="40" r:id="rId1"/>
    <sheet name="FIONF" sheetId="41" r:id="rId2"/>
    <sheet name="FIMMF" sheetId="42" r:id="rId3"/>
    <sheet name="FIFRF" sheetId="43" r:id="rId4"/>
    <sheet name="FICDF" sheetId="44" r:id="rId5"/>
    <sheet name="FBPF" sheetId="45" r:id="rId6"/>
    <sheet name="FIUSDF" sheetId="46" r:id="rId7"/>
    <sheet name="FIMLDF" sheetId="47" r:id="rId8"/>
    <sheet name="FILWD" sheetId="48" r:id="rId9"/>
    <sheet name="FILNGDF" sheetId="49" r:id="rId10"/>
    <sheet name="FIGSF" sheetId="50" r:id="rId11"/>
    <sheet name="FIRF" sheetId="51" r:id="rId12"/>
    <sheet name="FICHF" sheetId="52" r:id="rId13"/>
    <sheet name="FIMAAF" sheetId="15" r:id="rId14"/>
    <sheet name="FIESF" sheetId="16" r:id="rId15"/>
    <sheet name="FIBAF" sheetId="17" r:id="rId16"/>
    <sheet name="FIAHF" sheetId="18" r:id="rId17"/>
    <sheet name="FIAF" sheetId="19" r:id="rId18"/>
    <sheet name="TIVF" sheetId="20" r:id="rId19"/>
    <sheet name="FITF" sheetId="21" r:id="rId20"/>
    <sheet name="FISCF" sheetId="22" r:id="rId21"/>
    <sheet name="FIOF" sheetId="23" r:id="rId22"/>
    <sheet name="FIMICF" sheetId="24" r:id="rId23"/>
    <sheet name="FIMF" sheetId="25" r:id="rId24"/>
    <sheet name="FIMCF" sheetId="26" r:id="rId25"/>
    <sheet name="FILMCF" sheetId="27" r:id="rId26"/>
    <sheet name="FILCF" sheetId="28" r:id="rId27"/>
    <sheet name="FIFEF" sheetId="29" r:id="rId28"/>
    <sheet name="FIEF" sheetId="30" r:id="rId29"/>
    <sheet name="FIDYF" sheetId="31" r:id="rId30"/>
    <sheet name="FBIF" sheetId="32" r:id="rId31"/>
    <sheet name="FAEF" sheetId="33" r:id="rId32"/>
    <sheet name="FIIF-NSE" sheetId="34" r:id="rId33"/>
    <sheet name="FITX" sheetId="35" r:id="rId34"/>
    <sheet name="FIUS" sheetId="36" r:id="rId35"/>
    <sheet name="FIPAF" sheetId="37" r:id="rId36"/>
    <sheet name="FF" sheetId="38" r:id="rId37"/>
    <sheet name="FIDA" sheetId="53" r:id="rId38"/>
    <sheet name="FISTIP" sheetId="54" r:id="rId39"/>
    <sheet name="FICRF" sheetId="55" r:id="rId40"/>
  </sheets>
  <calcPr calcId="191029" iterate="1" iterateCount="1000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0" i="15" l="1"/>
  <c r="F90" i="15"/>
  <c r="D156" i="17"/>
  <c r="E156" i="17"/>
  <c r="E127" i="15"/>
  <c r="E365" i="19"/>
  <c r="D365" i="19"/>
  <c r="C365" i="19"/>
  <c r="E179" i="16"/>
  <c r="D179" i="16"/>
  <c r="D105" i="30"/>
  <c r="F7" i="55"/>
  <c r="F9" i="55"/>
  <c r="E7" i="55"/>
  <c r="E9" i="55"/>
  <c r="F7" i="54"/>
  <c r="F9" i="54"/>
  <c r="E7" i="54"/>
  <c r="E9" i="54"/>
  <c r="F82" i="52"/>
  <c r="E82" i="52"/>
  <c r="F78" i="52"/>
  <c r="E78" i="52"/>
  <c r="F74" i="52"/>
  <c r="F86" i="52"/>
  <c r="E74" i="52"/>
  <c r="F70" i="52"/>
  <c r="E70" i="52"/>
  <c r="F65" i="52"/>
  <c r="E65" i="52"/>
  <c r="F51" i="52"/>
  <c r="F84" i="52"/>
  <c r="E51" i="52"/>
  <c r="E86" i="52"/>
  <c r="F71" i="51"/>
  <c r="E71" i="51"/>
  <c r="F67" i="51"/>
  <c r="E67" i="51"/>
  <c r="F62" i="51"/>
  <c r="F75" i="51"/>
  <c r="E62" i="51"/>
  <c r="E75" i="51"/>
  <c r="F47" i="51"/>
  <c r="F73" i="51"/>
  <c r="E47" i="51"/>
  <c r="E73" i="51"/>
  <c r="E35" i="50"/>
  <c r="F34" i="50"/>
  <c r="F33" i="50"/>
  <c r="F32" i="50"/>
  <c r="F31" i="50"/>
  <c r="F30" i="50"/>
  <c r="F35" i="50"/>
  <c r="F21" i="50"/>
  <c r="E19" i="50"/>
  <c r="F17" i="50"/>
  <c r="F23" i="50"/>
  <c r="E17" i="50"/>
  <c r="E23" i="50"/>
  <c r="F16" i="49"/>
  <c r="E16" i="49"/>
  <c r="E18" i="49"/>
  <c r="F12" i="49"/>
  <c r="F20" i="49"/>
  <c r="E12" i="49"/>
  <c r="E20" i="49"/>
  <c r="E60" i="48"/>
  <c r="F59" i="48"/>
  <c r="F58" i="48"/>
  <c r="F57" i="48"/>
  <c r="F56" i="48"/>
  <c r="F55" i="48"/>
  <c r="F54" i="48"/>
  <c r="F53" i="48"/>
  <c r="F60" i="48"/>
  <c r="F44" i="48"/>
  <c r="F40" i="48"/>
  <c r="E40" i="48"/>
  <c r="F36" i="48"/>
  <c r="E36" i="48"/>
  <c r="F30" i="48"/>
  <c r="E30" i="48"/>
  <c r="F23" i="48"/>
  <c r="F46" i="48"/>
  <c r="E23" i="48"/>
  <c r="E46" i="48"/>
  <c r="F26" i="47"/>
  <c r="E26" i="47"/>
  <c r="F22" i="47"/>
  <c r="E22" i="47"/>
  <c r="F10" i="47"/>
  <c r="F28" i="47"/>
  <c r="E10" i="47"/>
  <c r="E30" i="47"/>
  <c r="E60" i="46"/>
  <c r="F59" i="46"/>
  <c r="F58" i="46"/>
  <c r="F57" i="46"/>
  <c r="F56" i="46"/>
  <c r="F55" i="46"/>
  <c r="F54" i="46"/>
  <c r="F53" i="46"/>
  <c r="F60" i="46"/>
  <c r="F44" i="46"/>
  <c r="F40" i="46"/>
  <c r="E40" i="46"/>
  <c r="F36" i="46"/>
  <c r="E36" i="46"/>
  <c r="F30" i="46"/>
  <c r="E30" i="46"/>
  <c r="F23" i="46"/>
  <c r="E23" i="46"/>
  <c r="E42" i="46"/>
  <c r="F15" i="46"/>
  <c r="F46" i="46"/>
  <c r="E15" i="46"/>
  <c r="E46" i="46"/>
  <c r="E71" i="45"/>
  <c r="F70" i="45"/>
  <c r="F69" i="45"/>
  <c r="F68" i="45"/>
  <c r="F67" i="45"/>
  <c r="F66" i="45"/>
  <c r="F71" i="45"/>
  <c r="F57" i="45"/>
  <c r="F53" i="45"/>
  <c r="E53" i="45"/>
  <c r="E59" i="45"/>
  <c r="F49" i="45"/>
  <c r="E49" i="45"/>
  <c r="F36" i="45"/>
  <c r="F59" i="45"/>
  <c r="E36" i="45"/>
  <c r="F21" i="45"/>
  <c r="F55" i="45"/>
  <c r="E21" i="45"/>
  <c r="E55" i="45"/>
  <c r="E83" i="44"/>
  <c r="F82" i="44"/>
  <c r="F81" i="44"/>
  <c r="F80" i="44"/>
  <c r="F79" i="44"/>
  <c r="F78" i="44"/>
  <c r="F77" i="44"/>
  <c r="F76" i="44"/>
  <c r="F83" i="44"/>
  <c r="E69" i="44"/>
  <c r="F67" i="44"/>
  <c r="F63" i="44"/>
  <c r="E63" i="44"/>
  <c r="F59" i="44"/>
  <c r="E59" i="44"/>
  <c r="F43" i="44"/>
  <c r="F69" i="44"/>
  <c r="E43" i="44"/>
  <c r="F38" i="44"/>
  <c r="F65" i="44"/>
  <c r="E38" i="44"/>
  <c r="E65" i="44"/>
  <c r="E51" i="43"/>
  <c r="F50" i="43"/>
  <c r="F49" i="43"/>
  <c r="F48" i="43"/>
  <c r="F47" i="43"/>
  <c r="F46" i="43"/>
  <c r="F45" i="43"/>
  <c r="F44" i="43"/>
  <c r="F51" i="43"/>
  <c r="F35" i="43"/>
  <c r="F33" i="43"/>
  <c r="F31" i="43"/>
  <c r="E31" i="43"/>
  <c r="F27" i="43"/>
  <c r="E27" i="43"/>
  <c r="F19" i="43"/>
  <c r="E19" i="43"/>
  <c r="E37" i="43"/>
  <c r="F13" i="43"/>
  <c r="F37" i="43"/>
  <c r="E13" i="43"/>
  <c r="E33" i="43"/>
  <c r="E78" i="42"/>
  <c r="F77" i="42"/>
  <c r="F76" i="42"/>
  <c r="F75" i="42"/>
  <c r="F74" i="42"/>
  <c r="F73" i="42"/>
  <c r="F72" i="42"/>
  <c r="F71" i="42"/>
  <c r="F78" i="42"/>
  <c r="F70" i="42"/>
  <c r="F57" i="42"/>
  <c r="E57" i="42"/>
  <c r="F53" i="42"/>
  <c r="E53" i="42"/>
  <c r="F46" i="42"/>
  <c r="E46" i="42"/>
  <c r="F42" i="42"/>
  <c r="E42" i="42"/>
  <c r="E59" i="42"/>
  <c r="F30" i="42"/>
  <c r="F63" i="42"/>
  <c r="E30" i="42"/>
  <c r="E63" i="42"/>
  <c r="F14" i="41"/>
  <c r="F10" i="41"/>
  <c r="F12" i="41"/>
  <c r="E10" i="41"/>
  <c r="E14" i="41"/>
  <c r="F63" i="40"/>
  <c r="F59" i="40"/>
  <c r="E59" i="40"/>
  <c r="F55" i="40"/>
  <c r="E55" i="40"/>
  <c r="F50" i="40"/>
  <c r="F61" i="40"/>
  <c r="E50" i="40"/>
  <c r="E63" i="40"/>
  <c r="F30" i="40"/>
  <c r="E30" i="40"/>
  <c r="F15" i="40"/>
  <c r="E15" i="40"/>
  <c r="E61" i="40"/>
  <c r="E42" i="48"/>
  <c r="F59" i="42"/>
  <c r="F42" i="46"/>
  <c r="F42" i="48"/>
  <c r="F19" i="50"/>
  <c r="E12" i="41"/>
  <c r="F18" i="49"/>
  <c r="E28" i="47"/>
  <c r="E84" i="52"/>
  <c r="F30" i="47"/>
  <c r="E12" i="38"/>
  <c r="E14" i="38"/>
  <c r="D12" i="38"/>
  <c r="D16" i="38"/>
  <c r="E17" i="37"/>
  <c r="E19" i="37"/>
  <c r="D17" i="37"/>
  <c r="D19" i="37"/>
  <c r="D21" i="37"/>
  <c r="E7" i="36"/>
  <c r="E9" i="36"/>
  <c r="D7" i="36"/>
  <c r="D11" i="36"/>
  <c r="F63" i="35"/>
  <c r="F65" i="35"/>
  <c r="E63" i="35"/>
  <c r="E67" i="35"/>
  <c r="F58" i="35"/>
  <c r="E58" i="35"/>
  <c r="F54" i="35"/>
  <c r="E54" i="35"/>
  <c r="F57" i="34"/>
  <c r="F59" i="34"/>
  <c r="E57" i="34"/>
  <c r="E59" i="34"/>
  <c r="F63" i="33"/>
  <c r="E63" i="33"/>
  <c r="F36" i="33"/>
  <c r="E36" i="33"/>
  <c r="F47" i="32"/>
  <c r="F51" i="32"/>
  <c r="E47" i="32"/>
  <c r="E49" i="32"/>
  <c r="E51" i="32"/>
  <c r="F65" i="31"/>
  <c r="E65" i="31"/>
  <c r="F61" i="31"/>
  <c r="E61" i="31"/>
  <c r="F53" i="31"/>
  <c r="E53" i="31"/>
  <c r="F46" i="31"/>
  <c r="E46" i="31"/>
  <c r="F69" i="30"/>
  <c r="E69" i="30"/>
  <c r="F64" i="30"/>
  <c r="F73" i="30"/>
  <c r="E64" i="30"/>
  <c r="F41" i="29"/>
  <c r="E41" i="29"/>
  <c r="F36" i="29"/>
  <c r="F43" i="29"/>
  <c r="E36" i="29"/>
  <c r="E45" i="29"/>
  <c r="F59" i="28"/>
  <c r="E59" i="28"/>
  <c r="F54" i="28"/>
  <c r="E54" i="28"/>
  <c r="E63" i="28"/>
  <c r="F50" i="28"/>
  <c r="F63" i="28"/>
  <c r="E50" i="28"/>
  <c r="F66" i="27"/>
  <c r="F70" i="27"/>
  <c r="E66" i="27"/>
  <c r="E70" i="27"/>
  <c r="F61" i="26"/>
  <c r="F65" i="26"/>
  <c r="E61" i="26"/>
  <c r="E63" i="26"/>
  <c r="F93" i="25"/>
  <c r="F97" i="25"/>
  <c r="E93" i="25"/>
  <c r="E97" i="25"/>
  <c r="F86" i="24"/>
  <c r="E86" i="24"/>
  <c r="F81" i="24"/>
  <c r="E81" i="24"/>
  <c r="E90" i="24"/>
  <c r="F62" i="23"/>
  <c r="F66" i="23"/>
  <c r="E62" i="23"/>
  <c r="F57" i="23"/>
  <c r="E57" i="23"/>
  <c r="F53" i="23"/>
  <c r="E53" i="23"/>
  <c r="F49" i="23"/>
  <c r="E49" i="23"/>
  <c r="E66" i="23"/>
  <c r="F99" i="22"/>
  <c r="E99" i="22"/>
  <c r="F94" i="22"/>
  <c r="E94" i="22"/>
  <c r="E101" i="22"/>
  <c r="F35" i="21"/>
  <c r="E35" i="21"/>
  <c r="F31" i="21"/>
  <c r="E31" i="21"/>
  <c r="F21" i="21"/>
  <c r="E21" i="21"/>
  <c r="F61" i="20"/>
  <c r="E61" i="20"/>
  <c r="F57" i="20"/>
  <c r="E57" i="20"/>
  <c r="F147" i="19"/>
  <c r="F143" i="19"/>
  <c r="E143" i="19"/>
  <c r="F138" i="19"/>
  <c r="E138" i="19"/>
  <c r="F133" i="19"/>
  <c r="E133" i="19"/>
  <c r="F124" i="19"/>
  <c r="E124" i="19"/>
  <c r="H117" i="19"/>
  <c r="D368" i="19"/>
  <c r="G117" i="19"/>
  <c r="F117" i="19"/>
  <c r="E117" i="19"/>
  <c r="F101" i="18"/>
  <c r="E101" i="18"/>
  <c r="F88" i="18"/>
  <c r="E88" i="18"/>
  <c r="F83" i="18"/>
  <c r="E83" i="18"/>
  <c r="F64" i="18"/>
  <c r="E64" i="18"/>
  <c r="F60" i="18"/>
  <c r="E60" i="18"/>
  <c r="F56" i="18"/>
  <c r="E56" i="18"/>
  <c r="F94" i="17"/>
  <c r="F90" i="17"/>
  <c r="E90" i="17"/>
  <c r="F75" i="17"/>
  <c r="E75" i="17"/>
  <c r="H56" i="17"/>
  <c r="D158" i="17"/>
  <c r="G56" i="17"/>
  <c r="F56" i="17"/>
  <c r="F96" i="17"/>
  <c r="F92" i="17"/>
  <c r="E56" i="17"/>
  <c r="E92" i="17"/>
  <c r="F87" i="16"/>
  <c r="F83" i="16"/>
  <c r="E83" i="16"/>
  <c r="F74" i="16"/>
  <c r="E74" i="16"/>
  <c r="F69" i="16"/>
  <c r="E69" i="16"/>
  <c r="H59" i="16"/>
  <c r="D181" i="16"/>
  <c r="G59" i="16"/>
  <c r="F59" i="16"/>
  <c r="F89" i="16"/>
  <c r="E59" i="16"/>
  <c r="E85" i="16"/>
  <c r="F85" i="15"/>
  <c r="E85" i="15"/>
  <c r="F81" i="15"/>
  <c r="E81" i="15"/>
  <c r="F77" i="15"/>
  <c r="E77" i="15"/>
  <c r="F70" i="15"/>
  <c r="E70" i="15"/>
  <c r="F58" i="15"/>
  <c r="E58" i="15"/>
  <c r="F54" i="15"/>
  <c r="E54" i="15"/>
  <c r="E16" i="38"/>
  <c r="D14" i="38"/>
  <c r="E11" i="36"/>
  <c r="D9" i="36"/>
  <c r="F61" i="34"/>
  <c r="E61" i="34"/>
  <c r="E67" i="33"/>
  <c r="F65" i="33"/>
  <c r="F67" i="31"/>
  <c r="E61" i="28"/>
  <c r="E65" i="26"/>
  <c r="E95" i="25"/>
  <c r="F88" i="24"/>
  <c r="F64" i="23"/>
  <c r="E64" i="23"/>
  <c r="F103" i="22"/>
  <c r="F37" i="21"/>
  <c r="E39" i="21"/>
  <c r="F39" i="21"/>
  <c r="F65" i="20"/>
  <c r="E65" i="20"/>
  <c r="E21" i="37"/>
  <c r="E65" i="33"/>
  <c r="F67" i="33"/>
  <c r="F49" i="32"/>
  <c r="E69" i="31"/>
  <c r="E67" i="31"/>
  <c r="F69" i="31"/>
  <c r="F68" i="27"/>
  <c r="E68" i="27"/>
  <c r="F63" i="26"/>
  <c r="F95" i="25"/>
  <c r="E88" i="24"/>
  <c r="F90" i="24"/>
  <c r="F101" i="22"/>
  <c r="E103" i="22"/>
  <c r="E37" i="21"/>
  <c r="F63" i="20"/>
  <c r="E63" i="20"/>
  <c r="E65" i="35"/>
  <c r="F67" i="35"/>
  <c r="E43" i="29"/>
  <c r="F45" i="29"/>
  <c r="F61" i="28"/>
  <c r="E149" i="19"/>
  <c r="F145" i="19"/>
  <c r="F149" i="19"/>
  <c r="E145" i="19"/>
  <c r="E95" i="15"/>
  <c r="E93" i="15"/>
  <c r="F93" i="15"/>
  <c r="F95" i="15"/>
  <c r="F85" i="16"/>
  <c r="E89" i="16"/>
  <c r="E73" i="30"/>
  <c r="F71" i="30"/>
  <c r="E71" i="30"/>
  <c r="E105" i="18"/>
  <c r="E103" i="18"/>
  <c r="F105" i="18"/>
  <c r="F103" i="18"/>
  <c r="E96" i="17"/>
</calcChain>
</file>

<file path=xl/sharedStrings.xml><?xml version="1.0" encoding="utf-8"?>
<sst xmlns="http://schemas.openxmlformats.org/spreadsheetml/2006/main" count="8155" uniqueCount="1832">
  <si>
    <t>Name of the Instrument</t>
  </si>
  <si>
    <t>Quantity</t>
  </si>
  <si>
    <t>ISIN Number</t>
  </si>
  <si>
    <t>% to Net Assets</t>
  </si>
  <si>
    <t>Industry Classification / Rating</t>
  </si>
  <si>
    <t>YTM</t>
  </si>
  <si>
    <t>Market Value (including accrued interest, if any) (Rs. in Lakhs)</t>
  </si>
  <si>
    <t>Portfolio Statement as on June 30, 2026</t>
  </si>
  <si>
    <t>Franklin India Liquid Fund</t>
  </si>
  <si>
    <t>Franklin India Overnight Fund</t>
  </si>
  <si>
    <t>Franklin India Money Market Fund (formerly known as Franklin India Savings Fund) ^</t>
  </si>
  <si>
    <t>Franklin India Floating Rate Fund</t>
  </si>
  <si>
    <t>Franklin India Corporate Debt Fund</t>
  </si>
  <si>
    <t>Franklin India Banking &amp; PSU Debt Fund</t>
  </si>
  <si>
    <t>Franklin India Ultra Short Duration Fund</t>
  </si>
  <si>
    <t>Franklin India Medium to Long Duration Fund</t>
  </si>
  <si>
    <t>Franklin India Low Duration Fund</t>
  </si>
  <si>
    <t>Franklin India Long Duration Fund</t>
  </si>
  <si>
    <t>Franklin India Government Securities Fund</t>
  </si>
  <si>
    <t>Franklin India Retirement Fund (formerly known as Franklin India Pension Plan)^</t>
  </si>
  <si>
    <t>Franklin India Conservative Hybrid Fund (formerly known as Franklin India Debt Hybrid Fund)^</t>
  </si>
  <si>
    <t>Franklin India Multi Asset Allocation Fund</t>
  </si>
  <si>
    <t>Franklin India Flexi Cap Fund ( Formerly known as Franklin India Equity Fund) ^</t>
  </si>
  <si>
    <t>Franklin India Balanced Advantage Fund</t>
  </si>
  <si>
    <t>Franklin India Aggressive Hybrid Fund (Formerly known as Franklin India Equity Hybrid Fund)^</t>
  </si>
  <si>
    <t>Franklin India Arbitrage Fund</t>
  </si>
  <si>
    <t>Templeton India Value Fund</t>
  </si>
  <si>
    <t>Franklin India Technology Fund</t>
  </si>
  <si>
    <t>Franklin India Small Cap Fund (Formerly known as Franklin India Smaller Companies Fund) ^</t>
  </si>
  <si>
    <t>Franklin India Opportunities Fund</t>
  </si>
  <si>
    <t>Franklin India Mid Cap Fund (Formerly known as Franklin India Prima Fund) ^</t>
  </si>
  <si>
    <t>Franklin India Multi-Factor Fund</t>
  </si>
  <si>
    <t>Franklin India Multi Cap Fund</t>
  </si>
  <si>
    <t>Franklin India Large &amp; Mid Cap Fund (Formerly known as Franklin India Equity Advantage Fund)^</t>
  </si>
  <si>
    <t>Franklin India Large Cap Fund (Formerly known as Franklin India Bluechip Fund)^</t>
  </si>
  <si>
    <t>Franklin India Focused Equity Fund</t>
  </si>
  <si>
    <t>Franklin India Dividend Yield Fund (Formerly known as Templeton India Equity Income Fund) ^</t>
  </si>
  <si>
    <t>Franklin Build India Fund</t>
  </si>
  <si>
    <t>Franklin Asian Equity Fund</t>
  </si>
  <si>
    <t>Franklin India NSE Nifty 50 Index Fund (Formerly known as Franklin India Index Fund – NSE Nifty Plan) ^</t>
  </si>
  <si>
    <t>Franklin India ELSS Tax Saver Fund (Formerly known as Franklin India TAXSHIELD) ^</t>
  </si>
  <si>
    <t>Franklin U.S. Opportunities Equity Active Fund of Funds ( Formerly known as Franklin India Feeder - Franklin U.S. Opportunities Fund)^</t>
  </si>
  <si>
    <t>Franklin India Dynamic Asset Allocation Active Fund of Funds( Formerly known as Franklin India Dynamic Asset Allocation Fund of Funds)^</t>
  </si>
  <si>
    <t>Debt Instruments</t>
  </si>
  <si>
    <t>(a) Listed / awaiting listing on Stock Exchanges</t>
  </si>
  <si>
    <t>7.44% Small Industries Development Bank Of India (04-Sep-2026) **</t>
  </si>
  <si>
    <t>INE556F08KI9</t>
  </si>
  <si>
    <t>CARE AAA</t>
  </si>
  <si>
    <t>7.51% REC Ltd (31-Jul-2026)</t>
  </si>
  <si>
    <t>INE020B08EI8</t>
  </si>
  <si>
    <t>CRISIL AAA</t>
  </si>
  <si>
    <t>7.63% Power Finance Corporation Ltd (14-Aug-2026) **</t>
  </si>
  <si>
    <t>INE134E08II2</t>
  </si>
  <si>
    <t>ICRA AAA</t>
  </si>
  <si>
    <t>7.70% REC Ltd (31-Aug-2026) **</t>
  </si>
  <si>
    <t>INE020B08FC8</t>
  </si>
  <si>
    <t>7.865% LIC Housing Finance LTD (20-Aug-2026) **</t>
  </si>
  <si>
    <t>INE115A07QT1</t>
  </si>
  <si>
    <t>7.50% National Bank For Agriculture &amp; Rural Development (31-Aug-2026) **</t>
  </si>
  <si>
    <t>INE261F08EA6</t>
  </si>
  <si>
    <t>9.10% Manappuram Finance Ltd (19-Aug-2026) **</t>
  </si>
  <si>
    <t>INE522D07CH7</t>
  </si>
  <si>
    <t>CRISIL AA</t>
  </si>
  <si>
    <t>7.58% National Bank For Agriculture &amp; Rural Development (31-Jul-2026)</t>
  </si>
  <si>
    <t>INE261F08DX0</t>
  </si>
  <si>
    <t>Sub Total</t>
  </si>
  <si>
    <t>Money Market Instruments</t>
  </si>
  <si>
    <t>Certificate of Deposit</t>
  </si>
  <si>
    <t>Union Bank of India (04-Sep-2026) **</t>
  </si>
  <si>
    <t>INE692A16MJ0</t>
  </si>
  <si>
    <t>IND A1+</t>
  </si>
  <si>
    <t>Bank of Baroda (20-Aug-2026)</t>
  </si>
  <si>
    <t>INE028A16MI9</t>
  </si>
  <si>
    <t>Canara Bank (18-Aug-2026) **</t>
  </si>
  <si>
    <t>INE476A16J58</t>
  </si>
  <si>
    <t>CRISIL A1+</t>
  </si>
  <si>
    <t>HDFC Bank Ltd (21-Aug-2026)</t>
  </si>
  <si>
    <t>INE040A16JL4</t>
  </si>
  <si>
    <t>CARE A1+</t>
  </si>
  <si>
    <t>HDFC Bank Ltd (25-Aug-2026) **</t>
  </si>
  <si>
    <t>INE040A16HO2</t>
  </si>
  <si>
    <t>Bank of Baroda (12-Aug-2026) **</t>
  </si>
  <si>
    <t>INE028A16MD0</t>
  </si>
  <si>
    <t>Canara Bank (01-Sep-2026) **</t>
  </si>
  <si>
    <t>INE476A16J41</t>
  </si>
  <si>
    <t>HDFC Bank Ltd (06-Aug-2026) **</t>
  </si>
  <si>
    <t>INE040A16JG4</t>
  </si>
  <si>
    <t>Bank of Baroda (24-Aug-2026) **</t>
  </si>
  <si>
    <t>INE028A16MK5</t>
  </si>
  <si>
    <t>HDFC Bank Ltd (05-Aug-2026) **</t>
  </si>
  <si>
    <t>INE040A16HF0</t>
  </si>
  <si>
    <t>Canara Bank (14-Aug-2026)</t>
  </si>
  <si>
    <t>INE476A16J09</t>
  </si>
  <si>
    <t>ICRA A1+</t>
  </si>
  <si>
    <t>Commercial Paper</t>
  </si>
  <si>
    <t>HDFC Securities Ltd (11-Sep-2026) **@</t>
  </si>
  <si>
    <t>INE700G14UJ6</t>
  </si>
  <si>
    <t>Small Industries Development Bank Of India (03-Sep-2026) **@</t>
  </si>
  <si>
    <t>INE556F14MI3</t>
  </si>
  <si>
    <t>IIFL Home Finance Ltd (09-Sep-2026) **@</t>
  </si>
  <si>
    <t>INE477L14FX3</t>
  </si>
  <si>
    <t>National Bank For Agriculture &amp; Rural Development (08-Sep-2026) **@</t>
  </si>
  <si>
    <t>INE261F14PQ6</t>
  </si>
  <si>
    <t>Bajaj Finance Ltd (09-Jul-2026)@</t>
  </si>
  <si>
    <t>INE296A14F78</t>
  </si>
  <si>
    <t>Bajaj Financial Securities Ltd (18-Aug-2026) **@</t>
  </si>
  <si>
    <t>INE01C314FP2</t>
  </si>
  <si>
    <t>Motilal Oswal Financial Services Ltd (18-Aug-2026) **@</t>
  </si>
  <si>
    <t>INE338I14MM2</t>
  </si>
  <si>
    <t>IIFL Finance Ltd (12-Aug-2026) **@</t>
  </si>
  <si>
    <t>INE530B14HR8</t>
  </si>
  <si>
    <t>National Bank For Agriculture &amp; Rural Development (07-Sep-2026) **@</t>
  </si>
  <si>
    <t>INE261F14PP8</t>
  </si>
  <si>
    <t>IIFL Finance Ltd (04-Sep-2026) **@</t>
  </si>
  <si>
    <t>INE530B14HS6</t>
  </si>
  <si>
    <t>ICICI Securities Ltd (04-Sep-2026) **@</t>
  </si>
  <si>
    <t>INE763G14K04</t>
  </si>
  <si>
    <t>National Bank For Agriculture &amp; Rural Development (14-Aug-2026) **@</t>
  </si>
  <si>
    <t>INE261F14PI3</t>
  </si>
  <si>
    <t>Godrej Housing Finance Ltd (18-Aug-2026) **@</t>
  </si>
  <si>
    <t>INE02JD14831</t>
  </si>
  <si>
    <t>HDFC Securities Ltd (17-Aug-2026) **@</t>
  </si>
  <si>
    <t>INE700G14TP5</t>
  </si>
  <si>
    <t>360 One Wam Ltd (12-Aug-2026) **@</t>
  </si>
  <si>
    <t>INE466L14GB0</t>
  </si>
  <si>
    <t>Cholamandalam Investment and Finance Co Ltd (21-Aug-2026) **@</t>
  </si>
  <si>
    <t>INE121A14YT9</t>
  </si>
  <si>
    <t>IIFL Finance Ltd (08-Sep-2026) **@</t>
  </si>
  <si>
    <t>INE530B14HU2</t>
  </si>
  <si>
    <t>Treasury Bill</t>
  </si>
  <si>
    <t>IN002025Y438</t>
  </si>
  <si>
    <t>SOVEREIGN</t>
  </si>
  <si>
    <t>IN002026X016</t>
  </si>
  <si>
    <t>Alternative Investment Fund #</t>
  </si>
  <si>
    <t>Corporate Debt Market Development Fund Class A2</t>
  </si>
  <si>
    <t>INF0RQ622028</t>
  </si>
  <si>
    <t>Alternative Investment Fund Units</t>
  </si>
  <si>
    <t>Total</t>
  </si>
  <si>
    <t>Net Assets</t>
  </si>
  <si>
    <t>Call, Cash &amp; Other Assets</t>
  </si>
  <si>
    <t>@ Listed</t>
  </si>
  <si>
    <t>Rating</t>
  </si>
  <si>
    <t>** Non- Traded Scrips</t>
  </si>
  <si>
    <t>Aggregate investments by other schemes of Franklin Templeton Mutual Fund in this scheme is Rs. 376.77 Lakhs.</t>
  </si>
  <si>
    <t>AUM excluding the aggregate investments by other schemes of Franklin Templeton Mutual Fund in this scheme is Rs. 291,169.96 Lakhs.</t>
  </si>
  <si>
    <t>Notes</t>
  </si>
  <si>
    <t xml:space="preserve">      Plan/Option</t>
  </si>
  <si>
    <t>As on 30-Jun-2026</t>
  </si>
  <si>
    <t xml:space="preserve">      Regular Plan Growth Option</t>
  </si>
  <si>
    <t xml:space="preserve">      Regular Plan Daily IDCW Reinvestment Option</t>
  </si>
  <si>
    <t xml:space="preserve">      Regular Plan Weekly IDCW Option</t>
  </si>
  <si>
    <t xml:space="preserve">      Institutional Plan Daily IDCW Reinvestment Option</t>
  </si>
  <si>
    <t xml:space="preserve">      Institutional Plan Weekly IDCW Option</t>
  </si>
  <si>
    <t xml:space="preserve">      Super Institutional Plan Growth Option</t>
  </si>
  <si>
    <t xml:space="preserve">      Super Institutional Plan Daily IDCW Reinvestment Option</t>
  </si>
  <si>
    <t xml:space="preserve">      Super Institutional Plan Weekly IDCW Option</t>
  </si>
  <si>
    <t xml:space="preserve">      Direct Super Institutional Growth Option</t>
  </si>
  <si>
    <t xml:space="preserve">      Direct Super Institutional Daily IDCW Reinvestment Option</t>
  </si>
  <si>
    <t xml:space="preserve">      Direct Super Institutional Weekly IDCW Option</t>
  </si>
  <si>
    <t xml:space="preserve">      Unclaimed Redemption Plan - Growth</t>
  </si>
  <si>
    <t xml:space="preserve">      Unclaimed IDCW Plan - Growth</t>
  </si>
  <si>
    <t xml:space="preserve">      Unclaimed Redemption Investor Education Plan - Growth</t>
  </si>
  <si>
    <t xml:space="preserve">      Unclaimed IDCW Investor Education Plan - Growth</t>
  </si>
  <si>
    <t>Plan Name</t>
  </si>
  <si>
    <t>Distributions per unit (Rs.)+++</t>
  </si>
  <si>
    <t>+++ Distribution payouts/ re-investments are subject to deduction of TDS at the applicable rates.</t>
  </si>
  <si>
    <t>IDCW - Income Distribution cum capital withdrawal</t>
  </si>
  <si>
    <t>(In Years)</t>
  </si>
  <si>
    <t>Nil</t>
  </si>
  <si>
    <t>IN002025Y412</t>
  </si>
  <si>
    <t>IN002026X032</t>
  </si>
  <si>
    <t xml:space="preserve">      Growth Plan</t>
  </si>
  <si>
    <t xml:space="preserve">      Daily IDCW Plan</t>
  </si>
  <si>
    <t xml:space="preserve">      Weekly IDCW Plan</t>
  </si>
  <si>
    <t xml:space="preserve">      Direct Growth Plan</t>
  </si>
  <si>
    <t xml:space="preserve">      Direct Daily IDCW Plan</t>
  </si>
  <si>
    <t xml:space="preserve">      Direct Weekly IDCW Plan</t>
  </si>
  <si>
    <t xml:space="preserve">      Unclaimed Redemption Plan</t>
  </si>
  <si>
    <t xml:space="preserve">      Unclaimed IDCW Plan</t>
  </si>
  <si>
    <t xml:space="preserve">      Unclaimed Redemption Investor Education Plan</t>
  </si>
  <si>
    <t xml:space="preserve">      Unclaimed IDCW Investor Education Plan</t>
  </si>
  <si>
    <t>HDFC Bank Ltd (24-Feb-2027)</t>
  </si>
  <si>
    <t>INE040A16IO0</t>
  </si>
  <si>
    <t>National Bank For Agriculture &amp; Rural Development (22-Jan-2027) **</t>
  </si>
  <si>
    <t>INE261F16AF6</t>
  </si>
  <si>
    <t>Canara Bank (02-Mar-2027)</t>
  </si>
  <si>
    <t>INE476A16H35</t>
  </si>
  <si>
    <t>IDBI Bank Ltd (11-Mar-2027) **</t>
  </si>
  <si>
    <t>INE008A168A9</t>
  </si>
  <si>
    <t>National Bank For Agriculture &amp; Rural Development (28-Jan-2027)</t>
  </si>
  <si>
    <t>INE261F16AH2</t>
  </si>
  <si>
    <t>Small Industries Development Bank of India (29-Jan-2027) **</t>
  </si>
  <si>
    <t>INE556F16BX0</t>
  </si>
  <si>
    <t>Small Industries Development Bank of India (18-Feb-2027)</t>
  </si>
  <si>
    <t>INE556F16CB4</t>
  </si>
  <si>
    <t>Bank of Baroda (11-Dec-2026) **</t>
  </si>
  <si>
    <t>INE028A16KT0</t>
  </si>
  <si>
    <t>Axis Bank Ltd (17-Dec-2026) **</t>
  </si>
  <si>
    <t>INE238AD6CB1</t>
  </si>
  <si>
    <t>Bank of Baroda (06-Jan-2027) **</t>
  </si>
  <si>
    <t>INE028A16KX2</t>
  </si>
  <si>
    <t>Axis Bank Ltd (14-Jan-2027) **</t>
  </si>
  <si>
    <t>INE238AD6BW9</t>
  </si>
  <si>
    <t>Bank of Baroda (04-Dec-2026)</t>
  </si>
  <si>
    <t>INE028A16KO1</t>
  </si>
  <si>
    <t>Small Industries Development Bank of India (04-Dec-2026) **</t>
  </si>
  <si>
    <t>INE556F16BS0</t>
  </si>
  <si>
    <t>Union Bank of India (10-Dec-2026) **</t>
  </si>
  <si>
    <t>INE692A16KQ9</t>
  </si>
  <si>
    <t>Kotak Mahindra Bank Ltd (21-Dec-2026) **</t>
  </si>
  <si>
    <t>INE237AD6158</t>
  </si>
  <si>
    <t>Punjab National Bank (04-Feb-2027)</t>
  </si>
  <si>
    <t>INE160A16UD4</t>
  </si>
  <si>
    <t>Canara Bank (04-Mar-2027)</t>
  </si>
  <si>
    <t>INE476A16H43</t>
  </si>
  <si>
    <t>National Bank For Agriculture &amp; Rural Development (17-Feb-2027) **</t>
  </si>
  <si>
    <t>INE261F16AK6</t>
  </si>
  <si>
    <t>Small Industries Development Bank of India (28-Jan-2027)</t>
  </si>
  <si>
    <t>INE556F16BW2</t>
  </si>
  <si>
    <t>Canara Bank (02-Feb-2027) **</t>
  </si>
  <si>
    <t>INE476A16G44</t>
  </si>
  <si>
    <t>Small Industries Development Bank of India (04-Feb-2027)</t>
  </si>
  <si>
    <t>INE556F16BY8</t>
  </si>
  <si>
    <t>Bank of Baroda (25-Nov-2026)</t>
  </si>
  <si>
    <t>INE028A16KK9</t>
  </si>
  <si>
    <t>HDFC Bank Ltd (22-Jan-2027)</t>
  </si>
  <si>
    <t>INE040A16IK8</t>
  </si>
  <si>
    <t>Bajaj Housing Finance Ltd (23-Feb-2027) **@</t>
  </si>
  <si>
    <t>INE377Y14BZ2</t>
  </si>
  <si>
    <t>Piramal Finance Ltd (30-Oct-2026) **@</t>
  </si>
  <si>
    <t>INE202B14PO4</t>
  </si>
  <si>
    <t>Embassy Office Parks Reit (12-Mar-2027) **@</t>
  </si>
  <si>
    <t>INE041014080</t>
  </si>
  <si>
    <t>Credila Financial Services Ltd (01-Mar-2027) **@</t>
  </si>
  <si>
    <t>INE539K14BZ6</t>
  </si>
  <si>
    <t>Cholamandalam Investment and Finance Co Ltd (22-Jan-2027) **@</t>
  </si>
  <si>
    <t>INE121A14YF8</t>
  </si>
  <si>
    <t>Arka Fincap Ltd (26-Feb-2027) **@</t>
  </si>
  <si>
    <t>INE03W114724</t>
  </si>
  <si>
    <t>Standard Chartered Securities (India) Ltd (08-Mar-2027) **@</t>
  </si>
  <si>
    <t>INE472H14821</t>
  </si>
  <si>
    <t>Credila Financial Services Ltd (04-Mar-2027) **@</t>
  </si>
  <si>
    <t>INE539K14CA7</t>
  </si>
  <si>
    <t>INE916D146U1</t>
  </si>
  <si>
    <t>Government Securities</t>
  </si>
  <si>
    <t>7.67% Uttar Pradesh SDL (12-Apr-2027)</t>
  </si>
  <si>
    <t>IN3320170019</t>
  </si>
  <si>
    <t>7.78% Telangana SDL (29-May-2027)</t>
  </si>
  <si>
    <t>IN4520190021</t>
  </si>
  <si>
    <t>7.14% Punjab SDL (20-Jan-2027)</t>
  </si>
  <si>
    <t>IN2820160348</t>
  </si>
  <si>
    <t>IN3420160100</t>
  </si>
  <si>
    <t>Margin on IRS</t>
  </si>
  <si>
    <t>Outstanding Interest Rate Swap Position</t>
  </si>
  <si>
    <t>Contract Name</t>
  </si>
  <si>
    <t>Notional Value (In Lakhs)</t>
  </si>
  <si>
    <t>ICICI SECURITIES PRIMARY DEALERSHIP LTD (Pay Fixed - Receive Floating)</t>
  </si>
  <si>
    <t>IDFC FIRST BANK (Pay Fixed - Receive Floating)</t>
  </si>
  <si>
    <t>STANDARD CHARTERED BANK (Pay Fixed - Receive Floating)</t>
  </si>
  <si>
    <t>Total Interest Rate Swap</t>
  </si>
  <si>
    <t>Aggregate investments by other schemes of Franklin Templeton Mutual Fund in this scheme is Rs. 16,280.36 Lakhs.</t>
  </si>
  <si>
    <t>AUM excluding the aggregate investments by other schemes of Franklin Templeton Mutual Fund in this scheme is Rs. 375,704.41 Lakhs.</t>
  </si>
  <si>
    <t>This scheme has exposure to floating rate or interest rate derivative instruments.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</si>
  <si>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 xml:space="preserve">      Retail Plan Growth Option</t>
  </si>
  <si>
    <t xml:space="preserve">      Retail Plan Daily IDCW Option</t>
  </si>
  <si>
    <t xml:space="preserve">      Retail Plan Weekly IDCW Option</t>
  </si>
  <si>
    <t xml:space="preserve">      Retail Plan Monthly IDCW Option</t>
  </si>
  <si>
    <t xml:space="preserve">      Retail Plan Quarterly IDCW Option</t>
  </si>
  <si>
    <t xml:space="preserve">      Direct Retail Plan Growth Option</t>
  </si>
  <si>
    <t xml:space="preserve">      Direct Retail Plan Daily IDCW Option</t>
  </si>
  <si>
    <t xml:space="preserve">      Direct Retail Plan Weekly IDCW Option</t>
  </si>
  <si>
    <t xml:space="preserve">      Direct Retail Plan Monthly IDCW Option</t>
  </si>
  <si>
    <t xml:space="preserve">      Direct Retail Plan Quarterly IDCW Option</t>
  </si>
  <si>
    <t>c) Exposure to Derivative Instruments (Interest Rate Swaps) as on June 30, 2026:</t>
  </si>
  <si>
    <t>d) Residual maturity / Average Maturity as on 30-Jun-2026</t>
  </si>
  <si>
    <t xml:space="preserve">e) During the month additional instances of fair valuation/deviation from valuation price provided by the valuation agencies </t>
  </si>
  <si>
    <t>7.64% REC Ltd (30-Apr-2027) **</t>
  </si>
  <si>
    <t>INE020B08EX7</t>
  </si>
  <si>
    <t>0.00% Jubilant Bevco Ltd (31-May-2028) **</t>
  </si>
  <si>
    <t>INE1D4P08019</t>
  </si>
  <si>
    <t>0.00% Jubilant Beverages Ltd (31-May-2028) **</t>
  </si>
  <si>
    <t>INE1D4O08012</t>
  </si>
  <si>
    <t>7.82% Bajaj Finance Ltd (31-Jan-2034) **</t>
  </si>
  <si>
    <t>INE296A07SV1</t>
  </si>
  <si>
    <t>IND AAA</t>
  </si>
  <si>
    <t>6.40% LIC Housing Finance LTD (30-Nov-2026)</t>
  </si>
  <si>
    <t>INE115A07PN6</t>
  </si>
  <si>
    <t>7.70% Poonawalla Fincorp Ltd (21-Apr-2028) **</t>
  </si>
  <si>
    <t>INE511C07847</t>
  </si>
  <si>
    <t>HDFC Bank Ltd (12-Mar-2027) **</t>
  </si>
  <si>
    <t>INE040A16IZ6</t>
  </si>
  <si>
    <t>National Bank For Agriculture &amp; Rural Development (17-Mar-2027)</t>
  </si>
  <si>
    <t>INE261F16AP5</t>
  </si>
  <si>
    <t>7.59% Chhattisgarh SDL (11-Feb-2036)</t>
  </si>
  <si>
    <t>IN3520250090</t>
  </si>
  <si>
    <t>7.33% Maharashtra SDL (04-Mar-2034)</t>
  </si>
  <si>
    <t>IN2220250491</t>
  </si>
  <si>
    <t>7.31% Karnataka SDL (04-Sep-2033)</t>
  </si>
  <si>
    <t>IN1920250264</t>
  </si>
  <si>
    <t>6.94% GOI 2036 (11-May-2036)</t>
  </si>
  <si>
    <t>IN0020260025</t>
  </si>
  <si>
    <t>IN0020200120</t>
  </si>
  <si>
    <t>$ Yield to maturity (YTM) for floating rate securities is calculated by recomputing yield from simple average of valuation prices provided by valuation agencies.</t>
  </si>
  <si>
    <t>7.55% Poonawalla Fincorp Ltd (25-Mar-2027)</t>
  </si>
  <si>
    <t>INE511C07946</t>
  </si>
  <si>
    <t>7.90% Jamnagar Utilities &amp; Power Pvt Ltd (10-Aug-2028) **</t>
  </si>
  <si>
    <t>INE936D07182</t>
  </si>
  <si>
    <t>7.79% Small Industries Development Bank Of India (19-Apr-2027)</t>
  </si>
  <si>
    <t>INE556F08KK5</t>
  </si>
  <si>
    <t>7.80% National Bank For Agriculture &amp; Rural Development (15-Mar-2027)</t>
  </si>
  <si>
    <t>INE261F08EF5</t>
  </si>
  <si>
    <t>7.9265% LIC Housing Finance (14-Jul-2027)</t>
  </si>
  <si>
    <t>INE115A07QS3</t>
  </si>
  <si>
    <t>7.25% RJ Corp Ltd (08-Dec-2028) **</t>
  </si>
  <si>
    <t>INE460K08053</t>
  </si>
  <si>
    <t>7.87% Summit Digitel Infrastructure Ltd (15-Mar-2030) **</t>
  </si>
  <si>
    <t>INE507T07146</t>
  </si>
  <si>
    <t>INE774D07VP7</t>
  </si>
  <si>
    <t>7.21% Embassy Office Parks Reit (17-Mar-2028) **</t>
  </si>
  <si>
    <t>INE041007167</t>
  </si>
  <si>
    <t>8.15% Tata Capital Ltd (11-Jun-2029)</t>
  </si>
  <si>
    <t>INE976I07DF6</t>
  </si>
  <si>
    <t>0.00% REC Ltd (03-Nov-2034)</t>
  </si>
  <si>
    <t>INE020B08FJ3</t>
  </si>
  <si>
    <t>7.75% Tata Communications Ltd (29-Aug-2026) **</t>
  </si>
  <si>
    <t>INE151A08349</t>
  </si>
  <si>
    <t>7.43% Small Industries Development Bank Of India (31-Aug-2026) **</t>
  </si>
  <si>
    <t>INE556F08KH1</t>
  </si>
  <si>
    <t>7.29% National Housing Bank (04-Jul-2031) **</t>
  </si>
  <si>
    <t>INE557F08GC8</t>
  </si>
  <si>
    <t>7.44% National Bank For Agriculture &amp; Rural Development (17-Jul-2029)</t>
  </si>
  <si>
    <t>INE261F08EU4</t>
  </si>
  <si>
    <t>6.92% Power Finance Corporation Ltd (14-Apr-2032) **</t>
  </si>
  <si>
    <t>INE134E08LN6</t>
  </si>
  <si>
    <t>7.40% National Bank For Agriculture &amp; Rural Development (29-Apr-2030) **</t>
  </si>
  <si>
    <t>INE261F08EL3</t>
  </si>
  <si>
    <t>7.65% Poonawalla Fincorp Ltd (21-Apr-2027) **</t>
  </si>
  <si>
    <t>INE511C07854</t>
  </si>
  <si>
    <t>6.37% REC Ltd (31-Mar-2027) **</t>
  </si>
  <si>
    <t>INE020B08FX4</t>
  </si>
  <si>
    <t>7.38% REC Ltd (28-Feb-2029) **</t>
  </si>
  <si>
    <t>INE020B08GD4</t>
  </si>
  <si>
    <t>8.90% Bharti Telecom Ltd (05-Nov-2034) **</t>
  </si>
  <si>
    <t>INE403D08215</t>
  </si>
  <si>
    <t>8.75% Bharti Telecom Ltd (05-Nov-2028) **</t>
  </si>
  <si>
    <t>INE403D08256</t>
  </si>
  <si>
    <t>7.18% Power Finance Corporation Ltd (20-Jan-2027) **</t>
  </si>
  <si>
    <t>INE134E08IR3</t>
  </si>
  <si>
    <t>7.55% REC Ltd (31-Mar-2028) **</t>
  </si>
  <si>
    <t>INE020B08EA5</t>
  </si>
  <si>
    <t>6.60% REC Ltd (30-Jun-2027) **</t>
  </si>
  <si>
    <t>INE020B08FZ9</t>
  </si>
  <si>
    <t>7.12% Tata Capital Housing Finance Ltd (21-Jul-2027) **</t>
  </si>
  <si>
    <t>INE033L07IO1</t>
  </si>
  <si>
    <t>7.64% Power Finance Corporation Ltd (25-Aug-2026) **</t>
  </si>
  <si>
    <t>INE134E08MT1</t>
  </si>
  <si>
    <t>Canara Bank (15-Sep-2026) **</t>
  </si>
  <si>
    <t>INE476A16I18</t>
  </si>
  <si>
    <t>7.66% Maharashtra SDL (04-Mar-2047)</t>
  </si>
  <si>
    <t>IN2220250509</t>
  </si>
  <si>
    <t>7.71% GOI 2066 (18-May-2066)</t>
  </si>
  <si>
    <t>IN0020260033</t>
  </si>
  <si>
    <t>7.62% Punjab SDL (28-Jan-2033)</t>
  </si>
  <si>
    <t>IN2820250164</t>
  </si>
  <si>
    <t>7.73% Andhra Pradesh SDL (23-Mar-2032)</t>
  </si>
  <si>
    <t>IN1020220746</t>
  </si>
  <si>
    <t>6.48% Andhra Pradesh SDL (15-Jul-2032)</t>
  </si>
  <si>
    <t>IN1020200243</t>
  </si>
  <si>
    <t>7.65% Bihar SDL (24-DEC-2033)</t>
  </si>
  <si>
    <t>IN1320250211</t>
  </si>
  <si>
    <t>7.15% Andhra Pradesh SDL SDL (04-Mar-2031)</t>
  </si>
  <si>
    <t>IN1020190519</t>
  </si>
  <si>
    <t>7.17% Rajasthan SDL (02-Mar-2032)</t>
  </si>
  <si>
    <t>IN2920210514</t>
  </si>
  <si>
    <t>7.64% Uttarakhand SDL (24-DEC-2032)</t>
  </si>
  <si>
    <t>IN3620250065</t>
  </si>
  <si>
    <t>7.32% Chhattisgarh SDL (05-Mar-2037)</t>
  </si>
  <si>
    <t>IN3520240083</t>
  </si>
  <si>
    <t>7.32% West Bengal SDL (05-Mar-2038)</t>
  </si>
  <si>
    <t>IN3420240225</t>
  </si>
  <si>
    <t>6.90% GOI 2065 (15-Apr-2065)</t>
  </si>
  <si>
    <t>IN0020250018</t>
  </si>
  <si>
    <t>DBS BANK LTD (Pay Fixed - Receive Floating)</t>
  </si>
  <si>
    <t>IDFC FIRST BANK LTD (Pay Fixed - Receive Floating)</t>
  </si>
  <si>
    <t>STANDARD CHARTERED (Pay Fixed - Receive Floating)</t>
  </si>
  <si>
    <t xml:space="preserve">      Monthly IDCW Plan</t>
  </si>
  <si>
    <t xml:space="preserve">      Quarterly IDCW Plan</t>
  </si>
  <si>
    <t xml:space="preserve">      Half Yearly IDCW Plan</t>
  </si>
  <si>
    <t xml:space="preserve">      Annual IDCW Plan</t>
  </si>
  <si>
    <t xml:space="preserve">      Direct Monthly IDCW Plan</t>
  </si>
  <si>
    <t xml:space="preserve">      Direct Quarterly IDCW Plan</t>
  </si>
  <si>
    <t xml:space="preserve">      Direct Half Yearly IDCW Plan</t>
  </si>
  <si>
    <t xml:space="preserve">      Direct Annual IDCW Plan</t>
  </si>
  <si>
    <t>7.56% India Infrastructure Finance Co Ltd (20-Mar-2028) **</t>
  </si>
  <si>
    <t>INE787H08188</t>
  </si>
  <si>
    <t>7.65% Axis Bank Ltd (30-Jan-2027) **</t>
  </si>
  <si>
    <t>INE238A08468</t>
  </si>
  <si>
    <t>7.38% Power Finance Corporation Ltd (15-Jan-2032) **</t>
  </si>
  <si>
    <t>INE134E08NM4</t>
  </si>
  <si>
    <t>7.77% Bajaj Finance Ltd (17-Apr-2029) **</t>
  </si>
  <si>
    <t>INE296A07TW7</t>
  </si>
  <si>
    <t>7.68% Small Industries Development Bank Of India (10-Aug-2027) **</t>
  </si>
  <si>
    <t>INE556F08KP4</t>
  </si>
  <si>
    <t>7.59% National Housing Bank (14-Jul-2027) **</t>
  </si>
  <si>
    <t>INE557F08FY4</t>
  </si>
  <si>
    <t>7.78% HDFC Bank Ltd (27-Mar-2027) **</t>
  </si>
  <si>
    <t>INE040A08567</t>
  </si>
  <si>
    <t>HDFC Bank Ltd (19-Nov-2026) **</t>
  </si>
  <si>
    <t>INE040A16HY1</t>
  </si>
  <si>
    <t>Indian Bank (04-Dec-2026) **</t>
  </si>
  <si>
    <t>INE562A16QM0</t>
  </si>
  <si>
    <t>Kotak Mahindra Bank Ltd (08-Jan-2027) **</t>
  </si>
  <si>
    <t>INE237AD6117</t>
  </si>
  <si>
    <t>ICICI Bank Ltd (27-Jan-2027)</t>
  </si>
  <si>
    <t>INE090AD6279</t>
  </si>
  <si>
    <t>Small Industries Development Bank of India (11-Jun-2027) **</t>
  </si>
  <si>
    <t>INE556F16CE8</t>
  </si>
  <si>
    <t>Union Bank of India (12-Mar-2027)</t>
  </si>
  <si>
    <t>INE692A16LU9</t>
  </si>
  <si>
    <t xml:space="preserve">      IDCW Plan</t>
  </si>
  <si>
    <t xml:space="preserve">      Direct IDCW Plan</t>
  </si>
  <si>
    <t>7.71% REC Ltd (26-Feb-2027) **</t>
  </si>
  <si>
    <t>INE020B08EW9</t>
  </si>
  <si>
    <t>7.70% Sundaram Home Finance Ltd (26-Mar-2027) **</t>
  </si>
  <si>
    <t>INE667F07IZ4</t>
  </si>
  <si>
    <t>7.23% Indian Railway Finance Corporation Ltd (15-Oct-2026)</t>
  </si>
  <si>
    <t>INE053F08304</t>
  </si>
  <si>
    <t>7.59% National Housing Bank (08-Sep-2027) **</t>
  </si>
  <si>
    <t>INE557F08FZ1</t>
  </si>
  <si>
    <t>6.99% Sundaram Finance Ltd (28-May-2027) **</t>
  </si>
  <si>
    <t>INE660A07RY4</t>
  </si>
  <si>
    <t>Small Industries Development Bank of India (13-Oct-2026)</t>
  </si>
  <si>
    <t>INE556F16BL5</t>
  </si>
  <si>
    <t>HDFC Bank Ltd (09-Mar-2027)</t>
  </si>
  <si>
    <t>INE040A16IT9</t>
  </si>
  <si>
    <t>Union Bank of India (16-Mar-2027)</t>
  </si>
  <si>
    <t>INE692A16LS3</t>
  </si>
  <si>
    <t>Muthoot Finance Ltd (11-Sep-2026) **@</t>
  </si>
  <si>
    <t>INE414G14UU1</t>
  </si>
  <si>
    <t>JM Financial Services Ltd (20-Jul-2026) **@</t>
  </si>
  <si>
    <t>INE012I14SM0</t>
  </si>
  <si>
    <t>7.30% Assam SDL (23-Aug-2027)</t>
  </si>
  <si>
    <t>IN1220170063</t>
  </si>
  <si>
    <t>7.49% Nagaland SDL (14-Sep-2026)</t>
  </si>
  <si>
    <t>IN2620160035</t>
  </si>
  <si>
    <t>IN0020210160</t>
  </si>
  <si>
    <t>7.86% Haryana SDL (29-Jun-2032)</t>
  </si>
  <si>
    <t>IN1620220112</t>
  </si>
  <si>
    <t>7.15% Tamil Nadu SDL (22-Jan-2035)</t>
  </si>
  <si>
    <t>IN3120240509</t>
  </si>
  <si>
    <t>8.42% Andhra Pradesh SDL (08-Aug-2029)</t>
  </si>
  <si>
    <t>IN1020180205</t>
  </si>
  <si>
    <t>7.14% Jammu &amp; Kashmir SDL (29-Dec-2036)</t>
  </si>
  <si>
    <t>IN4920210114</t>
  </si>
  <si>
    <t>7.79% West Bengal SDL (18-Mar-2045)</t>
  </si>
  <si>
    <t>IN3420250430</t>
  </si>
  <si>
    <t>7.77% Haryana SDL (10-Jan-2036)</t>
  </si>
  <si>
    <t>IN1620230343</t>
  </si>
  <si>
    <t>7.56% REC Ltd (31-Aug-2027)</t>
  </si>
  <si>
    <t>INE020B08FF1</t>
  </si>
  <si>
    <t>7.23% Power Finance Corporation Ltd (05-Jan-2027) **</t>
  </si>
  <si>
    <t>INE134E08IO0</t>
  </si>
  <si>
    <t>7.05% Embassy Office Parks Reit (18-Oct-2026) **</t>
  </si>
  <si>
    <t>INE041007084</t>
  </si>
  <si>
    <t>7.89% Tata Capital Ltd (26-Jul-2027)</t>
  </si>
  <si>
    <t>INE306N07MX0</t>
  </si>
  <si>
    <t>8.12% Bajaj Finance Ltd (10-Sep-2027) **</t>
  </si>
  <si>
    <t>INE296A07TC9</t>
  </si>
  <si>
    <t>7.97% Mankind Pharma Ltd (16-Nov-2027) **</t>
  </si>
  <si>
    <t>INE634S07033</t>
  </si>
  <si>
    <t>CRISIL AA+</t>
  </si>
  <si>
    <t>HDFC Bank Ltd (15-Feb-2027)</t>
  </si>
  <si>
    <t>INE040A16JC3</t>
  </si>
  <si>
    <t>7.02% Punjab SDL (01-Jul-2030)</t>
  </si>
  <si>
    <t>IN2820260064</t>
  </si>
  <si>
    <t>8.63% Rajasthan SDL (03-Sep-2028)</t>
  </si>
  <si>
    <t>IN2920180188</t>
  </si>
  <si>
    <t>GOI FRB 2034 (30-Oct-2034)$</t>
  </si>
  <si>
    <t>IN0020210137</t>
  </si>
  <si>
    <t>ICICI BANK LTD (Pay Fixed - Receive Floating)</t>
  </si>
  <si>
    <t>Aggregate investments by other schemes of Franklin Templeton Mutual Fund in this scheme is Rs. 612.32 Lakhs.</t>
  </si>
  <si>
    <t xml:space="preserve">      Growth Option</t>
  </si>
  <si>
    <t xml:space="preserve">      Quarterly IDCW Option</t>
  </si>
  <si>
    <t xml:space="preserve">      Direct Growth Option</t>
  </si>
  <si>
    <t xml:space="preserve">      Direct Quarterly IDCW Option</t>
  </si>
  <si>
    <t>Equity &amp; Equity related</t>
  </si>
  <si>
    <t>HDFC Bank Ltd</t>
  </si>
  <si>
    <t>INE040A01034</t>
  </si>
  <si>
    <t>Banks</t>
  </si>
  <si>
    <t>ICICI Bank Ltd</t>
  </si>
  <si>
    <t>INE090A01021</t>
  </si>
  <si>
    <t>State Bank of India</t>
  </si>
  <si>
    <t>INE062A01020</t>
  </si>
  <si>
    <t>Axis Bank Ltd</t>
  </si>
  <si>
    <t>INE238A01034</t>
  </si>
  <si>
    <t>Larsen &amp; Toubro Ltd</t>
  </si>
  <si>
    <t>INE018A01030</t>
  </si>
  <si>
    <t>Construction</t>
  </si>
  <si>
    <t>Reliance Industries Ltd</t>
  </si>
  <si>
    <t>INE002A01018</t>
  </si>
  <si>
    <t>Petroleum Products</t>
  </si>
  <si>
    <t>Bharti Airtel Ltd</t>
  </si>
  <si>
    <t>INE397D01024</t>
  </si>
  <si>
    <t>Telecom - Services</t>
  </si>
  <si>
    <t>Mahindra &amp; Mahindra Ltd</t>
  </si>
  <si>
    <t>INE101A01026</t>
  </si>
  <si>
    <t>Automobiles</t>
  </si>
  <si>
    <t>Infosys Ltd</t>
  </si>
  <si>
    <t>INE009A01021</t>
  </si>
  <si>
    <t>IT - Software</t>
  </si>
  <si>
    <t>Eternal Ltd</t>
  </si>
  <si>
    <t>INE758T01015</t>
  </si>
  <si>
    <t>Retailing</t>
  </si>
  <si>
    <t>Kirloskar Oil Engines Ltd</t>
  </si>
  <si>
    <t>INE146L01010</t>
  </si>
  <si>
    <t>Industrial Products</t>
  </si>
  <si>
    <t>Ultratech Cement Ltd</t>
  </si>
  <si>
    <t>INE481G01011</t>
  </si>
  <si>
    <t>Cement &amp; Cement Products</t>
  </si>
  <si>
    <t>HCL Technologies Ltd</t>
  </si>
  <si>
    <t>INE860A01027</t>
  </si>
  <si>
    <t>Cipla Ltd</t>
  </si>
  <si>
    <t>INE059A01026</t>
  </si>
  <si>
    <t>Pharmaceuticals &amp; Biotechnology</t>
  </si>
  <si>
    <t>NTPC Ltd</t>
  </si>
  <si>
    <t>INE733E01010</t>
  </si>
  <si>
    <t>Power</t>
  </si>
  <si>
    <t>Marico Ltd</t>
  </si>
  <si>
    <t>INE196A01026</t>
  </si>
  <si>
    <t>Agricultural Food &amp; Other Products</t>
  </si>
  <si>
    <t>Britannia Industries Ltd</t>
  </si>
  <si>
    <t>INE216A01030</t>
  </si>
  <si>
    <t>Food Products</t>
  </si>
  <si>
    <t>Phoenix Mills Ltd</t>
  </si>
  <si>
    <t>INE211B01039</t>
  </si>
  <si>
    <t>Realty</t>
  </si>
  <si>
    <t>Tata Steel Ltd</t>
  </si>
  <si>
    <t>INE081A01020</t>
  </si>
  <si>
    <t>Ferrous Metals</t>
  </si>
  <si>
    <t>Metropolis Healthcare Ltd</t>
  </si>
  <si>
    <t>INE112L01020</t>
  </si>
  <si>
    <t>Healthcare Services</t>
  </si>
  <si>
    <t>Bharat Electronics Ltd</t>
  </si>
  <si>
    <t>INE263A01024</t>
  </si>
  <si>
    <t>Aerospace &amp; Defense</t>
  </si>
  <si>
    <t>CESC Ltd</t>
  </si>
  <si>
    <t>INE486A01021</t>
  </si>
  <si>
    <t>Interglobe Aviation Ltd</t>
  </si>
  <si>
    <t>INE646L01027</t>
  </si>
  <si>
    <t>Transport Services</t>
  </si>
  <si>
    <t>ICICI Lombard General Insurance Co Ltd</t>
  </si>
  <si>
    <t>INE765G01017</t>
  </si>
  <si>
    <t>Insurance</t>
  </si>
  <si>
    <t>Eris Lifesciences Ltd</t>
  </si>
  <si>
    <t>INE406M01024</t>
  </si>
  <si>
    <t>Hindustan Aeronautics Ltd</t>
  </si>
  <si>
    <t>INE066F01020</t>
  </si>
  <si>
    <t>Cholamandalam Investment and Finance Co Ltd</t>
  </si>
  <si>
    <t>INE121A01024</t>
  </si>
  <si>
    <t>Finance</t>
  </si>
  <si>
    <t>Maruti Suzuki India Ltd</t>
  </si>
  <si>
    <t>INE585B01010</t>
  </si>
  <si>
    <t>Amber Enterprises India Ltd</t>
  </si>
  <si>
    <t>INE371P01015</t>
  </si>
  <si>
    <t>Consumer Durables</t>
  </si>
  <si>
    <t>Motherson Sumi Wiring India Ltd</t>
  </si>
  <si>
    <t>INE0FS801015</t>
  </si>
  <si>
    <t>Auto Components</t>
  </si>
  <si>
    <t>Lenskart Solutions Ltd</t>
  </si>
  <si>
    <t>INE956O01016</t>
  </si>
  <si>
    <t>HDFC Life Insurance Co Ltd</t>
  </si>
  <si>
    <t>INE795G01014</t>
  </si>
  <si>
    <t>Ashok Leyland Ltd</t>
  </si>
  <si>
    <t>INE208A01029</t>
  </si>
  <si>
    <t>Agricultural, Commercial &amp; Construction Vehicles</t>
  </si>
  <si>
    <t>PNB Housing Finance Ltd</t>
  </si>
  <si>
    <t>INE572E01012</t>
  </si>
  <si>
    <t>Lemon Tree Hotels Ltd</t>
  </si>
  <si>
    <t>INE970X01018</t>
  </si>
  <si>
    <t>Leisure Services</t>
  </si>
  <si>
    <t>Dixon Technologies (India) Ltd</t>
  </si>
  <si>
    <t>INE935N01020</t>
  </si>
  <si>
    <t>ZF Commercial Vehicle Control Systems India Ltd</t>
  </si>
  <si>
    <t>INE342J01019</t>
  </si>
  <si>
    <t>Angel One Ltd</t>
  </si>
  <si>
    <t>INE732I01021</t>
  </si>
  <si>
    <t>Capital Markets</t>
  </si>
  <si>
    <t>Amara Raja Energy And Mobility Ltd</t>
  </si>
  <si>
    <t>INE885A01032</t>
  </si>
  <si>
    <t>Canara HSBC Life Insurance Co Ltd</t>
  </si>
  <si>
    <t>INE01TY01017</t>
  </si>
  <si>
    <t>7.48% National Bank For Agriculture &amp; Rural Development (15-Sep-2028)</t>
  </si>
  <si>
    <t>INE261F08EO7</t>
  </si>
  <si>
    <t>7.90% Bajaj Housing Finance Ltd (28-Apr-2028) **</t>
  </si>
  <si>
    <t>INE377Y07417</t>
  </si>
  <si>
    <t>7.03% National Bank for Financing Infrastructure and Development (08-Apr-2030) **</t>
  </si>
  <si>
    <t>INE0KUG08076</t>
  </si>
  <si>
    <t>7.90% LIC Housing Finance LTD (23-Jun-2027) **</t>
  </si>
  <si>
    <t>INE115A07PV9</t>
  </si>
  <si>
    <t>8.3774% Kotak Mahindra Investments Ltd (21-Jun-2027) **</t>
  </si>
  <si>
    <t>INE975F07IR8</t>
  </si>
  <si>
    <t>Mutual Fund Units</t>
  </si>
  <si>
    <t>INF090I01XY7</t>
  </si>
  <si>
    <t>Mutual Fund</t>
  </si>
  <si>
    <t>PB Fintech Ltd</t>
  </si>
  <si>
    <t>INE417T01026</t>
  </si>
  <si>
    <t>Financial Technology (Fintech)</t>
  </si>
  <si>
    <t>Hindustan Unilever Ltd</t>
  </si>
  <si>
    <t>INE030A01027</t>
  </si>
  <si>
    <t>Diversified FMCG</t>
  </si>
  <si>
    <t>Exide Industries Ltd</t>
  </si>
  <si>
    <t>INE302A01020</t>
  </si>
  <si>
    <t>Global Health Ltd</t>
  </si>
  <si>
    <t>INE474Q01031</t>
  </si>
  <si>
    <t>Suzlon Energy Ltd</t>
  </si>
  <si>
    <t>INE040H01021</t>
  </si>
  <si>
    <t>Electrical Equipment</t>
  </si>
  <si>
    <t>Apollo Hospitals Enterprise Ltd</t>
  </si>
  <si>
    <t>INE437A01024</t>
  </si>
  <si>
    <t>Trent Ltd</t>
  </si>
  <si>
    <t>INE849A01020</t>
  </si>
  <si>
    <t>Titan Co Ltd</t>
  </si>
  <si>
    <t>INE280A01028</t>
  </si>
  <si>
    <t>Syrma SGS Technology Ltd</t>
  </si>
  <si>
    <t>INE0DYJ01015</t>
  </si>
  <si>
    <t>Industrial Manufacturing</t>
  </si>
  <si>
    <t>Tata Power Co Ltd</t>
  </si>
  <si>
    <t>INE245A01021</t>
  </si>
  <si>
    <t>Hindalco Industries Ltd</t>
  </si>
  <si>
    <t>INE038A01020</t>
  </si>
  <si>
    <t>Non - Ferrous Metals</t>
  </si>
  <si>
    <t>Data Patterns India Ltd</t>
  </si>
  <si>
    <t>INE0IX101010</t>
  </si>
  <si>
    <t>PG Electroplast Ltd</t>
  </si>
  <si>
    <t>INE457L01029</t>
  </si>
  <si>
    <t>Tata Capital Ltd</t>
  </si>
  <si>
    <t>INE976I01016</t>
  </si>
  <si>
    <t>GAIL (India) Ltd</t>
  </si>
  <si>
    <t>INE129A01019</t>
  </si>
  <si>
    <t>Gas</t>
  </si>
  <si>
    <t>MedPlus Health Services Ltd</t>
  </si>
  <si>
    <t>INE804L01022</t>
  </si>
  <si>
    <t>Oil &amp; Natural Gas Corporation Ltd</t>
  </si>
  <si>
    <t>INE213A01029</t>
  </si>
  <si>
    <t>Oil</t>
  </si>
  <si>
    <t>Chalet Hotels Ltd</t>
  </si>
  <si>
    <t>INE427F01016</t>
  </si>
  <si>
    <t>Bharat Petroleum Corporation Ltd</t>
  </si>
  <si>
    <t>INE029A01011</t>
  </si>
  <si>
    <t>360 One Wam Ltd</t>
  </si>
  <si>
    <t>INE466L01038</t>
  </si>
  <si>
    <t>Pine Labs Ltd</t>
  </si>
  <si>
    <t>INE15B701018</t>
  </si>
  <si>
    <t>Kansai Nerolac Paints Ltd</t>
  </si>
  <si>
    <t>INE531A01024</t>
  </si>
  <si>
    <t>Crompton Greaves Consumer Electricals Ltd</t>
  </si>
  <si>
    <t>INE299U01018</t>
  </si>
  <si>
    <t>Prestige Estates Projects Ltd</t>
  </si>
  <si>
    <t>INE811K01011</t>
  </si>
  <si>
    <t>PI Industries Ltd</t>
  </si>
  <si>
    <t>INE603J01030</t>
  </si>
  <si>
    <t>Fertilizers &amp; Agrochemicals</t>
  </si>
  <si>
    <t>Syngene International Ltd</t>
  </si>
  <si>
    <t>INE398R01022</t>
  </si>
  <si>
    <t>(b) Units of Real Estate Investment Trusts (REITs)</t>
  </si>
  <si>
    <t>Knowledge Realty Trust</t>
  </si>
  <si>
    <t>INE1JAR25012</t>
  </si>
  <si>
    <t>7.35% Bharti Telecom Ltd (15-Oct-2027)</t>
  </si>
  <si>
    <t>INE403D08272</t>
  </si>
  <si>
    <t>INE115A07RE1</t>
  </si>
  <si>
    <t>7.35% Embassy Office Parks Reit (05-Apr-2027) **</t>
  </si>
  <si>
    <t>INE041007092</t>
  </si>
  <si>
    <t>8.10% Bajaj Finance Ltd (08-Jan-2027) **</t>
  </si>
  <si>
    <t>INE296A07SR9</t>
  </si>
  <si>
    <t>INE115A07PR7</t>
  </si>
  <si>
    <t>ETF</t>
  </si>
  <si>
    <t>Nippon India ETF Gold Bees</t>
  </si>
  <si>
    <t>INF204KB17I5</t>
  </si>
  <si>
    <t>ETFs</t>
  </si>
  <si>
    <t>Nippon India Silver ETF</t>
  </si>
  <si>
    <t>INF204KC1402</t>
  </si>
  <si>
    <t>% to Net Assets(Hedged &amp; Unhedged)</t>
  </si>
  <si>
    <t>Outstanding position in Derivative Instruments (Rs. in Lakhs) Long / (Short)</t>
  </si>
  <si>
    <t>Outstanding derivative exposure as % to net assets Long / (Short)</t>
  </si>
  <si>
    <t>Kotak Mahindra Bank Ltd</t>
  </si>
  <si>
    <t>INE237A01036</t>
  </si>
  <si>
    <t>Vodafone Idea Ltd</t>
  </si>
  <si>
    <t>INE669E01016</t>
  </si>
  <si>
    <t>RBL Bank Ltd</t>
  </si>
  <si>
    <t>INE976G01028</t>
  </si>
  <si>
    <t>Jio Financial Services Ltd</t>
  </si>
  <si>
    <t>INE758E01017</t>
  </si>
  <si>
    <t>Bank of Baroda</t>
  </si>
  <si>
    <t>INE028A01039</t>
  </si>
  <si>
    <t>TVS Motor Co Ltd</t>
  </si>
  <si>
    <t>INE494B04019</t>
  </si>
  <si>
    <t>Indus Towers Ltd</t>
  </si>
  <si>
    <t>INE121J01017</t>
  </si>
  <si>
    <t>Power Finance Corporation Ltd</t>
  </si>
  <si>
    <t>INE134E01011</t>
  </si>
  <si>
    <t>Bajaj Finserv Ltd</t>
  </si>
  <si>
    <t>INE918I01026</t>
  </si>
  <si>
    <t>Power Grid Corporation of India Ltd</t>
  </si>
  <si>
    <t>INE752E01010</t>
  </si>
  <si>
    <t>AU Small Finance Bank Ltd</t>
  </si>
  <si>
    <t>INE949L01017</t>
  </si>
  <si>
    <t>Ambuja Cements Ltd</t>
  </si>
  <si>
    <t>INE079A01024</t>
  </si>
  <si>
    <t>ITC Ltd</t>
  </si>
  <si>
    <t>INE154A01025</t>
  </si>
  <si>
    <t>Godrej Properties Ltd</t>
  </si>
  <si>
    <t>INE484J01027</t>
  </si>
  <si>
    <t>Hindustan Petroleum Corporation Ltd</t>
  </si>
  <si>
    <t>INE094A01015</t>
  </si>
  <si>
    <t>Mankind Pharma Ltd</t>
  </si>
  <si>
    <t>INE634S01028</t>
  </si>
  <si>
    <t>Bajaj Finance Ltd</t>
  </si>
  <si>
    <t>INE296A01032</t>
  </si>
  <si>
    <t>Bandhan Bank Ltd</t>
  </si>
  <si>
    <t>INE545U01014</t>
  </si>
  <si>
    <t>Sun Pharmaceutical Industries Ltd</t>
  </si>
  <si>
    <t>INE044A01036</t>
  </si>
  <si>
    <t>SBI Life Insurance Co Ltd</t>
  </si>
  <si>
    <t>INE123W01016</t>
  </si>
  <si>
    <t>Asian Paints Ltd</t>
  </si>
  <si>
    <t>INE021A01026</t>
  </si>
  <si>
    <t>Max Financial Services Ltd</t>
  </si>
  <si>
    <t>INE180A01020</t>
  </si>
  <si>
    <t>Yes Bank Ltd</t>
  </si>
  <si>
    <t>INE528G01035</t>
  </si>
  <si>
    <t>JSW Steel Ltd</t>
  </si>
  <si>
    <t>INE019A01038</t>
  </si>
  <si>
    <t>IN0020230101</t>
  </si>
  <si>
    <t>7.30% Uttarkahand SDL (01-Oct-2032)</t>
  </si>
  <si>
    <t>IN3620250040</t>
  </si>
  <si>
    <t>7.48% Punjab SDL (14-Jan-2031)</t>
  </si>
  <si>
    <t>IN2820250156</t>
  </si>
  <si>
    <t>IN0020230010</t>
  </si>
  <si>
    <t>Margin on Derivatives</t>
  </si>
  <si>
    <t xml:space="preserve">d) Outstanding derivative exposure as % to net assets </t>
  </si>
  <si>
    <t>f) Residual maturity / Average Maturity as on 30-Jun-2026</t>
  </si>
  <si>
    <t xml:space="preserve">g) During the month additional instances of fair valuation/deviation from valuation price provided by the valuation agencies </t>
  </si>
  <si>
    <t>JSW Infrastructure Ltd</t>
  </si>
  <si>
    <t>INE880J01026</t>
  </si>
  <si>
    <t>Transport Infrastructure</t>
  </si>
  <si>
    <t>Emmvee Photovoltaic Power Ltd</t>
  </si>
  <si>
    <t>INE1C6T01020</t>
  </si>
  <si>
    <t>8.65% Bharti Telecom Ltd (05-Nov-2027)</t>
  </si>
  <si>
    <t>INE403D08231</t>
  </si>
  <si>
    <t>8.75% Bharti Telecom Ltd (05-Nov-2029)</t>
  </si>
  <si>
    <t>INE403D08264</t>
  </si>
  <si>
    <t>7.47% India Infrastructure Finance Co Ltd (05-Nov-2027) **</t>
  </si>
  <si>
    <t>INE787H08154</t>
  </si>
  <si>
    <t>7.38% GOI 2027 (20-Jun-2027)</t>
  </si>
  <si>
    <t>IN0020220037</t>
  </si>
  <si>
    <t>7.08% Kerala SDL (26-Mar-2040)</t>
  </si>
  <si>
    <t>IN2020240312</t>
  </si>
  <si>
    <t>Globsyn Technologies Ltd ** ^^</t>
  </si>
  <si>
    <t>INE671B01034</t>
  </si>
  <si>
    <t>Commercial Services &amp; Supplies</t>
  </si>
  <si>
    <t>(c) Units of Real Estate Investment Trusts (REITs)</t>
  </si>
  <si>
    <t>Nexus Select Trust REIT</t>
  </si>
  <si>
    <t>INE0NDH25011</t>
  </si>
  <si>
    <t>7.98% Bajaj Finance Ltd (31-Jul-2029) **</t>
  </si>
  <si>
    <t>INE296A07TD7</t>
  </si>
  <si>
    <t>^^ Securities are fair valued</t>
  </si>
  <si>
    <t>IDFC First Bank Ltd</t>
  </si>
  <si>
    <t>INE092T01019</t>
  </si>
  <si>
    <t>Adani Enterprises Ltd</t>
  </si>
  <si>
    <t>INE423A01024</t>
  </si>
  <si>
    <t>Metals &amp; Minerals Trading</t>
  </si>
  <si>
    <t>FSN E-Commerce Ventures Ltd</t>
  </si>
  <si>
    <t>INE388Y01029</t>
  </si>
  <si>
    <t>One 97 Communications Ltd</t>
  </si>
  <si>
    <t>INE982J01020</t>
  </si>
  <si>
    <t>Punjab National Bank</t>
  </si>
  <si>
    <t>INE160A01022</t>
  </si>
  <si>
    <t>Adani Ports and Special Economic Zone Ltd</t>
  </si>
  <si>
    <t>INE742F01042</t>
  </si>
  <si>
    <t>Mphasis Ltd</t>
  </si>
  <si>
    <t>INE356A01018</t>
  </si>
  <si>
    <t>Info Edge (India) Ltd</t>
  </si>
  <si>
    <t>INE663F01032</t>
  </si>
  <si>
    <t>Tata Motors Passenger Vehicles Ltd</t>
  </si>
  <si>
    <t>INE155A01022</t>
  </si>
  <si>
    <t>Steel Authority of India Ltd</t>
  </si>
  <si>
    <t>INE114A01011</t>
  </si>
  <si>
    <t>Varun Beverages Ltd</t>
  </si>
  <si>
    <t>INE200M01039</t>
  </si>
  <si>
    <t>Beverages</t>
  </si>
  <si>
    <t>Nestle India Ltd</t>
  </si>
  <si>
    <t>INE239A01024</t>
  </si>
  <si>
    <t>Coal India Ltd</t>
  </si>
  <si>
    <t>INE522F01014</t>
  </si>
  <si>
    <t>Consumable Fuels</t>
  </si>
  <si>
    <t>United Spirits Ltd</t>
  </si>
  <si>
    <t>INE854D01024</t>
  </si>
  <si>
    <t>Adani Power Ltd</t>
  </si>
  <si>
    <t>INE814H01029</t>
  </si>
  <si>
    <t>Vedanta Ltd</t>
  </si>
  <si>
    <t>INE205A01025</t>
  </si>
  <si>
    <t>Diversified Metals</t>
  </si>
  <si>
    <t>Shriram Finance Ltd</t>
  </si>
  <si>
    <t>INE721A01047</t>
  </si>
  <si>
    <t>ICICI Prudential Life Insurance Co Ltd</t>
  </si>
  <si>
    <t>INE726G01019</t>
  </si>
  <si>
    <t>Container Corporation Of India Ltd</t>
  </si>
  <si>
    <t>INE111A01025</t>
  </si>
  <si>
    <t>Solar Industries India Ltd</t>
  </si>
  <si>
    <t>INE343H01029</t>
  </si>
  <si>
    <t>Chemicals &amp; Petrochemicals</t>
  </si>
  <si>
    <t>Laurus Labs Ltd</t>
  </si>
  <si>
    <t>INE947Q01028</t>
  </si>
  <si>
    <t>National Aluminium Co Ltd</t>
  </si>
  <si>
    <t>INE139A01034</t>
  </si>
  <si>
    <t>Adani Green Energy Ltd</t>
  </si>
  <si>
    <t>INE364U01010</t>
  </si>
  <si>
    <t>INE494B01023</t>
  </si>
  <si>
    <t>NMDC Ltd</t>
  </si>
  <si>
    <t>INE584A01023</t>
  </si>
  <si>
    <t>Minerals &amp; Mining</t>
  </si>
  <si>
    <t>Canara Bank</t>
  </si>
  <si>
    <t>INE476A01022</t>
  </si>
  <si>
    <t>Hindustan Zinc Ltd</t>
  </si>
  <si>
    <t>INE267A01025</t>
  </si>
  <si>
    <t>Kalyan Jewellers India Ltd</t>
  </si>
  <si>
    <t>INE303R01014</t>
  </si>
  <si>
    <t>NBCC (India) Ltd</t>
  </si>
  <si>
    <t>INE095N01031</t>
  </si>
  <si>
    <t>Bharat Heavy Electricals Ltd</t>
  </si>
  <si>
    <t>INE257A01026</t>
  </si>
  <si>
    <t>Adani Energy Solutions Ltd</t>
  </si>
  <si>
    <t>INE931S01010</t>
  </si>
  <si>
    <t>Hitachi Energy India Ltd</t>
  </si>
  <si>
    <t>INE07Y701011</t>
  </si>
  <si>
    <t>Manappuram Finance Ltd</t>
  </si>
  <si>
    <t>INE522D01027</t>
  </si>
  <si>
    <t>Multi Commodity Exchange Of India Ltd</t>
  </si>
  <si>
    <t>INE745G01043</t>
  </si>
  <si>
    <t>Indian Energy Exchange Ltd</t>
  </si>
  <si>
    <t>INE022Q01020</t>
  </si>
  <si>
    <t>Kfin Technologies Ltd</t>
  </si>
  <si>
    <t>INE138Y01010</t>
  </si>
  <si>
    <t>Pidilite Industries Ltd</t>
  </si>
  <si>
    <t>INE318A01026</t>
  </si>
  <si>
    <t>IndusInd Bank Ltd</t>
  </si>
  <si>
    <t>INE095A01012</t>
  </si>
  <si>
    <t>Glenmark Pharmaceuticals Ltd</t>
  </si>
  <si>
    <t>INE935A01035</t>
  </si>
  <si>
    <t>Divi's Laboratories Ltd</t>
  </si>
  <si>
    <t>INE361B01024</t>
  </si>
  <si>
    <t>Vishal Mega Mart Ltd</t>
  </si>
  <si>
    <t>INE01EA01019</t>
  </si>
  <si>
    <t>Indian Oil Corporation Ltd</t>
  </si>
  <si>
    <t>INE242A01010</t>
  </si>
  <si>
    <t>Dabur India Ltd</t>
  </si>
  <si>
    <t>INE016A01026</t>
  </si>
  <si>
    <t>Personal Products</t>
  </si>
  <si>
    <t>Aurobindo Pharma Ltd</t>
  </si>
  <si>
    <t>INE406A01037</t>
  </si>
  <si>
    <t>REC Ltd</t>
  </si>
  <si>
    <t>INE020B01018</t>
  </si>
  <si>
    <t>Bank of India</t>
  </si>
  <si>
    <t>INE084A01016</t>
  </si>
  <si>
    <t>Biocon Ltd</t>
  </si>
  <si>
    <t>INE376G01013</t>
  </si>
  <si>
    <t>Fortis Healthcare Ltd</t>
  </si>
  <si>
    <t>INE061F01013</t>
  </si>
  <si>
    <t>Eicher Motors Ltd</t>
  </si>
  <si>
    <t>INE066A01021</t>
  </si>
  <si>
    <t>Patanjali Foods Ltd</t>
  </si>
  <si>
    <t>INE619A01035</t>
  </si>
  <si>
    <t>Agricultural Food &amp; other Products</t>
  </si>
  <si>
    <t>Hero MotoCorp Ltd</t>
  </si>
  <si>
    <t>INE158A01026</t>
  </si>
  <si>
    <t>Godrej Consumer Products Ltd</t>
  </si>
  <si>
    <t>INE102D01028</t>
  </si>
  <si>
    <t>JSW Energy Ltd</t>
  </si>
  <si>
    <t>INE121E01018</t>
  </si>
  <si>
    <t>APL Apollo Tubes Ltd</t>
  </si>
  <si>
    <t>INE702C01027</t>
  </si>
  <si>
    <t>CG Power and Industrial Solutions Ltd</t>
  </si>
  <si>
    <t>INE067A01029</t>
  </si>
  <si>
    <t>Aditya Birla Capital Ltd</t>
  </si>
  <si>
    <t>INE674K01013</t>
  </si>
  <si>
    <t>Delhivery Ltd</t>
  </si>
  <si>
    <t>INE148O01028</t>
  </si>
  <si>
    <t>Max Healthcare Institute Ltd</t>
  </si>
  <si>
    <t>INE027H01010</t>
  </si>
  <si>
    <t>INF090I01GV8</t>
  </si>
  <si>
    <t>INF090I01JV2</t>
  </si>
  <si>
    <t>Tata Consultancy Services Ltd</t>
  </si>
  <si>
    <t>INE467B01029</t>
  </si>
  <si>
    <t>HDB Financial Services Ltd</t>
  </si>
  <si>
    <t>INE756I01012</t>
  </si>
  <si>
    <t>Dr. Reddy's Laboratories Ltd</t>
  </si>
  <si>
    <t>INE089A01031</t>
  </si>
  <si>
    <t>Akums Drugs And Pharmaceuticals Ltd</t>
  </si>
  <si>
    <t>INE09XN01023</t>
  </si>
  <si>
    <t>Emami Ltd</t>
  </si>
  <si>
    <t>INE548C01032</t>
  </si>
  <si>
    <t>Balkrishna Industries Ltd</t>
  </si>
  <si>
    <t>INE787D01026</t>
  </si>
  <si>
    <t>Grasim Industries Ltd</t>
  </si>
  <si>
    <t>INE047A01021</t>
  </si>
  <si>
    <t>Swiggy Ltd</t>
  </si>
  <si>
    <t>INE00H001014</t>
  </si>
  <si>
    <t>V-Mart Retail Ltd</t>
  </si>
  <si>
    <t>INE665J01013</t>
  </si>
  <si>
    <t>Finolex Industries Ltd</t>
  </si>
  <si>
    <t>INE183A01024</t>
  </si>
  <si>
    <t>KEC International Ltd</t>
  </si>
  <si>
    <t>INE389H01022</t>
  </si>
  <si>
    <t>Indiamart Intermesh Ltd</t>
  </si>
  <si>
    <t>INE933S01016</t>
  </si>
  <si>
    <t>Restaurant Brands Asia Ltd</t>
  </si>
  <si>
    <t>INE07T201019</t>
  </si>
  <si>
    <t>NCC Ltd</t>
  </si>
  <si>
    <t>INE868B01028</t>
  </si>
  <si>
    <t>Elecon Engineering Co Ltd</t>
  </si>
  <si>
    <t>INE205B01031</t>
  </si>
  <si>
    <t>Jsw Dulux Ltd</t>
  </si>
  <si>
    <t>INE133A01011</t>
  </si>
  <si>
    <t>Teamlease Services Ltd</t>
  </si>
  <si>
    <t>INE985S01024</t>
  </si>
  <si>
    <t>NHPC Ltd</t>
  </si>
  <si>
    <t>INE848E01016</t>
  </si>
  <si>
    <t>JustDial Ltd</t>
  </si>
  <si>
    <t>INE599M01018</t>
  </si>
  <si>
    <t>TVS Holdings Ltd</t>
  </si>
  <si>
    <t>INE105A01035</t>
  </si>
  <si>
    <t>JK Lakshmi Cement Ltd</t>
  </si>
  <si>
    <t>INE786A01032</t>
  </si>
  <si>
    <t>Zensar Technologies Ltd</t>
  </si>
  <si>
    <t>INE520A01027</t>
  </si>
  <si>
    <t>Whirlpool Of India Ltd</t>
  </si>
  <si>
    <t>INE716A01013</t>
  </si>
  <si>
    <t>Go Fashion India Ltd</t>
  </si>
  <si>
    <t>INE0BJS01011</t>
  </si>
  <si>
    <t>Gateway Distriparks Ltd</t>
  </si>
  <si>
    <t>INE079J01017</t>
  </si>
  <si>
    <t>Brookfield India Real Estate Trust</t>
  </si>
  <si>
    <t>INE0FDU25010</t>
  </si>
  <si>
    <t>Industry Classification</t>
  </si>
  <si>
    <t>Amagi Media Labs Ltd</t>
  </si>
  <si>
    <t>INE121R01077</t>
  </si>
  <si>
    <t>IT - Services</t>
  </si>
  <si>
    <t>Intellect Design Arena Ltd</t>
  </si>
  <si>
    <t>INE306R01017</t>
  </si>
  <si>
    <t>Meesho Ltd</t>
  </si>
  <si>
    <t>INE0VDM01015</t>
  </si>
  <si>
    <t>Hexaware Technologies Ltd</t>
  </si>
  <si>
    <t>INE093A01041</t>
  </si>
  <si>
    <t>Foreign Equity Securities</t>
  </si>
  <si>
    <t>Cognizant Technology Solutions Corp., A</t>
  </si>
  <si>
    <t>US1924461023</t>
  </si>
  <si>
    <t>Makemytrip Ltd</t>
  </si>
  <si>
    <t>MU0295S00016</t>
  </si>
  <si>
    <t>Alphabet Inc</t>
  </si>
  <si>
    <t>US02079K3059</t>
  </si>
  <si>
    <t>Apple Inc</t>
  </si>
  <si>
    <t>US0378331005</t>
  </si>
  <si>
    <t>IT - Hardware</t>
  </si>
  <si>
    <t>Amazon.com INC</t>
  </si>
  <si>
    <t>US0231351067</t>
  </si>
  <si>
    <t>Meta Platforms Inc</t>
  </si>
  <si>
    <t>US30303M1027</t>
  </si>
  <si>
    <t>Microsoft Corp</t>
  </si>
  <si>
    <t>US5949181045</t>
  </si>
  <si>
    <t>Foreign Mutual Fund Units</t>
  </si>
  <si>
    <t>Franklin U.S. Opportunities Fund, Class I (Acc)</t>
  </si>
  <si>
    <t>LU0626261944</t>
  </si>
  <si>
    <t>Foreign Mutual Fund</t>
  </si>
  <si>
    <t>Equitas Small Finance Bank Ltd</t>
  </si>
  <si>
    <t>INE063P01018</t>
  </si>
  <si>
    <t>Kajaria Ceramics Ltd</t>
  </si>
  <si>
    <t>INE217B01036</t>
  </si>
  <si>
    <t>Brigade Enterprises Ltd</t>
  </si>
  <si>
    <t>INE791I01019</t>
  </si>
  <si>
    <t>Aster DM Healthcare Ltd</t>
  </si>
  <si>
    <t>INE914M01019</t>
  </si>
  <si>
    <t>MTAR Technologies Ltd</t>
  </si>
  <si>
    <t>INE864I01014</t>
  </si>
  <si>
    <t>DCB Bank Ltd</t>
  </si>
  <si>
    <t>INE503A01015</t>
  </si>
  <si>
    <t>K.P.R. Mill Ltd</t>
  </si>
  <si>
    <t>INE930H01031</t>
  </si>
  <si>
    <t>Textiles &amp; Apparels</t>
  </si>
  <si>
    <t>Deepak Nitrite Ltd</t>
  </si>
  <si>
    <t>INE288B01029</t>
  </si>
  <si>
    <t>Sobha Ltd</t>
  </si>
  <si>
    <t>INE671H01015</t>
  </si>
  <si>
    <t>CCL Products (India) Ltd</t>
  </si>
  <si>
    <t>INE421D01022</t>
  </si>
  <si>
    <t>Finolex Cables Ltd</t>
  </si>
  <si>
    <t>INE235A01022</t>
  </si>
  <si>
    <t>Sona Blw Precision Forgings Ltd</t>
  </si>
  <si>
    <t>INE073K01018</t>
  </si>
  <si>
    <t>The India Cements Ltd</t>
  </si>
  <si>
    <t>INE383A01012</t>
  </si>
  <si>
    <t>Kirloskar Pneumatic Co Ltd</t>
  </si>
  <si>
    <t>INE811A01020</t>
  </si>
  <si>
    <t>Ujjivan Small Finance Bank Ltd</t>
  </si>
  <si>
    <t>INE551W01018</t>
  </si>
  <si>
    <t>Karur Vysya Bank Ltd</t>
  </si>
  <si>
    <t>INE036D01028</t>
  </si>
  <si>
    <t>Jubilant Ingrevia Ltd</t>
  </si>
  <si>
    <t>INE0BY001018</t>
  </si>
  <si>
    <t>Atul Ltd</t>
  </si>
  <si>
    <t>INE100A01010</t>
  </si>
  <si>
    <t>Sapphire Foods India Ltd</t>
  </si>
  <si>
    <t>INE806T01020</t>
  </si>
  <si>
    <t>Tenneco Clean Air India Ltd</t>
  </si>
  <si>
    <t>INE19RI01016</t>
  </si>
  <si>
    <t>City Union Bank Ltd</t>
  </si>
  <si>
    <t>INE491A01021</t>
  </si>
  <si>
    <t>AIA Engineering Ltd</t>
  </si>
  <si>
    <t>INE212H01026</t>
  </si>
  <si>
    <t>The Ramco Cements Ltd</t>
  </si>
  <si>
    <t>INE331A01037</t>
  </si>
  <si>
    <t>Mrs Bectors Food Specialities Ltd</t>
  </si>
  <si>
    <t>INE495P01020</t>
  </si>
  <si>
    <t>Rolex Rings Ltd</t>
  </si>
  <si>
    <t>INE645S01024</t>
  </si>
  <si>
    <t>Electronics Mart India Ltd</t>
  </si>
  <si>
    <t>INE02YR01019</t>
  </si>
  <si>
    <t>Ion Exchange (India) Ltd</t>
  </si>
  <si>
    <t>INE570A01022</t>
  </si>
  <si>
    <t>Other Utilities</t>
  </si>
  <si>
    <t>Shankara Buildpro Ltd</t>
  </si>
  <si>
    <t>INE24OJ01011</t>
  </si>
  <si>
    <t>IIFL Finance Ltd</t>
  </si>
  <si>
    <t>INE530B01024</t>
  </si>
  <si>
    <t>Craftsman Automation Ltd</t>
  </si>
  <si>
    <t>INE00LO01017</t>
  </si>
  <si>
    <t>Vishnu Chemicals Ltd</t>
  </si>
  <si>
    <t>INE270I01022</t>
  </si>
  <si>
    <t>Apollo Pipes Ltd</t>
  </si>
  <si>
    <t>INE126J01016</t>
  </si>
  <si>
    <t>Chemplast Sanmar Ltd</t>
  </si>
  <si>
    <t>INE488A01050</t>
  </si>
  <si>
    <t>Gujarat Energy Ltd</t>
  </si>
  <si>
    <t>INE844O01030</t>
  </si>
  <si>
    <t>GHCL Ltd</t>
  </si>
  <si>
    <t>INE539A01019</t>
  </si>
  <si>
    <t>Greenpanel Industries Ltd</t>
  </si>
  <si>
    <t>INE08ZM01014</t>
  </si>
  <si>
    <t>Piramal Pharma Ltd</t>
  </si>
  <si>
    <t>INE0DK501011</t>
  </si>
  <si>
    <t>Ajax Engineering Ltd</t>
  </si>
  <si>
    <t>INE274Y01021</t>
  </si>
  <si>
    <t>Vedant Fashions Ltd</t>
  </si>
  <si>
    <t>INE825V01034</t>
  </si>
  <si>
    <t>Ratnamani Metals &amp; Tubes Ltd</t>
  </si>
  <si>
    <t>INE703B01027</t>
  </si>
  <si>
    <t>Aditya Vision Ltd</t>
  </si>
  <si>
    <t>INE679V01027</t>
  </si>
  <si>
    <t>KPIT Technologies Ltd</t>
  </si>
  <si>
    <t>INE04I401011</t>
  </si>
  <si>
    <t>Brigade Hotel Ventures Ltd</t>
  </si>
  <si>
    <t>INE03NU01014</t>
  </si>
  <si>
    <t>Le Travenues Technology Ltd</t>
  </si>
  <si>
    <t>INE0HV901016</t>
  </si>
  <si>
    <t>Vikram Solar Ltd</t>
  </si>
  <si>
    <t>INE078V01014</t>
  </si>
  <si>
    <t>Pricol Ltd</t>
  </si>
  <si>
    <t>INE726V01018</t>
  </si>
  <si>
    <t>IN002026X081</t>
  </si>
  <si>
    <t>Tata Communications Ltd</t>
  </si>
  <si>
    <t>INE151A01013</t>
  </si>
  <si>
    <t>SKF India Industrial Ltd</t>
  </si>
  <si>
    <t>INE2J8701016</t>
  </si>
  <si>
    <t>Sudarshan Chemical Industries Ltd</t>
  </si>
  <si>
    <t>INE659A01023</t>
  </si>
  <si>
    <t>Affle 3i Ltd</t>
  </si>
  <si>
    <t>INE00WC01027</t>
  </si>
  <si>
    <t>Honeywell Automation India Ltd</t>
  </si>
  <si>
    <t>INE671A01010</t>
  </si>
  <si>
    <t>CE Info Systems Ltd</t>
  </si>
  <si>
    <t>INE0BV301023</t>
  </si>
  <si>
    <t>Chennai Interactive Business Services Pvt Ltd ** ^^</t>
  </si>
  <si>
    <t>Amphenol Corp</t>
  </si>
  <si>
    <t>US0320951017</t>
  </si>
  <si>
    <t>Federal Bank Ltd</t>
  </si>
  <si>
    <t>INE171A01029</t>
  </si>
  <si>
    <t>Mahindra &amp; Mahindra Financial Services Ltd</t>
  </si>
  <si>
    <t>INE774D01024</t>
  </si>
  <si>
    <t>Tube Investments of India Ltd</t>
  </si>
  <si>
    <t>INE974X01010</t>
  </si>
  <si>
    <t>IPCA Laboratories Ltd</t>
  </si>
  <si>
    <t>INE571A01038</t>
  </si>
  <si>
    <t>Coforge Ltd</t>
  </si>
  <si>
    <t>INE591G01025</t>
  </si>
  <si>
    <t>Shree Cement Ltd</t>
  </si>
  <si>
    <t>INE070A01015</t>
  </si>
  <si>
    <t>SRF Ltd</t>
  </si>
  <si>
    <t>INE647A01010</t>
  </si>
  <si>
    <t>Page Industries Ltd</t>
  </si>
  <si>
    <t>INE761H01022</t>
  </si>
  <si>
    <t>Timken India Ltd</t>
  </si>
  <si>
    <t>INE325A01013</t>
  </si>
  <si>
    <t>J.K. Cement Ltd</t>
  </si>
  <si>
    <t>INE823G01014</t>
  </si>
  <si>
    <t>Poonawalla Fincorp Ltd</t>
  </si>
  <si>
    <t>INE511C01022</t>
  </si>
  <si>
    <t>Billionbrains Garage Ventures Ltd</t>
  </si>
  <si>
    <t>INE0HOQ01053</t>
  </si>
  <si>
    <t>Oberoi Realty Ltd</t>
  </si>
  <si>
    <t>INE093I01010</t>
  </si>
  <si>
    <t>Havells India Ltd</t>
  </si>
  <si>
    <t>INE176B01034</t>
  </si>
  <si>
    <t>Escorts Kubota Ltd</t>
  </si>
  <si>
    <t>INE042A01014</t>
  </si>
  <si>
    <t>Siemens Energy India ltd</t>
  </si>
  <si>
    <t>INE1NPP01017</t>
  </si>
  <si>
    <t>Bharti Hexacom Ltd</t>
  </si>
  <si>
    <t>INE343G01021</t>
  </si>
  <si>
    <t>Coromandel International Ltd</t>
  </si>
  <si>
    <t>INE169A01031</t>
  </si>
  <si>
    <t>Jubilant Foodworks Ltd</t>
  </si>
  <si>
    <t>INE797F01020</t>
  </si>
  <si>
    <t>Astral Ltd</t>
  </si>
  <si>
    <t>INE006I01046</t>
  </si>
  <si>
    <t>ITC Hotels Ltd</t>
  </si>
  <si>
    <t>INE379A01028</t>
  </si>
  <si>
    <t>Procter &amp; Gamble Hygiene and Health Care Ltd</t>
  </si>
  <si>
    <t>INE179A01014</t>
  </si>
  <si>
    <t>Cummins India Ltd</t>
  </si>
  <si>
    <t>INE298A01020</t>
  </si>
  <si>
    <t>Abbott India Ltd</t>
  </si>
  <si>
    <t>INE358A01014</t>
  </si>
  <si>
    <t>Tata Motors Ltd</t>
  </si>
  <si>
    <t>INE1TAE01010</t>
  </si>
  <si>
    <t>Samvardhana Motherson International Ltd</t>
  </si>
  <si>
    <t>INE775A01035</t>
  </si>
  <si>
    <t>Ge Vernova T&amp;D India Ltd</t>
  </si>
  <si>
    <t>INE200A01026</t>
  </si>
  <si>
    <t>Lupin Ltd</t>
  </si>
  <si>
    <t>INE326A01037</t>
  </si>
  <si>
    <t>Bajaj Holdings &amp; Investment Ltd</t>
  </si>
  <si>
    <t>INE118A01012</t>
  </si>
  <si>
    <t>Union Bank Of India</t>
  </si>
  <si>
    <t>INE692A01016</t>
  </si>
  <si>
    <t>Bharat Forge Ltd</t>
  </si>
  <si>
    <t>INE465A01025</t>
  </si>
  <si>
    <t>Muthoot Finance Ltd</t>
  </si>
  <si>
    <t>INE414G01012</t>
  </si>
  <si>
    <t>Life Insurance Corporation Of India</t>
  </si>
  <si>
    <t>INE0J1Y01017</t>
  </si>
  <si>
    <t>Vedanta Aluminium Metal Ltd</t>
  </si>
  <si>
    <t>INE1CDF01017</t>
  </si>
  <si>
    <t>Kalpataru Projects International Ltd</t>
  </si>
  <si>
    <t>INE220B01022</t>
  </si>
  <si>
    <t>LIC Housing Finance Ltd</t>
  </si>
  <si>
    <t>INE115A01026</t>
  </si>
  <si>
    <t>Great Eastern Shipping Co Ltd</t>
  </si>
  <si>
    <t>INE017A01032</t>
  </si>
  <si>
    <t>General Insurance Corporation Of India</t>
  </si>
  <si>
    <t>INE481Y01014</t>
  </si>
  <si>
    <t>Polycab India Ltd</t>
  </si>
  <si>
    <t>INE455K01017</t>
  </si>
  <si>
    <t>BSE Ltd</t>
  </si>
  <si>
    <t>INE118H01025</t>
  </si>
  <si>
    <t>Oracle Financial Services Software Ltd</t>
  </si>
  <si>
    <t>INE881D01027</t>
  </si>
  <si>
    <t>Navin Fluorine International Ltd</t>
  </si>
  <si>
    <t>INE048G01026</t>
  </si>
  <si>
    <t>Natco Pharma Ltd</t>
  </si>
  <si>
    <t>INE987B01026</t>
  </si>
  <si>
    <t>Aditya Birla Sun Life AMC Ltd</t>
  </si>
  <si>
    <t>INE404A01024</t>
  </si>
  <si>
    <t>R R Kabel Ltd</t>
  </si>
  <si>
    <t>INE777K01022</t>
  </si>
  <si>
    <t>Can Fin Homes Ltd</t>
  </si>
  <si>
    <t>INE477A01020</t>
  </si>
  <si>
    <t>Radico Khaitan Ltd</t>
  </si>
  <si>
    <t>INE944F01028</t>
  </si>
  <si>
    <t>Force Motors Ltd</t>
  </si>
  <si>
    <t>INE451A01017</t>
  </si>
  <si>
    <t>Cyient DLM Ltd</t>
  </si>
  <si>
    <t>INE055S01018</t>
  </si>
  <si>
    <t>Piramal Finance Ltd</t>
  </si>
  <si>
    <t>INE202B01038</t>
  </si>
  <si>
    <t>Seshaasai Technologies Ltd</t>
  </si>
  <si>
    <t>INE04VU01023</t>
  </si>
  <si>
    <t>Aditya Infotech Ltd</t>
  </si>
  <si>
    <t>INE819V01029</t>
  </si>
  <si>
    <t>Shivalik Bimetal Controls Ltd</t>
  </si>
  <si>
    <t>INE386D01027</t>
  </si>
  <si>
    <t>J.B. Chemicals &amp; Pharmaceuticals Ltd</t>
  </si>
  <si>
    <t>INE572A01036</t>
  </si>
  <si>
    <t>Endurance Technologies Ltd</t>
  </si>
  <si>
    <t>INE913H01037</t>
  </si>
  <si>
    <t>Clean Max Enviro Energy Solutions Ltd</t>
  </si>
  <si>
    <t>INE647U01026</t>
  </si>
  <si>
    <t>Aadhar Housing Finance Ltd</t>
  </si>
  <si>
    <t>INE883F01010</t>
  </si>
  <si>
    <t>Colgate Palmolive (India) Ltd</t>
  </si>
  <si>
    <t>INE259A01022</t>
  </si>
  <si>
    <t>Persistent Systems Ltd</t>
  </si>
  <si>
    <t>INE262H01021</t>
  </si>
  <si>
    <t>Godrej Agrovet Ltd</t>
  </si>
  <si>
    <t>INE850D01014</t>
  </si>
  <si>
    <t>Sagility Ltd</t>
  </si>
  <si>
    <t>INE0W2G01015</t>
  </si>
  <si>
    <t>United Breweries Ltd</t>
  </si>
  <si>
    <t>INE686F01025</t>
  </si>
  <si>
    <t>ABB India Ltd</t>
  </si>
  <si>
    <t>INE117A01022</t>
  </si>
  <si>
    <t>India Shelter Finance Corporation Ltd</t>
  </si>
  <si>
    <t>INE922K01024</t>
  </si>
  <si>
    <t>Blue Star Ltd</t>
  </si>
  <si>
    <t>INE472A01039</t>
  </si>
  <si>
    <t>Torrent Pharmaceuticals Ltd</t>
  </si>
  <si>
    <t>INE685A01028</t>
  </si>
  <si>
    <t>Tata Consumer Products Ltd</t>
  </si>
  <si>
    <t>INE192A01025</t>
  </si>
  <si>
    <t>LG Electronics India Ltd</t>
  </si>
  <si>
    <t>INE324D01010</t>
  </si>
  <si>
    <t>KEI Industries Ltd</t>
  </si>
  <si>
    <t>INE878B01027</t>
  </si>
  <si>
    <t>Indian Hotels Co Ltd</t>
  </si>
  <si>
    <t>INE053A01029</t>
  </si>
  <si>
    <t>Somany Ceramics Ltd</t>
  </si>
  <si>
    <t>INE355A01028</t>
  </si>
  <si>
    <t>Jyothy Labs Ltd</t>
  </si>
  <si>
    <t>INE668F01031</t>
  </si>
  <si>
    <t>Household Products</t>
  </si>
  <si>
    <t>Ajanta Pharma Ltd</t>
  </si>
  <si>
    <t>INE031B01049</t>
  </si>
  <si>
    <t>Mahanagar Gas Ltd</t>
  </si>
  <si>
    <t>INE002S01010</t>
  </si>
  <si>
    <t>Dr. Lal Path Labs Ltd</t>
  </si>
  <si>
    <t>INE600L01024</t>
  </si>
  <si>
    <t>Chambal Fertilizers &amp; Chemicals Ltd</t>
  </si>
  <si>
    <t>INE085A01013</t>
  </si>
  <si>
    <t>Embassy Office Parks REIT</t>
  </si>
  <si>
    <t>INE041025011</t>
  </si>
  <si>
    <t>Mediatek Inc</t>
  </si>
  <si>
    <t>TW0002454006</t>
  </si>
  <si>
    <t>Unilever PLC, (ADR)</t>
  </si>
  <si>
    <t>US9047678035</t>
  </si>
  <si>
    <t>Hyundai Motor Co Ltd</t>
  </si>
  <si>
    <t>KR7005380001</t>
  </si>
  <si>
    <t>Hon Hai Precision Industry Co Ltd</t>
  </si>
  <si>
    <t>TW0002317005</t>
  </si>
  <si>
    <t>TW0000056001</t>
  </si>
  <si>
    <t>Shadowfax Technologies Ltd</t>
  </si>
  <si>
    <t>INE12UN01015</t>
  </si>
  <si>
    <t>Techno Electric &amp; Engineering Co Ltd</t>
  </si>
  <si>
    <t>INE285K01026</t>
  </si>
  <si>
    <t>Lodha Developers Ltd</t>
  </si>
  <si>
    <t>INE670K01029</t>
  </si>
  <si>
    <t>Taiwan Semiconductor Manufacturing Co. Ltd</t>
  </si>
  <si>
    <t>TW0002330008</t>
  </si>
  <si>
    <t>Samsung Electronics Co. Ltd</t>
  </si>
  <si>
    <t>KR7005930003</t>
  </si>
  <si>
    <t>SK Hynix Inc</t>
  </si>
  <si>
    <t>KR7000660001</t>
  </si>
  <si>
    <t>Yageo Corp</t>
  </si>
  <si>
    <t>TW0002327004</t>
  </si>
  <si>
    <t>Tencent Holdings Ltd</t>
  </si>
  <si>
    <t>KYG875721634</t>
  </si>
  <si>
    <t>Contemporary Amperex Technology Co Ltd</t>
  </si>
  <si>
    <t>CNE100003662</t>
  </si>
  <si>
    <t>Alibaba Group Holding Ltd</t>
  </si>
  <si>
    <t>KYG017191142</t>
  </si>
  <si>
    <t>Singapore Technologies Engineering Ltd</t>
  </si>
  <si>
    <t>SG1F60858221</t>
  </si>
  <si>
    <t>King Slide Works Co Ltd</t>
  </si>
  <si>
    <t>TW0002059003</t>
  </si>
  <si>
    <t>Jiangsu Hengrui Pharmaceuticals Co Ltd</t>
  </si>
  <si>
    <t>CNE0000014W7</t>
  </si>
  <si>
    <t>Lite-On Technology Corp</t>
  </si>
  <si>
    <t>TW0002301009</t>
  </si>
  <si>
    <t>DBS Group Holdings Ltd</t>
  </si>
  <si>
    <t>SG1L01001701</t>
  </si>
  <si>
    <t>Weichai Power Co Ltd</t>
  </si>
  <si>
    <t>CNE1000004L9</t>
  </si>
  <si>
    <t>Wus Printed Circuit Kunshan Co Ltd</t>
  </si>
  <si>
    <t>CNE100000SP5</t>
  </si>
  <si>
    <t>Techtronic Industries Co. Ltd</t>
  </si>
  <si>
    <t>HK0669013440</t>
  </si>
  <si>
    <t>KB Financial Group Inc</t>
  </si>
  <si>
    <t>KR7105560007</t>
  </si>
  <si>
    <t>Netease Inc</t>
  </si>
  <si>
    <t>KYG6427A1022</t>
  </si>
  <si>
    <t>Entertainment</t>
  </si>
  <si>
    <t>Zhongji Innolight Co Ltd</t>
  </si>
  <si>
    <t>CNE100001CY9</t>
  </si>
  <si>
    <t>Telecom - Equipment &amp; Accessories</t>
  </si>
  <si>
    <t>China Resources Land Ltd</t>
  </si>
  <si>
    <t>KYG2108Y1052</t>
  </si>
  <si>
    <t>Wiwynn Corp</t>
  </si>
  <si>
    <t>TW0006669005</t>
  </si>
  <si>
    <t>Asia Vital Components Co Ltd</t>
  </si>
  <si>
    <t>TW0003017000</t>
  </si>
  <si>
    <t>Hon Precision Inc</t>
  </si>
  <si>
    <t>TW0007769002</t>
  </si>
  <si>
    <t>Bajaj Auto Ltd</t>
  </si>
  <si>
    <t>INE917I01010</t>
  </si>
  <si>
    <t>Tech Mahindra Ltd</t>
  </si>
  <si>
    <t>INE669C01036</t>
  </si>
  <si>
    <t>Wipro Ltd</t>
  </si>
  <si>
    <t>INE075A01022</t>
  </si>
  <si>
    <t>LU0195948665</t>
  </si>
  <si>
    <t>INF090I01XS9</t>
  </si>
  <si>
    <t>INF090I01FW8</t>
  </si>
  <si>
    <t>INF090I01HS2</t>
  </si>
  <si>
    <t>INF209K01VP1</t>
  </si>
  <si>
    <t>INF174K01LC6</t>
  </si>
  <si>
    <t>INF277K017Q3</t>
  </si>
  <si>
    <t>INF846K01ZM8</t>
  </si>
  <si>
    <t>INF178L01BY0</t>
  </si>
  <si>
    <t>INF090I01XG4</t>
  </si>
  <si>
    <t>Franklin India Short Term Income Plan-Segregated Portfolio 3- 9.50% Yes Bank Ltd CO 23 Dec 2021-Direct-Growth Plan</t>
  </si>
  <si>
    <t>INF090I01VS3</t>
  </si>
  <si>
    <t>* Less than 0.01%</t>
  </si>
  <si>
    <t>Franklin India Flexi Cap Fund-Direct Growth Plan (Formerly known as Franklin India Equity Fund)</t>
  </si>
  <si>
    <t>INF090I01FK3</t>
  </si>
  <si>
    <t>INF109K013N3</t>
  </si>
  <si>
    <t>INF090I01KR8</t>
  </si>
  <si>
    <t>Franklin India Dynamic Accrual Fund- Segregated Portfolio 3- 9.50% Yes Bank Ltd CO 23 Dec 2021-Direct-Growth Plan</t>
  </si>
  <si>
    <t>INF090I01WD3</t>
  </si>
  <si>
    <t>a) NAV at the beginning and at the end of the month ended 30-Jun-2026</t>
  </si>
  <si>
    <t>b) Aggregate Distributions declared during the month ended 30-Jun-2026</t>
  </si>
  <si>
    <t>c) Portfolio Turnover Ratio</t>
  </si>
  <si>
    <t>Franklin India Equity Savings Fund</t>
  </si>
  <si>
    <t>Franklin Technology Fund, Class I (Acc)</t>
  </si>
  <si>
    <t>There are certain Instrument/ Security categories/ sub-categories wherein the schemes do not hold any positions as on June 30, 2026.
Accordingly, if there are NIL holdings, the category/sub-category of Instruments/ Securities have not been disclosed in the Portfolio.</t>
  </si>
  <si>
    <t>As on 29-May-2026</t>
  </si>
  <si>
    <t>c) The percentage in terms of market value of investments made in Foreign Securities/ADRs/GDRs/Foreign Mutual Fund Units</t>
  </si>
  <si>
    <t xml:space="preserve">h) During the month additional instances of fair valuation/deviation from valuation price provided by the valuation agencies </t>
  </si>
  <si>
    <t>i) Total value and percentage of illiquid securities</t>
  </si>
  <si>
    <t>j) Repo transactions in corporate debt securities during the month</t>
  </si>
  <si>
    <t>k) Term deposits placed as margins for trading in cash and derivatives market</t>
  </si>
  <si>
    <t>l) Security in default beyond maturity date</t>
  </si>
  <si>
    <t xml:space="preserve">f) During the month additional instances of fair valuation/deviation from valuation price provided by the valuation agencies </t>
  </si>
  <si>
    <t>g) Total value and percentage of illiquid securities</t>
  </si>
  <si>
    <t>i) Term deposits placed as margins for trading in cash and derivatives market</t>
  </si>
  <si>
    <t>j) Security in default beyond maturity date</t>
  </si>
  <si>
    <t>k) Risk-o-meter</t>
  </si>
  <si>
    <t>TVS Motor Co Ltd  (Non- Convertible Preference Shares)</t>
  </si>
  <si>
    <t xml:space="preserve">e) Outstanding derivative exposure as % to net assets </t>
  </si>
  <si>
    <t>f) Portfolio Turnover Ratio</t>
  </si>
  <si>
    <t>g) Residual maturity / Average Maturity as on 30-Jun-2026</t>
  </si>
  <si>
    <t xml:space="preserve">m) Risk-o-meter </t>
  </si>
  <si>
    <t>c) The percentage in terms of market value of investments made in Foreign Securities/ADRs/GDRs/Foreign Mutual Fund Units:</t>
  </si>
  <si>
    <t>d) Exposure to Derivative Instruments</t>
  </si>
  <si>
    <t>e) Portfolio Turnover Ratio</t>
  </si>
  <si>
    <t>h)*** Total value and percentage of illiquid securities is Rs.0.00 Lakh and 0.000001% of net assets.</t>
  </si>
  <si>
    <t>i) Repo transactions in corporate debt securities during the month</t>
  </si>
  <si>
    <t>j) Term deposits placed as margins for trading in cash and derivatives market</t>
  </si>
  <si>
    <t>k) Security in default beyond maturity date</t>
  </si>
  <si>
    <t xml:space="preserve">l) Risk-o-meter </t>
  </si>
  <si>
    <t>h) Total value and percentage of illiquid securities</t>
  </si>
  <si>
    <t>c) Exposure to Derivative Instruments</t>
  </si>
  <si>
    <t>g) The percentage in terms of market value of investments made in Foreign Securities/ADRs/GDRs/Foreign Mutual Fund Units:</t>
  </si>
  <si>
    <t>Scheme Name</t>
  </si>
  <si>
    <t>Market Value (Rs.in Lakhs)</t>
  </si>
  <si>
    <t>Percentage to Net Assets</t>
  </si>
  <si>
    <t>h)*** Total value and percentage of illiquid securities is Rs.0.00 Lakh and 0.0000003% of net assets.</t>
  </si>
  <si>
    <t>Franklin India Large Cap Fund</t>
  </si>
  <si>
    <t>Franklin India Dividend Yield Fund</t>
  </si>
  <si>
    <t>h)*** Total value and percentage of illiquid securities is Rs.0.00 Lakh and 0.0000005% of net assets.</t>
  </si>
  <si>
    <t>f) The percentage in terms of market value of investments made in Foreign Securities/ADRs/GDRs/Foreign Mutual Fund Units:</t>
  </si>
  <si>
    <t>Franklin U.S. Opportunities Equity Active Fund of Funds</t>
  </si>
  <si>
    <t xml:space="preserve">g) Outstanding derivative exposure as % to net assets </t>
  </si>
  <si>
    <t xml:space="preserve">f) Outstanding derivative exposure as % to net assets </t>
  </si>
  <si>
    <t>g) The percentage in terms of market value of investments made in Foreign Securities/ADRs/GDRs/Foreign Mutual Fund Units</t>
  </si>
  <si>
    <t>g) The percentage in terms of market value of investments made in Foreign Securities/ADRs/GDRs/Foreign Mutual Fund Units as at April 30, 2026 is as under</t>
  </si>
  <si>
    <t>Yuanta/P-shares Taiwan Dividend Plus ETF</t>
  </si>
  <si>
    <t>Foreign ETF</t>
  </si>
  <si>
    <t>Franklin India Arbitrage Fund - Direct Plan - Growth</t>
  </si>
  <si>
    <t>Franklin India Corporate Debt Fund - Direct Plan - Growth</t>
  </si>
  <si>
    <t>Franklin India Money Market Fund Direct-Growth Plan</t>
  </si>
  <si>
    <t>Franklin India Government Securities Fund - Direct Plan - Growth</t>
  </si>
  <si>
    <t>Aditya Birla Sun Life Arbitrage Fund - Direct Plan - Growth</t>
  </si>
  <si>
    <t>Kotak Arbitrage Fund - Direct Plan - Growth</t>
  </si>
  <si>
    <t>Tata Arbitrage Fund - Direct Plan - Growth</t>
  </si>
  <si>
    <t>Axis Corporate Bond Fund - Direct Plan - Growth</t>
  </si>
  <si>
    <t>Kotak Corporate Bond Fund - Direct Plan - Growth</t>
  </si>
  <si>
    <t>Franklin India Medium To Long Duration Fund - Direct Plan - Growth</t>
  </si>
  <si>
    <t>ICICI Prudential Short Term Fund Direct - Growth Plan</t>
  </si>
  <si>
    <t>Franklin India Banking &amp; Psu Debt Fund - Direct Plan - Growth</t>
  </si>
  <si>
    <t xml:space="preserve">Primary Benchmark: 65% Nifty 500+ 20% Nifty Short Duration Index+ 5% Domestic price of gold+ 5% Domestic price of silver+ 5% iCOMDEX </t>
  </si>
  <si>
    <t>Investors should consult their financial advisers if in doubt about whether the product is suitable for them</t>
  </si>
  <si>
    <t>Primary Benchmark: Nifty Equity Savings Index</t>
  </si>
  <si>
    <t>Primary Benchmark: Nifty 50 Hybrid Composite Debt 50:50 Index</t>
  </si>
  <si>
    <t>Primary Benchmark: CRISIL Hybrid 35+65 - Aggressive Index</t>
  </si>
  <si>
    <t>^Franklin India Equity Hybrid Fund is renamed as Franklin India Aggressive Hybrid Fund effective July 11, 2025</t>
  </si>
  <si>
    <t>Primary Benchmark: NIFTY 50 Arbitrage Index</t>
  </si>
  <si>
    <t>Primary Benchmark:  Tier-1 Index:  Nifty 500 (Effective August 1, 2023, the benchmark of the scheme has been changed from NIFTY500 Value 50)</t>
  </si>
  <si>
    <t xml:space="preserve">Tier-2 Index:  NIFTY500 Value 50 </t>
  </si>
  <si>
    <t>Primary Benchmark: BSE Teck (Effective June 1, 2024, the benchmark of the scheme has been renamed from S&amp;P BSE Teck)</t>
  </si>
  <si>
    <t>Primary Benchmark: Nifty Smallcap 250</t>
  </si>
  <si>
    <t>^Franklin India Smaller Companies Fund is renamed as Franklin India Small Cap Fund effective Jul 11, 2025</t>
  </si>
  <si>
    <t>Primary Benchmark: NIFTY 500</t>
  </si>
  <si>
    <t>Primary Benchmark: Nifty Midcap 150</t>
  </si>
  <si>
    <t>^Franklin India Prima Fund is renamed as Franklin India Mid Cap Fund effective Jul 11, 2025</t>
  </si>
  <si>
    <t>Primary Benchmark: BSE 200 TRI</t>
  </si>
  <si>
    <t>Primary Benchmark: Nifty 500 Multi Cap 50:25:25 Total Returns Index</t>
  </si>
  <si>
    <t>Primary Benchmark: NIFTY LargeMidcap 250</t>
  </si>
  <si>
    <t>^Franklin India Equity Advantage Fund is renamed as Franklin India Large &amp; Mid Cap Fund effective Jul 11, 2025</t>
  </si>
  <si>
    <t>Primary Benchmark: Nifty 100</t>
  </si>
  <si>
    <t>^Franklin India Bluechip Fund is renamed as Franklin India Large Cap Fund effective Jul 11, 2025</t>
  </si>
  <si>
    <t>^ Franklin India Equity Fund is renamed as Franklin India Flexi Cap Fund effective Jan 29, 2021.</t>
  </si>
  <si>
    <t>Primary Benchmark: Tier-1 Index:  Nifty 500 (Effective August 1, 2023, the benchmark of the scheme has been changed from  Nifty Dividend Opportunities 50 )</t>
  </si>
  <si>
    <t>Tier-2 Index:  Nifty Dividend Opportunities 50</t>
  </si>
  <si>
    <t>^Templeton India Equity Income Fund is renamed as Franklin India Dividend Yield Fund effective July 11, 2025</t>
  </si>
  <si>
    <t>Primary Benchmark: BSE India Infrastructure Index (Effective June 1, 2024, the benchmark of the scheme has been renamed from S&amp;P BSE India Infrastructure Index)</t>
  </si>
  <si>
    <t>Primary Benchmark: 75% MSCI Asia (Ex-Japan) Standard Index + 25% Nifty 500 Index (Effective March 9, 2024, the benchmark of the scheme has changed from MSCI Asia (ex-Japan) Standard Index)</t>
  </si>
  <si>
    <t>Primary Benchmark: Nifty 50</t>
  </si>
  <si>
    <t>^ Franklin India Index Fund – NSE Nifty Plan is renamed as Franklin India NSE Nifty 50 Index Fund effective July 01, 2022.</t>
  </si>
  <si>
    <t>^ Franklin India TAXSHIELD is renamed as Franklin India ELSS Tax Saver Fund effective December 22, 2023.</t>
  </si>
  <si>
    <t>Primary Benchmark: Russell 3000 Growth Index</t>
  </si>
  <si>
    <t>^  Franklin India Feeder - Franklin U.S. Opportunities Fund is renamed as Franklin U.S. Opportunities Equity Active Fund of Funds effective May 30, 2025.</t>
  </si>
  <si>
    <t>All Plans under Franklin India Feeder- Templeton European Opportunities Fund (FIF-TEOF) merged with Franklin India Feeder - Franklin U.S. Opportunities Fund (FIF-FUSOF) as on June 30, 2025.</t>
  </si>
  <si>
    <t>Primary Benchmark: 65% NIFTY Short Duration Debt Index + 35% NIFTY 50 Arbitrage Index (Effective July 4, 2025, the benchmark is changed from 40% Nifty 500 TRI + 40% Nifty Short Duration Debt Index + 20% domestic gold price)</t>
  </si>
  <si>
    <t>^Franklin India Multi - Asset Solution Fund of Funds is renamed as Franklin India Income Plus Arbitrage Active Fund of Funds effective Jul 04, 2025</t>
  </si>
  <si>
    <t>Primary Benchmark: CRISIL Hybrid 50+50 - Moderate Index</t>
  </si>
  <si>
    <t>** All Plans under Franklin India Life Stage Fund of Funds (FILSF) were merged with Franklin India Dynamic Asset Allocation Fund of Funds (FIDAAF) as on December 19, 2022.</t>
  </si>
  <si>
    <t>^Franklin India Dynamic Asset Allocation Fund of Funds is renamed as Franklin India Dynamic Asset Allocation Active Fund of Funds effective Jul 11, 2025</t>
  </si>
  <si>
    <t>182 DTB (30-Jul-2026) $ ~~</t>
  </si>
  <si>
    <t>91 DTB  (09-Jul-2026) $ ~~</t>
  </si>
  <si>
    <t>$ ~~ 100.00% of the Investment in this security by scheme is placed with Clearing Corporation of India Limited (CCIL) as collateral.</t>
  </si>
  <si>
    <t># In accordance with Clause 18.2 of SEBI Master circular for Mutual Funds dated March 20, 2026 - Investment by Mutual Fund Schemes in units of Corporate Debt Market Development Fund.</t>
  </si>
  <si>
    <t>f) The percentage in terms of market value of investments made in Foreign Securities/ADRs/GDRs/Foreign Mutual Fund Units</t>
  </si>
  <si>
    <t xml:space="preserve">Primary Benchmark: Tier-1 Index:  NIFTY Liquid Index A-I (Effective April 1, 2024, the benchmark of the scheme is changed from CRISIL Liquid Debt B-I Index) </t>
  </si>
  <si>
    <t>91 DTB  (09-Jul-2026) $$ ~~</t>
  </si>
  <si>
    <t>182 DTB (17-Jul-2026) $ ~~</t>
  </si>
  <si>
    <t>91 DTB  (23-Jul-2026) $ ~~</t>
  </si>
  <si>
    <t>$$ ~~ 86.84% of the Investment in this security by scheme is placed with Clearing Corporation of India Limited (CCIL) as collateral.</t>
  </si>
  <si>
    <t xml:space="preserve">Primary Benchmark: Tier-1 Index: NIFTY 1D Rate Index (Effective April 1, 2024, the benchmark of the scheme is changed from CRISIL Liquid Overnight Index) </t>
  </si>
  <si>
    <t>Kotak Mahindra Prime Ltd (25-Jun-2027) @</t>
  </si>
  <si>
    <t>6.88% West Bengal SDL (23-Nov-2026) $$ ~~</t>
  </si>
  <si>
    <t>$$ ~~ 80.00% of the Investment in this security by scheme is placed with Clearing Corporation of India Limited (CCIL) as collateral.</t>
  </si>
  <si>
    <t>i) Hedging Positions through Interest Rate Swaps as on June 30, 2026</t>
  </si>
  <si>
    <t>Underlying</t>
  </si>
  <si>
    <t>Position</t>
  </si>
  <si>
    <t>Instrument Type</t>
  </si>
  <si>
    <t>Maturity/Next Interest Reset Date **</t>
  </si>
  <si>
    <t>Notional Value (in Lakhs)</t>
  </si>
  <si>
    <t>Credila Financial Services CP (01-Mar-2027)</t>
  </si>
  <si>
    <t>Long</t>
  </si>
  <si>
    <t>Floating</t>
  </si>
  <si>
    <t>Short</t>
  </si>
  <si>
    <t>Fixed</t>
  </si>
  <si>
    <t>SIDBI CD (28-Jan-2027)
NABARD CD (28-Jan-2027)</t>
  </si>
  <si>
    <t>SIDBI CD (29-Jan-2027)</t>
  </si>
  <si>
    <t>NABARD CD (28-Jan-2027)
SIDBI CD (04-Feb-2027)</t>
  </si>
  <si>
    <t>SIDBI CD (29-Jan-2027)
Canara Bank CD (02-Feb-2027)
NABARD CD (17-Feb-2027)</t>
  </si>
  <si>
    <t>SIDBI CD (18-Feb-2027)</t>
  </si>
  <si>
    <t>Bajaj Housing Finance Ltd CP (23-Feb-2027)</t>
  </si>
  <si>
    <t>** For IRS with pay fix and receive float - Long position represents the floating leg of IRS contract and the maturity date is considered as next interest fixing date.</t>
  </si>
  <si>
    <t>** For IRS with pay fix and receive float - Short position represents the fixed leg of IRS contract and the maturity date is considered as the maturity date of IRS contract.</t>
  </si>
  <si>
    <t>ii) Total outstanding position in Derivative Instruments (Gross Notional) as at June 30, 2026 is Rs. 80,000.00 Lakhs.</t>
  </si>
  <si>
    <t>iii) Total percentage of existing assets hedged through futures is 20.41%.</t>
  </si>
  <si>
    <t>g)Total value and percentage of illiquid securities</t>
  </si>
  <si>
    <t>i)Term deposits placed as margins for trading in cash and derivatives market</t>
  </si>
  <si>
    <t>j)Security in default beyond maturity date</t>
  </si>
  <si>
    <t xml:space="preserve">Primary Benchmark: Tier-1 Index: NIFTY Money Market Index A-I (Effective April 1, 2024, the benchmark of the scheme is changed from NIFTY Money Market Index B-I) </t>
  </si>
  <si>
    <t>^ Franklin India Savings Fund is renames as Franklin India Money Market effective May 15, 2023.</t>
  </si>
  <si>
    <t>GOI FRB 2033 (22-Sep-2033)$ $ ~~</t>
  </si>
  <si>
    <t>$ ~~ 60.00% of the Investment in this security by scheme is placed with Clearing Corporation of India Limited (CCIL) as collateral.</t>
  </si>
  <si>
    <t>7.70% Poonawalla Fincorp (21-Apr-2028)
Jubilant Bevco Ltd. ZCB (31-May-2028)
Jubilant Beverages Ltd. ZCB (31-May-2028)</t>
  </si>
  <si>
    <t>7.70% Poonawalla Fincorp (21-Apr-2028)
NABARD CD (17-Mar-2027)</t>
  </si>
  <si>
    <t>7.59% Chhattishgarh SGS (11-Feb-2036)</t>
  </si>
  <si>
    <t>7.82% Bajaj Finance Ltd. (31-Jan-2034- PO- 08-Feb-2027)
7.33% Maharashtra SDL (04-Mar-2034)</t>
  </si>
  <si>
    <t>7.33% Maharashtra SDL (04-Mar-2034)
7.31% Karnataka SDL (04-Sep-2033)</t>
  </si>
  <si>
    <t>7.64% REC Ltd. (30-Apr-2027)</t>
  </si>
  <si>
    <t>ii) Total outstanding position in Derivative Instruments (Gross Notional) as at June 30, 2026 is Rs. 17,500.00 Lakhs.</t>
  </si>
  <si>
    <t>iii) Total percentage of existing assets hedged through futures is 62.76%.</t>
  </si>
  <si>
    <t xml:space="preserve">Primary Benchmark: NIFTY Short Duration Debt Index A-II (Effective April 1, 2024, the benchmark of the scheme is changed from CRISIL Low Duration Debt Index) </t>
  </si>
  <si>
    <t>Mahindra &amp; Mahindra Financial Services Ltd ** $</t>
  </si>
  <si>
    <t>7.25% RJ Corp Ltd. (08-Dec-2028 - CO 10-Dec-2027 - 09-Jun-2028)</t>
  </si>
  <si>
    <t>7.82% Bajaj Finance Ltd. (31-Jan-2034- PO- 08-Feb-2027)</t>
  </si>
  <si>
    <t>8.90% Bharti Telecom Series XXIII (05-Nov-2034)
6.92% Power Finance Corporation (14-Apr-2032)
REC Ltd. ZCB (03-Nov-2034)</t>
  </si>
  <si>
    <t>7.64% Uttarakhand SGS(24-Dec-2032)
7.17% Rajasthan (02-Mar-2032)
7.65% Bihar SGS (24-Dec-2033)
7.66% Maharashtra SDL (04-Mar-2047)
7.32% West Bengal SDL (05-Mar-2038)
7.73% Andhra Pradesh SDL (23-Mar-2032)
6.48% Andhra Pradesh SDL (15-July- 2032)</t>
  </si>
  <si>
    <t>7.62% Punjab SGS (28-Jan-2033)
7.32% Chhattisgarh SDL (05-Mar-2037)
7.29% National Housing Bank  (04-Jul-2031)</t>
  </si>
  <si>
    <t>ii) Total outstanding position in Derivative Instruments (Gross Notional) as at June 30, 2026 is Rs. 24,000.00 Lakhs.</t>
  </si>
  <si>
    <t>iii) Total percentage of existing assets hedged through futures is 17.62%.</t>
  </si>
  <si>
    <t>Primary Benchmark: Tier-1 Index:  NIFTY Corporate Bond Index A-II (Effective April 1, 2024, the benchmark of the scheme is changed from NIFTY Corporate Bond Index B-III)</t>
  </si>
  <si>
    <t>7.66% Maharashtra SDL (04-Mar-2047)
7.38% Power Finance Corporation (15-Jan-2032)
7.32% West Bengal SDL (05-Mar-2038)</t>
  </si>
  <si>
    <t>7.62% Punjab SGS (28-Jan-2033)
7.32% Chhattisgarh SDL (05-Mar-2037)
7.17% Rajasthan SDL (02-Mar-2032)</t>
  </si>
  <si>
    <t>REC Ltd. ZCB (03-Nov-2034)</t>
  </si>
  <si>
    <t>7.65% Bihar SGS (24-Dec-2033)
7.66% Maharashtra SDL (04-Mar-2047)
7.73% Andhra Pradesh SDL (23-Mar-2032)</t>
  </si>
  <si>
    <t>ii) Total outstanding position in Derivative Instruments (Gross Notional) as at June 30, 2026 is Rs. 9,000.00 Lakhs.</t>
  </si>
  <si>
    <t>iii) Total percentage of existing assets hedged through futures is 15.41%.</t>
  </si>
  <si>
    <t>Primary Benchmark: Nifty Banking &amp; PSU Debt Index A-II (Effective April 1, 2024, the benchmark of the scheme is changed from NIFTY Banking &amp; PSU Debt Index)</t>
  </si>
  <si>
    <t>GOI FRB 2028 (04-Oct-2028)$ $ ~~</t>
  </si>
  <si>
    <t>$ ~~ 50.00% of the Investment in this security by scheme is placed with Clearing Corporation of India Limited (CCIL) as collateral.</t>
  </si>
  <si>
    <t>Muthoot Finance CP (11-Sep-2026)
SIDBI CD (13-Oct-2026)</t>
  </si>
  <si>
    <t>Jubilant Bevco Ltd. ZCB (31-May-2028)
Jubilant Beverages Ltd. ZCB (31-May-2028)</t>
  </si>
  <si>
    <t>7.23% IRFC Ltd (15-Oct-2026)</t>
  </si>
  <si>
    <t>SIDBI CD (13-Oct-2026)</t>
  </si>
  <si>
    <t>7.70% Sundaram Home Finance (26-Mar-2027)</t>
  </si>
  <si>
    <t>7.70% Sundaram Home Finance (26-Mar-2027)
Credila Financial Services CP (01-Mar-2027)
Union Bank of India CD (16-Mar-2027)</t>
  </si>
  <si>
    <t>ii) Total outstanding position in Derivative Instruments (Gross Notional) as at June 30, 2026 is Rs. 12,000.00 Lakhs.</t>
  </si>
  <si>
    <t>iii) Total percentage of existing assets hedged through futures is 38.00%.</t>
  </si>
  <si>
    <t xml:space="preserve">Primary Benchmark: Nifty Ultra Short Duration Debt Index A-I </t>
  </si>
  <si>
    <t>Primary Benchmark: CRISIL Medium to Long Duration Debt A-III Index</t>
  </si>
  <si>
    <t>7.56% REC Ltd. (31-Aug-2027)</t>
  </si>
  <si>
    <t>7.55% Poonawalla Fincorp (25-Mar-2027)
7.89% TATA Capital Ltd. (26-Jul-2027)</t>
  </si>
  <si>
    <t>7.89% TATA Capital Ltd. (26-Jul-2027)
Jubilant Beverages Ltd. ZCB (31-May-2028)
6.60% REC Ltd. (30-Jun-2027)</t>
  </si>
  <si>
    <t>7.25% RJ Corp Ltd. (08-Dec-2028 - CO 10-Dec-2027 - 09-Jun-2028)
Jubilant Bevco Ltd. ZCB (31-May-2028)</t>
  </si>
  <si>
    <t>7.70% Poonawalla Fincorp (21-Apr-2028)
Jubilant Beverages Ltd. ZCB (31-May-2028)</t>
  </si>
  <si>
    <t>Jubilant Bevco Ltd. ZCB (31-May-2028)</t>
  </si>
  <si>
    <t>ii) Total outstanding position in Derivative Instruments (Gross Notional) as at June 30, 2026 is Rs. 16,500.00 Lakhs.</t>
  </si>
  <si>
    <t>iii) Total percentage of existing assets hedged through futures is 39.43%.</t>
  </si>
  <si>
    <t>Primary Benchmark: NIFTY Low Duration Debt Index A-I</t>
  </si>
  <si>
    <t>Primary Benchmark: CRISIL Long Duration Debt A-III Index</t>
  </si>
  <si>
    <t>7.64% Uttarakhand SGS(24-Dec-2032)
7.62% Punjab SGS (28-Jan-2033)
7.32% Chhattisgarh SDL (05-Mar-2037)</t>
  </si>
  <si>
    <t>7.17% Rajasthan (02-Mar-2032)
7.65% Bihar SGS (24-Dec-2033)
7.66% Maharashtra SDL (04-Mar-2047)</t>
  </si>
  <si>
    <t>7.62% Punjab SGS (28-Jan-2033)
7.66% Maharashtra SDL (04-Mar-2047)
7.73% Andhra Pradesh SDL (23-Mar-2032)</t>
  </si>
  <si>
    <t>ii) Total outstanding position in Derivative Instruments (Gross Notional) as at June 30, 2026 is Rs. 7,000.00 Lakhs.</t>
  </si>
  <si>
    <t>iii) Total percentage of existing assets hedged through futures is 46.82%.</t>
  </si>
  <si>
    <t xml:space="preserve">Primary Benchmark: NIFTY All Duration G-Sec Index </t>
  </si>
  <si>
    <t>Franklin India Long Duration Fund - Direct Plan - Growth</t>
  </si>
  <si>
    <t>Primary Benchmark: CRISIL Short Term Debt Hybrid 60+40 Index (Effective August 12, 2024, the benchmark is changed from 40% Nifty 500+60% Crisil Composite Bond Index)</t>
  </si>
  <si>
    <t>^ Franklin India Pension Plan is renames as Franklin India Retirement Fund effective July 11, 2025.</t>
  </si>
  <si>
    <t>Primary Benchmark: CRISIL Hybrid 85+15 Conservative Index</t>
  </si>
  <si>
    <t>^ Franklin India Debt Hybrid Fund is renames as Franklin India Conservative Hybrid Fund effective July 11, 2025.</t>
  </si>
  <si>
    <t>Franklin India Dynamic Accrual Fund - Segregated Portfolio 3 - 9.50% Yes Bank Ltd CO 23 Dec 2021</t>
  </si>
  <si>
    <t>INE528G08352</t>
  </si>
  <si>
    <t>9.50% Yes Bank Ltd (23-Dec-2116) ~~~ $$ **</t>
  </si>
  <si>
    <t>ICRA D</t>
  </si>
  <si>
    <t xml:space="preserve"> $$ Indicates securities below investment grade or default</t>
  </si>
  <si>
    <t>~~~ Call option for December 23, 2021 has not been exercised by the issuer as per RBI Regulations and thereby, as per Clause 10.4.2 of SEBI Master circular for Mutual Funds dated March 20, 2026, maturity of the security has been moved to 100 years from the date of issuance.</t>
  </si>
  <si>
    <t>As on 30-June-2026</t>
  </si>
  <si>
    <t>c)Security in default beyond maturity date</t>
  </si>
  <si>
    <t>d) Main portfolio of the Scheme Franklin India Dynamic Accrual Fund ceased to exist as per Regulation 38(1)(e) of SEBI Mutual Fund Regulations 2026 and therefore no separate disclosure is published for the main portfolio</t>
  </si>
  <si>
    <t>Franklin India Short Term Income Plan - Segregated Portfolio 3 - 9.50% Yes Bank Ltd CO 23 Dec 2021</t>
  </si>
  <si>
    <t xml:space="preserve">      Institutional Plan Growth Option</t>
  </si>
  <si>
    <t>c) Main portfolio of the Scheme Franklin India Short Term Plan ceased to exist as per Regulation 38(1)(e) of SEBI Mutual Fund Regulations 2026 and therefore no separate disclosure is published for the main portfolio</t>
  </si>
  <si>
    <t>d)Security in default beyond maturity date</t>
  </si>
  <si>
    <t>Franklin India Credit Risk Fund - Segregated Portfolio 3 - 9.50% Yes Bank Ltd CO 23 Dec 2021</t>
  </si>
  <si>
    <t>d) Main portfolio of the Scheme Franklin India Credit Risk Fund ceased to exist as per Regulation 38(1)(e) of SEBI Mutual Fund Regulations 2026 and therefore no separate disclosure is published for the main portfolio</t>
  </si>
  <si>
    <t>Risk level based on portfolio as on June 30, 2026</t>
  </si>
  <si>
    <t>Risk level of primary benchmark as on June 30, 2026</t>
  </si>
  <si>
    <t>Risk level of tier-2 benchmark  as on June 30, 2026</t>
  </si>
  <si>
    <t xml:space="preserve">b) During the month additional instances of fair valuation/deviation from valuation price provided by the valuation agencies </t>
  </si>
  <si>
    <t>d) Exposure to Derivative Instruments:</t>
  </si>
  <si>
    <t xml:space="preserve"> i) Hedging Positions through Futures as on June 30, 2026:</t>
  </si>
  <si>
    <t>Long/Short</t>
  </si>
  <si>
    <t>Futures Price When purchased</t>
  </si>
  <si>
    <t>Current price of the contract</t>
  </si>
  <si>
    <t>Margin maintained
in Rs. Lakhs</t>
  </si>
  <si>
    <t>Ambuja Cements Ltd 28-Jul-26</t>
  </si>
  <si>
    <t>Apollo Hospitals Enterprise Ltd 28-Jul-26</t>
  </si>
  <si>
    <t>AU Small Finance Bank Ltd 28-Jul-26</t>
  </si>
  <si>
    <t>Axis Bank Ltd 28-Jul-26</t>
  </si>
  <si>
    <t>Bajaj Finserv Ltd 28-Jul-26</t>
  </si>
  <si>
    <t>Bajaj Finance Ltd 28-Jul-26</t>
  </si>
  <si>
    <t>Bandhan Bank Ltd 28-Jul-26</t>
  </si>
  <si>
    <t>Bank of Baroda 28-Jul-26</t>
  </si>
  <si>
    <t>Bharti Airtel Ltd 25-Aug-26</t>
  </si>
  <si>
    <t>Cipla Ltd 28-Jul-26</t>
  </si>
  <si>
    <t>Godrej Properties Ltd 28-Jul-26</t>
  </si>
  <si>
    <t>Hindustan Aeronautics Ltd 28-Jul-26</t>
  </si>
  <si>
    <t>HDFC Life Insurance Co Ltd 28-Jul-26</t>
  </si>
  <si>
    <t>Hindustan Petroleum Corporation Ltd 28-Jul-26</t>
  </si>
  <si>
    <t>Hindustan Unilever Ltd 28-Jul-26</t>
  </si>
  <si>
    <t>ICICI Bank Ltd 28-Jul-26</t>
  </si>
  <si>
    <t>Vodafone Idea Ltd 28-Jul-26</t>
  </si>
  <si>
    <t>Indus Towers Ltd 28-Jul-26</t>
  </si>
  <si>
    <t>ITC Ltd 28-Jul-26</t>
  </si>
  <si>
    <t>Jio Financial Services Ltd 28-Jul-26</t>
  </si>
  <si>
    <t>JSW Steel Ltd 28-Jul-26</t>
  </si>
  <si>
    <t>Kotak Mahindra Bank Ltd 28-Jul-26</t>
  </si>
  <si>
    <t>Larsen &amp; Toubro Ltd 28-Jul-26</t>
  </si>
  <si>
    <t>Mahindra &amp; Mahindra Ltd 28-Jul-26</t>
  </si>
  <si>
    <t>Maruti Suzuki India Ltd 28-Jul-26</t>
  </si>
  <si>
    <t>Max Financial Services Ltd 28-Jul-26</t>
  </si>
  <si>
    <t>NTPC Ltd 28-Jul-26</t>
  </si>
  <si>
    <t>Power Finance Corporation Ltd 28-Jul-26</t>
  </si>
  <si>
    <t>Power Grid Corporation of India Ltd 28-Jul-26</t>
  </si>
  <si>
    <t>RBL Bank Ltd 28-Jul-26</t>
  </si>
  <si>
    <t>Reliance Industries Ltd 28-Jul-26</t>
  </si>
  <si>
    <t>SBI Life Insurance Co Ltd 28-Jul-26</t>
  </si>
  <si>
    <t>Sun Pharmaceutical Industries Ltd 28-Jul-26</t>
  </si>
  <si>
    <t>Tata Power Co Ltd 28-Jul-26</t>
  </si>
  <si>
    <t>Tata Steel Ltd 28-Jul-26</t>
  </si>
  <si>
    <t>Titan Co Ltd 28-Jul-26</t>
  </si>
  <si>
    <t>Ultratech Cement Ltd 28-Jul-26</t>
  </si>
  <si>
    <t>Yes Bank Ltd 28-Jul-26</t>
  </si>
  <si>
    <t xml:space="preserve"> iii) Total percentage of existing assets hedged through futures is 49.55%.</t>
  </si>
  <si>
    <t>Bharat Electronics Ltd 28-Jul-26</t>
  </si>
  <si>
    <t>Eternal Ltd 28-Jul-26</t>
  </si>
  <si>
    <t>HDFC Bank Ltd 28-Jul-26</t>
  </si>
  <si>
    <t>Interglobe Aviation Ltd 28-Jul-26</t>
  </si>
  <si>
    <t>PB Fintech Ltd 28-Jul-26</t>
  </si>
  <si>
    <t xml:space="preserve"> ii) Total outstanding position in Derivative Instruments (Gross Notional) as at June 30, 2026 is Rs. 30,667.25 Lacs</t>
  </si>
  <si>
    <t xml:space="preserve"> a) Hedging Positions through Futures as on June 30, 2026:</t>
  </si>
  <si>
    <t>360 One Wam Ltd 28-Jul-26</t>
  </si>
  <si>
    <t>Aditya Birla Capital Ltd 25-Aug-26</t>
  </si>
  <si>
    <t>Adani Energy Solutions Ltd 25-Aug-26</t>
  </si>
  <si>
    <t>Adani Energy Solutions Ltd 28-Jul-26</t>
  </si>
  <si>
    <t>Adani Enterprises Ltd 28-Jul-26</t>
  </si>
  <si>
    <t>Adani Enterprises Ltd 25-Aug-26</t>
  </si>
  <si>
    <t>Adani Green Energy Ltd 28-Jul-26</t>
  </si>
  <si>
    <t>Adani Green Energy Ltd 25-Aug-26</t>
  </si>
  <si>
    <t>Adani Ports and Special Economic Zone Ltd 28-Jul-26</t>
  </si>
  <si>
    <t>Adani Ports and Special Economic Zone Ltd 25-Aug-26</t>
  </si>
  <si>
    <t>Adani Power Ltd 28-Jul-26</t>
  </si>
  <si>
    <t>Adani Power Ltd 25-Aug-26</t>
  </si>
  <si>
    <t>APL Apollo Tubes Ltd 28-Jul-26</t>
  </si>
  <si>
    <t>Ashok Leyland Ltd 28-Jul-26</t>
  </si>
  <si>
    <t>Ashok Leyland Ltd 25-Aug-26</t>
  </si>
  <si>
    <t>Aurobindo Pharma Ltd 28-Jul-26</t>
  </si>
  <si>
    <t>Axis Bank Ltd 25-Aug-26</t>
  </si>
  <si>
    <t>Bajaj Finserv Ltd 25-Aug-26</t>
  </si>
  <si>
    <t>Bajaj Finance Ltd 25-Aug-26</t>
  </si>
  <si>
    <t>Bank of India 28-Jul-26</t>
  </si>
  <si>
    <t>Bank of India 25-Aug-26</t>
  </si>
  <si>
    <t>Bharat Electronics Ltd 25-Aug-26</t>
  </si>
  <si>
    <t>Bharat Heavy Electricals Ltd 28-Jul-26</t>
  </si>
  <si>
    <t>Biocon Ltd 28-Jul-26</t>
  </si>
  <si>
    <t>Biocon Ltd 25-Aug-26</t>
  </si>
  <si>
    <t>Bharat Petroleum Corporation Ltd 28-Jul-26</t>
  </si>
  <si>
    <t>Britannia Industries Ltd 28-Jul-26</t>
  </si>
  <si>
    <t>Britannia Industries Ltd 25-Aug-26</t>
  </si>
  <si>
    <t>Canara Bank 28-Jul-26</t>
  </si>
  <si>
    <t>Canara Bank 25-Aug-26</t>
  </si>
  <si>
    <t>CG Power and Industrial Solutions Ltd 25-Aug-26</t>
  </si>
  <si>
    <t>Cholamandalam Investment and Finance Co Ltd 28-Jul-26</t>
  </si>
  <si>
    <t>Cipla Ltd 25-Aug-26</t>
  </si>
  <si>
    <t>Coal India Ltd 28-Jul-26</t>
  </si>
  <si>
    <t>Container Corporation of India Ltd 28-Jul-26</t>
  </si>
  <si>
    <t>Container Corporation of India Ltd 25-Aug-26</t>
  </si>
  <si>
    <t>Crompton Greaves Consumer Electricals Ltd 28-Jul-26</t>
  </si>
  <si>
    <t>Crompton Greaves Consumer Electricals Ltd 25-Aug-26</t>
  </si>
  <si>
    <t>Dabur India Ltd 28-Jul-26</t>
  </si>
  <si>
    <t>Dabur India Ltd 25-Aug-26</t>
  </si>
  <si>
    <t>Delhivery Ltd 25-Aug-26</t>
  </si>
  <si>
    <t>Divi's Laboratories Ltd 28-Jul-26</t>
  </si>
  <si>
    <t>Eicher Motors Ltd 28-Jul-26</t>
  </si>
  <si>
    <t>Eternal Ltd 25-Aug-26</t>
  </si>
  <si>
    <t>Exide Industries Ltd 28-Jul-26</t>
  </si>
  <si>
    <t>Fortis Healthcare Ltd 28-Jul-26</t>
  </si>
  <si>
    <t>Glenmark Pharmaceuticals Ltd 28-Jul-26</t>
  </si>
  <si>
    <t>Glenmark Pharmaceuticals Ltd 25-Aug-26</t>
  </si>
  <si>
    <t>Godrej Consumer Products Ltd 28-Jul-26</t>
  </si>
  <si>
    <t>Godrej Properties Ltd 25-Aug-26</t>
  </si>
  <si>
    <t>HDFC Bank Ltd 25-Aug-26</t>
  </si>
  <si>
    <t>HDFC Life Insurance Co Ltd 25-Aug-26</t>
  </si>
  <si>
    <t>Hero MotoCorp Ltd 28-Jul-26</t>
  </si>
  <si>
    <t>Hindalco Industries Ltd 28-Jul-26</t>
  </si>
  <si>
    <t>Hindalco Industries Ltd 25-Aug-26</t>
  </si>
  <si>
    <t>Hindustan Petroleum Corporation Ltd 25-Aug-26</t>
  </si>
  <si>
    <t>Hindustan Unilever Ltd 25-Aug-26</t>
  </si>
  <si>
    <t>Hindustan Zinc Ltd 28-Jul-26</t>
  </si>
  <si>
    <t>Hindustan Zinc Ltd 25-Aug-26</t>
  </si>
  <si>
    <t>ICICI Bank Ltd 25-Aug-26</t>
  </si>
  <si>
    <t>ICICI Prudential Life Insurance Co Ltd 28-Jul-26</t>
  </si>
  <si>
    <t>Vodafone Idea Ltd 25-Aug-26</t>
  </si>
  <si>
    <t>IDFC First Bank Ltd 28-Jul-26</t>
  </si>
  <si>
    <t>Indian Energy Exchange Ltd 28-Jul-26</t>
  </si>
  <si>
    <t>Indian Energy Exchange Ltd 25-Aug-26</t>
  </si>
  <si>
    <t>IndusInd Bank Ltd 28-Jul-26</t>
  </si>
  <si>
    <t>Indian Oil Corporation Ltd 28-Jul-26</t>
  </si>
  <si>
    <t>ITC Ltd 25-Aug-26</t>
  </si>
  <si>
    <t>Jio Financial Services Ltd 25-Aug-26</t>
  </si>
  <si>
    <t>JSW Energy Ltd 25-Aug-26</t>
  </si>
  <si>
    <t>JSW Steel Ltd 25-Aug-26</t>
  </si>
  <si>
    <t>Kalyan Jewellers India Ltd 28-Jul-26</t>
  </si>
  <si>
    <t>Kalyan Jewellers India Ltd 25-Aug-26</t>
  </si>
  <si>
    <t>Kfin Technologies Ltd 28-Jul-26</t>
  </si>
  <si>
    <t>Laurus Labs Ltd 28-Jul-26</t>
  </si>
  <si>
    <t>Laurus Labs Ltd 25-Aug-26</t>
  </si>
  <si>
    <t>Larsen &amp; Toubro Ltd 25-Aug-26</t>
  </si>
  <si>
    <t>Mahindra &amp; Mahindra Ltd 25-Aug-26</t>
  </si>
  <si>
    <t>Manappuram Finance Ltd 28-Jul-26</t>
  </si>
  <si>
    <t>Manappuram Finance Ltd 25-Aug-26</t>
  </si>
  <si>
    <t>Marico Ltd 28-Jul-26</t>
  </si>
  <si>
    <t>Maruti Suzuki India Ltd 25-Aug-26</t>
  </si>
  <si>
    <t>Max Healthcare Institute Ltd 28-Jul-26</t>
  </si>
  <si>
    <t>Multi Commodity Exchange Of India Ltd 28-Jul-26</t>
  </si>
  <si>
    <t>Multi Commodity Exchange Of India Ltd 25-Aug-26</t>
  </si>
  <si>
    <t>Mphasis Ltd 28-Jul-26</t>
  </si>
  <si>
    <t>National Aluminium Co Ltd 25-Aug-26</t>
  </si>
  <si>
    <t>Info Edge (India) Ltd 28-Jul-26</t>
  </si>
  <si>
    <t>Info Edge (India) Ltd 25-Aug-26</t>
  </si>
  <si>
    <t>NBCC (India) Ltd 28-Jul-26</t>
  </si>
  <si>
    <t>Nestle India Ltd 28-Jul-26</t>
  </si>
  <si>
    <t>Nestle India Ltd 25-Aug-26</t>
  </si>
  <si>
    <t>NMDC Ltd 28-Jul-26</t>
  </si>
  <si>
    <t>FSN E-Commerce Ventures Ltd 28-Jul-26</t>
  </si>
  <si>
    <t>Oil &amp; Natural Gas Corporation Ltd 28-Jul-26</t>
  </si>
  <si>
    <t>Oil &amp; Natural Gas Corporation Ltd 25-Aug-26</t>
  </si>
  <si>
    <t>Patanjali Foods Ltd 28-Jul-26</t>
  </si>
  <si>
    <t>One 97 Communications Ltd 28-Jul-26</t>
  </si>
  <si>
    <t>One 97 Communications Ltd 25-Aug-26</t>
  </si>
  <si>
    <t>PG Electroplast Ltd 28-Jul-26</t>
  </si>
  <si>
    <t>Pidilite Industries Ltd 28-Jul-26</t>
  </si>
  <si>
    <t>Punjab National Bank 28-Jul-26</t>
  </si>
  <si>
    <t>Punjab National Bank 25-Aug-26</t>
  </si>
  <si>
    <t>PNB Housing Finance Ltd 28-Jul-26</t>
  </si>
  <si>
    <t>Hitachi Energy India Ltd 28-Jul-26</t>
  </si>
  <si>
    <t>REC Ltd 28-Jul-26</t>
  </si>
  <si>
    <t>Reliance Industries Ltd 25-Aug-26</t>
  </si>
  <si>
    <t>Steel Authority of India Ltd 28-Jul-26</t>
  </si>
  <si>
    <t>Steel Authority of India Ltd 25-Aug-26</t>
  </si>
  <si>
    <t>SBI Life Insurance Co Ltd 25-Aug-26</t>
  </si>
  <si>
    <t>State Bank of India 28-Jul-26</t>
  </si>
  <si>
    <t>State Bank of India 25-Aug-26</t>
  </si>
  <si>
    <t>Shriram Finance Ltd 28-Jul-26</t>
  </si>
  <si>
    <t>Shriram Finance Ltd 25-Aug-26</t>
  </si>
  <si>
    <t>Solar Industries India Ltd 28-Jul-26</t>
  </si>
  <si>
    <t>Solar Industries India Ltd 25-Aug-26</t>
  </si>
  <si>
    <t>Suzlon Energy Ltd 25-Aug-26</t>
  </si>
  <si>
    <t>Tata Power Co Ltd 25-Aug-26</t>
  </si>
  <si>
    <t>Tata Motors Passenger Vehicles Ltd 28-Jul-26</t>
  </si>
  <si>
    <t>Tata Motors Passenger Vehicles Ltd 25-Aug-26</t>
  </si>
  <si>
    <t>TVS Motor Co Ltd 28-Jul-26</t>
  </si>
  <si>
    <t>TVS Motor Co Ltd 25-Aug-26</t>
  </si>
  <si>
    <t>Ultratech Cement Ltd 25-Aug-26</t>
  </si>
  <si>
    <t>United Spirits Ltd 28-Jul-26</t>
  </si>
  <si>
    <t>Varun Beverages Ltd 28-Jul-26</t>
  </si>
  <si>
    <t>Vedanta Ltd 28-Jul-26</t>
  </si>
  <si>
    <t>Vedanta Ltd 25-Aug-26</t>
  </si>
  <si>
    <t>Vishal Mega Mart Ltd 28-Jul-26</t>
  </si>
  <si>
    <t>Yes Bank Ltd 25-Aug-26</t>
  </si>
  <si>
    <t xml:space="preserve"> ii) Total outstanding position in Derivative Instruments (Gross Notional) as at June 30, 2026 is Rs. Rs. 102,179.89 Lacs</t>
  </si>
  <si>
    <t xml:space="preserve"> iii) Total percentage of existing assets hedged through futures is 71.69%.</t>
  </si>
  <si>
    <t>$ ~~ 100% of the Investment in this security by scheme is placed with Clearing Corporation of India Limited (CCIL) as collateral.</t>
  </si>
  <si>
    <t>91 DTB  (28-Aug-2026) $ ~~</t>
  </si>
  <si>
    <t>$ ~~ 83.33% of the Investment in this security by scheme is placed with Clearing Corporation of India Limited (CCIL) as collateral.</t>
  </si>
  <si>
    <t>7.38% GOI 2027 (20-Jun-2027) $ ~~</t>
  </si>
  <si>
    <t># ~~ 0.71% of the Investment in this security by scheme is placed with NSE as collateral.</t>
  </si>
  <si>
    <t>$$ ~~ 0.23% of the Investment in this security by scheme is placed with NSE as collateral.</t>
  </si>
  <si>
    <t>Reliance Industries Ltd # ~~</t>
  </si>
  <si>
    <t>HDFC Bank Ltd $$ ~~</t>
  </si>
  <si>
    <t>$ # 100.00% of the Investment in this security by scheme is placed with Clearing Corporation of India Limited (CCIL) as collateral.</t>
  </si>
  <si>
    <t>$ ~~12.34% of the Investment in this security by scheme is placed with NSE as collateral.</t>
  </si>
  <si>
    <t>$$ ~~8.54% of the Investment in this security by scheme is placed with NSE as collateral.</t>
  </si>
  <si>
    <t># ~~6.70% of the Investment in this security by scheme is placed with NSE as collateral.</t>
  </si>
  <si>
    <t>^ ~~3.54% of the Investment in this security by scheme is placed with NSE as collateral.</t>
  </si>
  <si>
    <t>! ~~10.85% of the Investment in this security by scheme is placed with NSE as collateral.</t>
  </si>
  <si>
    <t>!! ~~7.70% of the Investment in this security by scheme is placed with NSE as collateral.</t>
  </si>
  <si>
    <t>! ^ 14.08% of the Investment in this security by scheme is placed with NSE as collateral.</t>
  </si>
  <si>
    <t xml:space="preserve">7.06% GOI 2028 (10-Apr-2028) $ # </t>
  </si>
  <si>
    <t>Reliance Industries Ltd $ ~~</t>
  </si>
  <si>
    <t>Infosys Ltd $$ ~~</t>
  </si>
  <si>
    <t>HDFC Bank Ltd # ~~</t>
  </si>
  <si>
    <t>Axis Bank Ltd ! ~~</t>
  </si>
  <si>
    <t>Bharti Airtel Ltd !! ~~</t>
  </si>
  <si>
    <t xml:space="preserve">HCL Technologies Ltd ! ^ </t>
  </si>
  <si>
    <t>## ~~12.54% of the Investment in this security by scheme is placed with NSE as collateral.</t>
  </si>
  <si>
    <t>$ ~~100.00% of the Investment in this security by scheme is placed with Clearing Corporation</t>
  </si>
  <si>
    <t># ~~88.33% of the Investment in this security by scheme is placed with NSE as collateral.</t>
  </si>
  <si>
    <t>^ ~~32.89% of the Investment in this security by scheme is placed with NSE as collateral.</t>
  </si>
  <si>
    <t>! ~~48.95% of the Investment in this security by scheme is placed with NSE as collateral.</t>
  </si>
  <si>
    <t>!! ~~44.25% of the Investment in this security by scheme is placed with NSE as collateral.</t>
  </si>
  <si>
    <t>$ ##15.27% of the Investment in this security by scheme is placed with NSE as collateral.</t>
  </si>
  <si>
    <t>$$ ##6.98% of the Investment in this security by scheme is placed with NSE as collateral.</t>
  </si>
  <si>
    <t>^^ ~~13.89% of the Investment in this security by scheme is placed with NSE as collateral.</t>
  </si>
  <si>
    <t>7.06% GOI 2028 (10-Apr-2028) $ ~~</t>
  </si>
  <si>
    <t>7.37% GOI 2028 (23-Oct-2028) $ ~~</t>
  </si>
  <si>
    <t>Reliance Industries Ltd $$ ~~</t>
  </si>
  <si>
    <t>Infosys Ltd # ~~</t>
  </si>
  <si>
    <t>HDFC Bank Ltd ! ~~</t>
  </si>
  <si>
    <t>State Bank of India !! ~~</t>
  </si>
  <si>
    <t xml:space="preserve">Mahindra &amp; Mahindra Ltd ! ^ </t>
  </si>
  <si>
    <t xml:space="preserve">Kotak Mahindra Bank Ltd $ # </t>
  </si>
  <si>
    <t>Axis Bank Ltd $ ##</t>
  </si>
  <si>
    <t>Bharti Airtel Ltd $$ ##</t>
  </si>
  <si>
    <t>NTPC Ltd ^^ ~~</t>
  </si>
  <si>
    <t>HDFC Life Insurance Co Ltd ## ~~</t>
  </si>
  <si>
    <t>^^ ~~ 100.00% of the Investment in this security by scheme is placed with NSE as collateral.</t>
  </si>
  <si>
    <t># ~~35.68% of the Investment in this security by scheme is placed with NSE as collateral.</t>
  </si>
  <si>
    <t>## ~~ 25.06% of the Investment in this security by scheme is placed with NSE as collateral.</t>
  </si>
  <si>
    <t>^ ~~ 27.08% of the Investment in this security by scheme is placed with NSE as collateral.</t>
  </si>
  <si>
    <t>! ~~ 71.07% of the Investment in this security by scheme is placed with NSE as collateral.</t>
  </si>
  <si>
    <t>!! ~~ 29.54% of the Investment in this security by scheme is placed with NSE as collateral.</t>
  </si>
  <si>
    <t>! ^ 2.01% of the Investment in this security by scheme is placed with NSE as collateral.</t>
  </si>
  <si>
    <t>!! ^^ 35.67% of the Investment in this security by scheme is placed with NSE as collateral.</t>
  </si>
  <si>
    <t># * 46.11% of the Investment in this security by scheme is placed with NSE as collateral.</t>
  </si>
  <si>
    <t>## ** 42.86% of the Investment in this security by scheme is placed with NSE as collateral.</t>
  </si>
  <si>
    <t>$$ ## 38.99% of the Investment in this security by scheme is placed with NSE as collateral.</t>
  </si>
  <si>
    <t>## !! 50.76% of the Investment in this security by scheme is placed with NSE as collateral.</t>
  </si>
  <si>
    <t>$$ ! 33.44% of the Investment in this security by scheme is placed with NSE as collateral.</t>
  </si>
  <si>
    <t>^^ ~15.90% of the Investment in this security by scheme is placed with NSE as collateral.</t>
  </si>
  <si>
    <t>Hindalco Industries Ltd ## ~~</t>
  </si>
  <si>
    <t>HDFC Bank Ltd ^ ~~</t>
  </si>
  <si>
    <t>Sun Pharmaceutical Industries Ltd ! ~~</t>
  </si>
  <si>
    <t>ICICI Bank Ltd !! ~~</t>
  </si>
  <si>
    <t xml:space="preserve">IDFC First Bank Ltd ! ^ </t>
  </si>
  <si>
    <t>ITC Ltd !! ^^</t>
  </si>
  <si>
    <t xml:space="preserve">Axis Bank Ltd # * </t>
  </si>
  <si>
    <t>Bajaj Finance Ltd ## **</t>
  </si>
  <si>
    <t>Adani Enterprises Ltd ## !!</t>
  </si>
  <si>
    <t>Godrej Properties Ltd $$ !</t>
  </si>
  <si>
    <t>Eternal Ltd ^^ ~</t>
  </si>
  <si>
    <t>Franklin India Liquid Fund Direct-Growth Plan ^^ ~~</t>
  </si>
  <si>
    <t>h) Repo transactions in corporate debt securities during the Month</t>
  </si>
  <si>
    <t>Number of contracts bought</t>
  </si>
  <si>
    <t>Number of contracts Sold</t>
  </si>
  <si>
    <t>Gross Notional Value of contracts where options were bought  in Rs. Lakhs</t>
  </si>
  <si>
    <t>Gross Notional Value of contracts where options were  sold in Rs. Lakhs</t>
  </si>
  <si>
    <t>Net Profit/Loss value on all contracts in Rs. Lakhs</t>
  </si>
  <si>
    <t xml:space="preserve"> c) Total exposure due to futures (non hedging positions) as a percentage of net assets is Nil.</t>
  </si>
  <si>
    <t xml:space="preserve"> a) Hedging Positions through Futures as on June 30, 2026 is Nil.</t>
  </si>
  <si>
    <t xml:space="preserve"> b) Total outstanding position in Derivative Instruments (Gross Notional) as at June 30, 2026 is Nil. </t>
  </si>
  <si>
    <t xml:space="preserve"> d) For the Month ended June 30, 2026 following were the non-hedging transactions through futures which have been squared off/expired:</t>
  </si>
  <si>
    <t>d) Exposure to Derivative Instruments as on June 30, 2026:</t>
  </si>
  <si>
    <t>Gross Notional Value of contracts where futures were bought  in Rs. Lakhs</t>
  </si>
  <si>
    <t>Gross Notional Value of contracts where futures were  sold in Rs. Lakhs</t>
  </si>
  <si>
    <t>Net Profit/(Loss) value on all contracts in Rs. Lakhs</t>
  </si>
  <si>
    <t>iv) For the Month ended June 30, 2026 following were the hedging transactions through futures which have been squared off/expired:</t>
  </si>
  <si>
    <t>Net Profit/ (Loss) value on all contracts in Rs. Lakhs</t>
  </si>
  <si>
    <t xml:space="preserve"> iv) For the Month ended June 30, 2026 following were the hedging transactions through futures which have been squared off/expired:</t>
  </si>
  <si>
    <t xml:space="preserve"> iii) Total percentage of existing assets hedged through options is Nil.</t>
  </si>
  <si>
    <t xml:space="preserve"> i) Hedging Positions through covered call options as on June 30, 2026 is Nil.</t>
  </si>
  <si>
    <t xml:space="preserve"> ii) Total outstanding position in Derivative Instruments (Gross Notional) as at June 30, 2026 is Nil. </t>
  </si>
  <si>
    <t xml:space="preserve"> iv) For the Month ended June 30, 2026 following were the hedging transactions through covered call options which have been squared off/expired:</t>
  </si>
  <si>
    <t>l) Risk-o-meter</t>
  </si>
  <si>
    <t xml:space="preserve"> ii) Total outstanding position in Derivative Instruments (Gross Notional) as at June 30, 2026 is Rs. Rs. 20,921.21 Lacs</t>
  </si>
  <si>
    <t xml:space="preserve"> iii) Total percentage of existing assets hedged through futures is 7.42%.</t>
  </si>
  <si>
    <t>(b) Unlisted ***</t>
  </si>
  <si>
    <t>Franklin India Money Market Fund Direct-Growth Plan ^^ ~ ~</t>
  </si>
  <si>
    <t>Franklin India Income Plus Arbitrage Active Fund of Funds (Formerly known as Franklin India Multi - Asset Solution Fund of Funds)^</t>
  </si>
  <si>
    <t>AUM excluding the aggregate investments by other schemes of Franklin Templeton Mutual Fund in this scheme is Rs. 3307.20 Lakhs.</t>
  </si>
  <si>
    <t>7.9265% LIC Housing Finance Ltd (14-Jul-2027)</t>
  </si>
  <si>
    <t>6.65% LIC Housing Finance Ltd (15-Feb-2027) **</t>
  </si>
  <si>
    <t>7.73% LIC Housing Finance Ltd (18-MAR-2027) **</t>
  </si>
  <si>
    <t>ICICI Bank Ltd # ~~</t>
  </si>
  <si>
    <t>$$ ~~37.17% of the Investment in this security by scheme is placed with NSE as collateral.</t>
  </si>
  <si>
    <t>! ^ 29.03% of the Investment in this security by scheme is placed with NSE as collateral.</t>
  </si>
  <si>
    <t>$ # 47.27% of the Investment in this security by scheme is placed with NSE as collateral.</t>
  </si>
  <si>
    <t>ICICI Bank Ltd ^ ~~</t>
  </si>
  <si>
    <t>Larsen &amp; Toubro Ltd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</si>
</sst>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1" formatCode="_(* #,##0.00_);_(* \(#,##0.00\);_(* &quot;-&quot;??_);_(@_)"/>
    <numFmt numFmtId="182" formatCode="#,##0.0000"/>
    <numFmt numFmtId="185" formatCode="#,##0.000"/>
    <numFmt numFmtId="186" formatCode="#,##0.00%"/>
    <numFmt numFmtId="187" formatCode="0.0000000%"/>
    <numFmt numFmtId="188" formatCode="_(* #,##0_);_(* \(#,##0\);_(* &quot;-&quot;??_);_(@_)"/>
  </numFmts>
  <fonts count="22">
    <font>
      <sz val="11"/>
      <color theme="1"/>
      <name val="Calibri"/>
      <family val="2"/>
      <scheme val="minor"/>
    </font>
    <font>
      <b/>
      <sz val="9"/>
      <name val="Arial"/>
      <family val="2"/>
    </font>
    <font>
      <sz val="9"/>
      <name val="Arial"/>
      <family val="2"/>
    </font>
    <font>
      <b/>
      <sz val="8"/>
      <name val="Arial"/>
      <family val="2"/>
    </font>
    <font>
      <b/>
      <sz val="11"/>
      <color indexed="63"/>
      <name val="Arial"/>
      <family val="2"/>
    </font>
    <font>
      <sz val="8"/>
      <name val="Arial"/>
      <family val="2"/>
    </font>
    <font>
      <b/>
      <sz val="8"/>
      <name val="Calibri"/>
      <family val="2"/>
    </font>
    <font>
      <sz val="8"/>
      <name val="Calibri"/>
      <family val="2"/>
    </font>
    <font>
      <b/>
      <sz val="11"/>
      <name val="Calibri"/>
      <family val="2"/>
    </font>
    <font>
      <sz val="11"/>
      <name val="Calibri"/>
      <family val="2"/>
    </font>
    <font>
      <sz val="11"/>
      <color theme="1"/>
      <name val="Calibri"/>
      <family val="2"/>
      <scheme val="minor"/>
    </font>
    <font>
      <u/>
      <sz val="11"/>
      <color theme="10"/>
      <name val="Calibri"/>
      <family val="2"/>
      <scheme val="minor"/>
    </font>
    <font>
      <sz val="9"/>
      <color theme="1"/>
      <name val="Arial"/>
      <family val="2"/>
    </font>
    <font>
      <sz val="8"/>
      <color theme="1"/>
      <name val="Arial"/>
      <family val="2"/>
    </font>
    <font>
      <b/>
      <sz val="8"/>
      <color theme="1"/>
      <name val="Arial"/>
      <family val="2"/>
    </font>
    <font>
      <b/>
      <sz val="9"/>
      <color theme="1"/>
      <name val="Arial"/>
      <family val="2"/>
    </font>
    <font>
      <u/>
      <sz val="8"/>
      <color theme="10"/>
      <name val="Arial"/>
      <family val="2"/>
    </font>
    <font>
      <b/>
      <sz val="8"/>
      <name val="Calibri"/>
      <family val="2"/>
      <scheme val="minor"/>
    </font>
    <font>
      <sz val="8"/>
      <name val="Calibri"/>
      <family val="2"/>
      <scheme val="minor"/>
    </font>
    <font>
      <sz val="11"/>
      <name val="Calibri"/>
      <family val="2"/>
      <scheme val="minor"/>
    </font>
    <font>
      <sz val="10"/>
      <color theme="1"/>
      <name val="Calibri"/>
      <family val="2"/>
      <scheme val="minor"/>
    </font>
    <font>
      <b/>
      <sz val="11"/>
      <name val="Calibri"/>
      <family val="2"/>
      <scheme val="minor"/>
    </font>
  </fonts>
  <fills count="5">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71" fontId="10" fillId="0" borderId="0" applyFont="0" applyFill="0" applyBorder="0" applyAlignment="0" applyProtection="0"/>
    <xf numFmtId="0" fontId="11" fillId="0" borderId="0" applyNumberFormat="0" applyFill="0" applyBorder="0" applyAlignment="0" applyProtection="0"/>
    <xf numFmtId="9" fontId="10" fillId="0" borderId="0" applyFont="0" applyFill="0" applyBorder="0" applyAlignment="0" applyProtection="0"/>
  </cellStyleXfs>
  <cellXfs count="193">
    <xf numFmtId="0" fontId="0" fillId="0" borderId="0" xfId="0"/>
    <xf numFmtId="0" fontId="12" fillId="2" borderId="0" xfId="0" applyFont="1" applyFill="1"/>
    <xf numFmtId="0" fontId="1" fillId="2" borderId="0" xfId="0" applyFont="1" applyFill="1" applyAlignment="1">
      <alignment horizontal="left" vertical="top" wrapText="1"/>
    </xf>
    <xf numFmtId="0" fontId="2" fillId="2" borderId="0" xfId="0" applyFont="1" applyFill="1" applyAlignment="1">
      <alignment horizontal="left" vertical="top" wrapText="1"/>
    </xf>
    <xf numFmtId="0" fontId="2" fillId="2" borderId="0" xfId="0" applyNumberFormat="1" applyFont="1" applyFill="1" applyAlignment="1">
      <alignment horizontal="left" vertical="top" wrapText="1"/>
    </xf>
    <xf numFmtId="4" fontId="2" fillId="2" borderId="0" xfId="0" applyNumberFormat="1" applyFont="1" applyFill="1" applyAlignment="1">
      <alignment horizontal="left" vertical="top" wrapText="1"/>
    </xf>
    <xf numFmtId="0" fontId="12" fillId="2" borderId="0" xfId="0" applyNumberFormat="1" applyFont="1" applyFill="1"/>
    <xf numFmtId="4" fontId="12" fillId="2" borderId="0" xfId="0" applyNumberFormat="1" applyFont="1" applyFill="1"/>
    <xf numFmtId="0" fontId="13" fillId="2" borderId="0" xfId="0" applyFont="1" applyFill="1"/>
    <xf numFmtId="0" fontId="13" fillId="2" borderId="0" xfId="0" applyNumberFormat="1" applyFont="1" applyFill="1"/>
    <xf numFmtId="0" fontId="3" fillId="2" borderId="0" xfId="0" applyFont="1" applyFill="1" applyAlignment="1">
      <alignment horizontal="left" vertical="top"/>
    </xf>
    <xf numFmtId="4" fontId="13" fillId="3" borderId="0" xfId="0" applyNumberFormat="1" applyFont="1" applyFill="1" applyBorder="1"/>
    <xf numFmtId="39" fontId="13" fillId="2" borderId="0" xfId="0" applyNumberFormat="1" applyFont="1" applyFill="1"/>
    <xf numFmtId="39" fontId="13" fillId="3" borderId="0" xfId="0" applyNumberFormat="1" applyFont="1" applyFill="1" applyBorder="1"/>
    <xf numFmtId="0" fontId="14" fillId="2" borderId="0" xfId="0" applyFont="1" applyFill="1"/>
    <xf numFmtId="0" fontId="14" fillId="2" borderId="0" xfId="0" applyNumberFormat="1" applyFont="1" applyFill="1"/>
    <xf numFmtId="39" fontId="14" fillId="2" borderId="0" xfId="0" applyNumberFormat="1" applyFont="1" applyFill="1"/>
    <xf numFmtId="39" fontId="14" fillId="3" borderId="0" xfId="0" applyNumberFormat="1" applyFont="1" applyFill="1" applyBorder="1"/>
    <xf numFmtId="0" fontId="14" fillId="0" borderId="1" xfId="0" applyFont="1" applyBorder="1" applyAlignment="1">
      <alignment vertical="center"/>
    </xf>
    <xf numFmtId="0" fontId="14" fillId="0" borderId="1" xfId="0" applyFont="1" applyBorder="1" applyAlignment="1">
      <alignment horizontal="center" vertical="center"/>
    </xf>
    <xf numFmtId="0"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xf>
    <xf numFmtId="0" fontId="14" fillId="2" borderId="2" xfId="0" applyFont="1" applyFill="1" applyBorder="1"/>
    <xf numFmtId="0" fontId="13" fillId="2" borderId="2" xfId="0" applyFont="1" applyFill="1" applyBorder="1"/>
    <xf numFmtId="0" fontId="13" fillId="2" borderId="2" xfId="0" applyNumberFormat="1" applyFont="1" applyFill="1" applyBorder="1"/>
    <xf numFmtId="39" fontId="13" fillId="2" borderId="2" xfId="0" applyNumberFormat="1" applyFont="1" applyFill="1" applyBorder="1"/>
    <xf numFmtId="39" fontId="13" fillId="3" borderId="2" xfId="0" applyNumberFormat="1" applyFont="1" applyFill="1" applyBorder="1"/>
    <xf numFmtId="0" fontId="14" fillId="2" borderId="3" xfId="0" applyFont="1" applyFill="1" applyBorder="1"/>
    <xf numFmtId="0" fontId="13" fillId="2" borderId="3" xfId="0" applyFont="1" applyFill="1" applyBorder="1"/>
    <xf numFmtId="0" fontId="13" fillId="2" borderId="3" xfId="0" applyNumberFormat="1" applyFont="1" applyFill="1" applyBorder="1"/>
    <xf numFmtId="39" fontId="13" fillId="2" borderId="3" xfId="0" applyNumberFormat="1" applyFont="1" applyFill="1" applyBorder="1"/>
    <xf numFmtId="39" fontId="13" fillId="3" borderId="3" xfId="0" applyNumberFormat="1" applyFont="1" applyFill="1" applyBorder="1"/>
    <xf numFmtId="3" fontId="13" fillId="2" borderId="3" xfId="0" applyNumberFormat="1" applyFont="1" applyFill="1" applyBorder="1"/>
    <xf numFmtId="0" fontId="14" fillId="2" borderId="3" xfId="0" applyNumberFormat="1" applyFont="1" applyFill="1" applyBorder="1"/>
    <xf numFmtId="39" fontId="14" fillId="2" borderId="3" xfId="0" applyNumberFormat="1" applyFont="1" applyFill="1" applyBorder="1"/>
    <xf numFmtId="39" fontId="14" fillId="3" borderId="3" xfId="0" applyNumberFormat="1" applyFont="1" applyFill="1" applyBorder="1"/>
    <xf numFmtId="0" fontId="14" fillId="2" borderId="4" xfId="0" applyFont="1" applyFill="1" applyBorder="1"/>
    <xf numFmtId="0" fontId="14" fillId="2" borderId="4" xfId="0" applyNumberFormat="1" applyFont="1" applyFill="1" applyBorder="1"/>
    <xf numFmtId="39" fontId="14" fillId="2" borderId="4" xfId="0" applyNumberFormat="1" applyFont="1" applyFill="1" applyBorder="1"/>
    <xf numFmtId="39" fontId="14" fillId="3" borderId="4" xfId="0" applyNumberFormat="1" applyFont="1" applyFill="1" applyBorder="1"/>
    <xf numFmtId="0" fontId="14" fillId="2" borderId="0" xfId="0" applyFont="1" applyFill="1" applyAlignment="1">
      <alignment horizontal="right"/>
    </xf>
    <xf numFmtId="182" fontId="13" fillId="2" borderId="0" xfId="0" applyNumberFormat="1" applyFont="1" applyFill="1"/>
    <xf numFmtId="0" fontId="14" fillId="2" borderId="5" xfId="0" applyFont="1" applyFill="1" applyBorder="1" applyAlignment="1">
      <alignment horizontal="center"/>
    </xf>
    <xf numFmtId="182" fontId="13" fillId="2" borderId="5" xfId="0" applyNumberFormat="1" applyFont="1" applyFill="1" applyBorder="1"/>
    <xf numFmtId="4" fontId="13" fillId="2" borderId="0" xfId="0" applyNumberFormat="1" applyFont="1" applyFill="1"/>
    <xf numFmtId="185" fontId="13" fillId="2" borderId="0" xfId="0" applyNumberFormat="1" applyFont="1" applyFill="1"/>
    <xf numFmtId="0" fontId="14" fillId="2" borderId="0" xfId="0" applyNumberFormat="1" applyFont="1" applyFill="1" applyAlignment="1">
      <alignment horizontal="right"/>
    </xf>
    <xf numFmtId="0" fontId="14" fillId="2" borderId="1" xfId="0" applyFont="1" applyFill="1" applyBorder="1"/>
    <xf numFmtId="39" fontId="14" fillId="2" borderId="1" xfId="0" applyNumberFormat="1" applyFont="1" applyFill="1" applyBorder="1"/>
    <xf numFmtId="39" fontId="14" fillId="3" borderId="1" xfId="0" applyNumberFormat="1" applyFont="1" applyFill="1" applyBorder="1"/>
    <xf numFmtId="0" fontId="11" fillId="2" borderId="0" xfId="2" applyFill="1"/>
    <xf numFmtId="186" fontId="13" fillId="2" borderId="0" xfId="0" applyNumberFormat="1" applyFont="1" applyFill="1"/>
    <xf numFmtId="0" fontId="15" fillId="2" borderId="0" xfId="0" applyFont="1" applyFill="1"/>
    <xf numFmtId="0" fontId="14" fillId="0" borderId="6" xfId="0" applyFont="1" applyBorder="1" applyAlignment="1">
      <alignment vertical="center"/>
    </xf>
    <xf numFmtId="0" fontId="14" fillId="0" borderId="6" xfId="0" applyFont="1" applyBorder="1" applyAlignment="1">
      <alignment horizontal="center" vertical="center"/>
    </xf>
    <xf numFmtId="0" fontId="14" fillId="0" borderId="6" xfId="0" applyNumberFormat="1" applyFont="1" applyBorder="1" applyAlignment="1">
      <alignment horizontal="center" vertical="center"/>
    </xf>
    <xf numFmtId="2" fontId="14" fillId="0" borderId="6" xfId="0" applyNumberFormat="1" applyFont="1" applyBorder="1" applyAlignment="1">
      <alignment horizontal="center" vertical="center"/>
    </xf>
    <xf numFmtId="2" fontId="14" fillId="0" borderId="6" xfId="0" applyNumberFormat="1" applyFont="1" applyBorder="1" applyAlignment="1">
      <alignment horizontal="center" vertical="center" wrapText="1"/>
    </xf>
    <xf numFmtId="0" fontId="15" fillId="2" borderId="6" xfId="0" applyFont="1" applyFill="1" applyBorder="1" applyAlignment="1">
      <alignment wrapText="1"/>
    </xf>
    <xf numFmtId="0" fontId="15" fillId="2" borderId="6" xfId="0" applyFont="1" applyFill="1" applyBorder="1"/>
    <xf numFmtId="0" fontId="14" fillId="2" borderId="7" xfId="0" applyFont="1" applyFill="1" applyBorder="1"/>
    <xf numFmtId="0" fontId="13" fillId="2" borderId="7" xfId="0" applyFont="1" applyFill="1" applyBorder="1"/>
    <xf numFmtId="0" fontId="13" fillId="2" borderId="7" xfId="0" applyNumberFormat="1" applyFont="1" applyFill="1" applyBorder="1"/>
    <xf numFmtId="39" fontId="13" fillId="2" borderId="7" xfId="0" applyNumberFormat="1" applyFont="1" applyFill="1" applyBorder="1"/>
    <xf numFmtId="39" fontId="13" fillId="3" borderId="7" xfId="0" applyNumberFormat="1" applyFont="1" applyFill="1" applyBorder="1"/>
    <xf numFmtId="3" fontId="13" fillId="2" borderId="7" xfId="0" applyNumberFormat="1" applyFont="1" applyFill="1" applyBorder="1"/>
    <xf numFmtId="4" fontId="13" fillId="2" borderId="7" xfId="0" applyNumberFormat="1" applyFont="1" applyFill="1" applyBorder="1"/>
    <xf numFmtId="0" fontId="14" fillId="2" borderId="7" xfId="0" applyNumberFormat="1" applyFont="1" applyFill="1" applyBorder="1"/>
    <xf numFmtId="39" fontId="14" fillId="2" borderId="7" xfId="0" applyNumberFormat="1" applyFont="1" applyFill="1" applyBorder="1"/>
    <xf numFmtId="39" fontId="14" fillId="3" borderId="7" xfId="0" applyNumberFormat="1" applyFont="1" applyFill="1" applyBorder="1"/>
    <xf numFmtId="0" fontId="14" fillId="2" borderId="8" xfId="0" applyFont="1" applyFill="1" applyBorder="1"/>
    <xf numFmtId="0" fontId="14" fillId="2" borderId="8" xfId="0" applyNumberFormat="1" applyFont="1" applyFill="1" applyBorder="1"/>
    <xf numFmtId="39" fontId="14" fillId="2" borderId="8" xfId="0" applyNumberFormat="1" applyFont="1" applyFill="1" applyBorder="1"/>
    <xf numFmtId="39" fontId="14" fillId="3" borderId="8" xfId="0" applyNumberFormat="1" applyFont="1" applyFill="1" applyBorder="1"/>
    <xf numFmtId="39" fontId="14" fillId="2" borderId="0" xfId="0" applyNumberFormat="1" applyFont="1" applyFill="1" applyAlignment="1">
      <alignment horizontal="right"/>
    </xf>
    <xf numFmtId="39" fontId="13" fillId="3" borderId="0" xfId="0" applyNumberFormat="1" applyFont="1" applyFill="1"/>
    <xf numFmtId="0" fontId="14" fillId="3" borderId="0" xfId="0" applyFont="1" applyFill="1"/>
    <xf numFmtId="0" fontId="13" fillId="3" borderId="0" xfId="0" applyFont="1" applyFill="1"/>
    <xf numFmtId="39" fontId="14" fillId="0" borderId="7" xfId="0" applyNumberFormat="1" applyFont="1" applyFill="1" applyBorder="1"/>
    <xf numFmtId="0" fontId="14" fillId="0" borderId="0" xfId="0" applyFont="1"/>
    <xf numFmtId="0" fontId="13" fillId="0" borderId="0" xfId="0" applyFont="1"/>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left" wrapText="1"/>
    </xf>
    <xf numFmtId="171" fontId="5" fillId="0" borderId="5" xfId="1" applyFont="1" applyFill="1" applyBorder="1" applyAlignment="1">
      <alignment horizontal="center"/>
    </xf>
    <xf numFmtId="10" fontId="5" fillId="0" borderId="5" xfId="3" applyNumberFormat="1" applyFont="1" applyFill="1" applyBorder="1" applyAlignment="1">
      <alignment horizontal="center" wrapText="1"/>
    </xf>
    <xf numFmtId="0" fontId="14" fillId="0" borderId="0" xfId="0" applyFont="1" applyAlignment="1">
      <alignment horizontal="right"/>
    </xf>
    <xf numFmtId="187" fontId="13" fillId="2" borderId="0" xfId="3" applyNumberFormat="1" applyFont="1" applyFill="1"/>
    <xf numFmtId="0" fontId="5" fillId="0" borderId="0" xfId="0" applyFont="1" applyAlignment="1">
      <alignment horizontal="left" wrapText="1"/>
    </xf>
    <xf numFmtId="171" fontId="5" fillId="0" borderId="0" xfId="1" applyFont="1" applyFill="1" applyBorder="1" applyAlignment="1">
      <alignment horizontal="center"/>
    </xf>
    <xf numFmtId="10" fontId="5" fillId="0" borderId="0" xfId="3" applyNumberFormat="1" applyFont="1" applyFill="1" applyBorder="1" applyAlignment="1">
      <alignment horizontal="center" wrapText="1"/>
    </xf>
    <xf numFmtId="2" fontId="14" fillId="0" borderId="1" xfId="0" applyNumberFormat="1" applyFont="1" applyBorder="1" applyAlignment="1">
      <alignment horizontal="center" vertical="center" wrapText="1"/>
    </xf>
    <xf numFmtId="2" fontId="14" fillId="3" borderId="5" xfId="0" applyNumberFormat="1" applyFont="1" applyFill="1" applyBorder="1" applyAlignment="1">
      <alignment horizontal="center" vertical="center"/>
    </xf>
    <xf numFmtId="39" fontId="13" fillId="3" borderId="1" xfId="0" applyNumberFormat="1" applyFont="1" applyFill="1" applyBorder="1"/>
    <xf numFmtId="39" fontId="13" fillId="3" borderId="4" xfId="0" applyNumberFormat="1" applyFont="1" applyFill="1" applyBorder="1"/>
    <xf numFmtId="2" fontId="13" fillId="2" borderId="3" xfId="0" applyNumberFormat="1" applyFont="1" applyFill="1" applyBorder="1"/>
    <xf numFmtId="2" fontId="14" fillId="0" borderId="5" xfId="0" applyNumberFormat="1" applyFont="1" applyBorder="1" applyAlignment="1">
      <alignment horizontal="center" vertical="center" wrapText="1"/>
    </xf>
    <xf numFmtId="39" fontId="14" fillId="3" borderId="9" xfId="0" applyNumberFormat="1" applyFont="1" applyFill="1" applyBorder="1"/>
    <xf numFmtId="0" fontId="16" fillId="3" borderId="0" xfId="2" applyFont="1" applyFill="1"/>
    <xf numFmtId="0" fontId="14" fillId="3" borderId="0" xfId="0" applyFont="1" applyFill="1" applyAlignment="1">
      <alignment horizontal="left" wrapText="1"/>
    </xf>
    <xf numFmtId="0" fontId="14" fillId="3" borderId="0" xfId="0" applyFont="1" applyFill="1" applyAlignment="1">
      <alignment horizontal="left"/>
    </xf>
    <xf numFmtId="0" fontId="13" fillId="3" borderId="0" xfId="0" applyFont="1" applyFill="1" applyAlignment="1">
      <alignment horizontal="left" wrapText="1"/>
    </xf>
    <xf numFmtId="0" fontId="13" fillId="3" borderId="0" xfId="0" applyFont="1" applyFill="1" applyAlignment="1">
      <alignment horizontal="left"/>
    </xf>
    <xf numFmtId="4" fontId="13" fillId="3" borderId="0" xfId="0" applyNumberFormat="1" applyFont="1" applyFill="1"/>
    <xf numFmtId="39" fontId="14" fillId="3" borderId="0" xfId="0" applyNumberFormat="1" applyFont="1" applyFill="1"/>
    <xf numFmtId="0" fontId="3" fillId="0" borderId="5" xfId="0" applyFont="1" applyBorder="1" applyAlignment="1">
      <alignment horizontal="center" vertical="center"/>
    </xf>
    <xf numFmtId="2" fontId="3" fillId="0" borderId="5" xfId="0" applyNumberFormat="1" applyFont="1" applyBorder="1" applyAlignment="1">
      <alignment horizontal="center" vertical="center"/>
    </xf>
    <xf numFmtId="0" fontId="3" fillId="0" borderId="5" xfId="0" applyFont="1" applyBorder="1" applyAlignment="1">
      <alignment horizontal="center" vertical="center" wrapText="1"/>
    </xf>
    <xf numFmtId="2" fontId="3" fillId="0" borderId="5" xfId="0" applyNumberFormat="1" applyFont="1" applyBorder="1" applyAlignment="1">
      <alignment horizontal="center" vertical="center" wrapText="1"/>
    </xf>
    <xf numFmtId="0" fontId="5" fillId="0" borderId="5" xfId="0" applyFont="1" applyBorder="1"/>
    <xf numFmtId="15" fontId="5" fillId="0" borderId="5" xfId="0" applyNumberFormat="1" applyFont="1" applyBorder="1"/>
    <xf numFmtId="4" fontId="5" fillId="0" borderId="5" xfId="0" applyNumberFormat="1" applyFont="1" applyBorder="1"/>
    <xf numFmtId="0" fontId="14" fillId="3" borderId="0" xfId="0" applyFont="1" applyFill="1" applyAlignment="1">
      <alignment vertical="top"/>
    </xf>
    <xf numFmtId="0" fontId="14" fillId="3" borderId="0" xfId="0" applyFont="1" applyFill="1" applyAlignment="1">
      <alignment vertical="top" wrapText="1"/>
    </xf>
    <xf numFmtId="0" fontId="14" fillId="0" borderId="5" xfId="0" applyFont="1" applyBorder="1" applyAlignment="1">
      <alignment vertical="center"/>
    </xf>
    <xf numFmtId="0" fontId="14" fillId="0" borderId="5" xfId="0" applyFont="1" applyBorder="1" applyAlignment="1">
      <alignment horizontal="center" vertical="center"/>
    </xf>
    <xf numFmtId="2" fontId="14" fillId="0" borderId="5" xfId="0" applyNumberFormat="1" applyFont="1" applyBorder="1" applyAlignment="1">
      <alignment horizontal="center" vertical="center"/>
    </xf>
    <xf numFmtId="0" fontId="13" fillId="2" borderId="1" xfId="0" applyFont="1" applyFill="1" applyBorder="1"/>
    <xf numFmtId="39" fontId="13" fillId="2" borderId="1" xfId="0" applyNumberFormat="1" applyFont="1" applyFill="1" applyBorder="1" applyAlignment="1">
      <alignment horizontal="center" vertical="center" wrapText="1"/>
    </xf>
    <xf numFmtId="39" fontId="13" fillId="2" borderId="1" xfId="0" applyNumberFormat="1" applyFont="1" applyFill="1" applyBorder="1"/>
    <xf numFmtId="0" fontId="13" fillId="2" borderId="3" xfId="0" applyFont="1" applyFill="1" applyBorder="1" applyAlignment="1">
      <alignment wrapText="1"/>
    </xf>
    <xf numFmtId="171" fontId="14" fillId="2" borderId="3" xfId="0" applyNumberFormat="1" applyFont="1" applyFill="1" applyBorder="1"/>
    <xf numFmtId="0" fontId="14" fillId="2" borderId="0" xfId="0" applyFont="1" applyFill="1" applyAlignment="1">
      <alignment wrapText="1"/>
    </xf>
    <xf numFmtId="0" fontId="0" fillId="0" borderId="0" xfId="0" applyAlignment="1">
      <alignment wrapText="1"/>
    </xf>
    <xf numFmtId="0" fontId="14" fillId="0" borderId="5" xfId="0" applyFont="1" applyBorder="1" applyAlignment="1">
      <alignment horizontal="center" vertical="center" wrapText="1"/>
    </xf>
    <xf numFmtId="0" fontId="14" fillId="2" borderId="0" xfId="0" applyFont="1" applyFill="1" applyAlignment="1">
      <alignment vertical="top" wrapText="1"/>
    </xf>
    <xf numFmtId="0" fontId="17" fillId="0" borderId="10" xfId="0" applyFont="1" applyBorder="1" applyAlignment="1">
      <alignment horizontal="center" vertical="center" wrapText="1"/>
    </xf>
    <xf numFmtId="0" fontId="17" fillId="0" borderId="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right" vertical="center" wrapText="1"/>
    </xf>
    <xf numFmtId="0" fontId="18" fillId="0" borderId="11" xfId="0" applyFont="1" applyBorder="1" applyAlignment="1">
      <alignment horizontal="justify" vertical="center"/>
    </xf>
    <xf numFmtId="171" fontId="18" fillId="0" borderId="4" xfId="1" applyFont="1" applyFill="1" applyBorder="1" applyAlignment="1">
      <alignment horizontal="justify" vertical="center"/>
    </xf>
    <xf numFmtId="171" fontId="18" fillId="0" borderId="12" xfId="1" applyFont="1" applyFill="1" applyBorder="1" applyAlignment="1">
      <alignment horizontal="right" vertical="center"/>
    </xf>
    <xf numFmtId="171" fontId="7" fillId="0" borderId="4" xfId="1" applyFont="1" applyFill="1" applyBorder="1" applyAlignment="1">
      <alignment horizontal="right" vertical="center"/>
    </xf>
    <xf numFmtId="4" fontId="7" fillId="0" borderId="4" xfId="1" applyNumberFormat="1" applyFont="1" applyFill="1" applyBorder="1" applyAlignment="1">
      <alignment horizontal="right" vertical="center"/>
    </xf>
    <xf numFmtId="0" fontId="14" fillId="2" borderId="0" xfId="0" applyFont="1" applyFill="1" applyBorder="1"/>
    <xf numFmtId="0" fontId="14" fillId="2" borderId="0" xfId="0" applyNumberFormat="1" applyFont="1" applyFill="1" applyBorder="1"/>
    <xf numFmtId="39" fontId="14" fillId="2" borderId="0" xfId="0" applyNumberFormat="1" applyFont="1" applyFill="1" applyBorder="1"/>
    <xf numFmtId="0" fontId="13" fillId="2" borderId="0" xfId="0" applyFont="1" applyFill="1" applyBorder="1"/>
    <xf numFmtId="0" fontId="5" fillId="3" borderId="11" xfId="0" applyFont="1" applyFill="1" applyBorder="1" applyAlignment="1">
      <alignment horizontal="center" vertical="center"/>
    </xf>
    <xf numFmtId="188" fontId="5" fillId="3" borderId="4" xfId="1" applyNumberFormat="1" applyFont="1" applyFill="1" applyBorder="1" applyAlignment="1">
      <alignment vertical="center"/>
    </xf>
    <xf numFmtId="171" fontId="5" fillId="3" borderId="4" xfId="1" applyFont="1" applyFill="1" applyBorder="1" applyAlignment="1">
      <alignment vertical="center"/>
    </xf>
    <xf numFmtId="171" fontId="5" fillId="3" borderId="4" xfId="0" applyNumberFormat="1" applyFont="1" applyFill="1" applyBorder="1" applyAlignment="1">
      <alignment horizontal="right" vertical="center"/>
    </xf>
    <xf numFmtId="0" fontId="14" fillId="3" borderId="0" xfId="0" applyFont="1" applyFill="1" applyAlignment="1">
      <alignment horizontal="right"/>
    </xf>
    <xf numFmtId="0" fontId="19" fillId="0" borderId="11" xfId="0" applyFont="1" applyBorder="1" applyAlignment="1">
      <alignment horizontal="center" vertical="center"/>
    </xf>
    <xf numFmtId="4" fontId="19" fillId="0" borderId="11" xfId="0" applyNumberFormat="1" applyFont="1" applyBorder="1" applyAlignment="1">
      <alignment horizontal="center" vertical="center"/>
    </xf>
    <xf numFmtId="4" fontId="19" fillId="0" borderId="5" xfId="0" applyNumberFormat="1" applyFont="1" applyBorder="1" applyAlignment="1">
      <alignment horizontal="center" vertical="center"/>
    </xf>
    <xf numFmtId="0" fontId="19" fillId="0" borderId="5" xfId="0" applyFont="1" applyBorder="1" applyAlignment="1">
      <alignment horizontal="center" vertical="center"/>
    </xf>
    <xf numFmtId="171" fontId="10" fillId="0" borderId="5" xfId="1" applyFont="1" applyFill="1" applyBorder="1"/>
    <xf numFmtId="188" fontId="19" fillId="0" borderId="4" xfId="1" applyNumberFormat="1" applyFont="1" applyFill="1" applyBorder="1" applyAlignment="1">
      <alignment vertical="center"/>
    </xf>
    <xf numFmtId="171" fontId="9" fillId="0" borderId="4" xfId="1" applyFont="1" applyFill="1" applyBorder="1" applyAlignment="1">
      <alignment vertical="center"/>
    </xf>
    <xf numFmtId="171" fontId="9" fillId="0" borderId="4" xfId="0" applyNumberFormat="1" applyFont="1" applyBorder="1" applyAlignment="1">
      <alignment horizontal="right" vertical="center"/>
    </xf>
    <xf numFmtId="3" fontId="19" fillId="0" borderId="11" xfId="0" applyNumberFormat="1" applyFont="1" applyBorder="1" applyAlignment="1">
      <alignment horizontal="right" vertical="center"/>
    </xf>
    <xf numFmtId="4" fontId="9" fillId="0" borderId="11" xfId="0" applyNumberFormat="1" applyFont="1" applyBorder="1" applyAlignment="1">
      <alignment horizontal="center" vertical="center"/>
    </xf>
    <xf numFmtId="0" fontId="5" fillId="3" borderId="0" xfId="0" applyFont="1" applyFill="1" applyBorder="1" applyAlignment="1">
      <alignment horizontal="center" vertical="center"/>
    </xf>
    <xf numFmtId="188" fontId="5" fillId="3" borderId="0" xfId="1" applyNumberFormat="1" applyFont="1" applyFill="1" applyBorder="1" applyAlignment="1">
      <alignment vertical="center"/>
    </xf>
    <xf numFmtId="171" fontId="5" fillId="3" borderId="0" xfId="1" applyFont="1" applyFill="1" applyBorder="1" applyAlignment="1">
      <alignment vertical="center"/>
    </xf>
    <xf numFmtId="171" fontId="5" fillId="3" borderId="0" xfId="0" applyNumberFormat="1" applyFont="1" applyFill="1" applyBorder="1" applyAlignment="1">
      <alignment horizontal="right" vertical="center"/>
    </xf>
    <xf numFmtId="0" fontId="13" fillId="2" borderId="10" xfId="0" applyFont="1" applyFill="1" applyBorder="1"/>
    <xf numFmtId="0" fontId="13" fillId="2" borderId="13" xfId="0" applyFont="1" applyFill="1" applyBorder="1"/>
    <xf numFmtId="0" fontId="4" fillId="4" borderId="9" xfId="0" applyFont="1" applyFill="1" applyBorder="1" applyAlignment="1">
      <alignment horizontal="center" vertical="center" wrapText="1"/>
    </xf>
    <xf numFmtId="0" fontId="4" fillId="4" borderId="0" xfId="0" applyFont="1" applyFill="1" applyAlignment="1">
      <alignment horizontal="center" vertical="center" wrapText="1"/>
    </xf>
    <xf numFmtId="0" fontId="14" fillId="0" borderId="0" xfId="0" applyFont="1" applyAlignment="1">
      <alignment vertical="top" wrapText="1"/>
    </xf>
    <xf numFmtId="0" fontId="14" fillId="2" borderId="10" xfId="0" applyFont="1" applyFill="1" applyBorder="1"/>
    <xf numFmtId="0" fontId="14" fillId="2" borderId="13" xfId="0" applyFont="1" applyFill="1" applyBorder="1"/>
    <xf numFmtId="0" fontId="13" fillId="2" borderId="0" xfId="0" applyFont="1" applyFill="1" applyAlignment="1">
      <alignment wrapText="1"/>
    </xf>
    <xf numFmtId="0" fontId="20" fillId="0" borderId="1" xfId="0" applyFont="1" applyBorder="1"/>
    <xf numFmtId="0" fontId="20" fillId="0" borderId="4" xfId="0" applyFont="1" applyBorder="1"/>
    <xf numFmtId="0" fontId="20" fillId="0" borderId="5" xfId="0" applyFont="1" applyBorder="1"/>
    <xf numFmtId="0" fontId="20" fillId="0" borderId="1" xfId="0" applyFont="1" applyBorder="1" applyAlignment="1">
      <alignment wrapText="1"/>
    </xf>
    <xf numFmtId="0" fontId="20" fillId="0" borderId="4" xfId="0" applyFont="1" applyBorder="1" applyAlignment="1">
      <alignment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0" fontId="13" fillId="3" borderId="0" xfId="0" applyFont="1" applyFill="1" applyAlignment="1">
      <alignment horizontal="left" wrapText="1"/>
    </xf>
    <xf numFmtId="0" fontId="4" fillId="4" borderId="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 xfId="0" applyFont="1" applyFill="1" applyBorder="1" applyAlignment="1">
      <alignment horizontal="right" vertical="center" wrapText="1"/>
    </xf>
    <xf numFmtId="0" fontId="3" fillId="3" borderId="4" xfId="0" applyFont="1" applyFill="1" applyBorder="1" applyAlignment="1">
      <alignment horizontal="right" vertical="center" wrapText="1"/>
    </xf>
    <xf numFmtId="0" fontId="21" fillId="0" borderId="1" xfId="0" applyFont="1" applyBorder="1" applyAlignment="1">
      <alignment horizontal="center" vertical="center" wrapText="1"/>
    </xf>
    <xf numFmtId="0" fontId="21"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right" vertical="center" wrapText="1"/>
    </xf>
    <xf numFmtId="0" fontId="8" fillId="0" borderId="4" xfId="0" applyFont="1" applyBorder="1" applyAlignment="1">
      <alignment horizontal="right" vertical="center" wrapText="1"/>
    </xf>
    <xf numFmtId="4" fontId="7" fillId="0" borderId="1" xfId="1" applyNumberFormat="1" applyFont="1" applyFill="1" applyBorder="1" applyAlignment="1">
      <alignment horizontal="right" vertical="center"/>
    </xf>
    <xf numFmtId="4" fontId="7" fillId="0" borderId="4" xfId="1" applyNumberFormat="1" applyFont="1" applyFill="1" applyBorder="1" applyAlignment="1">
      <alignment horizontal="right" vertical="center"/>
    </xf>
    <xf numFmtId="0" fontId="21"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right" vertical="center" wrapText="1"/>
    </xf>
    <xf numFmtId="0" fontId="14" fillId="2" borderId="0" xfId="0" applyFont="1" applyFill="1" applyAlignment="1">
      <alignment horizontal="left" vertical="center" wrapText="1"/>
    </xf>
    <xf numFmtId="0" fontId="14" fillId="2" borderId="0" xfId="0" applyFont="1" applyFill="1" applyAlignment="1">
      <alignment wrapText="1"/>
    </xf>
    <xf numFmtId="0" fontId="0" fillId="0" borderId="0" xfId="0" applyAlignment="1">
      <alignment wrapText="1"/>
    </xf>
  </cellXfs>
  <cellStyles count="4">
    <cellStyle name="Comma" xfId="1" builtinId="3"/>
    <cellStyle name="Hyperlink" xfId="2" builtinId="8"/>
    <cellStyle name="Normal" xfId="0" builtinId="0"/>
    <cellStyle name="Percent" xfId="3" builtinId="5"/>
  </cellStyles>
  <dxfs count="134">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
      <numFmt numFmtId="181" formatCode="&quot;0.00*&quo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8.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0.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2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2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2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9.png"/></Relationships>
</file>

<file path=xl/drawings/_rels/drawing2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2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2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2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2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3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3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3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3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3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3.png"/></Relationships>
</file>

<file path=xl/drawings/_rels/drawing3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145</xdr:row>
      <xdr:rowOff>152400</xdr:rowOff>
    </xdr:from>
    <xdr:to>
      <xdr:col>1</xdr:col>
      <xdr:colOff>762000</xdr:colOff>
      <xdr:row>158</xdr:row>
      <xdr:rowOff>0</xdr:rowOff>
    </xdr:to>
    <xdr:pic>
      <xdr:nvPicPr>
        <xdr:cNvPr id="26749" name="Picture 1">
          <a:extLst>
            <a:ext uri="{FF2B5EF4-FFF2-40B4-BE49-F238E27FC236}">
              <a16:creationId xmlns:a16="http://schemas.microsoft.com/office/drawing/2014/main" id="{756F221A-B453-73B7-8CC9-7B498D494C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21193125"/>
          <a:ext cx="2847975"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128</xdr:row>
      <xdr:rowOff>0</xdr:rowOff>
    </xdr:from>
    <xdr:to>
      <xdr:col>1</xdr:col>
      <xdr:colOff>676275</xdr:colOff>
      <xdr:row>140</xdr:row>
      <xdr:rowOff>114300</xdr:rowOff>
    </xdr:to>
    <xdr:pic>
      <xdr:nvPicPr>
        <xdr:cNvPr id="26750" name="Picture 2">
          <a:extLst>
            <a:ext uri="{FF2B5EF4-FFF2-40B4-BE49-F238E27FC236}">
              <a16:creationId xmlns:a16="http://schemas.microsoft.com/office/drawing/2014/main" id="{09371C4E-8C94-C8B3-7C20-FA53EBAF39E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8621375"/>
          <a:ext cx="288607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180975</xdr:colOff>
      <xdr:row>83</xdr:row>
      <xdr:rowOff>85725</xdr:rowOff>
    </xdr:from>
    <xdr:to>
      <xdr:col>1</xdr:col>
      <xdr:colOff>1485900</xdr:colOff>
      <xdr:row>97</xdr:row>
      <xdr:rowOff>0</xdr:rowOff>
    </xdr:to>
    <xdr:pic>
      <xdr:nvPicPr>
        <xdr:cNvPr id="35965" name="Picture 1">
          <a:extLst>
            <a:ext uri="{FF2B5EF4-FFF2-40B4-BE49-F238E27FC236}">
              <a16:creationId xmlns:a16="http://schemas.microsoft.com/office/drawing/2014/main" id="{C323109E-73D9-1BF3-894D-A262655FFB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2296775"/>
          <a:ext cx="3200400"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65</xdr:row>
      <xdr:rowOff>9525</xdr:rowOff>
    </xdr:from>
    <xdr:to>
      <xdr:col>1</xdr:col>
      <xdr:colOff>1276350</xdr:colOff>
      <xdr:row>78</xdr:row>
      <xdr:rowOff>38100</xdr:rowOff>
    </xdr:to>
    <xdr:pic>
      <xdr:nvPicPr>
        <xdr:cNvPr id="35966" name="Picture 2">
          <a:extLst>
            <a:ext uri="{FF2B5EF4-FFF2-40B4-BE49-F238E27FC236}">
              <a16:creationId xmlns:a16="http://schemas.microsoft.com/office/drawing/2014/main" id="{85A348E0-00BB-21E4-1C92-06073979BD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9648825"/>
          <a:ext cx="303847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85725</xdr:colOff>
      <xdr:row>112</xdr:row>
      <xdr:rowOff>152400</xdr:rowOff>
    </xdr:from>
    <xdr:to>
      <xdr:col>0</xdr:col>
      <xdr:colOff>3838575</xdr:colOff>
      <xdr:row>126</xdr:row>
      <xdr:rowOff>38100</xdr:rowOff>
    </xdr:to>
    <xdr:pic>
      <xdr:nvPicPr>
        <xdr:cNvPr id="36989" name="Picture 1">
          <a:extLst>
            <a:ext uri="{FF2B5EF4-FFF2-40B4-BE49-F238E27FC236}">
              <a16:creationId xmlns:a16="http://schemas.microsoft.com/office/drawing/2014/main" id="{84AC4E51-21D8-491C-3D3C-07AE0A6D5E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7659350"/>
          <a:ext cx="3400425"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190500</xdr:colOff>
      <xdr:row>94</xdr:row>
      <xdr:rowOff>85725</xdr:rowOff>
    </xdr:from>
    <xdr:to>
      <xdr:col>0</xdr:col>
      <xdr:colOff>3676650</xdr:colOff>
      <xdr:row>107</xdr:row>
      <xdr:rowOff>123825</xdr:rowOff>
    </xdr:to>
    <xdr:pic>
      <xdr:nvPicPr>
        <xdr:cNvPr id="36990" name="Picture 2">
          <a:extLst>
            <a:ext uri="{FF2B5EF4-FFF2-40B4-BE49-F238E27FC236}">
              <a16:creationId xmlns:a16="http://schemas.microsoft.com/office/drawing/2014/main" id="{3459FBF8-2142-7AD9-CBC7-425F794AB2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15030450"/>
          <a:ext cx="329565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95250</xdr:colOff>
      <xdr:row>131</xdr:row>
      <xdr:rowOff>66675</xdr:rowOff>
    </xdr:from>
    <xdr:to>
      <xdr:col>1</xdr:col>
      <xdr:colOff>1000125</xdr:colOff>
      <xdr:row>144</xdr:row>
      <xdr:rowOff>76200</xdr:rowOff>
    </xdr:to>
    <xdr:pic>
      <xdr:nvPicPr>
        <xdr:cNvPr id="38013" name="Picture 1">
          <a:extLst>
            <a:ext uri="{FF2B5EF4-FFF2-40B4-BE49-F238E27FC236}">
              <a16:creationId xmlns:a16="http://schemas.microsoft.com/office/drawing/2014/main" id="{673DBB4B-2C68-1956-3211-E58235380C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9116675"/>
          <a:ext cx="316230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113</xdr:row>
      <xdr:rowOff>76200</xdr:rowOff>
    </xdr:from>
    <xdr:to>
      <xdr:col>1</xdr:col>
      <xdr:colOff>981075</xdr:colOff>
      <xdr:row>127</xdr:row>
      <xdr:rowOff>66675</xdr:rowOff>
    </xdr:to>
    <xdr:pic>
      <xdr:nvPicPr>
        <xdr:cNvPr id="38014" name="Picture 2">
          <a:extLst>
            <a:ext uri="{FF2B5EF4-FFF2-40B4-BE49-F238E27FC236}">
              <a16:creationId xmlns:a16="http://schemas.microsoft.com/office/drawing/2014/main" id="{D9240139-8E37-FB03-CB5B-CD2E23812A6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16554450"/>
          <a:ext cx="309562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133</xdr:row>
      <xdr:rowOff>0</xdr:rowOff>
    </xdr:from>
    <xdr:to>
      <xdr:col>1</xdr:col>
      <xdr:colOff>895350</xdr:colOff>
      <xdr:row>146</xdr:row>
      <xdr:rowOff>133350</xdr:rowOff>
    </xdr:to>
    <xdr:pic>
      <xdr:nvPicPr>
        <xdr:cNvPr id="39037" name="Picture 2">
          <a:extLst>
            <a:ext uri="{FF2B5EF4-FFF2-40B4-BE49-F238E27FC236}">
              <a16:creationId xmlns:a16="http://schemas.microsoft.com/office/drawing/2014/main" id="{B9AB2B15-9702-261F-D0FE-2C6D43B73C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9316700"/>
          <a:ext cx="308610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153</xdr:row>
      <xdr:rowOff>76200</xdr:rowOff>
    </xdr:from>
    <xdr:to>
      <xdr:col>1</xdr:col>
      <xdr:colOff>1028700</xdr:colOff>
      <xdr:row>166</xdr:row>
      <xdr:rowOff>85725</xdr:rowOff>
    </xdr:to>
    <xdr:pic>
      <xdr:nvPicPr>
        <xdr:cNvPr id="39038" name="Picture 3">
          <a:extLst>
            <a:ext uri="{FF2B5EF4-FFF2-40B4-BE49-F238E27FC236}">
              <a16:creationId xmlns:a16="http://schemas.microsoft.com/office/drawing/2014/main" id="{5AB42D68-6940-88B4-363A-01B35B45A1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22250400"/>
          <a:ext cx="3152775"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47625</xdr:colOff>
      <xdr:row>146</xdr:row>
      <xdr:rowOff>152400</xdr:rowOff>
    </xdr:from>
    <xdr:to>
      <xdr:col>1</xdr:col>
      <xdr:colOff>695325</xdr:colOff>
      <xdr:row>160</xdr:row>
      <xdr:rowOff>95250</xdr:rowOff>
    </xdr:to>
    <xdr:pic>
      <xdr:nvPicPr>
        <xdr:cNvPr id="2181" name="Picture 4">
          <a:extLst>
            <a:ext uri="{FF2B5EF4-FFF2-40B4-BE49-F238E27FC236}">
              <a16:creationId xmlns:a16="http://schemas.microsoft.com/office/drawing/2014/main" id="{73CF81EB-920F-6B6D-29FC-0AC9070BD1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21717000"/>
          <a:ext cx="3000375"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167</xdr:row>
      <xdr:rowOff>9525</xdr:rowOff>
    </xdr:from>
    <xdr:to>
      <xdr:col>1</xdr:col>
      <xdr:colOff>676275</xdr:colOff>
      <xdr:row>179</xdr:row>
      <xdr:rowOff>114300</xdr:rowOff>
    </xdr:to>
    <xdr:pic>
      <xdr:nvPicPr>
        <xdr:cNvPr id="2182" name="Picture 2">
          <a:extLst>
            <a:ext uri="{FF2B5EF4-FFF2-40B4-BE49-F238E27FC236}">
              <a16:creationId xmlns:a16="http://schemas.microsoft.com/office/drawing/2014/main" id="{B469B650-5312-03DD-C055-BAD92FD47D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24584025"/>
          <a:ext cx="2952750" cy="181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95250</xdr:colOff>
      <xdr:row>218</xdr:row>
      <xdr:rowOff>95250</xdr:rowOff>
    </xdr:from>
    <xdr:to>
      <xdr:col>1</xdr:col>
      <xdr:colOff>876300</xdr:colOff>
      <xdr:row>232</xdr:row>
      <xdr:rowOff>9525</xdr:rowOff>
    </xdr:to>
    <xdr:pic>
      <xdr:nvPicPr>
        <xdr:cNvPr id="3205" name="Picture 4">
          <a:extLst>
            <a:ext uri="{FF2B5EF4-FFF2-40B4-BE49-F238E27FC236}">
              <a16:creationId xmlns:a16="http://schemas.microsoft.com/office/drawing/2014/main" id="{B1976854-31C9-4870-603B-EAB9732509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2223075"/>
          <a:ext cx="3038475"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200</xdr:row>
      <xdr:rowOff>0</xdr:rowOff>
    </xdr:from>
    <xdr:to>
      <xdr:col>1</xdr:col>
      <xdr:colOff>819150</xdr:colOff>
      <xdr:row>213</xdr:row>
      <xdr:rowOff>0</xdr:rowOff>
    </xdr:to>
    <xdr:pic>
      <xdr:nvPicPr>
        <xdr:cNvPr id="3206" name="Picture 3">
          <a:extLst>
            <a:ext uri="{FF2B5EF4-FFF2-40B4-BE49-F238E27FC236}">
              <a16:creationId xmlns:a16="http://schemas.microsoft.com/office/drawing/2014/main" id="{35C33034-CB30-1CC2-A858-52C3C4C391E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29556075"/>
          <a:ext cx="2924175" cy="185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171450</xdr:colOff>
      <xdr:row>196</xdr:row>
      <xdr:rowOff>114300</xdr:rowOff>
    </xdr:from>
    <xdr:to>
      <xdr:col>1</xdr:col>
      <xdr:colOff>1095375</xdr:colOff>
      <xdr:row>210</xdr:row>
      <xdr:rowOff>28575</xdr:rowOff>
    </xdr:to>
    <xdr:pic>
      <xdr:nvPicPr>
        <xdr:cNvPr id="4229" name="Picture 3">
          <a:extLst>
            <a:ext uri="{FF2B5EF4-FFF2-40B4-BE49-F238E27FC236}">
              <a16:creationId xmlns:a16="http://schemas.microsoft.com/office/drawing/2014/main" id="{3326E330-8390-F6B0-48C0-8E3ACE82D7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29479875"/>
          <a:ext cx="3181350"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177</xdr:row>
      <xdr:rowOff>66675</xdr:rowOff>
    </xdr:from>
    <xdr:to>
      <xdr:col>1</xdr:col>
      <xdr:colOff>904875</xdr:colOff>
      <xdr:row>191</xdr:row>
      <xdr:rowOff>9525</xdr:rowOff>
    </xdr:to>
    <xdr:pic>
      <xdr:nvPicPr>
        <xdr:cNvPr id="4230" name="Picture 4">
          <a:extLst>
            <a:ext uri="{FF2B5EF4-FFF2-40B4-BE49-F238E27FC236}">
              <a16:creationId xmlns:a16="http://schemas.microsoft.com/office/drawing/2014/main" id="{92EA28F1-7A08-96F1-4E10-F46FCD5D465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26717625"/>
          <a:ext cx="3038475"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171450</xdr:colOff>
      <xdr:row>154</xdr:row>
      <xdr:rowOff>28575</xdr:rowOff>
    </xdr:from>
    <xdr:to>
      <xdr:col>1</xdr:col>
      <xdr:colOff>857250</xdr:colOff>
      <xdr:row>167</xdr:row>
      <xdr:rowOff>133350</xdr:rowOff>
    </xdr:to>
    <xdr:pic>
      <xdr:nvPicPr>
        <xdr:cNvPr id="5253" name="Picture 4">
          <a:extLst>
            <a:ext uri="{FF2B5EF4-FFF2-40B4-BE49-F238E27FC236}">
              <a16:creationId xmlns:a16="http://schemas.microsoft.com/office/drawing/2014/main" id="{7EF19717-EC03-D096-A4EE-8C322BD4A2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22640925"/>
          <a:ext cx="303847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174</xdr:row>
      <xdr:rowOff>38100</xdr:rowOff>
    </xdr:from>
    <xdr:to>
      <xdr:col>1</xdr:col>
      <xdr:colOff>876300</xdr:colOff>
      <xdr:row>186</xdr:row>
      <xdr:rowOff>28575</xdr:rowOff>
    </xdr:to>
    <xdr:pic>
      <xdr:nvPicPr>
        <xdr:cNvPr id="5254" name="Picture 3">
          <a:extLst>
            <a:ext uri="{FF2B5EF4-FFF2-40B4-BE49-F238E27FC236}">
              <a16:creationId xmlns:a16="http://schemas.microsoft.com/office/drawing/2014/main" id="{D0892539-67BC-2FFF-6789-77976DB48E4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5507950"/>
          <a:ext cx="3190875" cy="170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171450</xdr:colOff>
      <xdr:row>406</xdr:row>
      <xdr:rowOff>95250</xdr:rowOff>
    </xdr:from>
    <xdr:to>
      <xdr:col>1</xdr:col>
      <xdr:colOff>790575</xdr:colOff>
      <xdr:row>419</xdr:row>
      <xdr:rowOff>95250</xdr:rowOff>
    </xdr:to>
    <xdr:pic>
      <xdr:nvPicPr>
        <xdr:cNvPr id="6277" name="Picture 2">
          <a:extLst>
            <a:ext uri="{FF2B5EF4-FFF2-40B4-BE49-F238E27FC236}">
              <a16:creationId xmlns:a16="http://schemas.microsoft.com/office/drawing/2014/main" id="{97A43701-3313-C5B0-342D-2E1FF7663A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0378975"/>
          <a:ext cx="2876550" cy="185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386</xdr:row>
      <xdr:rowOff>114300</xdr:rowOff>
    </xdr:from>
    <xdr:to>
      <xdr:col>1</xdr:col>
      <xdr:colOff>800100</xdr:colOff>
      <xdr:row>400</xdr:row>
      <xdr:rowOff>104775</xdr:rowOff>
    </xdr:to>
    <xdr:pic>
      <xdr:nvPicPr>
        <xdr:cNvPr id="6278" name="Picture 4">
          <a:extLst>
            <a:ext uri="{FF2B5EF4-FFF2-40B4-BE49-F238E27FC236}">
              <a16:creationId xmlns:a16="http://schemas.microsoft.com/office/drawing/2014/main" id="{46D94A4A-FEDB-A882-F121-AA87804F1AE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57540525"/>
          <a:ext cx="299085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152400</xdr:colOff>
      <xdr:row>146</xdr:row>
      <xdr:rowOff>0</xdr:rowOff>
    </xdr:from>
    <xdr:to>
      <xdr:col>1</xdr:col>
      <xdr:colOff>1104900</xdr:colOff>
      <xdr:row>160</xdr:row>
      <xdr:rowOff>38100</xdr:rowOff>
    </xdr:to>
    <xdr:pic>
      <xdr:nvPicPr>
        <xdr:cNvPr id="7367" name="Picture 4">
          <a:extLst>
            <a:ext uri="{FF2B5EF4-FFF2-40B4-BE49-F238E27FC236}">
              <a16:creationId xmlns:a16="http://schemas.microsoft.com/office/drawing/2014/main" id="{4BBDD7E1-B38A-4D77-F485-EAF8E6BB70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1174075"/>
          <a:ext cx="330517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126</xdr:row>
      <xdr:rowOff>85725</xdr:rowOff>
    </xdr:from>
    <xdr:to>
      <xdr:col>1</xdr:col>
      <xdr:colOff>1104900</xdr:colOff>
      <xdr:row>140</xdr:row>
      <xdr:rowOff>133350</xdr:rowOff>
    </xdr:to>
    <xdr:pic>
      <xdr:nvPicPr>
        <xdr:cNvPr id="7368" name="Picture 5">
          <a:extLst>
            <a:ext uri="{FF2B5EF4-FFF2-40B4-BE49-F238E27FC236}">
              <a16:creationId xmlns:a16="http://schemas.microsoft.com/office/drawing/2014/main" id="{EF0CA823-6CC2-76EC-8ACA-8004DCFD3C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8402300"/>
          <a:ext cx="3305175"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209550</xdr:colOff>
      <xdr:row>105</xdr:row>
      <xdr:rowOff>9525</xdr:rowOff>
    </xdr:from>
    <xdr:to>
      <xdr:col>1</xdr:col>
      <xdr:colOff>876300</xdr:colOff>
      <xdr:row>118</xdr:row>
      <xdr:rowOff>133350</xdr:rowOff>
    </xdr:to>
    <xdr:pic>
      <xdr:nvPicPr>
        <xdr:cNvPr id="7369" name="Picture 6">
          <a:extLst>
            <a:ext uri="{FF2B5EF4-FFF2-40B4-BE49-F238E27FC236}">
              <a16:creationId xmlns:a16="http://schemas.microsoft.com/office/drawing/2014/main" id="{B2BF2193-2305-BE3B-B82C-D837ED0A862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550" y="15325725"/>
          <a:ext cx="3019425" cy="198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83</xdr:row>
      <xdr:rowOff>152400</xdr:rowOff>
    </xdr:from>
    <xdr:to>
      <xdr:col>1</xdr:col>
      <xdr:colOff>1343025</xdr:colOff>
      <xdr:row>96</xdr:row>
      <xdr:rowOff>133350</xdr:rowOff>
    </xdr:to>
    <xdr:pic>
      <xdr:nvPicPr>
        <xdr:cNvPr id="27773" name="Picture 1">
          <a:extLst>
            <a:ext uri="{FF2B5EF4-FFF2-40B4-BE49-F238E27FC236}">
              <a16:creationId xmlns:a16="http://schemas.microsoft.com/office/drawing/2014/main" id="{FD863F1F-00B9-360B-D65C-E0D0293E95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12372975"/>
          <a:ext cx="302895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63</xdr:row>
      <xdr:rowOff>152400</xdr:rowOff>
    </xdr:from>
    <xdr:to>
      <xdr:col>1</xdr:col>
      <xdr:colOff>1504950</xdr:colOff>
      <xdr:row>77</xdr:row>
      <xdr:rowOff>133350</xdr:rowOff>
    </xdr:to>
    <xdr:pic>
      <xdr:nvPicPr>
        <xdr:cNvPr id="27774" name="Picture 2">
          <a:extLst>
            <a:ext uri="{FF2B5EF4-FFF2-40B4-BE49-F238E27FC236}">
              <a16:creationId xmlns:a16="http://schemas.microsoft.com/office/drawing/2014/main" id="{E3039A7F-C391-7831-8B0B-CB1E85E2BB9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9515475"/>
          <a:ext cx="324802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19050</xdr:colOff>
      <xdr:row>102</xdr:row>
      <xdr:rowOff>76200</xdr:rowOff>
    </xdr:from>
    <xdr:to>
      <xdr:col>1</xdr:col>
      <xdr:colOff>1114425</xdr:colOff>
      <xdr:row>116</xdr:row>
      <xdr:rowOff>104775</xdr:rowOff>
    </xdr:to>
    <xdr:pic>
      <xdr:nvPicPr>
        <xdr:cNvPr id="8325" name="Picture 3">
          <a:extLst>
            <a:ext uri="{FF2B5EF4-FFF2-40B4-BE49-F238E27FC236}">
              <a16:creationId xmlns:a16="http://schemas.microsoft.com/office/drawing/2014/main" id="{73606560-3875-A00F-A625-C549F2547F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4963775"/>
          <a:ext cx="3352800" cy="202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81</xdr:row>
      <xdr:rowOff>0</xdr:rowOff>
    </xdr:from>
    <xdr:to>
      <xdr:col>1</xdr:col>
      <xdr:colOff>904875</xdr:colOff>
      <xdr:row>94</xdr:row>
      <xdr:rowOff>104775</xdr:rowOff>
    </xdr:to>
    <xdr:pic>
      <xdr:nvPicPr>
        <xdr:cNvPr id="8326" name="Picture 4">
          <a:extLst>
            <a:ext uri="{FF2B5EF4-FFF2-40B4-BE49-F238E27FC236}">
              <a16:creationId xmlns:a16="http://schemas.microsoft.com/office/drawing/2014/main" id="{989C531F-B2D2-0B94-D2E0-F95294054AE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1887200"/>
          <a:ext cx="3028950"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133350</xdr:colOff>
      <xdr:row>163</xdr:row>
      <xdr:rowOff>76200</xdr:rowOff>
    </xdr:from>
    <xdr:to>
      <xdr:col>1</xdr:col>
      <xdr:colOff>1219200</xdr:colOff>
      <xdr:row>177</xdr:row>
      <xdr:rowOff>133350</xdr:rowOff>
    </xdr:to>
    <xdr:pic>
      <xdr:nvPicPr>
        <xdr:cNvPr id="9349" name="Picture 5">
          <a:extLst>
            <a:ext uri="{FF2B5EF4-FFF2-40B4-BE49-F238E27FC236}">
              <a16:creationId xmlns:a16="http://schemas.microsoft.com/office/drawing/2014/main" id="{2EEF0A5F-E7DC-EA7E-2F05-4C481C7332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23679150"/>
          <a:ext cx="334327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143</xdr:row>
      <xdr:rowOff>152400</xdr:rowOff>
    </xdr:from>
    <xdr:to>
      <xdr:col>1</xdr:col>
      <xdr:colOff>847725</xdr:colOff>
      <xdr:row>157</xdr:row>
      <xdr:rowOff>104775</xdr:rowOff>
    </xdr:to>
    <xdr:pic>
      <xdr:nvPicPr>
        <xdr:cNvPr id="9350" name="Picture 6">
          <a:extLst>
            <a:ext uri="{FF2B5EF4-FFF2-40B4-BE49-F238E27FC236}">
              <a16:creationId xmlns:a16="http://schemas.microsoft.com/office/drawing/2014/main" id="{23B74EAA-F48B-1B75-7058-DB9BD13D45D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20888325"/>
          <a:ext cx="3028950"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95250</xdr:colOff>
      <xdr:row>134</xdr:row>
      <xdr:rowOff>76200</xdr:rowOff>
    </xdr:from>
    <xdr:to>
      <xdr:col>1</xdr:col>
      <xdr:colOff>1181100</xdr:colOff>
      <xdr:row>148</xdr:row>
      <xdr:rowOff>104775</xdr:rowOff>
    </xdr:to>
    <xdr:pic>
      <xdr:nvPicPr>
        <xdr:cNvPr id="10373" name="Picture 3">
          <a:extLst>
            <a:ext uri="{FF2B5EF4-FFF2-40B4-BE49-F238E27FC236}">
              <a16:creationId xmlns:a16="http://schemas.microsoft.com/office/drawing/2014/main" id="{4AC57FD0-C555-3A83-6B2E-0BF196C91B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9535775"/>
          <a:ext cx="3343275" cy="202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112</xdr:row>
      <xdr:rowOff>104775</xdr:rowOff>
    </xdr:from>
    <xdr:to>
      <xdr:col>1</xdr:col>
      <xdr:colOff>942975</xdr:colOff>
      <xdr:row>126</xdr:row>
      <xdr:rowOff>76200</xdr:rowOff>
    </xdr:to>
    <xdr:pic>
      <xdr:nvPicPr>
        <xdr:cNvPr id="10374" name="Picture 4">
          <a:extLst>
            <a:ext uri="{FF2B5EF4-FFF2-40B4-BE49-F238E27FC236}">
              <a16:creationId xmlns:a16="http://schemas.microsoft.com/office/drawing/2014/main" id="{118E991D-9A28-EB51-4904-9BC2E6C9E3F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16421100"/>
          <a:ext cx="302895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123825</xdr:colOff>
      <xdr:row>153</xdr:row>
      <xdr:rowOff>104775</xdr:rowOff>
    </xdr:from>
    <xdr:to>
      <xdr:col>1</xdr:col>
      <xdr:colOff>1209675</xdr:colOff>
      <xdr:row>168</xdr:row>
      <xdr:rowOff>0</xdr:rowOff>
    </xdr:to>
    <xdr:pic>
      <xdr:nvPicPr>
        <xdr:cNvPr id="11395" name="Picture 3">
          <a:extLst>
            <a:ext uri="{FF2B5EF4-FFF2-40B4-BE49-F238E27FC236}">
              <a16:creationId xmlns:a16="http://schemas.microsoft.com/office/drawing/2014/main" id="{C745359B-F117-60E4-9100-F8B48D0972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22278975"/>
          <a:ext cx="334327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190500</xdr:colOff>
      <xdr:row>133</xdr:row>
      <xdr:rowOff>85725</xdr:rowOff>
    </xdr:from>
    <xdr:to>
      <xdr:col>1</xdr:col>
      <xdr:colOff>990600</xdr:colOff>
      <xdr:row>147</xdr:row>
      <xdr:rowOff>76200</xdr:rowOff>
    </xdr:to>
    <xdr:pic>
      <xdr:nvPicPr>
        <xdr:cNvPr id="11396" name="Picture 4">
          <a:extLst>
            <a:ext uri="{FF2B5EF4-FFF2-40B4-BE49-F238E27FC236}">
              <a16:creationId xmlns:a16="http://schemas.microsoft.com/office/drawing/2014/main" id="{E661F775-166F-12EE-0F55-E34A31C654C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19402425"/>
          <a:ext cx="305752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190500</xdr:colOff>
      <xdr:row>136</xdr:row>
      <xdr:rowOff>85725</xdr:rowOff>
    </xdr:from>
    <xdr:to>
      <xdr:col>1</xdr:col>
      <xdr:colOff>1000125</xdr:colOff>
      <xdr:row>150</xdr:row>
      <xdr:rowOff>76200</xdr:rowOff>
    </xdr:to>
    <xdr:pic>
      <xdr:nvPicPr>
        <xdr:cNvPr id="12419" name="Picture 4">
          <a:extLst>
            <a:ext uri="{FF2B5EF4-FFF2-40B4-BE49-F238E27FC236}">
              <a16:creationId xmlns:a16="http://schemas.microsoft.com/office/drawing/2014/main" id="{3E5D67E9-B4CB-F916-F073-49EBFEE060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9831050"/>
          <a:ext cx="3067050"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156</xdr:row>
      <xdr:rowOff>0</xdr:rowOff>
    </xdr:from>
    <xdr:to>
      <xdr:col>1</xdr:col>
      <xdr:colOff>1095375</xdr:colOff>
      <xdr:row>170</xdr:row>
      <xdr:rowOff>76200</xdr:rowOff>
    </xdr:to>
    <xdr:pic>
      <xdr:nvPicPr>
        <xdr:cNvPr id="12420" name="Picture 3">
          <a:extLst>
            <a:ext uri="{FF2B5EF4-FFF2-40B4-BE49-F238E27FC236}">
              <a16:creationId xmlns:a16="http://schemas.microsoft.com/office/drawing/2014/main" id="{DBA30330-281D-EE53-F8C0-856F2FD65FF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602825"/>
          <a:ext cx="3352800" cy="207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76200</xdr:colOff>
      <xdr:row>126</xdr:row>
      <xdr:rowOff>66675</xdr:rowOff>
    </xdr:from>
    <xdr:to>
      <xdr:col>1</xdr:col>
      <xdr:colOff>1009650</xdr:colOff>
      <xdr:row>140</xdr:row>
      <xdr:rowOff>28575</xdr:rowOff>
    </xdr:to>
    <xdr:pic>
      <xdr:nvPicPr>
        <xdr:cNvPr id="13443" name="Picture 3">
          <a:extLst>
            <a:ext uri="{FF2B5EF4-FFF2-40B4-BE49-F238E27FC236}">
              <a16:creationId xmlns:a16="http://schemas.microsoft.com/office/drawing/2014/main" id="{E5E98EE9-10E2-6538-2FB3-F2CCA79F2D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8383250"/>
          <a:ext cx="319087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219075</xdr:colOff>
      <xdr:row>104</xdr:row>
      <xdr:rowOff>114300</xdr:rowOff>
    </xdr:from>
    <xdr:to>
      <xdr:col>1</xdr:col>
      <xdr:colOff>1009650</xdr:colOff>
      <xdr:row>118</xdr:row>
      <xdr:rowOff>85725</xdr:rowOff>
    </xdr:to>
    <xdr:pic>
      <xdr:nvPicPr>
        <xdr:cNvPr id="13444" name="Picture 4">
          <a:extLst>
            <a:ext uri="{FF2B5EF4-FFF2-40B4-BE49-F238E27FC236}">
              <a16:creationId xmlns:a16="http://schemas.microsoft.com/office/drawing/2014/main" id="{A04ECF9D-F335-F74C-14D3-3A210832C3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 y="15287625"/>
          <a:ext cx="304800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19050</xdr:colOff>
      <xdr:row>129</xdr:row>
      <xdr:rowOff>76200</xdr:rowOff>
    </xdr:from>
    <xdr:to>
      <xdr:col>1</xdr:col>
      <xdr:colOff>1114425</xdr:colOff>
      <xdr:row>143</xdr:row>
      <xdr:rowOff>133350</xdr:rowOff>
    </xdr:to>
    <xdr:pic>
      <xdr:nvPicPr>
        <xdr:cNvPr id="14467" name="Picture 3">
          <a:extLst>
            <a:ext uri="{FF2B5EF4-FFF2-40B4-BE49-F238E27FC236}">
              <a16:creationId xmlns:a16="http://schemas.microsoft.com/office/drawing/2014/main" id="{D19BB03A-00B4-66FD-C453-4E34612DAF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8821400"/>
          <a:ext cx="335280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110</xdr:row>
      <xdr:rowOff>0</xdr:rowOff>
    </xdr:from>
    <xdr:to>
      <xdr:col>1</xdr:col>
      <xdr:colOff>895350</xdr:colOff>
      <xdr:row>123</xdr:row>
      <xdr:rowOff>104775</xdr:rowOff>
    </xdr:to>
    <xdr:pic>
      <xdr:nvPicPr>
        <xdr:cNvPr id="14468" name="Picture 4">
          <a:extLst>
            <a:ext uri="{FF2B5EF4-FFF2-40B4-BE49-F238E27FC236}">
              <a16:creationId xmlns:a16="http://schemas.microsoft.com/office/drawing/2014/main" id="{BB80F48C-596A-F0B0-0EF4-98210069FDE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030575"/>
          <a:ext cx="305752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95250</xdr:colOff>
      <xdr:row>126</xdr:row>
      <xdr:rowOff>38100</xdr:rowOff>
    </xdr:from>
    <xdr:to>
      <xdr:col>1</xdr:col>
      <xdr:colOff>1181100</xdr:colOff>
      <xdr:row>140</xdr:row>
      <xdr:rowOff>85725</xdr:rowOff>
    </xdr:to>
    <xdr:pic>
      <xdr:nvPicPr>
        <xdr:cNvPr id="15491" name="Picture 3">
          <a:extLst>
            <a:ext uri="{FF2B5EF4-FFF2-40B4-BE49-F238E27FC236}">
              <a16:creationId xmlns:a16="http://schemas.microsoft.com/office/drawing/2014/main" id="{54FA5C32-0ECC-23CB-34D5-6E5277671A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8354675"/>
          <a:ext cx="3343275"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106</xdr:row>
      <xdr:rowOff>104775</xdr:rowOff>
    </xdr:from>
    <xdr:to>
      <xdr:col>1</xdr:col>
      <xdr:colOff>914400</xdr:colOff>
      <xdr:row>120</xdr:row>
      <xdr:rowOff>76200</xdr:rowOff>
    </xdr:to>
    <xdr:pic>
      <xdr:nvPicPr>
        <xdr:cNvPr id="15492" name="Picture 4">
          <a:extLst>
            <a:ext uri="{FF2B5EF4-FFF2-40B4-BE49-F238E27FC236}">
              <a16:creationId xmlns:a16="http://schemas.microsoft.com/office/drawing/2014/main" id="{AE3AB13E-F974-AE17-7D2B-B0D85BE7AB4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5563850"/>
          <a:ext cx="303847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85725</xdr:colOff>
      <xdr:row>105</xdr:row>
      <xdr:rowOff>0</xdr:rowOff>
    </xdr:from>
    <xdr:to>
      <xdr:col>1</xdr:col>
      <xdr:colOff>1038225</xdr:colOff>
      <xdr:row>118</xdr:row>
      <xdr:rowOff>133350</xdr:rowOff>
    </xdr:to>
    <xdr:pic>
      <xdr:nvPicPr>
        <xdr:cNvPr id="16515" name="Picture 3">
          <a:extLst>
            <a:ext uri="{FF2B5EF4-FFF2-40B4-BE49-F238E27FC236}">
              <a16:creationId xmlns:a16="http://schemas.microsoft.com/office/drawing/2014/main" id="{950EDA51-526D-5512-FFF5-2E82E6EADE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5316200"/>
          <a:ext cx="320992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85</xdr:row>
      <xdr:rowOff>76200</xdr:rowOff>
    </xdr:from>
    <xdr:to>
      <xdr:col>1</xdr:col>
      <xdr:colOff>838200</xdr:colOff>
      <xdr:row>99</xdr:row>
      <xdr:rowOff>38100</xdr:rowOff>
    </xdr:to>
    <xdr:pic>
      <xdr:nvPicPr>
        <xdr:cNvPr id="16516" name="Picture 4">
          <a:extLst>
            <a:ext uri="{FF2B5EF4-FFF2-40B4-BE49-F238E27FC236}">
              <a16:creationId xmlns:a16="http://schemas.microsoft.com/office/drawing/2014/main" id="{F84789EB-55F3-6602-F169-FD498F5C7C4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12534900"/>
          <a:ext cx="3028950"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123825</xdr:colOff>
      <xdr:row>146</xdr:row>
      <xdr:rowOff>104775</xdr:rowOff>
    </xdr:from>
    <xdr:to>
      <xdr:col>1</xdr:col>
      <xdr:colOff>1219200</xdr:colOff>
      <xdr:row>161</xdr:row>
      <xdr:rowOff>0</xdr:rowOff>
    </xdr:to>
    <xdr:pic>
      <xdr:nvPicPr>
        <xdr:cNvPr id="17539" name="Picture 3">
          <a:extLst>
            <a:ext uri="{FF2B5EF4-FFF2-40B4-BE49-F238E27FC236}">
              <a16:creationId xmlns:a16="http://schemas.microsoft.com/office/drawing/2014/main" id="{B9E0A564-02E5-4652-BDBD-53CF444896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21955125"/>
          <a:ext cx="335280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124</xdr:row>
      <xdr:rowOff>76200</xdr:rowOff>
    </xdr:from>
    <xdr:to>
      <xdr:col>1</xdr:col>
      <xdr:colOff>914400</xdr:colOff>
      <xdr:row>138</xdr:row>
      <xdr:rowOff>66675</xdr:rowOff>
    </xdr:to>
    <xdr:pic>
      <xdr:nvPicPr>
        <xdr:cNvPr id="17540" name="Picture 4">
          <a:extLst>
            <a:ext uri="{FF2B5EF4-FFF2-40B4-BE49-F238E27FC236}">
              <a16:creationId xmlns:a16="http://schemas.microsoft.com/office/drawing/2014/main" id="{31E4C593-6F47-EA49-118D-B9631332DBD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8783300"/>
          <a:ext cx="3038475" cy="1990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295275</xdr:colOff>
      <xdr:row>183</xdr:row>
      <xdr:rowOff>133350</xdr:rowOff>
    </xdr:from>
    <xdr:to>
      <xdr:col>0</xdr:col>
      <xdr:colOff>3838575</xdr:colOff>
      <xdr:row>195</xdr:row>
      <xdr:rowOff>133350</xdr:rowOff>
    </xdr:to>
    <xdr:pic>
      <xdr:nvPicPr>
        <xdr:cNvPr id="28797" name="Picture 1">
          <a:extLst>
            <a:ext uri="{FF2B5EF4-FFF2-40B4-BE49-F238E27FC236}">
              <a16:creationId xmlns:a16="http://schemas.microsoft.com/office/drawing/2014/main" id="{85BDB7AF-BD4E-BF6E-3F04-E598D70DAC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7698700"/>
          <a:ext cx="3190875"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166</xdr:row>
      <xdr:rowOff>0</xdr:rowOff>
    </xdr:from>
    <xdr:to>
      <xdr:col>0</xdr:col>
      <xdr:colOff>3714750</xdr:colOff>
      <xdr:row>178</xdr:row>
      <xdr:rowOff>123825</xdr:rowOff>
    </xdr:to>
    <xdr:pic>
      <xdr:nvPicPr>
        <xdr:cNvPr id="28798" name="Picture 2">
          <a:extLst>
            <a:ext uri="{FF2B5EF4-FFF2-40B4-BE49-F238E27FC236}">
              <a16:creationId xmlns:a16="http://schemas.microsoft.com/office/drawing/2014/main" id="{7A0CB960-2A57-B817-863D-C2CF64DE1E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25136475"/>
          <a:ext cx="3333750"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123825</xdr:colOff>
      <xdr:row>153</xdr:row>
      <xdr:rowOff>38100</xdr:rowOff>
    </xdr:from>
    <xdr:to>
      <xdr:col>1</xdr:col>
      <xdr:colOff>1076325</xdr:colOff>
      <xdr:row>167</xdr:row>
      <xdr:rowOff>85725</xdr:rowOff>
    </xdr:to>
    <xdr:pic>
      <xdr:nvPicPr>
        <xdr:cNvPr id="18628" name="Picture 4">
          <a:extLst>
            <a:ext uri="{FF2B5EF4-FFF2-40B4-BE49-F238E27FC236}">
              <a16:creationId xmlns:a16="http://schemas.microsoft.com/office/drawing/2014/main" id="{EE6601D4-6DFC-20A3-34EA-8A279ACF87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22212300"/>
          <a:ext cx="3305175"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132</xdr:row>
      <xdr:rowOff>28575</xdr:rowOff>
    </xdr:from>
    <xdr:to>
      <xdr:col>1</xdr:col>
      <xdr:colOff>942975</xdr:colOff>
      <xdr:row>146</xdr:row>
      <xdr:rowOff>76200</xdr:rowOff>
    </xdr:to>
    <xdr:pic>
      <xdr:nvPicPr>
        <xdr:cNvPr id="18629" name="Picture 5">
          <a:extLst>
            <a:ext uri="{FF2B5EF4-FFF2-40B4-BE49-F238E27FC236}">
              <a16:creationId xmlns:a16="http://schemas.microsoft.com/office/drawing/2014/main" id="{41F34AD3-1C2F-A3C4-3063-85149589AA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202400"/>
          <a:ext cx="3295650"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111</xdr:row>
      <xdr:rowOff>76200</xdr:rowOff>
    </xdr:from>
    <xdr:to>
      <xdr:col>1</xdr:col>
      <xdr:colOff>828675</xdr:colOff>
      <xdr:row>125</xdr:row>
      <xdr:rowOff>28575</xdr:rowOff>
    </xdr:to>
    <xdr:pic>
      <xdr:nvPicPr>
        <xdr:cNvPr id="18630" name="Picture 6">
          <a:extLst>
            <a:ext uri="{FF2B5EF4-FFF2-40B4-BE49-F238E27FC236}">
              <a16:creationId xmlns:a16="http://schemas.microsoft.com/office/drawing/2014/main" id="{67C66A24-F9C7-B2CC-3FD4-9A464F03CFA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16249650"/>
          <a:ext cx="3009900"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76200</xdr:colOff>
      <xdr:row>110</xdr:row>
      <xdr:rowOff>28575</xdr:rowOff>
    </xdr:from>
    <xdr:to>
      <xdr:col>1</xdr:col>
      <xdr:colOff>1162050</xdr:colOff>
      <xdr:row>124</xdr:row>
      <xdr:rowOff>76200</xdr:rowOff>
    </xdr:to>
    <xdr:pic>
      <xdr:nvPicPr>
        <xdr:cNvPr id="19587" name="Picture 3">
          <a:extLst>
            <a:ext uri="{FF2B5EF4-FFF2-40B4-BE49-F238E27FC236}">
              <a16:creationId xmlns:a16="http://schemas.microsoft.com/office/drawing/2014/main" id="{6C3F8833-2A9B-841D-6330-C6A7730E07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6059150"/>
          <a:ext cx="3343275"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266700</xdr:colOff>
      <xdr:row>90</xdr:row>
      <xdr:rowOff>76200</xdr:rowOff>
    </xdr:from>
    <xdr:to>
      <xdr:col>1</xdr:col>
      <xdr:colOff>1047750</xdr:colOff>
      <xdr:row>104</xdr:row>
      <xdr:rowOff>38100</xdr:rowOff>
    </xdr:to>
    <xdr:pic>
      <xdr:nvPicPr>
        <xdr:cNvPr id="19588" name="Picture 4">
          <a:extLst>
            <a:ext uri="{FF2B5EF4-FFF2-40B4-BE49-F238E27FC236}">
              <a16:creationId xmlns:a16="http://schemas.microsoft.com/office/drawing/2014/main" id="{4ABA22EF-9A33-C7F9-DC45-26630152FF7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 y="13249275"/>
          <a:ext cx="303847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209550</xdr:colOff>
      <xdr:row>129</xdr:row>
      <xdr:rowOff>0</xdr:rowOff>
    </xdr:from>
    <xdr:to>
      <xdr:col>1</xdr:col>
      <xdr:colOff>1295400</xdr:colOff>
      <xdr:row>143</xdr:row>
      <xdr:rowOff>38100</xdr:rowOff>
    </xdr:to>
    <xdr:pic>
      <xdr:nvPicPr>
        <xdr:cNvPr id="20611" name="Picture 3">
          <a:extLst>
            <a:ext uri="{FF2B5EF4-FFF2-40B4-BE49-F238E27FC236}">
              <a16:creationId xmlns:a16="http://schemas.microsoft.com/office/drawing/2014/main" id="{FD282864-65D0-EB69-4DCD-2D88DBAD29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18745200"/>
          <a:ext cx="334327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209550</xdr:colOff>
      <xdr:row>109</xdr:row>
      <xdr:rowOff>95250</xdr:rowOff>
    </xdr:from>
    <xdr:to>
      <xdr:col>1</xdr:col>
      <xdr:colOff>1000125</xdr:colOff>
      <xdr:row>123</xdr:row>
      <xdr:rowOff>76200</xdr:rowOff>
    </xdr:to>
    <xdr:pic>
      <xdr:nvPicPr>
        <xdr:cNvPr id="20612" name="Picture 4">
          <a:extLst>
            <a:ext uri="{FF2B5EF4-FFF2-40B4-BE49-F238E27FC236}">
              <a16:creationId xmlns:a16="http://schemas.microsoft.com/office/drawing/2014/main" id="{7E95C2CB-060A-7140-1E7D-87CA832F789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550" y="15982950"/>
          <a:ext cx="3048000" cy="198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209550</xdr:colOff>
      <xdr:row>120</xdr:row>
      <xdr:rowOff>76200</xdr:rowOff>
    </xdr:from>
    <xdr:to>
      <xdr:col>1</xdr:col>
      <xdr:colOff>1314450</xdr:colOff>
      <xdr:row>134</xdr:row>
      <xdr:rowOff>133350</xdr:rowOff>
    </xdr:to>
    <xdr:pic>
      <xdr:nvPicPr>
        <xdr:cNvPr id="21635" name="Picture 3">
          <a:extLst>
            <a:ext uri="{FF2B5EF4-FFF2-40B4-BE49-F238E27FC236}">
              <a16:creationId xmlns:a16="http://schemas.microsoft.com/office/drawing/2014/main" id="{E62F0F8F-5705-2942-A1F6-996EB0968E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17535525"/>
          <a:ext cx="33623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219075</xdr:colOff>
      <xdr:row>100</xdr:row>
      <xdr:rowOff>133350</xdr:rowOff>
    </xdr:from>
    <xdr:to>
      <xdr:col>1</xdr:col>
      <xdr:colOff>1019175</xdr:colOff>
      <xdr:row>114</xdr:row>
      <xdr:rowOff>104775</xdr:rowOff>
    </xdr:to>
    <xdr:pic>
      <xdr:nvPicPr>
        <xdr:cNvPr id="21636" name="Picture 4">
          <a:extLst>
            <a:ext uri="{FF2B5EF4-FFF2-40B4-BE49-F238E27FC236}">
              <a16:creationId xmlns:a16="http://schemas.microsoft.com/office/drawing/2014/main" id="{206691E8-4590-3ED9-FBB2-12D1123C658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 y="14735175"/>
          <a:ext cx="305752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209550</xdr:colOff>
      <xdr:row>131</xdr:row>
      <xdr:rowOff>76200</xdr:rowOff>
    </xdr:from>
    <xdr:to>
      <xdr:col>1</xdr:col>
      <xdr:colOff>1314450</xdr:colOff>
      <xdr:row>145</xdr:row>
      <xdr:rowOff>104775</xdr:rowOff>
    </xdr:to>
    <xdr:pic>
      <xdr:nvPicPr>
        <xdr:cNvPr id="22657" name="Picture 3">
          <a:extLst>
            <a:ext uri="{FF2B5EF4-FFF2-40B4-BE49-F238E27FC236}">
              <a16:creationId xmlns:a16="http://schemas.microsoft.com/office/drawing/2014/main" id="{ADAC2B14-6FCD-B056-89B6-6E44720921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19107150"/>
          <a:ext cx="3362325" cy="202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110</xdr:row>
      <xdr:rowOff>133350</xdr:rowOff>
    </xdr:from>
    <xdr:to>
      <xdr:col>1</xdr:col>
      <xdr:colOff>962025</xdr:colOff>
      <xdr:row>124</xdr:row>
      <xdr:rowOff>104775</xdr:rowOff>
    </xdr:to>
    <xdr:pic>
      <xdr:nvPicPr>
        <xdr:cNvPr id="22658" name="Picture 4">
          <a:extLst>
            <a:ext uri="{FF2B5EF4-FFF2-40B4-BE49-F238E27FC236}">
              <a16:creationId xmlns:a16="http://schemas.microsoft.com/office/drawing/2014/main" id="{E4B92938-6150-13C7-9736-3F107A81DF4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16163925"/>
          <a:ext cx="304800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76200</xdr:colOff>
      <xdr:row>73</xdr:row>
      <xdr:rowOff>114300</xdr:rowOff>
    </xdr:from>
    <xdr:to>
      <xdr:col>1</xdr:col>
      <xdr:colOff>1628775</xdr:colOff>
      <xdr:row>88</xdr:row>
      <xdr:rowOff>28575</xdr:rowOff>
    </xdr:to>
    <xdr:pic>
      <xdr:nvPicPr>
        <xdr:cNvPr id="23681" name="Picture 3">
          <a:extLst>
            <a:ext uri="{FF2B5EF4-FFF2-40B4-BE49-F238E27FC236}">
              <a16:creationId xmlns:a16="http://schemas.microsoft.com/office/drawing/2014/main" id="{D6CA6212-29A2-E15E-6020-3372502598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1553825"/>
          <a:ext cx="344805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53</xdr:row>
      <xdr:rowOff>28575</xdr:rowOff>
    </xdr:from>
    <xdr:to>
      <xdr:col>1</xdr:col>
      <xdr:colOff>1381125</xdr:colOff>
      <xdr:row>66</xdr:row>
      <xdr:rowOff>152400</xdr:rowOff>
    </xdr:to>
    <xdr:pic>
      <xdr:nvPicPr>
        <xdr:cNvPr id="23682" name="Picture 4">
          <a:extLst>
            <a:ext uri="{FF2B5EF4-FFF2-40B4-BE49-F238E27FC236}">
              <a16:creationId xmlns:a16="http://schemas.microsoft.com/office/drawing/2014/main" id="{046993F7-194A-B137-30FF-4808C648EAE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8610600"/>
          <a:ext cx="315277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76200</xdr:colOff>
      <xdr:row>79</xdr:row>
      <xdr:rowOff>0</xdr:rowOff>
    </xdr:from>
    <xdr:to>
      <xdr:col>1</xdr:col>
      <xdr:colOff>1162050</xdr:colOff>
      <xdr:row>91</xdr:row>
      <xdr:rowOff>0</xdr:rowOff>
    </xdr:to>
    <xdr:pic>
      <xdr:nvPicPr>
        <xdr:cNvPr id="24705" name="Picture 3">
          <a:extLst>
            <a:ext uri="{FF2B5EF4-FFF2-40B4-BE49-F238E27FC236}">
              <a16:creationId xmlns:a16="http://schemas.microsoft.com/office/drawing/2014/main" id="{15367360-B25F-07CE-A1BF-B1FE3CF12B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1601450"/>
          <a:ext cx="2981325"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60</xdr:row>
      <xdr:rowOff>0</xdr:rowOff>
    </xdr:from>
    <xdr:to>
      <xdr:col>1</xdr:col>
      <xdr:colOff>952500</xdr:colOff>
      <xdr:row>72</xdr:row>
      <xdr:rowOff>123825</xdr:rowOff>
    </xdr:to>
    <xdr:pic>
      <xdr:nvPicPr>
        <xdr:cNvPr id="24706" name="Picture 3">
          <a:extLst>
            <a:ext uri="{FF2B5EF4-FFF2-40B4-BE49-F238E27FC236}">
              <a16:creationId xmlns:a16="http://schemas.microsoft.com/office/drawing/2014/main" id="{52D5DD4E-D028-D056-9E76-4B26D4445BA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886825"/>
          <a:ext cx="2847975"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152400</xdr:colOff>
      <xdr:row>55</xdr:row>
      <xdr:rowOff>76200</xdr:rowOff>
    </xdr:from>
    <xdr:to>
      <xdr:col>1</xdr:col>
      <xdr:colOff>1600200</xdr:colOff>
      <xdr:row>69</xdr:row>
      <xdr:rowOff>104775</xdr:rowOff>
    </xdr:to>
    <xdr:pic>
      <xdr:nvPicPr>
        <xdr:cNvPr id="25729" name="Picture 4">
          <a:extLst>
            <a:ext uri="{FF2B5EF4-FFF2-40B4-BE49-F238E27FC236}">
              <a16:creationId xmlns:a16="http://schemas.microsoft.com/office/drawing/2014/main" id="{03F8F1C8-F756-D71F-3C43-08E207A87A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8248650"/>
          <a:ext cx="3343275" cy="202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75</xdr:row>
      <xdr:rowOff>152400</xdr:rowOff>
    </xdr:from>
    <xdr:to>
      <xdr:col>1</xdr:col>
      <xdr:colOff>1552575</xdr:colOff>
      <xdr:row>89</xdr:row>
      <xdr:rowOff>76200</xdr:rowOff>
    </xdr:to>
    <xdr:pic>
      <xdr:nvPicPr>
        <xdr:cNvPr id="25730" name="Picture 3">
          <a:extLst>
            <a:ext uri="{FF2B5EF4-FFF2-40B4-BE49-F238E27FC236}">
              <a16:creationId xmlns:a16="http://schemas.microsoft.com/office/drawing/2014/main" id="{BC00588E-354D-A58C-A9AE-0C130E6B19A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11172825"/>
          <a:ext cx="3314700" cy="1933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219075</xdr:colOff>
      <xdr:row>119</xdr:row>
      <xdr:rowOff>152400</xdr:rowOff>
    </xdr:from>
    <xdr:to>
      <xdr:col>0</xdr:col>
      <xdr:colOff>3743325</xdr:colOff>
      <xdr:row>133</xdr:row>
      <xdr:rowOff>28575</xdr:rowOff>
    </xdr:to>
    <xdr:pic>
      <xdr:nvPicPr>
        <xdr:cNvPr id="29821" name="Picture 2">
          <a:extLst>
            <a:ext uri="{FF2B5EF4-FFF2-40B4-BE49-F238E27FC236}">
              <a16:creationId xmlns:a16="http://schemas.microsoft.com/office/drawing/2014/main" id="{35CDE71D-6CA0-01D1-269E-F5FAAF3B71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8897600"/>
          <a:ext cx="326707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138</xdr:row>
      <xdr:rowOff>95250</xdr:rowOff>
    </xdr:from>
    <xdr:to>
      <xdr:col>0</xdr:col>
      <xdr:colOff>3609975</xdr:colOff>
      <xdr:row>150</xdr:row>
      <xdr:rowOff>95250</xdr:rowOff>
    </xdr:to>
    <xdr:pic>
      <xdr:nvPicPr>
        <xdr:cNvPr id="29822" name="Picture 2">
          <a:extLst>
            <a:ext uri="{FF2B5EF4-FFF2-40B4-BE49-F238E27FC236}">
              <a16:creationId xmlns:a16="http://schemas.microsoft.com/office/drawing/2014/main" id="{92ED21AD-E486-DE0D-FD29-AACA82DF800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21564600"/>
          <a:ext cx="340995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177</xdr:row>
      <xdr:rowOff>76200</xdr:rowOff>
    </xdr:from>
    <xdr:to>
      <xdr:col>0</xdr:col>
      <xdr:colOff>3486150</xdr:colOff>
      <xdr:row>190</xdr:row>
      <xdr:rowOff>133350</xdr:rowOff>
    </xdr:to>
    <xdr:pic>
      <xdr:nvPicPr>
        <xdr:cNvPr id="30845" name="Picture 3">
          <a:extLst>
            <a:ext uri="{FF2B5EF4-FFF2-40B4-BE49-F238E27FC236}">
              <a16:creationId xmlns:a16="http://schemas.microsoft.com/office/drawing/2014/main" id="{10E9DC7F-525A-F4FE-5FA4-7EC41122CD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27451050"/>
          <a:ext cx="3352800"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276225</xdr:colOff>
      <xdr:row>158</xdr:row>
      <xdr:rowOff>114300</xdr:rowOff>
    </xdr:from>
    <xdr:to>
      <xdr:col>0</xdr:col>
      <xdr:colOff>3486150</xdr:colOff>
      <xdr:row>172</xdr:row>
      <xdr:rowOff>0</xdr:rowOff>
    </xdr:to>
    <xdr:pic>
      <xdr:nvPicPr>
        <xdr:cNvPr id="30846" name="Picture 2">
          <a:extLst>
            <a:ext uri="{FF2B5EF4-FFF2-40B4-BE49-F238E27FC236}">
              <a16:creationId xmlns:a16="http://schemas.microsoft.com/office/drawing/2014/main" id="{1F71592C-70DA-DC3A-585B-3FC8CD03E5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24774525"/>
          <a:ext cx="320992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180975</xdr:colOff>
      <xdr:row>153</xdr:row>
      <xdr:rowOff>95250</xdr:rowOff>
    </xdr:from>
    <xdr:to>
      <xdr:col>0</xdr:col>
      <xdr:colOff>3705225</xdr:colOff>
      <xdr:row>165</xdr:row>
      <xdr:rowOff>133350</xdr:rowOff>
    </xdr:to>
    <xdr:pic>
      <xdr:nvPicPr>
        <xdr:cNvPr id="31869" name="Picture 1">
          <a:extLst>
            <a:ext uri="{FF2B5EF4-FFF2-40B4-BE49-F238E27FC236}">
              <a16:creationId xmlns:a16="http://schemas.microsoft.com/office/drawing/2014/main" id="{EEAADA2E-DD78-64F5-125D-EEAF1ADC37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23841075"/>
          <a:ext cx="330517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135</xdr:row>
      <xdr:rowOff>104775</xdr:rowOff>
    </xdr:from>
    <xdr:to>
      <xdr:col>0</xdr:col>
      <xdr:colOff>3762375</xdr:colOff>
      <xdr:row>148</xdr:row>
      <xdr:rowOff>85725</xdr:rowOff>
    </xdr:to>
    <xdr:pic>
      <xdr:nvPicPr>
        <xdr:cNvPr id="31870" name="Picture 3">
          <a:extLst>
            <a:ext uri="{FF2B5EF4-FFF2-40B4-BE49-F238E27FC236}">
              <a16:creationId xmlns:a16="http://schemas.microsoft.com/office/drawing/2014/main" id="{84CE1D69-0E13-95CF-1C71-6F766B9B6BD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975" y="21278850"/>
          <a:ext cx="3305175"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148</xdr:row>
      <xdr:rowOff>171450</xdr:rowOff>
    </xdr:from>
    <xdr:to>
      <xdr:col>0</xdr:col>
      <xdr:colOff>3505200</xdr:colOff>
      <xdr:row>161</xdr:row>
      <xdr:rowOff>0</xdr:rowOff>
    </xdr:to>
    <xdr:pic>
      <xdr:nvPicPr>
        <xdr:cNvPr id="32893" name="Picture 1">
          <a:extLst>
            <a:ext uri="{FF2B5EF4-FFF2-40B4-BE49-F238E27FC236}">
              <a16:creationId xmlns:a16="http://schemas.microsoft.com/office/drawing/2014/main" id="{C6E11A40-EECE-05FC-8FAA-BD24F3D1E9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698075"/>
          <a:ext cx="348615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130</xdr:row>
      <xdr:rowOff>0</xdr:rowOff>
    </xdr:from>
    <xdr:to>
      <xdr:col>0</xdr:col>
      <xdr:colOff>3533775</xdr:colOff>
      <xdr:row>142</xdr:row>
      <xdr:rowOff>133350</xdr:rowOff>
    </xdr:to>
    <xdr:pic>
      <xdr:nvPicPr>
        <xdr:cNvPr id="32894" name="Picture 2">
          <a:extLst>
            <a:ext uri="{FF2B5EF4-FFF2-40B4-BE49-F238E27FC236}">
              <a16:creationId xmlns:a16="http://schemas.microsoft.com/office/drawing/2014/main" id="{D6398E5D-5042-523D-D665-87A0265AEAE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983450"/>
          <a:ext cx="34671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90</xdr:row>
      <xdr:rowOff>85725</xdr:rowOff>
    </xdr:from>
    <xdr:to>
      <xdr:col>1</xdr:col>
      <xdr:colOff>885825</xdr:colOff>
      <xdr:row>104</xdr:row>
      <xdr:rowOff>0</xdr:rowOff>
    </xdr:to>
    <xdr:pic>
      <xdr:nvPicPr>
        <xdr:cNvPr id="33917" name="Picture 1">
          <a:extLst>
            <a:ext uri="{FF2B5EF4-FFF2-40B4-BE49-F238E27FC236}">
              <a16:creationId xmlns:a16="http://schemas.microsoft.com/office/drawing/2014/main" id="{A05B6C9E-287B-D3BB-82BF-866E3402FE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3296900"/>
          <a:ext cx="3048000" cy="191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73</xdr:row>
      <xdr:rowOff>0</xdr:rowOff>
    </xdr:from>
    <xdr:to>
      <xdr:col>1</xdr:col>
      <xdr:colOff>695325</xdr:colOff>
      <xdr:row>86</xdr:row>
      <xdr:rowOff>38100</xdr:rowOff>
    </xdr:to>
    <xdr:pic>
      <xdr:nvPicPr>
        <xdr:cNvPr id="33918" name="Picture 2">
          <a:extLst>
            <a:ext uri="{FF2B5EF4-FFF2-40B4-BE49-F238E27FC236}">
              <a16:creationId xmlns:a16="http://schemas.microsoft.com/office/drawing/2014/main" id="{95522087-9B01-2FF3-C953-79F0A741B2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0782300"/>
          <a:ext cx="291465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152400</xdr:colOff>
      <xdr:row>146</xdr:row>
      <xdr:rowOff>114300</xdr:rowOff>
    </xdr:from>
    <xdr:to>
      <xdr:col>0</xdr:col>
      <xdr:colOff>3638550</xdr:colOff>
      <xdr:row>158</xdr:row>
      <xdr:rowOff>114300</xdr:rowOff>
    </xdr:to>
    <xdr:pic>
      <xdr:nvPicPr>
        <xdr:cNvPr id="34941" name="Picture 3">
          <a:extLst>
            <a:ext uri="{FF2B5EF4-FFF2-40B4-BE49-F238E27FC236}">
              <a16:creationId xmlns:a16="http://schemas.microsoft.com/office/drawing/2014/main" id="{56CDFB5D-353B-EAC1-6293-C43C2E0C40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2326600"/>
          <a:ext cx="333375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128</xdr:row>
      <xdr:rowOff>28575</xdr:rowOff>
    </xdr:from>
    <xdr:to>
      <xdr:col>0</xdr:col>
      <xdr:colOff>3810000</xdr:colOff>
      <xdr:row>141</xdr:row>
      <xdr:rowOff>76200</xdr:rowOff>
    </xdr:to>
    <xdr:pic>
      <xdr:nvPicPr>
        <xdr:cNvPr id="34942" name="Picture 2">
          <a:extLst>
            <a:ext uri="{FF2B5EF4-FFF2-40B4-BE49-F238E27FC236}">
              <a16:creationId xmlns:a16="http://schemas.microsoft.com/office/drawing/2014/main" id="{97931C5D-12C6-508A-96F8-020647C714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3850" y="19669125"/>
          <a:ext cx="316230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8.bin"/><Relationship Id="rId1" Type="http://schemas.openxmlformats.org/officeDocument/2006/relationships/hyperlink" Target="https://www.franklintempletonindia.com/downloadsServlet/pdf/product-labels-jg9o5k7l"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0.bin"/><Relationship Id="rId1" Type="http://schemas.openxmlformats.org/officeDocument/2006/relationships/hyperlink" Target="https://www.franklintempletonindia.com/downloadsServlet/pdf/product-labels-jg9o5k7l" TargetMode="Externa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2.bin"/><Relationship Id="rId1" Type="http://schemas.openxmlformats.org/officeDocument/2006/relationships/hyperlink" Target="https://www.franklintempletonindia.com/downloadsServlet/pdf/product-labels-jg9o5k7l"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3.bin"/><Relationship Id="rId1" Type="http://schemas.openxmlformats.org/officeDocument/2006/relationships/hyperlink" Target="https://www.franklintempletonindia.com/downloadsServlet/pdf/product-labels-jg9o5k7l" TargetMode="Externa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5.bin"/><Relationship Id="rId1" Type="http://schemas.openxmlformats.org/officeDocument/2006/relationships/hyperlink" Target="https://www.franklintempletonindia.com/downloadsServlet/pdf/product-labels-jg9o5k7l" TargetMode="Externa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43B5F-CECB-499C-8663-77B883DEC80A}">
  <dimension ref="A1:I164"/>
  <sheetViews>
    <sheetView tabSelected="1" zoomScale="80" zoomScaleNormal="80" workbookViewId="0">
      <selection sqref="A1:G1"/>
    </sheetView>
  </sheetViews>
  <sheetFormatPr defaultColWidth="9.28515625" defaultRowHeight="11.25"/>
  <cols>
    <col min="1" max="1" width="33.85546875" style="8" bestFit="1" customWidth="1"/>
    <col min="2" max="2" width="49.28515625" style="8" bestFit="1" customWidth="1"/>
    <col min="3" max="3" width="22.28515625" style="8" bestFit="1" customWidth="1"/>
    <col min="4" max="4" width="15.7109375" style="8" customWidth="1"/>
    <col min="5" max="5" width="24.42578125" style="12" customWidth="1"/>
    <col min="6" max="6" width="11.7109375" style="75" bestFit="1" customWidth="1"/>
    <col min="7" max="7" width="6.7109375" style="12" customWidth="1"/>
    <col min="8" max="16384" width="9.28515625" style="8"/>
  </cols>
  <sheetData>
    <row r="1" spans="1:7" s="1" customFormat="1" ht="15">
      <c r="A1" s="160" t="s">
        <v>8</v>
      </c>
      <c r="B1" s="161"/>
      <c r="C1" s="161"/>
      <c r="D1" s="161"/>
      <c r="E1" s="161"/>
      <c r="F1" s="161"/>
      <c r="G1" s="161"/>
    </row>
    <row r="2" spans="1:7" s="1" customFormat="1" ht="12">
      <c r="E2" s="7"/>
      <c r="F2" s="103"/>
      <c r="G2" s="12"/>
    </row>
    <row r="3" spans="1:7" s="1" customFormat="1" ht="12">
      <c r="A3" s="10" t="s">
        <v>7</v>
      </c>
      <c r="B3" s="2"/>
      <c r="C3" s="3"/>
      <c r="D3" s="3"/>
      <c r="E3" s="5"/>
      <c r="F3" s="103"/>
      <c r="G3" s="12"/>
    </row>
    <row r="4" spans="1:7" s="1" customFormat="1" ht="20.65" customHeight="1">
      <c r="A4" s="18" t="s">
        <v>2</v>
      </c>
      <c r="B4" s="18" t="s">
        <v>0</v>
      </c>
      <c r="C4" s="19" t="s">
        <v>141</v>
      </c>
      <c r="D4" s="19" t="s">
        <v>1</v>
      </c>
      <c r="E4" s="91" t="s">
        <v>6</v>
      </c>
      <c r="F4" s="21" t="s">
        <v>3</v>
      </c>
      <c r="G4" s="21" t="s">
        <v>5</v>
      </c>
    </row>
    <row r="5" spans="1:7">
      <c r="A5" s="22" t="s">
        <v>43</v>
      </c>
      <c r="B5" s="23"/>
      <c r="C5" s="23"/>
      <c r="D5" s="23"/>
      <c r="E5" s="25"/>
      <c r="F5" s="26"/>
      <c r="G5" s="25"/>
    </row>
    <row r="6" spans="1:7">
      <c r="A6" s="27" t="s">
        <v>44</v>
      </c>
      <c r="B6" s="28"/>
      <c r="C6" s="28"/>
      <c r="D6" s="28"/>
      <c r="E6" s="30"/>
      <c r="F6" s="31"/>
      <c r="G6" s="30"/>
    </row>
    <row r="7" spans="1:7">
      <c r="A7" s="28" t="s">
        <v>46</v>
      </c>
      <c r="B7" s="28" t="s">
        <v>45</v>
      </c>
      <c r="C7" s="28" t="s">
        <v>47</v>
      </c>
      <c r="D7" s="32">
        <v>22000</v>
      </c>
      <c r="E7" s="30">
        <v>23361.397068499999</v>
      </c>
      <c r="F7" s="31">
        <v>8.0129168494785894</v>
      </c>
      <c r="G7" s="30">
        <v>6.6199000000000003</v>
      </c>
    </row>
    <row r="8" spans="1:7">
      <c r="A8" s="28" t="s">
        <v>49</v>
      </c>
      <c r="B8" s="28" t="s">
        <v>48</v>
      </c>
      <c r="C8" s="28" t="s">
        <v>50</v>
      </c>
      <c r="D8" s="32">
        <v>20000</v>
      </c>
      <c r="E8" s="30">
        <v>21379.8679452</v>
      </c>
      <c r="F8" s="31">
        <v>7.3332559519189804</v>
      </c>
      <c r="G8" s="30">
        <v>6.9501999999999997</v>
      </c>
    </row>
    <row r="9" spans="1:7">
      <c r="A9" s="28" t="s">
        <v>52</v>
      </c>
      <c r="B9" s="28" t="s">
        <v>51</v>
      </c>
      <c r="C9" s="28" t="s">
        <v>53</v>
      </c>
      <c r="D9" s="32">
        <v>1250</v>
      </c>
      <c r="E9" s="30">
        <v>13334.962842499999</v>
      </c>
      <c r="F9" s="31">
        <v>4.5738680839390398</v>
      </c>
      <c r="G9" s="30">
        <v>6.7397</v>
      </c>
    </row>
    <row r="10" spans="1:7">
      <c r="A10" s="28" t="s">
        <v>55</v>
      </c>
      <c r="B10" s="28" t="s">
        <v>54</v>
      </c>
      <c r="C10" s="28" t="s">
        <v>47</v>
      </c>
      <c r="D10" s="32">
        <v>10000</v>
      </c>
      <c r="E10" s="30">
        <v>10651.6250685</v>
      </c>
      <c r="F10" s="31">
        <v>3.6534880912921501</v>
      </c>
      <c r="G10" s="30">
        <v>6.6497999999999999</v>
      </c>
    </row>
    <row r="11" spans="1:7">
      <c r="A11" s="28" t="s">
        <v>57</v>
      </c>
      <c r="B11" s="28" t="s">
        <v>56</v>
      </c>
      <c r="C11" s="28" t="s">
        <v>50</v>
      </c>
      <c r="D11" s="32">
        <v>7500</v>
      </c>
      <c r="E11" s="30">
        <v>8015.2127055000001</v>
      </c>
      <c r="F11" s="31">
        <v>2.74920342956097</v>
      </c>
      <c r="G11" s="30">
        <v>6.8</v>
      </c>
    </row>
    <row r="12" spans="1:7">
      <c r="A12" s="28" t="s">
        <v>59</v>
      </c>
      <c r="B12" s="28" t="s">
        <v>58</v>
      </c>
      <c r="C12" s="28" t="s">
        <v>50</v>
      </c>
      <c r="D12" s="32">
        <v>7500</v>
      </c>
      <c r="E12" s="30">
        <v>7973.7506506999998</v>
      </c>
      <c r="F12" s="31">
        <v>2.7349820199189598</v>
      </c>
      <c r="G12" s="30">
        <v>6.6599000000000004</v>
      </c>
    </row>
    <row r="13" spans="1:7">
      <c r="A13" s="28" t="s">
        <v>61</v>
      </c>
      <c r="B13" s="28" t="s">
        <v>60</v>
      </c>
      <c r="C13" s="28" t="s">
        <v>62</v>
      </c>
      <c r="D13" s="32">
        <v>5000</v>
      </c>
      <c r="E13" s="30">
        <v>5401.3428082</v>
      </c>
      <c r="F13" s="31">
        <v>1.8526507927042699</v>
      </c>
      <c r="G13" s="30">
        <v>7.3998999999999997</v>
      </c>
    </row>
    <row r="14" spans="1:7">
      <c r="A14" s="28" t="s">
        <v>64</v>
      </c>
      <c r="B14" s="28" t="s">
        <v>63</v>
      </c>
      <c r="C14" s="28" t="s">
        <v>50</v>
      </c>
      <c r="D14" s="32">
        <v>2500</v>
      </c>
      <c r="E14" s="30">
        <v>2674.7921575</v>
      </c>
      <c r="F14" s="31">
        <v>0.91744886167722295</v>
      </c>
      <c r="G14" s="30">
        <v>6.6901000000000002</v>
      </c>
    </row>
    <row r="15" spans="1:7">
      <c r="A15" s="27" t="s">
        <v>65</v>
      </c>
      <c r="B15" s="27"/>
      <c r="C15" s="27"/>
      <c r="D15" s="27"/>
      <c r="E15" s="34">
        <f>SUM(E6:E14)</f>
        <v>92792.951246600016</v>
      </c>
      <c r="F15" s="35">
        <f>SUM(F6:F14)</f>
        <v>31.827814080490185</v>
      </c>
      <c r="G15" s="34"/>
    </row>
    <row r="16" spans="1:7">
      <c r="A16" s="28"/>
      <c r="B16" s="28"/>
      <c r="C16" s="28"/>
      <c r="D16" s="28"/>
      <c r="E16" s="30"/>
      <c r="F16" s="31"/>
      <c r="G16" s="30"/>
    </row>
    <row r="17" spans="1:7">
      <c r="A17" s="27" t="s">
        <v>66</v>
      </c>
      <c r="B17" s="28"/>
      <c r="C17" s="28"/>
      <c r="D17" s="28"/>
      <c r="E17" s="30"/>
      <c r="F17" s="31"/>
      <c r="G17" s="30"/>
    </row>
    <row r="18" spans="1:7">
      <c r="A18" s="27" t="s">
        <v>67</v>
      </c>
      <c r="B18" s="28"/>
      <c r="C18" s="28"/>
      <c r="D18" s="28"/>
      <c r="E18" s="30"/>
      <c r="F18" s="31"/>
      <c r="G18" s="30"/>
    </row>
    <row r="19" spans="1:7">
      <c r="A19" s="28" t="s">
        <v>69</v>
      </c>
      <c r="B19" s="28" t="s">
        <v>68</v>
      </c>
      <c r="C19" s="28" t="s">
        <v>70</v>
      </c>
      <c r="D19" s="32">
        <v>5000</v>
      </c>
      <c r="E19" s="30">
        <v>24726.325000000001</v>
      </c>
      <c r="F19" s="31">
        <v>8.4810846559060398</v>
      </c>
      <c r="G19" s="30">
        <v>6.2154999999999996</v>
      </c>
    </row>
    <row r="20" spans="1:7">
      <c r="A20" s="28" t="s">
        <v>72</v>
      </c>
      <c r="B20" s="28" t="s">
        <v>71</v>
      </c>
      <c r="C20" s="28" t="s">
        <v>70</v>
      </c>
      <c r="D20" s="32">
        <v>4300</v>
      </c>
      <c r="E20" s="30">
        <v>21313.143499999998</v>
      </c>
      <c r="F20" s="31">
        <v>7.3103695881605297</v>
      </c>
      <c r="G20" s="30">
        <v>6.4001000000000001</v>
      </c>
    </row>
    <row r="21" spans="1:7">
      <c r="A21" s="28" t="s">
        <v>74</v>
      </c>
      <c r="B21" s="28" t="s">
        <v>73</v>
      </c>
      <c r="C21" s="28" t="s">
        <v>75</v>
      </c>
      <c r="D21" s="32">
        <v>3000</v>
      </c>
      <c r="E21" s="30">
        <v>14874.81</v>
      </c>
      <c r="F21" s="31">
        <v>5.1020328678247804</v>
      </c>
      <c r="G21" s="30">
        <v>6.3998999999999997</v>
      </c>
    </row>
    <row r="22" spans="1:7">
      <c r="A22" s="28" t="s">
        <v>77</v>
      </c>
      <c r="B22" s="28" t="s">
        <v>76</v>
      </c>
      <c r="C22" s="28" t="s">
        <v>78</v>
      </c>
      <c r="D22" s="32">
        <v>3000</v>
      </c>
      <c r="E22" s="30">
        <v>14869.11</v>
      </c>
      <c r="F22" s="31">
        <v>5.1000777781566402</v>
      </c>
      <c r="G22" s="30">
        <v>6.3000999999999996</v>
      </c>
    </row>
    <row r="23" spans="1:7">
      <c r="A23" s="28" t="s">
        <v>80</v>
      </c>
      <c r="B23" s="28" t="s">
        <v>79</v>
      </c>
      <c r="C23" s="28" t="s">
        <v>78</v>
      </c>
      <c r="D23" s="32">
        <v>3000</v>
      </c>
      <c r="E23" s="30">
        <v>14859.78</v>
      </c>
      <c r="F23" s="31">
        <v>5.0968776050682596</v>
      </c>
      <c r="G23" s="30">
        <v>6.2625000000000002</v>
      </c>
    </row>
    <row r="24" spans="1:7">
      <c r="A24" s="28" t="s">
        <v>82</v>
      </c>
      <c r="B24" s="28" t="s">
        <v>81</v>
      </c>
      <c r="C24" s="28" t="s">
        <v>70</v>
      </c>
      <c r="D24" s="32">
        <v>2500</v>
      </c>
      <c r="E24" s="30">
        <v>12408.975</v>
      </c>
      <c r="F24" s="31">
        <v>4.2562559324129898</v>
      </c>
      <c r="G24" s="30">
        <v>6.3753000000000002</v>
      </c>
    </row>
    <row r="25" spans="1:7">
      <c r="A25" s="28" t="s">
        <v>84</v>
      </c>
      <c r="B25" s="28" t="s">
        <v>83</v>
      </c>
      <c r="C25" s="28" t="s">
        <v>75</v>
      </c>
      <c r="D25" s="32">
        <v>2000</v>
      </c>
      <c r="E25" s="30">
        <v>9894.7000000000007</v>
      </c>
      <c r="F25" s="31">
        <v>3.3938641648038499</v>
      </c>
      <c r="G25" s="30">
        <v>6.2651000000000003</v>
      </c>
    </row>
    <row r="26" spans="1:7">
      <c r="A26" s="28" t="s">
        <v>86</v>
      </c>
      <c r="B26" s="28" t="s">
        <v>85</v>
      </c>
      <c r="C26" s="28" t="s">
        <v>78</v>
      </c>
      <c r="D26" s="32">
        <v>1500</v>
      </c>
      <c r="E26" s="30">
        <v>7453.6724999999997</v>
      </c>
      <c r="F26" s="31">
        <v>2.5565961569258202</v>
      </c>
      <c r="G26" s="30">
        <v>6.3022</v>
      </c>
    </row>
    <row r="27" spans="1:7">
      <c r="A27" s="28" t="s">
        <v>88</v>
      </c>
      <c r="B27" s="28" t="s">
        <v>87</v>
      </c>
      <c r="C27" s="28" t="s">
        <v>70</v>
      </c>
      <c r="D27" s="32">
        <v>1500</v>
      </c>
      <c r="E27" s="30">
        <v>7429.9274999999998</v>
      </c>
      <c r="F27" s="31">
        <v>2.5484516649661599</v>
      </c>
      <c r="G27" s="30">
        <v>6.3750999999999998</v>
      </c>
    </row>
    <row r="28" spans="1:7">
      <c r="A28" s="28" t="s">
        <v>90</v>
      </c>
      <c r="B28" s="28" t="s">
        <v>89</v>
      </c>
      <c r="C28" s="28" t="s">
        <v>78</v>
      </c>
      <c r="D28" s="32">
        <v>1000</v>
      </c>
      <c r="E28" s="30">
        <v>4969.9650000000001</v>
      </c>
      <c r="F28" s="31">
        <v>1.70468898640983</v>
      </c>
      <c r="G28" s="30">
        <v>6.3022999999999998</v>
      </c>
    </row>
    <row r="29" spans="1:7">
      <c r="A29" s="28" t="s">
        <v>92</v>
      </c>
      <c r="B29" s="28" t="s">
        <v>91</v>
      </c>
      <c r="C29" s="28" t="s">
        <v>93</v>
      </c>
      <c r="D29" s="32">
        <v>1000</v>
      </c>
      <c r="E29" s="30">
        <v>4961.72</v>
      </c>
      <c r="F29" s="31">
        <v>1.7018609663547699</v>
      </c>
      <c r="G29" s="30">
        <v>6.4</v>
      </c>
    </row>
    <row r="30" spans="1:7">
      <c r="A30" s="27" t="s">
        <v>65</v>
      </c>
      <c r="B30" s="27"/>
      <c r="C30" s="27"/>
      <c r="D30" s="27"/>
      <c r="E30" s="34">
        <f>SUM(E18:E29)</f>
        <v>137762.12850000002</v>
      </c>
      <c r="F30" s="35">
        <f>SUM(F18:F29)</f>
        <v>47.252160366989671</v>
      </c>
      <c r="G30" s="34"/>
    </row>
    <row r="31" spans="1:7">
      <c r="A31" s="28"/>
      <c r="B31" s="28"/>
      <c r="C31" s="28"/>
      <c r="D31" s="28"/>
      <c r="E31" s="30"/>
      <c r="F31" s="31"/>
      <c r="G31" s="30"/>
    </row>
    <row r="32" spans="1:7">
      <c r="A32" s="27" t="s">
        <v>94</v>
      </c>
      <c r="B32" s="28"/>
      <c r="C32" s="28"/>
      <c r="D32" s="28"/>
      <c r="E32" s="30"/>
      <c r="F32" s="31"/>
      <c r="G32" s="30"/>
    </row>
    <row r="33" spans="1:7">
      <c r="A33" s="28" t="s">
        <v>96</v>
      </c>
      <c r="B33" s="28" t="s">
        <v>95</v>
      </c>
      <c r="C33" s="28" t="s">
        <v>78</v>
      </c>
      <c r="D33" s="32">
        <v>5800</v>
      </c>
      <c r="E33" s="30">
        <v>28616.010999999999</v>
      </c>
      <c r="F33" s="31">
        <v>9.8152399034364493</v>
      </c>
      <c r="G33" s="30">
        <v>6.8025000000000002</v>
      </c>
    </row>
    <row r="34" spans="1:7">
      <c r="A34" s="28" t="s">
        <v>98</v>
      </c>
      <c r="B34" s="28" t="s">
        <v>97</v>
      </c>
      <c r="C34" s="28" t="s">
        <v>78</v>
      </c>
      <c r="D34" s="32">
        <v>4000</v>
      </c>
      <c r="E34" s="30">
        <v>19776.86</v>
      </c>
      <c r="F34" s="31">
        <v>6.7834271323377804</v>
      </c>
      <c r="G34" s="30">
        <v>6.4348000000000001</v>
      </c>
    </row>
    <row r="35" spans="1:7">
      <c r="A35" s="28" t="s">
        <v>100</v>
      </c>
      <c r="B35" s="28" t="s">
        <v>99</v>
      </c>
      <c r="C35" s="28" t="s">
        <v>75</v>
      </c>
      <c r="D35" s="32">
        <v>3000</v>
      </c>
      <c r="E35" s="30">
        <v>14775.795</v>
      </c>
      <c r="F35" s="31">
        <v>5.0680709022999997</v>
      </c>
      <c r="G35" s="30">
        <v>7.9123000000000001</v>
      </c>
    </row>
    <row r="36" spans="1:7">
      <c r="A36" s="28" t="s">
        <v>102</v>
      </c>
      <c r="B36" s="28" t="s">
        <v>101</v>
      </c>
      <c r="C36" s="28" t="s">
        <v>93</v>
      </c>
      <c r="D36" s="32">
        <v>2000</v>
      </c>
      <c r="E36" s="30">
        <v>9879.17</v>
      </c>
      <c r="F36" s="31">
        <v>3.3885374029536202</v>
      </c>
      <c r="G36" s="30">
        <v>6.4702000000000002</v>
      </c>
    </row>
    <row r="37" spans="1:7">
      <c r="A37" s="28" t="s">
        <v>104</v>
      </c>
      <c r="B37" s="28" t="s">
        <v>103</v>
      </c>
      <c r="C37" s="28" t="s">
        <v>93</v>
      </c>
      <c r="D37" s="32">
        <v>1500</v>
      </c>
      <c r="E37" s="30">
        <v>7488.4949999999999</v>
      </c>
      <c r="F37" s="31">
        <v>2.5685402113063298</v>
      </c>
      <c r="G37" s="30">
        <v>7.0095999999999998</v>
      </c>
    </row>
    <row r="38" spans="1:7">
      <c r="A38" s="28" t="s">
        <v>106</v>
      </c>
      <c r="B38" s="28" t="s">
        <v>105</v>
      </c>
      <c r="C38" s="28" t="s">
        <v>75</v>
      </c>
      <c r="D38" s="32">
        <v>1500</v>
      </c>
      <c r="E38" s="30">
        <v>7433.2574999999997</v>
      </c>
      <c r="F38" s="31">
        <v>2.5495938489301802</v>
      </c>
      <c r="G38" s="30">
        <v>6.8277000000000001</v>
      </c>
    </row>
    <row r="39" spans="1:7">
      <c r="A39" s="28" t="s">
        <v>108</v>
      </c>
      <c r="B39" s="28" t="s">
        <v>107</v>
      </c>
      <c r="C39" s="28" t="s">
        <v>93</v>
      </c>
      <c r="D39" s="32">
        <v>1500</v>
      </c>
      <c r="E39" s="30">
        <v>7430.9624999999996</v>
      </c>
      <c r="F39" s="31">
        <v>2.5488066680901098</v>
      </c>
      <c r="G39" s="30">
        <v>7.0651000000000002</v>
      </c>
    </row>
    <row r="40" spans="1:7">
      <c r="A40" s="28" t="s">
        <v>110</v>
      </c>
      <c r="B40" s="28" t="s">
        <v>109</v>
      </c>
      <c r="C40" s="28" t="s">
        <v>75</v>
      </c>
      <c r="D40" s="32">
        <v>1500</v>
      </c>
      <c r="E40" s="30">
        <v>7426.68</v>
      </c>
      <c r="F40" s="31">
        <v>2.5473377783525999</v>
      </c>
      <c r="G40" s="30">
        <v>8.5800999999999998</v>
      </c>
    </row>
    <row r="41" spans="1:7">
      <c r="A41" s="28" t="s">
        <v>112</v>
      </c>
      <c r="B41" s="28" t="s">
        <v>111</v>
      </c>
      <c r="C41" s="28" t="s">
        <v>93</v>
      </c>
      <c r="D41" s="32">
        <v>1500</v>
      </c>
      <c r="E41" s="30">
        <v>7410.6750000000002</v>
      </c>
      <c r="F41" s="31">
        <v>2.54184809236336</v>
      </c>
      <c r="G41" s="30">
        <v>6.4699</v>
      </c>
    </row>
    <row r="42" spans="1:7">
      <c r="A42" s="28" t="s">
        <v>114</v>
      </c>
      <c r="B42" s="28" t="s">
        <v>113</v>
      </c>
      <c r="C42" s="28" t="s">
        <v>75</v>
      </c>
      <c r="D42" s="32">
        <v>1500</v>
      </c>
      <c r="E42" s="30">
        <v>7387.1324999999997</v>
      </c>
      <c r="F42" s="31">
        <v>2.5337730575366502</v>
      </c>
      <c r="G42" s="30">
        <v>8.58</v>
      </c>
    </row>
    <row r="43" spans="1:7">
      <c r="A43" s="28" t="s">
        <v>116</v>
      </c>
      <c r="B43" s="28" t="s">
        <v>115</v>
      </c>
      <c r="C43" s="28" t="s">
        <v>75</v>
      </c>
      <c r="D43" s="32">
        <v>1200</v>
      </c>
      <c r="E43" s="30">
        <v>5927.7960000000003</v>
      </c>
      <c r="F43" s="31">
        <v>2.0332232832392698</v>
      </c>
      <c r="G43" s="30">
        <v>6.8399000000000001</v>
      </c>
    </row>
    <row r="44" spans="1:7">
      <c r="A44" s="28" t="s">
        <v>118</v>
      </c>
      <c r="B44" s="28" t="s">
        <v>117</v>
      </c>
      <c r="C44" s="28" t="s">
        <v>93</v>
      </c>
      <c r="D44" s="32">
        <v>1000</v>
      </c>
      <c r="E44" s="30">
        <v>4960.8599999999997</v>
      </c>
      <c r="F44" s="31">
        <v>1.70156598791361</v>
      </c>
      <c r="G44" s="30">
        <v>6.5449000000000002</v>
      </c>
    </row>
    <row r="45" spans="1:7">
      <c r="A45" s="28" t="s">
        <v>120</v>
      </c>
      <c r="B45" s="28" t="s">
        <v>119</v>
      </c>
      <c r="C45" s="28" t="s">
        <v>75</v>
      </c>
      <c r="D45" s="32">
        <v>1000</v>
      </c>
      <c r="E45" s="30">
        <v>4956.8</v>
      </c>
      <c r="F45" s="31">
        <v>1.7001734152727901</v>
      </c>
      <c r="G45" s="30">
        <v>6.6276000000000002</v>
      </c>
    </row>
    <row r="46" spans="1:7">
      <c r="A46" s="28" t="s">
        <v>122</v>
      </c>
      <c r="B46" s="28" t="s">
        <v>121</v>
      </c>
      <c r="C46" s="28" t="s">
        <v>78</v>
      </c>
      <c r="D46" s="32">
        <v>1000</v>
      </c>
      <c r="E46" s="30">
        <v>4956.585</v>
      </c>
      <c r="F46" s="31">
        <v>1.7000996706625</v>
      </c>
      <c r="G46" s="30">
        <v>6.8022</v>
      </c>
    </row>
    <row r="47" spans="1:7">
      <c r="A47" s="28" t="s">
        <v>124</v>
      </c>
      <c r="B47" s="28" t="s">
        <v>123</v>
      </c>
      <c r="C47" s="28" t="s">
        <v>93</v>
      </c>
      <c r="D47" s="32">
        <v>500</v>
      </c>
      <c r="E47" s="30">
        <v>2479.2049999999999</v>
      </c>
      <c r="F47" s="31">
        <v>0.85036282117724804</v>
      </c>
      <c r="G47" s="30">
        <v>7.2897999999999996</v>
      </c>
    </row>
    <row r="48" spans="1:7">
      <c r="A48" s="28" t="s">
        <v>126</v>
      </c>
      <c r="B48" s="28" t="s">
        <v>125</v>
      </c>
      <c r="C48" s="28" t="s">
        <v>93</v>
      </c>
      <c r="D48" s="32">
        <v>500</v>
      </c>
      <c r="E48" s="30">
        <v>2476.2049999999999</v>
      </c>
      <c r="F48" s="31">
        <v>0.84933382661506795</v>
      </c>
      <c r="G48" s="30">
        <v>6.8776999999999999</v>
      </c>
    </row>
    <row r="49" spans="1:7">
      <c r="A49" s="28" t="s">
        <v>128</v>
      </c>
      <c r="B49" s="28" t="s">
        <v>127</v>
      </c>
      <c r="C49" s="28" t="s">
        <v>75</v>
      </c>
      <c r="D49" s="32">
        <v>500</v>
      </c>
      <c r="E49" s="30">
        <v>2460.0974999999999</v>
      </c>
      <c r="F49" s="31">
        <v>0.84380898331162402</v>
      </c>
      <c r="G49" s="30">
        <v>8.5800999999999998</v>
      </c>
    </row>
    <row r="50" spans="1:7">
      <c r="A50" s="27" t="s">
        <v>65</v>
      </c>
      <c r="B50" s="27"/>
      <c r="C50" s="27"/>
      <c r="D50" s="27"/>
      <c r="E50" s="34">
        <f>SUM(E32:E49)</f>
        <v>145842.58699999994</v>
      </c>
      <c r="F50" s="35">
        <f>SUM(F32:F49)</f>
        <v>50.023742985799203</v>
      </c>
      <c r="G50" s="34"/>
    </row>
    <row r="51" spans="1:7">
      <c r="A51" s="28"/>
      <c r="B51" s="28"/>
      <c r="C51" s="28"/>
      <c r="D51" s="28"/>
      <c r="E51" s="30"/>
      <c r="F51" s="31"/>
      <c r="G51" s="30"/>
    </row>
    <row r="52" spans="1:7">
      <c r="A52" s="27" t="s">
        <v>129</v>
      </c>
      <c r="B52" s="28"/>
      <c r="C52" s="28"/>
      <c r="D52" s="28"/>
      <c r="E52" s="30"/>
      <c r="F52" s="31"/>
      <c r="G52" s="30"/>
    </row>
    <row r="53" spans="1:7">
      <c r="A53" s="28" t="s">
        <v>130</v>
      </c>
      <c r="B53" s="28" t="s">
        <v>1423</v>
      </c>
      <c r="C53" s="28" t="s">
        <v>131</v>
      </c>
      <c r="D53" s="32">
        <v>500000</v>
      </c>
      <c r="E53" s="30">
        <v>497.95699999999999</v>
      </c>
      <c r="F53" s="31">
        <v>0.17079834839997499</v>
      </c>
      <c r="G53" s="30">
        <v>5.1638000000000002</v>
      </c>
    </row>
    <row r="54" spans="1:7">
      <c r="A54" s="28" t="s">
        <v>132</v>
      </c>
      <c r="B54" s="28" t="s">
        <v>1424</v>
      </c>
      <c r="C54" s="28" t="s">
        <v>131</v>
      </c>
      <c r="D54" s="32">
        <v>200000</v>
      </c>
      <c r="E54" s="30">
        <v>199.77359999999999</v>
      </c>
      <c r="F54" s="31">
        <v>6.8521982689102007E-2</v>
      </c>
      <c r="G54" s="30">
        <v>5.1706000000000003</v>
      </c>
    </row>
    <row r="55" spans="1:7">
      <c r="A55" s="27" t="s">
        <v>65</v>
      </c>
      <c r="B55" s="27"/>
      <c r="C55" s="27"/>
      <c r="D55" s="27"/>
      <c r="E55" s="34">
        <f>SUM(E52:E54)</f>
        <v>697.73059999999998</v>
      </c>
      <c r="F55" s="35">
        <f>SUM(F52:F54)</f>
        <v>0.23932033108907699</v>
      </c>
      <c r="G55" s="34"/>
    </row>
    <row r="56" spans="1:7">
      <c r="A56" s="28"/>
      <c r="B56" s="28"/>
      <c r="C56" s="28"/>
      <c r="D56" s="28"/>
      <c r="E56" s="30"/>
      <c r="F56" s="31"/>
      <c r="G56" s="30"/>
    </row>
    <row r="57" spans="1:7">
      <c r="A57" s="27" t="s">
        <v>133</v>
      </c>
      <c r="B57" s="28"/>
      <c r="C57" s="28"/>
      <c r="D57" s="28"/>
      <c r="E57" s="30"/>
      <c r="F57" s="31"/>
      <c r="G57" s="30"/>
    </row>
    <row r="58" spans="1:7">
      <c r="A58" s="28" t="s">
        <v>135</v>
      </c>
      <c r="B58" s="28" t="s">
        <v>134</v>
      </c>
      <c r="C58" s="28" t="s">
        <v>136</v>
      </c>
      <c r="D58" s="32">
        <v>6427.4570000000003</v>
      </c>
      <c r="E58" s="30">
        <v>763.02855179999995</v>
      </c>
      <c r="F58" s="31">
        <v>0.26171741019699402</v>
      </c>
      <c r="G58" s="30">
        <v>5.51</v>
      </c>
    </row>
    <row r="59" spans="1:7">
      <c r="A59" s="27" t="s">
        <v>65</v>
      </c>
      <c r="B59" s="27"/>
      <c r="C59" s="27"/>
      <c r="D59" s="27"/>
      <c r="E59" s="34">
        <f>SUM(E58:E58)</f>
        <v>763.02855179999995</v>
      </c>
      <c r="F59" s="35">
        <f>SUM(F58:F58)</f>
        <v>0.26171741019699402</v>
      </c>
      <c r="G59" s="34"/>
    </row>
    <row r="60" spans="1:7">
      <c r="A60" s="28"/>
      <c r="B60" s="28"/>
      <c r="C60" s="28"/>
      <c r="D60" s="28"/>
      <c r="E60" s="30"/>
      <c r="F60" s="31"/>
      <c r="G60" s="30"/>
    </row>
    <row r="61" spans="1:7">
      <c r="A61" s="27" t="s">
        <v>137</v>
      </c>
      <c r="B61" s="27"/>
      <c r="C61" s="27"/>
      <c r="D61" s="27"/>
      <c r="E61" s="34">
        <f>E15+E30+E50+E55+E59</f>
        <v>377858.42589839996</v>
      </c>
      <c r="F61" s="35">
        <f>F15+F30+F50+F55+F59</f>
        <v>129.60475517456516</v>
      </c>
      <c r="G61" s="34"/>
    </row>
    <row r="62" spans="1:7">
      <c r="A62" s="27"/>
      <c r="B62" s="27"/>
      <c r="C62" s="27"/>
      <c r="D62" s="27"/>
      <c r="E62" s="34"/>
      <c r="F62" s="35"/>
      <c r="G62" s="34"/>
    </row>
    <row r="63" spans="1:7">
      <c r="A63" s="27" t="s">
        <v>139</v>
      </c>
      <c r="B63" s="27"/>
      <c r="C63" s="27"/>
      <c r="D63" s="27"/>
      <c r="E63" s="34">
        <f>E65-(E15+E30+E50+E55+E59)</f>
        <v>-86311.695695899951</v>
      </c>
      <c r="F63" s="35">
        <f>F65-(F15+F30+F50+F55+F59)</f>
        <v>-29.604755174565156</v>
      </c>
      <c r="G63" s="34"/>
    </row>
    <row r="64" spans="1:7">
      <c r="A64" s="27"/>
      <c r="B64" s="27"/>
      <c r="C64" s="27"/>
      <c r="D64" s="27"/>
      <c r="E64" s="34"/>
      <c r="F64" s="35"/>
      <c r="G64" s="34"/>
    </row>
    <row r="65" spans="1:7">
      <c r="A65" s="36" t="s">
        <v>138</v>
      </c>
      <c r="B65" s="36"/>
      <c r="C65" s="36"/>
      <c r="D65" s="36"/>
      <c r="E65" s="38">
        <v>291546.73020250001</v>
      </c>
      <c r="F65" s="39">
        <v>100</v>
      </c>
      <c r="G65" s="38"/>
    </row>
    <row r="66" spans="1:7">
      <c r="A66" s="8" t="s">
        <v>1425</v>
      </c>
    </row>
    <row r="68" spans="1:7">
      <c r="A68" s="14" t="s">
        <v>140</v>
      </c>
    </row>
    <row r="69" spans="1:7">
      <c r="A69" s="14" t="s">
        <v>142</v>
      </c>
    </row>
    <row r="70" spans="1:7">
      <c r="A70" s="14" t="s">
        <v>1426</v>
      </c>
    </row>
    <row r="72" spans="1:7">
      <c r="A72" s="8" t="s">
        <v>143</v>
      </c>
    </row>
    <row r="73" spans="1:7">
      <c r="A73" s="8" t="s">
        <v>144</v>
      </c>
    </row>
    <row r="75" spans="1:7" ht="23.25" customHeight="1">
      <c r="A75" s="162" t="s">
        <v>1329</v>
      </c>
      <c r="B75" s="162"/>
      <c r="C75" s="162"/>
      <c r="D75" s="162"/>
    </row>
    <row r="77" spans="1:7">
      <c r="A77" s="14" t="s">
        <v>145</v>
      </c>
    </row>
    <row r="78" spans="1:7">
      <c r="A78" s="14" t="s">
        <v>1324</v>
      </c>
    </row>
    <row r="79" spans="1:7">
      <c r="A79" s="14" t="s">
        <v>146</v>
      </c>
      <c r="B79" s="14"/>
      <c r="C79" s="40" t="s">
        <v>1330</v>
      </c>
      <c r="D79" s="14" t="s">
        <v>147</v>
      </c>
    </row>
    <row r="80" spans="1:7">
      <c r="A80" s="8" t="s">
        <v>148</v>
      </c>
      <c r="C80" s="41">
        <v>6205.5499</v>
      </c>
      <c r="D80" s="41">
        <v>6245.6504999999997</v>
      </c>
    </row>
    <row r="81" spans="1:4">
      <c r="A81" s="8" t="s">
        <v>149</v>
      </c>
      <c r="C81" s="41">
        <v>1509.0074999999999</v>
      </c>
      <c r="D81" s="41">
        <v>1509.0074999999999</v>
      </c>
    </row>
    <row r="82" spans="1:4">
      <c r="A82" s="8" t="s">
        <v>150</v>
      </c>
      <c r="C82" s="41">
        <v>1245.4680000000001</v>
      </c>
      <c r="D82" s="41">
        <v>1245.2682</v>
      </c>
    </row>
    <row r="83" spans="1:4">
      <c r="A83" s="8" t="s">
        <v>151</v>
      </c>
      <c r="C83" s="41">
        <v>1000</v>
      </c>
      <c r="D83" s="41">
        <v>1000</v>
      </c>
    </row>
    <row r="84" spans="1:4">
      <c r="A84" s="8" t="s">
        <v>152</v>
      </c>
      <c r="C84" s="41">
        <v>1055.7493999999999</v>
      </c>
      <c r="D84" s="41">
        <v>1055.5571</v>
      </c>
    </row>
    <row r="85" spans="1:4">
      <c r="A85" s="8" t="s">
        <v>153</v>
      </c>
      <c r="C85" s="41">
        <v>4150.8173999999999</v>
      </c>
      <c r="D85" s="41">
        <v>4180.0843000000004</v>
      </c>
    </row>
    <row r="86" spans="1:4">
      <c r="A86" s="8" t="s">
        <v>154</v>
      </c>
      <c r="C86" s="41">
        <v>1000</v>
      </c>
      <c r="D86" s="41">
        <v>1000</v>
      </c>
    </row>
    <row r="87" spans="1:4">
      <c r="A87" s="8" t="s">
        <v>155</v>
      </c>
      <c r="C87" s="41">
        <v>1037.5142000000001</v>
      </c>
      <c r="D87" s="41">
        <v>1037.9545000000001</v>
      </c>
    </row>
    <row r="88" spans="1:4">
      <c r="A88" s="8" t="s">
        <v>156</v>
      </c>
      <c r="C88" s="41">
        <v>4187.5882000000001</v>
      </c>
      <c r="D88" s="41">
        <v>4217.3357999999998</v>
      </c>
    </row>
    <row r="89" spans="1:4">
      <c r="A89" s="8" t="s">
        <v>157</v>
      </c>
      <c r="C89" s="41">
        <v>1002.8152</v>
      </c>
      <c r="D89" s="41">
        <v>1002.8152</v>
      </c>
    </row>
    <row r="90" spans="1:4">
      <c r="A90" s="8" t="s">
        <v>158</v>
      </c>
      <c r="C90" s="41">
        <v>1023.034</v>
      </c>
      <c r="D90" s="41">
        <v>1022.8083</v>
      </c>
    </row>
    <row r="91" spans="1:4">
      <c r="A91" s="8" t="s">
        <v>159</v>
      </c>
      <c r="C91" s="41">
        <v>17.670500000000001</v>
      </c>
      <c r="D91" s="41">
        <v>17.795999999999999</v>
      </c>
    </row>
    <row r="92" spans="1:4">
      <c r="A92" s="8" t="s">
        <v>160</v>
      </c>
      <c r="C92" s="41">
        <v>17.670500000000001</v>
      </c>
      <c r="D92" s="41">
        <v>17.795999999999999</v>
      </c>
    </row>
    <row r="93" spans="1:4">
      <c r="A93" s="8" t="s">
        <v>161</v>
      </c>
      <c r="C93" s="41">
        <v>10</v>
      </c>
      <c r="D93" s="41">
        <v>10</v>
      </c>
    </row>
    <row r="94" spans="1:4">
      <c r="A94" s="8" t="s">
        <v>162</v>
      </c>
      <c r="C94" s="41">
        <v>10</v>
      </c>
      <c r="D94" s="41">
        <v>10</v>
      </c>
    </row>
    <row r="96" spans="1:4">
      <c r="A96" s="14" t="s">
        <v>1325</v>
      </c>
    </row>
    <row r="97" spans="1:5">
      <c r="A97" s="163" t="s">
        <v>163</v>
      </c>
      <c r="B97" s="164"/>
      <c r="C97" s="42" t="s">
        <v>164</v>
      </c>
    </row>
    <row r="98" spans="1:5">
      <c r="A98" s="158" t="s">
        <v>149</v>
      </c>
      <c r="B98" s="159"/>
      <c r="C98" s="43">
        <v>9.2348784300000002</v>
      </c>
    </row>
    <row r="99" spans="1:5">
      <c r="A99" s="158" t="s">
        <v>150</v>
      </c>
      <c r="B99" s="159"/>
      <c r="C99" s="43">
        <v>6.64711096</v>
      </c>
    </row>
    <row r="100" spans="1:5">
      <c r="A100" s="158" t="s">
        <v>151</v>
      </c>
      <c r="B100" s="159"/>
      <c r="C100" s="43">
        <v>6.3334464199999996</v>
      </c>
    </row>
    <row r="101" spans="1:5">
      <c r="A101" s="158" t="s">
        <v>152</v>
      </c>
      <c r="B101" s="159"/>
      <c r="C101" s="43">
        <v>5.8373950700000004</v>
      </c>
    </row>
    <row r="102" spans="1:5">
      <c r="A102" s="158" t="s">
        <v>154</v>
      </c>
      <c r="B102" s="159"/>
      <c r="C102" s="43">
        <v>6.66547205</v>
      </c>
    </row>
    <row r="103" spans="1:5">
      <c r="A103" s="158" t="s">
        <v>155</v>
      </c>
      <c r="B103" s="159"/>
      <c r="C103" s="43">
        <v>5.4052940899999999</v>
      </c>
    </row>
    <row r="104" spans="1:5">
      <c r="A104" s="158" t="s">
        <v>157</v>
      </c>
      <c r="B104" s="159"/>
      <c r="C104" s="43">
        <v>6.7338620799999998</v>
      </c>
    </row>
    <row r="105" spans="1:5">
      <c r="A105" s="158" t="s">
        <v>158</v>
      </c>
      <c r="B105" s="159"/>
      <c r="C105" s="43">
        <v>6.0314453200000004</v>
      </c>
    </row>
    <row r="106" spans="1:5">
      <c r="A106" s="8" t="s">
        <v>165</v>
      </c>
    </row>
    <row r="107" spans="1:5">
      <c r="A107" s="8" t="s">
        <v>166</v>
      </c>
    </row>
    <row r="109" spans="1:5">
      <c r="A109" s="14" t="s">
        <v>1356</v>
      </c>
      <c r="D109" s="40" t="s">
        <v>168</v>
      </c>
    </row>
    <row r="111" spans="1:5">
      <c r="A111" s="14" t="s">
        <v>274</v>
      </c>
      <c r="D111" s="44">
        <v>0.195660016693497</v>
      </c>
      <c r="E111" s="12" t="s">
        <v>167</v>
      </c>
    </row>
    <row r="113" spans="1:9">
      <c r="A113" s="14" t="s">
        <v>275</v>
      </c>
      <c r="D113" s="40" t="s">
        <v>168</v>
      </c>
    </row>
    <row r="115" spans="1:9">
      <c r="A115" s="14" t="s">
        <v>1427</v>
      </c>
      <c r="B115" s="14"/>
      <c r="C115" s="14"/>
      <c r="D115" s="40" t="s">
        <v>168</v>
      </c>
    </row>
    <row r="116" spans="1:9">
      <c r="A116" s="14"/>
      <c r="B116" s="14"/>
      <c r="C116" s="14"/>
      <c r="D116" s="14"/>
    </row>
    <row r="117" spans="1:9">
      <c r="A117" s="14" t="s">
        <v>1338</v>
      </c>
      <c r="B117" s="14"/>
      <c r="C117" s="14"/>
      <c r="D117" s="40" t="s">
        <v>168</v>
      </c>
    </row>
    <row r="118" spans="1:9">
      <c r="A118" s="14"/>
      <c r="B118" s="14"/>
      <c r="C118" s="14"/>
      <c r="D118" s="14"/>
    </row>
    <row r="119" spans="1:9">
      <c r="A119" s="14" t="s">
        <v>1795</v>
      </c>
      <c r="B119" s="14"/>
      <c r="C119" s="14"/>
      <c r="D119" s="40" t="s">
        <v>168</v>
      </c>
    </row>
    <row r="120" spans="1:9">
      <c r="A120" s="14"/>
      <c r="B120" s="14"/>
      <c r="C120" s="14"/>
      <c r="D120" s="14"/>
    </row>
    <row r="121" spans="1:9">
      <c r="A121" s="14" t="s">
        <v>1339</v>
      </c>
      <c r="B121" s="14"/>
      <c r="C121" s="14"/>
      <c r="D121" s="40" t="s">
        <v>168</v>
      </c>
    </row>
    <row r="122" spans="1:9">
      <c r="A122" s="14"/>
      <c r="B122" s="14"/>
      <c r="C122" s="14"/>
      <c r="D122" s="14"/>
    </row>
    <row r="123" spans="1:9">
      <c r="A123" s="14" t="s">
        <v>1340</v>
      </c>
      <c r="B123" s="14"/>
      <c r="C123" s="14"/>
      <c r="D123" s="40" t="s">
        <v>168</v>
      </c>
    </row>
    <row r="125" spans="1:9">
      <c r="A125" s="76" t="s">
        <v>1341</v>
      </c>
      <c r="B125" s="77"/>
      <c r="C125" s="77"/>
      <c r="D125" s="77"/>
    </row>
    <row r="127" spans="1:9">
      <c r="A127" s="76" t="s">
        <v>1538</v>
      </c>
      <c r="B127" s="77"/>
      <c r="C127" s="77"/>
      <c r="D127" s="77"/>
      <c r="E127" s="75"/>
      <c r="G127" s="75"/>
      <c r="H127" s="77"/>
      <c r="I127" s="77"/>
    </row>
    <row r="128" spans="1:9">
      <c r="A128" s="77"/>
      <c r="B128" s="77"/>
      <c r="C128" s="77"/>
      <c r="D128" s="77"/>
      <c r="E128" s="75"/>
      <c r="G128" s="75"/>
      <c r="H128" s="77"/>
      <c r="I128" s="77"/>
    </row>
    <row r="129" spans="1:9">
      <c r="A129" s="77"/>
      <c r="B129" s="77"/>
      <c r="C129" s="77"/>
      <c r="D129" s="77"/>
      <c r="E129" s="75"/>
      <c r="G129" s="75"/>
      <c r="H129" s="77"/>
      <c r="I129" s="77"/>
    </row>
    <row r="130" spans="1:9">
      <c r="A130" s="77"/>
      <c r="B130" s="77"/>
      <c r="C130" s="77"/>
      <c r="D130" s="77"/>
      <c r="E130" s="75"/>
      <c r="G130" s="75"/>
      <c r="H130" s="77"/>
      <c r="I130" s="77"/>
    </row>
    <row r="131" spans="1:9">
      <c r="A131" s="77"/>
      <c r="B131" s="77"/>
      <c r="C131" s="77"/>
      <c r="D131" s="77"/>
      <c r="E131" s="75"/>
      <c r="G131" s="75"/>
      <c r="H131" s="77"/>
      <c r="I131" s="77"/>
    </row>
    <row r="132" spans="1:9">
      <c r="A132" s="77"/>
      <c r="B132" s="77"/>
      <c r="C132" s="77"/>
      <c r="D132" s="77"/>
      <c r="E132" s="75"/>
      <c r="G132" s="75"/>
      <c r="H132" s="77"/>
      <c r="I132" s="77"/>
    </row>
    <row r="133" spans="1:9">
      <c r="A133" s="77"/>
      <c r="B133" s="77"/>
      <c r="C133" s="77"/>
      <c r="D133" s="77"/>
      <c r="E133" s="75"/>
      <c r="G133" s="75"/>
      <c r="H133" s="77"/>
      <c r="I133" s="77"/>
    </row>
    <row r="134" spans="1:9">
      <c r="A134" s="77"/>
      <c r="B134" s="77"/>
      <c r="C134" s="77"/>
      <c r="D134" s="77"/>
      <c r="E134" s="75"/>
      <c r="G134" s="75"/>
      <c r="H134" s="77"/>
      <c r="I134" s="77"/>
    </row>
    <row r="135" spans="1:9">
      <c r="A135" s="77"/>
      <c r="B135" s="77"/>
      <c r="C135" s="77"/>
      <c r="D135" s="77"/>
      <c r="E135" s="75"/>
      <c r="G135" s="75"/>
      <c r="H135" s="77"/>
      <c r="I135" s="77"/>
    </row>
    <row r="136" spans="1:9">
      <c r="A136" s="77"/>
      <c r="B136" s="77"/>
      <c r="C136" s="77"/>
      <c r="D136" s="77"/>
      <c r="E136" s="75"/>
      <c r="G136" s="75"/>
      <c r="H136" s="77"/>
      <c r="I136" s="77"/>
    </row>
    <row r="137" spans="1:9">
      <c r="A137" s="77"/>
      <c r="B137" s="77"/>
      <c r="C137" s="77"/>
      <c r="D137" s="77"/>
      <c r="E137" s="75"/>
      <c r="G137" s="75"/>
      <c r="H137" s="77"/>
      <c r="I137" s="77"/>
    </row>
    <row r="138" spans="1:9">
      <c r="A138" s="77"/>
      <c r="B138" s="77"/>
      <c r="C138" s="77"/>
      <c r="D138" s="77"/>
      <c r="E138" s="75"/>
      <c r="G138" s="75"/>
      <c r="H138" s="77"/>
      <c r="I138" s="77"/>
    </row>
    <row r="139" spans="1:9">
      <c r="A139" s="77"/>
      <c r="B139" s="77"/>
      <c r="C139" s="77"/>
      <c r="D139" s="77"/>
      <c r="E139" s="75"/>
      <c r="G139" s="75"/>
      <c r="H139" s="77"/>
      <c r="I139" s="77"/>
    </row>
    <row r="140" spans="1:9">
      <c r="A140" s="77"/>
      <c r="B140" s="77"/>
      <c r="C140" s="77"/>
      <c r="D140" s="77"/>
      <c r="E140" s="75"/>
      <c r="G140" s="75"/>
      <c r="H140" s="77"/>
      <c r="I140" s="77"/>
    </row>
    <row r="141" spans="1:9">
      <c r="A141" s="77"/>
      <c r="B141" s="77"/>
      <c r="C141" s="77"/>
      <c r="D141" s="77"/>
      <c r="E141" s="75"/>
      <c r="G141" s="75"/>
      <c r="H141" s="77"/>
      <c r="I141" s="77"/>
    </row>
    <row r="142" spans="1:9">
      <c r="A142" s="77"/>
      <c r="B142" s="77"/>
      <c r="C142" s="77"/>
      <c r="D142" s="77"/>
      <c r="E142" s="75"/>
      <c r="G142" s="75"/>
      <c r="H142" s="77"/>
      <c r="I142" s="77"/>
    </row>
    <row r="143" spans="1:9">
      <c r="A143" s="76" t="s">
        <v>1428</v>
      </c>
      <c r="B143" s="77"/>
      <c r="C143" s="77"/>
      <c r="D143" s="77"/>
      <c r="E143" s="75"/>
      <c r="G143" s="75"/>
      <c r="H143" s="77"/>
      <c r="I143" s="77"/>
    </row>
    <row r="144" spans="1:9">
      <c r="A144" s="77"/>
      <c r="B144" s="77"/>
      <c r="C144" s="77"/>
      <c r="D144" s="77"/>
      <c r="E144" s="75"/>
      <c r="G144" s="75"/>
      <c r="H144" s="77"/>
      <c r="I144" s="77"/>
    </row>
    <row r="145" spans="1:9">
      <c r="A145" s="76" t="s">
        <v>1539</v>
      </c>
      <c r="B145" s="77"/>
      <c r="C145" s="77"/>
      <c r="D145" s="77"/>
      <c r="E145" s="75"/>
      <c r="G145" s="75"/>
      <c r="H145" s="77"/>
      <c r="I145" s="77"/>
    </row>
    <row r="146" spans="1:9">
      <c r="A146" s="77"/>
      <c r="B146" s="77"/>
      <c r="C146" s="77"/>
      <c r="D146" s="77"/>
      <c r="E146" s="75"/>
      <c r="G146" s="75"/>
      <c r="H146" s="77"/>
      <c r="I146" s="77"/>
    </row>
    <row r="147" spans="1:9">
      <c r="A147" s="77"/>
      <c r="B147" s="77"/>
      <c r="C147" s="77"/>
      <c r="D147" s="77"/>
      <c r="E147" s="75"/>
      <c r="G147" s="75"/>
      <c r="H147" s="77"/>
      <c r="I147" s="77"/>
    </row>
    <row r="148" spans="1:9">
      <c r="A148" s="77"/>
      <c r="B148" s="77"/>
      <c r="C148" s="77"/>
      <c r="D148" s="77"/>
      <c r="E148" s="75"/>
      <c r="G148" s="75"/>
      <c r="H148" s="77"/>
      <c r="I148" s="77"/>
    </row>
    <row r="149" spans="1:9">
      <c r="A149" s="77"/>
      <c r="B149" s="77"/>
      <c r="C149" s="77"/>
      <c r="D149" s="77"/>
      <c r="E149" s="75"/>
      <c r="G149" s="75"/>
      <c r="H149" s="77"/>
      <c r="I149" s="77"/>
    </row>
    <row r="150" spans="1:9">
      <c r="A150" s="77"/>
      <c r="B150" s="77"/>
      <c r="C150" s="77"/>
      <c r="D150" s="77"/>
      <c r="E150" s="75"/>
      <c r="G150" s="75"/>
      <c r="H150" s="77"/>
      <c r="I150" s="77"/>
    </row>
    <row r="151" spans="1:9">
      <c r="A151" s="77"/>
      <c r="B151" s="77"/>
      <c r="C151" s="77"/>
      <c r="D151" s="77"/>
      <c r="E151" s="75"/>
      <c r="G151" s="75"/>
      <c r="H151" s="77"/>
      <c r="I151" s="77"/>
    </row>
    <row r="152" spans="1:9">
      <c r="A152" s="77"/>
      <c r="B152" s="77"/>
      <c r="C152" s="77"/>
      <c r="D152" s="77"/>
      <c r="E152" s="75"/>
      <c r="G152" s="75"/>
      <c r="H152" s="77"/>
      <c r="I152" s="77"/>
    </row>
    <row r="153" spans="1:9">
      <c r="A153" s="77"/>
      <c r="B153" s="77"/>
      <c r="C153" s="77"/>
      <c r="D153" s="77"/>
      <c r="E153" s="75"/>
      <c r="G153" s="75"/>
      <c r="H153" s="77"/>
      <c r="I153" s="77"/>
    </row>
    <row r="154" spans="1:9">
      <c r="A154" s="77"/>
      <c r="B154" s="77"/>
      <c r="C154" s="77"/>
      <c r="D154" s="77"/>
      <c r="E154" s="75"/>
      <c r="G154" s="75"/>
      <c r="H154" s="77"/>
      <c r="I154" s="77"/>
    </row>
    <row r="155" spans="1:9">
      <c r="A155" s="77"/>
      <c r="B155" s="77"/>
      <c r="C155" s="77"/>
      <c r="D155" s="77"/>
      <c r="E155" s="75"/>
      <c r="G155" s="75"/>
      <c r="H155" s="77"/>
      <c r="I155" s="77"/>
    </row>
    <row r="156" spans="1:9">
      <c r="A156" s="77"/>
      <c r="B156" s="77"/>
      <c r="C156" s="77"/>
      <c r="D156" s="77"/>
      <c r="E156" s="75"/>
      <c r="G156" s="75"/>
      <c r="H156" s="77"/>
      <c r="I156" s="77"/>
    </row>
    <row r="157" spans="1:9">
      <c r="A157" s="77"/>
      <c r="B157" s="77"/>
      <c r="C157" s="77"/>
      <c r="D157" s="77"/>
      <c r="E157" s="75"/>
      <c r="G157" s="75"/>
      <c r="H157" s="77"/>
      <c r="I157" s="77"/>
    </row>
    <row r="158" spans="1:9">
      <c r="A158" s="77"/>
      <c r="B158" s="77"/>
      <c r="C158" s="77"/>
      <c r="D158" s="77"/>
      <c r="E158" s="75"/>
      <c r="G158" s="75"/>
      <c r="H158" s="77"/>
      <c r="I158" s="77"/>
    </row>
    <row r="159" spans="1:9">
      <c r="A159" s="77"/>
      <c r="B159" s="77"/>
      <c r="C159" s="77"/>
      <c r="D159" s="77"/>
      <c r="E159" s="75"/>
      <c r="G159" s="75"/>
      <c r="H159" s="77"/>
      <c r="I159" s="77"/>
    </row>
    <row r="160" spans="1:9">
      <c r="A160" s="77" t="s">
        <v>1386</v>
      </c>
      <c r="B160" s="77"/>
      <c r="C160" s="77"/>
      <c r="D160" s="77"/>
      <c r="E160" s="75"/>
      <c r="G160" s="75"/>
      <c r="H160" s="77"/>
      <c r="I160" s="77"/>
    </row>
    <row r="163" spans="1:1">
      <c r="A163" s="77"/>
    </row>
    <row r="164" spans="1:1">
      <c r="A164" s="98"/>
    </row>
  </sheetData>
  <mergeCells count="11">
    <mergeCell ref="A1:G1"/>
    <mergeCell ref="A75:D75"/>
    <mergeCell ref="A97:B97"/>
    <mergeCell ref="A98:B98"/>
    <mergeCell ref="A99:B99"/>
    <mergeCell ref="A100:B100"/>
    <mergeCell ref="A101:B101"/>
    <mergeCell ref="A102:B102"/>
    <mergeCell ref="A103:B103"/>
    <mergeCell ref="A104:B104"/>
    <mergeCell ref="A105:B105"/>
  </mergeCells>
  <conditionalFormatting sqref="F2:F3 F5:F74 F76:F126 F161:F65536">
    <cfRule type="cellIs" dxfId="133" priority="3" stopIfTrue="1" operator="between">
      <formula>0.009</formula>
      <formula>-0.009</formula>
    </cfRule>
  </conditionalFormatting>
  <conditionalFormatting sqref="F75">
    <cfRule type="cellIs" dxfId="132" priority="2" stopIfTrue="1" operator="between">
      <formula>0.009</formula>
      <formula>-0.009</formula>
    </cfRule>
  </conditionalFormatting>
  <conditionalFormatting sqref="F127:F160">
    <cfRule type="cellIs" dxfId="131"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0257F-E071-4EC3-87BB-120DB4AC6781}">
  <dimension ref="A1:I104"/>
  <sheetViews>
    <sheetView zoomScale="80" zoomScaleNormal="80" workbookViewId="0">
      <selection sqref="A1:G1"/>
    </sheetView>
  </sheetViews>
  <sheetFormatPr defaultColWidth="9.28515625" defaultRowHeight="11.25"/>
  <cols>
    <col min="1" max="1" width="28.42578125" style="8" bestFit="1" customWidth="1"/>
    <col min="2" max="2" width="34.42578125" style="8" bestFit="1" customWidth="1"/>
    <col min="3" max="3" width="22.28515625" style="8" bestFit="1" customWidth="1"/>
    <col min="4" max="4" width="15.7109375" style="8" customWidth="1"/>
    <col min="5" max="5" width="24.42578125" style="12" customWidth="1"/>
    <col min="6" max="6" width="11.7109375" style="75" bestFit="1" customWidth="1"/>
    <col min="7" max="7" width="6.7109375" style="12" customWidth="1"/>
    <col min="8" max="16384" width="9.28515625" style="8"/>
  </cols>
  <sheetData>
    <row r="1" spans="1:7" s="1" customFormat="1" ht="15">
      <c r="A1" s="160" t="s">
        <v>17</v>
      </c>
      <c r="B1" s="161"/>
      <c r="C1" s="161"/>
      <c r="D1" s="161"/>
      <c r="E1" s="161"/>
      <c r="F1" s="161"/>
      <c r="G1" s="161"/>
    </row>
    <row r="2" spans="1:7" s="1" customFormat="1" ht="12">
      <c r="E2" s="7"/>
      <c r="F2" s="103"/>
      <c r="G2" s="12"/>
    </row>
    <row r="3" spans="1:7" s="1" customFormat="1" ht="12">
      <c r="A3" s="10" t="s">
        <v>7</v>
      </c>
      <c r="B3" s="2"/>
      <c r="C3" s="3"/>
      <c r="D3" s="3"/>
      <c r="E3" s="5"/>
      <c r="F3" s="103"/>
      <c r="G3" s="12"/>
    </row>
    <row r="4" spans="1:7" s="1" customFormat="1" ht="22.15" customHeight="1">
      <c r="A4" s="18" t="s">
        <v>2</v>
      </c>
      <c r="B4" s="18" t="s">
        <v>0</v>
      </c>
      <c r="C4" s="19" t="s">
        <v>141</v>
      </c>
      <c r="D4" s="19" t="s">
        <v>1</v>
      </c>
      <c r="E4" s="91" t="s">
        <v>6</v>
      </c>
      <c r="F4" s="21" t="s">
        <v>3</v>
      </c>
      <c r="G4" s="21" t="s">
        <v>5</v>
      </c>
    </row>
    <row r="5" spans="1:7">
      <c r="A5" s="22" t="s">
        <v>244</v>
      </c>
      <c r="B5" s="23"/>
      <c r="C5" s="23"/>
      <c r="D5" s="23"/>
      <c r="E5" s="25"/>
      <c r="F5" s="26"/>
      <c r="G5" s="25"/>
    </row>
    <row r="6" spans="1:7">
      <c r="A6" s="28" t="s">
        <v>381</v>
      </c>
      <c r="B6" s="28" t="s">
        <v>380</v>
      </c>
      <c r="C6" s="28" t="s">
        <v>131</v>
      </c>
      <c r="D6" s="32">
        <v>1222300</v>
      </c>
      <c r="E6" s="30">
        <v>1154.2932656999999</v>
      </c>
      <c r="F6" s="31">
        <v>29.449810713603799</v>
      </c>
      <c r="G6" s="30">
        <v>7.5935675537999998</v>
      </c>
    </row>
    <row r="7" spans="1:7">
      <c r="A7" s="28" t="s">
        <v>300</v>
      </c>
      <c r="B7" s="28" t="s">
        <v>299</v>
      </c>
      <c r="C7" s="28" t="s">
        <v>131</v>
      </c>
      <c r="D7" s="32">
        <v>800000</v>
      </c>
      <c r="E7" s="30">
        <v>819.31911109999999</v>
      </c>
      <c r="F7" s="31">
        <v>20.903520320982398</v>
      </c>
      <c r="G7" s="30">
        <v>6.8480401791999999</v>
      </c>
    </row>
    <row r="8" spans="1:7">
      <c r="A8" s="28" t="s">
        <v>447</v>
      </c>
      <c r="B8" s="28" t="s">
        <v>446</v>
      </c>
      <c r="C8" s="28" t="s">
        <v>131</v>
      </c>
      <c r="D8" s="32">
        <v>500000</v>
      </c>
      <c r="E8" s="30">
        <v>515.74333330000002</v>
      </c>
      <c r="F8" s="31">
        <v>13.1583056003339</v>
      </c>
      <c r="G8" s="30">
        <v>7.3427580064500004</v>
      </c>
    </row>
    <row r="9" spans="1:7">
      <c r="A9" s="28" t="s">
        <v>361</v>
      </c>
      <c r="B9" s="28" t="s">
        <v>360</v>
      </c>
      <c r="C9" s="28" t="s">
        <v>131</v>
      </c>
      <c r="D9" s="32">
        <v>463800</v>
      </c>
      <c r="E9" s="30">
        <v>486.85372009999998</v>
      </c>
      <c r="F9" s="31">
        <v>12.421236723982799</v>
      </c>
      <c r="G9" s="30">
        <v>7.5287539280124998</v>
      </c>
    </row>
    <row r="10" spans="1:7">
      <c r="A10" s="28" t="s">
        <v>359</v>
      </c>
      <c r="B10" s="28" t="s">
        <v>358</v>
      </c>
      <c r="C10" s="28" t="s">
        <v>131</v>
      </c>
      <c r="D10" s="32">
        <v>350000</v>
      </c>
      <c r="E10" s="30">
        <v>360.738</v>
      </c>
      <c r="F10" s="31">
        <v>9.2036106706049896</v>
      </c>
      <c r="G10" s="30">
        <v>7.7469852812500104</v>
      </c>
    </row>
    <row r="11" spans="1:7">
      <c r="A11" s="28" t="s">
        <v>455</v>
      </c>
      <c r="B11" s="28" t="s">
        <v>454</v>
      </c>
      <c r="C11" s="28" t="s">
        <v>131</v>
      </c>
      <c r="D11" s="32">
        <v>250000</v>
      </c>
      <c r="E11" s="30">
        <v>260.1972639</v>
      </c>
      <c r="F11" s="31">
        <v>6.6384864208712804</v>
      </c>
      <c r="G11" s="30">
        <v>7.7457247021125104</v>
      </c>
    </row>
    <row r="12" spans="1:7">
      <c r="A12" s="27" t="s">
        <v>65</v>
      </c>
      <c r="B12" s="27"/>
      <c r="C12" s="27"/>
      <c r="D12" s="27"/>
      <c r="E12" s="34">
        <f>SUM(E6:E11)</f>
        <v>3597.1446940999995</v>
      </c>
      <c r="F12" s="35">
        <f>SUM(F6:F11)</f>
        <v>91.774970450379158</v>
      </c>
      <c r="G12" s="34"/>
    </row>
    <row r="13" spans="1:7">
      <c r="A13" s="28"/>
      <c r="B13" s="28"/>
      <c r="C13" s="28"/>
      <c r="D13" s="28"/>
      <c r="E13" s="30"/>
      <c r="F13" s="31"/>
      <c r="G13" s="30"/>
    </row>
    <row r="14" spans="1:7">
      <c r="A14" s="27" t="s">
        <v>133</v>
      </c>
      <c r="B14" s="28"/>
      <c r="C14" s="28"/>
      <c r="D14" s="28"/>
      <c r="E14" s="30"/>
      <c r="F14" s="31"/>
      <c r="G14" s="30"/>
    </row>
    <row r="15" spans="1:7">
      <c r="A15" s="28" t="s">
        <v>135</v>
      </c>
      <c r="B15" s="28" t="s">
        <v>134</v>
      </c>
      <c r="C15" s="28" t="s">
        <v>136</v>
      </c>
      <c r="D15" s="32">
        <v>72.486999999999995</v>
      </c>
      <c r="E15" s="30">
        <v>8.6052152</v>
      </c>
      <c r="F15" s="31">
        <v>0.21954729038130799</v>
      </c>
      <c r="G15" s="30">
        <v>5.51</v>
      </c>
    </row>
    <row r="16" spans="1:7">
      <c r="A16" s="27" t="s">
        <v>65</v>
      </c>
      <c r="B16" s="27"/>
      <c r="C16" s="27"/>
      <c r="D16" s="27"/>
      <c r="E16" s="34">
        <f>SUM(E15:E15)</f>
        <v>8.6052152</v>
      </c>
      <c r="F16" s="35">
        <f>SUM(F15:F15)</f>
        <v>0.21954729038130799</v>
      </c>
      <c r="G16" s="34"/>
    </row>
    <row r="17" spans="1:7">
      <c r="A17" s="28"/>
      <c r="B17" s="28"/>
      <c r="C17" s="28"/>
      <c r="D17" s="28"/>
      <c r="E17" s="30"/>
      <c r="F17" s="31"/>
      <c r="G17" s="30"/>
    </row>
    <row r="18" spans="1:7">
      <c r="A18" s="27" t="s">
        <v>137</v>
      </c>
      <c r="B18" s="27"/>
      <c r="C18" s="27"/>
      <c r="D18" s="27"/>
      <c r="E18" s="34">
        <f>E12+E16</f>
        <v>3605.7499092999997</v>
      </c>
      <c r="F18" s="35">
        <f>F12+F16</f>
        <v>91.994517740760472</v>
      </c>
      <c r="G18" s="34"/>
    </row>
    <row r="19" spans="1:7">
      <c r="A19" s="27"/>
      <c r="B19" s="27"/>
      <c r="C19" s="27"/>
      <c r="D19" s="27"/>
      <c r="E19" s="34"/>
      <c r="F19" s="35"/>
      <c r="G19" s="34"/>
    </row>
    <row r="20" spans="1:7">
      <c r="A20" s="27" t="s">
        <v>139</v>
      </c>
      <c r="B20" s="27"/>
      <c r="C20" s="27"/>
      <c r="D20" s="27"/>
      <c r="E20" s="34">
        <f>E22-(E12+E16)</f>
        <v>313.77703410000049</v>
      </c>
      <c r="F20" s="35">
        <f>F22-(F12+F16)</f>
        <v>8.0054822592395283</v>
      </c>
      <c r="G20" s="34"/>
    </row>
    <row r="21" spans="1:7">
      <c r="A21" s="27"/>
      <c r="B21" s="27"/>
      <c r="C21" s="27"/>
      <c r="D21" s="27"/>
      <c r="E21" s="34"/>
      <c r="F21" s="35"/>
      <c r="G21" s="34"/>
    </row>
    <row r="22" spans="1:7">
      <c r="A22" s="36" t="s">
        <v>138</v>
      </c>
      <c r="B22" s="36"/>
      <c r="C22" s="36"/>
      <c r="D22" s="36"/>
      <c r="E22" s="38">
        <v>3919.5269434000002</v>
      </c>
      <c r="F22" s="39">
        <v>100</v>
      </c>
      <c r="G22" s="38"/>
    </row>
    <row r="24" spans="1:7">
      <c r="A24" s="14" t="s">
        <v>1426</v>
      </c>
    </row>
    <row r="26" spans="1:7">
      <c r="A26" s="8" t="s">
        <v>480</v>
      </c>
    </row>
    <row r="27" spans="1:7">
      <c r="A27" s="8" t="s">
        <v>1822</v>
      </c>
    </row>
    <row r="29" spans="1:7" ht="23.25" customHeight="1">
      <c r="A29" s="162" t="s">
        <v>1329</v>
      </c>
      <c r="B29" s="162"/>
      <c r="C29" s="162"/>
      <c r="D29" s="162"/>
    </row>
    <row r="31" spans="1:7">
      <c r="A31" s="14" t="s">
        <v>145</v>
      </c>
    </row>
    <row r="32" spans="1:7">
      <c r="A32" s="14" t="s">
        <v>1324</v>
      </c>
    </row>
    <row r="33" spans="1:5">
      <c r="A33" s="14" t="s">
        <v>146</v>
      </c>
      <c r="B33" s="14"/>
      <c r="C33" s="40" t="s">
        <v>1330</v>
      </c>
      <c r="D33" s="14" t="s">
        <v>147</v>
      </c>
    </row>
    <row r="34" spans="1:5">
      <c r="A34" s="8" t="s">
        <v>171</v>
      </c>
      <c r="C34" s="41">
        <v>10.552099999999999</v>
      </c>
      <c r="D34" s="41">
        <v>10.824</v>
      </c>
    </row>
    <row r="35" spans="1:5">
      <c r="A35" s="8" t="s">
        <v>419</v>
      </c>
      <c r="C35" s="41">
        <v>10.3072</v>
      </c>
      <c r="D35" s="41">
        <v>10.5207</v>
      </c>
    </row>
    <row r="36" spans="1:5">
      <c r="A36" s="8" t="s">
        <v>174</v>
      </c>
      <c r="C36" s="41">
        <v>10.628</v>
      </c>
      <c r="D36" s="41">
        <v>10.9063</v>
      </c>
    </row>
    <row r="37" spans="1:5">
      <c r="A37" s="8" t="s">
        <v>420</v>
      </c>
      <c r="C37" s="41">
        <v>10.342000000000001</v>
      </c>
      <c r="D37" s="41">
        <v>10.539300000000001</v>
      </c>
    </row>
    <row r="39" spans="1:5">
      <c r="A39" s="14" t="s">
        <v>1325</v>
      </c>
    </row>
    <row r="40" spans="1:5">
      <c r="A40" s="163" t="s">
        <v>163</v>
      </c>
      <c r="B40" s="164"/>
      <c r="C40" s="42" t="s">
        <v>164</v>
      </c>
    </row>
    <row r="41" spans="1:5">
      <c r="A41" s="158" t="s">
        <v>419</v>
      </c>
      <c r="B41" s="159"/>
      <c r="C41" s="43">
        <v>5.1499999999999997E-2</v>
      </c>
    </row>
    <row r="42" spans="1:5">
      <c r="A42" s="158" t="s">
        <v>420</v>
      </c>
      <c r="B42" s="159"/>
      <c r="C42" s="43">
        <v>7.2499999999999995E-2</v>
      </c>
    </row>
    <row r="43" spans="1:5">
      <c r="A43" s="8" t="s">
        <v>165</v>
      </c>
    </row>
    <row r="44" spans="1:5">
      <c r="A44" s="8" t="s">
        <v>166</v>
      </c>
    </row>
    <row r="46" spans="1:5">
      <c r="A46" s="14" t="s">
        <v>1356</v>
      </c>
      <c r="D46" s="40" t="s">
        <v>168</v>
      </c>
    </row>
    <row r="48" spans="1:5">
      <c r="A48" s="14" t="s">
        <v>274</v>
      </c>
      <c r="D48" s="44">
        <v>22.4395700050048</v>
      </c>
      <c r="E48" s="12" t="s">
        <v>167</v>
      </c>
    </row>
    <row r="50" spans="1:9">
      <c r="A50" s="14" t="s">
        <v>275</v>
      </c>
      <c r="D50" s="40" t="s">
        <v>168</v>
      </c>
    </row>
    <row r="52" spans="1:9">
      <c r="A52" s="14" t="s">
        <v>1427</v>
      </c>
      <c r="B52" s="14"/>
      <c r="C52" s="14"/>
      <c r="D52" s="40" t="s">
        <v>168</v>
      </c>
    </row>
    <row r="53" spans="1:9">
      <c r="A53" s="14"/>
      <c r="B53" s="14"/>
      <c r="C53" s="14"/>
      <c r="D53" s="14"/>
    </row>
    <row r="54" spans="1:9">
      <c r="A54" s="14" t="s">
        <v>1338</v>
      </c>
      <c r="B54" s="14"/>
      <c r="C54" s="14"/>
      <c r="D54" s="40" t="s">
        <v>168</v>
      </c>
    </row>
    <row r="55" spans="1:9">
      <c r="A55" s="14"/>
      <c r="B55" s="14"/>
      <c r="C55" s="14"/>
      <c r="D55" s="14"/>
    </row>
    <row r="56" spans="1:9">
      <c r="A56" s="14" t="s">
        <v>1795</v>
      </c>
      <c r="B56" s="14"/>
      <c r="C56" s="14"/>
      <c r="D56" s="40" t="s">
        <v>168</v>
      </c>
    </row>
    <row r="57" spans="1:9">
      <c r="A57" s="14"/>
      <c r="B57" s="14"/>
      <c r="C57" s="14"/>
      <c r="D57" s="14"/>
    </row>
    <row r="58" spans="1:9">
      <c r="A58" s="14" t="s">
        <v>1339</v>
      </c>
      <c r="B58" s="14"/>
      <c r="C58" s="14"/>
      <c r="D58" s="40" t="s">
        <v>168</v>
      </c>
    </row>
    <row r="59" spans="1:9">
      <c r="A59" s="14"/>
      <c r="B59" s="14"/>
      <c r="C59" s="14"/>
      <c r="D59" s="14"/>
    </row>
    <row r="60" spans="1:9">
      <c r="A60" s="14" t="s">
        <v>1340</v>
      </c>
      <c r="B60" s="14"/>
      <c r="C60" s="14"/>
      <c r="D60" s="40" t="s">
        <v>168</v>
      </c>
    </row>
    <row r="62" spans="1:9">
      <c r="A62" s="76" t="s">
        <v>1341</v>
      </c>
      <c r="B62" s="77"/>
      <c r="C62" s="77"/>
      <c r="D62" s="77"/>
    </row>
    <row r="64" spans="1:9">
      <c r="A64" s="76" t="s">
        <v>1538</v>
      </c>
      <c r="B64" s="77"/>
      <c r="C64" s="77"/>
      <c r="D64" s="77"/>
      <c r="E64" s="75"/>
      <c r="G64" s="75"/>
      <c r="H64" s="77"/>
      <c r="I64" s="77"/>
    </row>
    <row r="65" spans="1:9">
      <c r="A65" s="77"/>
      <c r="B65" s="77"/>
      <c r="C65" s="77"/>
      <c r="D65" s="77"/>
      <c r="E65" s="75"/>
      <c r="G65" s="75"/>
      <c r="H65" s="77"/>
      <c r="I65" s="77"/>
    </row>
    <row r="66" spans="1:9">
      <c r="A66" s="77"/>
      <c r="B66" s="77"/>
      <c r="C66" s="77"/>
      <c r="D66" s="77"/>
      <c r="E66" s="75"/>
      <c r="G66" s="75"/>
      <c r="H66" s="77"/>
      <c r="I66" s="77"/>
    </row>
    <row r="67" spans="1:9">
      <c r="A67" s="77"/>
      <c r="B67" s="77"/>
      <c r="C67" s="77"/>
      <c r="D67" s="77"/>
      <c r="E67" s="75"/>
      <c r="G67" s="75"/>
      <c r="H67" s="77"/>
      <c r="I67" s="77"/>
    </row>
    <row r="68" spans="1:9">
      <c r="A68" s="77"/>
      <c r="B68" s="77"/>
      <c r="C68" s="77"/>
      <c r="D68" s="77"/>
      <c r="E68" s="75"/>
      <c r="G68" s="75"/>
      <c r="H68" s="77"/>
      <c r="I68" s="77"/>
    </row>
    <row r="69" spans="1:9">
      <c r="A69" s="77"/>
      <c r="B69" s="77"/>
      <c r="C69" s="77"/>
      <c r="D69" s="77"/>
      <c r="E69" s="75"/>
      <c r="G69" s="75"/>
      <c r="H69" s="77"/>
      <c r="I69" s="77"/>
    </row>
    <row r="70" spans="1:9">
      <c r="A70" s="77"/>
      <c r="B70" s="77"/>
      <c r="C70" s="77"/>
      <c r="D70" s="77"/>
      <c r="E70" s="75"/>
      <c r="G70" s="75"/>
      <c r="H70" s="77"/>
      <c r="I70" s="77"/>
    </row>
    <row r="71" spans="1:9">
      <c r="A71" s="77"/>
      <c r="B71" s="77"/>
      <c r="C71" s="77"/>
      <c r="D71" s="77"/>
      <c r="E71" s="75"/>
      <c r="G71" s="75"/>
      <c r="H71" s="77"/>
      <c r="I71" s="77"/>
    </row>
    <row r="72" spans="1:9">
      <c r="A72" s="77"/>
      <c r="B72" s="77"/>
      <c r="C72" s="77"/>
      <c r="D72" s="77"/>
      <c r="E72" s="75"/>
      <c r="G72" s="75"/>
      <c r="H72" s="77"/>
      <c r="I72" s="77"/>
    </row>
    <row r="73" spans="1:9">
      <c r="A73" s="77"/>
      <c r="B73" s="77"/>
      <c r="C73" s="77"/>
      <c r="D73" s="77"/>
      <c r="E73" s="75"/>
      <c r="G73" s="75"/>
      <c r="H73" s="77"/>
      <c r="I73" s="77"/>
    </row>
    <row r="74" spans="1:9">
      <c r="A74" s="77"/>
      <c r="B74" s="77"/>
      <c r="C74" s="77"/>
      <c r="D74" s="77"/>
      <c r="E74" s="75"/>
      <c r="G74" s="75"/>
      <c r="H74" s="77"/>
      <c r="I74" s="77"/>
    </row>
    <row r="75" spans="1:9">
      <c r="A75" s="77"/>
      <c r="B75" s="77"/>
      <c r="C75" s="77"/>
      <c r="D75" s="77"/>
      <c r="E75" s="75"/>
      <c r="G75" s="75"/>
      <c r="H75" s="77"/>
      <c r="I75" s="77"/>
    </row>
    <row r="76" spans="1:9">
      <c r="A76" s="77"/>
      <c r="B76" s="77"/>
      <c r="C76" s="77"/>
      <c r="D76" s="77"/>
      <c r="E76" s="75"/>
      <c r="G76" s="75"/>
      <c r="H76" s="77"/>
      <c r="I76" s="77"/>
    </row>
    <row r="77" spans="1:9">
      <c r="A77" s="77"/>
      <c r="B77" s="77"/>
      <c r="C77" s="77"/>
      <c r="D77" s="77"/>
      <c r="E77" s="75"/>
      <c r="G77" s="75"/>
      <c r="H77" s="77"/>
      <c r="I77" s="77"/>
    </row>
    <row r="78" spans="1:9">
      <c r="A78" s="77"/>
      <c r="B78" s="77"/>
      <c r="C78" s="77"/>
      <c r="D78" s="77"/>
      <c r="E78" s="75"/>
      <c r="G78" s="75"/>
      <c r="H78" s="77"/>
      <c r="I78" s="77"/>
    </row>
    <row r="79" spans="1:9">
      <c r="A79" s="77"/>
      <c r="B79" s="77"/>
      <c r="C79" s="77"/>
      <c r="D79" s="77"/>
      <c r="E79" s="75"/>
      <c r="G79" s="75"/>
      <c r="H79" s="77"/>
      <c r="I79" s="77"/>
    </row>
    <row r="80" spans="1:9">
      <c r="A80" s="77"/>
      <c r="B80" s="77"/>
      <c r="C80" s="77"/>
      <c r="D80" s="77"/>
      <c r="E80" s="75"/>
      <c r="G80" s="75"/>
      <c r="H80" s="77"/>
      <c r="I80" s="77"/>
    </row>
    <row r="81" spans="1:9">
      <c r="A81" s="76" t="s">
        <v>1511</v>
      </c>
      <c r="B81" s="77"/>
      <c r="C81" s="77"/>
      <c r="D81" s="77"/>
      <c r="E81" s="75"/>
      <c r="G81" s="75"/>
      <c r="H81" s="77"/>
      <c r="I81" s="77"/>
    </row>
    <row r="82" spans="1:9">
      <c r="A82" s="77"/>
      <c r="B82" s="77"/>
      <c r="C82" s="77"/>
      <c r="D82" s="77"/>
      <c r="E82" s="75"/>
      <c r="G82" s="75"/>
      <c r="H82" s="77"/>
      <c r="I82" s="77"/>
    </row>
    <row r="83" spans="1:9">
      <c r="A83" s="76" t="s">
        <v>1539</v>
      </c>
      <c r="B83" s="77"/>
      <c r="C83" s="77"/>
      <c r="D83" s="77"/>
      <c r="E83" s="75"/>
      <c r="G83" s="75"/>
      <c r="H83" s="77"/>
      <c r="I83" s="77"/>
    </row>
    <row r="84" spans="1:9">
      <c r="A84" s="77"/>
      <c r="B84" s="77"/>
      <c r="C84" s="77"/>
      <c r="D84" s="77"/>
      <c r="E84" s="75"/>
      <c r="G84" s="75"/>
      <c r="H84" s="77"/>
      <c r="I84" s="77"/>
    </row>
    <row r="85" spans="1:9">
      <c r="A85" s="77"/>
      <c r="B85" s="77"/>
      <c r="C85" s="77"/>
      <c r="D85" s="77"/>
      <c r="E85" s="75"/>
      <c r="G85" s="75"/>
      <c r="H85" s="77"/>
      <c r="I85" s="77"/>
    </row>
    <row r="86" spans="1:9">
      <c r="A86" s="77"/>
      <c r="B86" s="77"/>
      <c r="C86" s="77"/>
      <c r="D86" s="77"/>
      <c r="E86" s="75"/>
      <c r="G86" s="75"/>
      <c r="H86" s="77"/>
      <c r="I86" s="77"/>
    </row>
    <row r="87" spans="1:9">
      <c r="A87" s="77"/>
      <c r="B87" s="77"/>
      <c r="C87" s="77"/>
      <c r="D87" s="77"/>
      <c r="E87" s="75"/>
      <c r="G87" s="75"/>
      <c r="H87" s="77"/>
      <c r="I87" s="77"/>
    </row>
    <row r="88" spans="1:9">
      <c r="A88" s="77"/>
      <c r="B88" s="77"/>
      <c r="C88" s="77"/>
      <c r="D88" s="77"/>
      <c r="E88" s="75"/>
      <c r="G88" s="75"/>
      <c r="H88" s="77"/>
      <c r="I88" s="77"/>
    </row>
    <row r="89" spans="1:9">
      <c r="A89" s="77"/>
      <c r="B89" s="77"/>
      <c r="C89" s="77"/>
      <c r="D89" s="77"/>
      <c r="E89" s="75"/>
      <c r="G89" s="75"/>
      <c r="H89" s="77"/>
      <c r="I89" s="77"/>
    </row>
    <row r="90" spans="1:9">
      <c r="A90" s="77"/>
      <c r="B90" s="77"/>
      <c r="C90" s="77"/>
      <c r="D90" s="77"/>
      <c r="E90" s="75"/>
      <c r="G90" s="75"/>
      <c r="H90" s="77"/>
      <c r="I90" s="77"/>
    </row>
    <row r="91" spans="1:9">
      <c r="A91" s="77"/>
      <c r="B91" s="77"/>
      <c r="C91" s="77"/>
      <c r="D91" s="77"/>
      <c r="E91" s="75"/>
      <c r="G91" s="75"/>
      <c r="H91" s="77"/>
      <c r="I91" s="77"/>
    </row>
    <row r="92" spans="1:9">
      <c r="A92" s="77"/>
      <c r="B92" s="77"/>
      <c r="C92" s="77"/>
      <c r="D92" s="77"/>
      <c r="E92" s="75"/>
      <c r="G92" s="75"/>
      <c r="H92" s="77"/>
      <c r="I92" s="77"/>
    </row>
    <row r="93" spans="1:9">
      <c r="A93" s="77"/>
      <c r="B93" s="77"/>
      <c r="C93" s="77"/>
      <c r="D93" s="77"/>
      <c r="E93" s="75"/>
      <c r="G93" s="75"/>
      <c r="H93" s="77"/>
      <c r="I93" s="77"/>
    </row>
    <row r="94" spans="1:9">
      <c r="A94" s="77"/>
      <c r="B94" s="77"/>
      <c r="C94" s="77"/>
      <c r="D94" s="77"/>
      <c r="E94" s="75"/>
      <c r="G94" s="75"/>
      <c r="H94" s="77"/>
      <c r="I94" s="77"/>
    </row>
    <row r="95" spans="1:9">
      <c r="A95" s="77"/>
      <c r="B95" s="77"/>
      <c r="C95" s="77"/>
      <c r="D95" s="77"/>
      <c r="E95" s="75"/>
      <c r="G95" s="75"/>
      <c r="H95" s="77"/>
      <c r="I95" s="77"/>
    </row>
    <row r="96" spans="1:9">
      <c r="A96" s="77"/>
      <c r="B96" s="77"/>
      <c r="C96" s="77"/>
      <c r="D96" s="77"/>
      <c r="E96" s="75"/>
      <c r="G96" s="75"/>
      <c r="H96" s="77"/>
      <c r="I96" s="77"/>
    </row>
    <row r="97" spans="1:9">
      <c r="A97" s="77"/>
      <c r="B97" s="77"/>
      <c r="C97" s="77"/>
      <c r="D97" s="77"/>
      <c r="E97" s="75"/>
      <c r="G97" s="75"/>
      <c r="H97" s="77"/>
      <c r="I97" s="77"/>
    </row>
    <row r="98" spans="1:9">
      <c r="A98" s="77"/>
      <c r="B98" s="77"/>
      <c r="C98" s="77"/>
      <c r="D98" s="77"/>
      <c r="E98" s="75"/>
      <c r="G98" s="75"/>
      <c r="H98" s="77"/>
      <c r="I98" s="77"/>
    </row>
    <row r="99" spans="1:9">
      <c r="A99" s="173"/>
      <c r="B99" s="173"/>
      <c r="C99" s="173"/>
      <c r="D99" s="173"/>
      <c r="E99" s="173"/>
      <c r="F99" s="173"/>
      <c r="G99" s="173"/>
      <c r="H99" s="77"/>
      <c r="I99" s="77"/>
    </row>
    <row r="100" spans="1:9">
      <c r="A100" s="77" t="s">
        <v>1386</v>
      </c>
      <c r="B100" s="77"/>
      <c r="C100" s="77"/>
      <c r="D100" s="77"/>
      <c r="E100" s="75"/>
      <c r="G100" s="75"/>
      <c r="H100" s="77"/>
      <c r="I100" s="77"/>
    </row>
    <row r="103" spans="1:9">
      <c r="A103" s="77"/>
    </row>
    <row r="104" spans="1:9">
      <c r="A104" s="98"/>
    </row>
  </sheetData>
  <mergeCells count="6">
    <mergeCell ref="A1:G1"/>
    <mergeCell ref="A29:D29"/>
    <mergeCell ref="A40:B40"/>
    <mergeCell ref="A41:B41"/>
    <mergeCell ref="A42:B42"/>
    <mergeCell ref="A99:G99"/>
  </mergeCells>
  <conditionalFormatting sqref="F2:F3 F5:F28 F30:F63 F101:F65536">
    <cfRule type="cellIs" dxfId="106" priority="4" stopIfTrue="1" operator="between">
      <formula>0.009</formula>
      <formula>-0.009</formula>
    </cfRule>
  </conditionalFormatting>
  <conditionalFormatting sqref="F29">
    <cfRule type="cellIs" dxfId="105" priority="3" stopIfTrue="1" operator="between">
      <formula>0.009</formula>
      <formula>-0.009</formula>
    </cfRule>
  </conditionalFormatting>
  <conditionalFormatting sqref="F64:F98">
    <cfRule type="cellIs" dxfId="104" priority="1" stopIfTrue="1" operator="between">
      <formula>0.009</formula>
      <formula>-0.009</formula>
    </cfRule>
  </conditionalFormatting>
  <conditionalFormatting sqref="F100">
    <cfRule type="cellIs" dxfId="103"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FD540-FBE6-4B70-AFA0-A093EDDD0637}">
  <dimension ref="A1:I133"/>
  <sheetViews>
    <sheetView zoomScale="80" zoomScaleNormal="80" workbookViewId="0">
      <selection sqref="A1:G1"/>
    </sheetView>
  </sheetViews>
  <sheetFormatPr defaultColWidth="9.28515625" defaultRowHeight="11.25"/>
  <cols>
    <col min="1" max="1" width="52.28515625" style="8" bestFit="1" customWidth="1"/>
    <col min="2" max="2" width="28.7109375" style="8" bestFit="1" customWidth="1"/>
    <col min="3" max="3" width="22.28515625" style="8" bestFit="1" customWidth="1"/>
    <col min="4" max="4" width="15.7109375" style="8" customWidth="1"/>
    <col min="5" max="5" width="24.42578125" style="12" customWidth="1"/>
    <col min="6" max="6" width="11.7109375" style="75" bestFit="1" customWidth="1"/>
    <col min="7" max="7" width="6.7109375" style="12" customWidth="1"/>
    <col min="8" max="16384" width="9.28515625" style="8"/>
  </cols>
  <sheetData>
    <row r="1" spans="1:7" s="1" customFormat="1" ht="15">
      <c r="A1" s="160" t="s">
        <v>18</v>
      </c>
      <c r="B1" s="161"/>
      <c r="C1" s="161"/>
      <c r="D1" s="161"/>
      <c r="E1" s="161"/>
      <c r="F1" s="161"/>
      <c r="G1" s="161"/>
    </row>
    <row r="2" spans="1:7" s="1" customFormat="1" ht="12">
      <c r="E2" s="7"/>
      <c r="F2" s="103"/>
      <c r="G2" s="12"/>
    </row>
    <row r="3" spans="1:7" s="1" customFormat="1" ht="12">
      <c r="A3" s="10" t="s">
        <v>7</v>
      </c>
      <c r="B3" s="2"/>
      <c r="C3" s="3"/>
      <c r="D3" s="3"/>
      <c r="E3" s="5"/>
      <c r="F3" s="103"/>
      <c r="G3" s="12"/>
    </row>
    <row r="4" spans="1:7" s="1" customFormat="1" ht="20.65" customHeight="1">
      <c r="A4" s="18" t="s">
        <v>2</v>
      </c>
      <c r="B4" s="18" t="s">
        <v>0</v>
      </c>
      <c r="C4" s="19" t="s">
        <v>141</v>
      </c>
      <c r="D4" s="19" t="s">
        <v>1</v>
      </c>
      <c r="E4" s="91" t="s">
        <v>6</v>
      </c>
      <c r="F4" s="21" t="s">
        <v>3</v>
      </c>
      <c r="G4" s="21" t="s">
        <v>5</v>
      </c>
    </row>
    <row r="5" spans="1:7">
      <c r="A5" s="22" t="s">
        <v>244</v>
      </c>
      <c r="B5" s="23"/>
      <c r="C5" s="23"/>
      <c r="D5" s="23"/>
      <c r="E5" s="25"/>
      <c r="F5" s="26"/>
      <c r="G5" s="25"/>
    </row>
    <row r="6" spans="1:7">
      <c r="A6" s="28" t="s">
        <v>359</v>
      </c>
      <c r="B6" s="28" t="s">
        <v>358</v>
      </c>
      <c r="C6" s="28" t="s">
        <v>131</v>
      </c>
      <c r="D6" s="32">
        <v>3000000</v>
      </c>
      <c r="E6" s="30">
        <v>3092.04</v>
      </c>
      <c r="F6" s="31">
        <v>20.682548464832301</v>
      </c>
      <c r="G6" s="30">
        <v>7.7469852812500104</v>
      </c>
    </row>
    <row r="7" spans="1:7">
      <c r="A7" s="28" t="s">
        <v>381</v>
      </c>
      <c r="B7" s="28" t="s">
        <v>380</v>
      </c>
      <c r="C7" s="28" t="s">
        <v>131</v>
      </c>
      <c r="D7" s="32">
        <v>2529400</v>
      </c>
      <c r="E7" s="30">
        <v>2388.6683997</v>
      </c>
      <c r="F7" s="31">
        <v>15.9777201922383</v>
      </c>
      <c r="G7" s="30">
        <v>7.5935675537999998</v>
      </c>
    </row>
    <row r="8" spans="1:7">
      <c r="A8" s="28" t="s">
        <v>361</v>
      </c>
      <c r="B8" s="28" t="s">
        <v>360</v>
      </c>
      <c r="C8" s="28" t="s">
        <v>131</v>
      </c>
      <c r="D8" s="32">
        <v>1855200</v>
      </c>
      <c r="E8" s="30">
        <v>1947.41488</v>
      </c>
      <c r="F8" s="31">
        <v>13.0261906821178</v>
      </c>
      <c r="G8" s="30">
        <v>7.5287539280124998</v>
      </c>
    </row>
    <row r="9" spans="1:7">
      <c r="A9" s="28" t="s">
        <v>365</v>
      </c>
      <c r="B9" s="28" t="s">
        <v>364</v>
      </c>
      <c r="C9" s="28" t="s">
        <v>131</v>
      </c>
      <c r="D9" s="32">
        <v>1500000</v>
      </c>
      <c r="E9" s="30">
        <v>1567.7591666999999</v>
      </c>
      <c r="F9" s="31">
        <v>10.486686765519799</v>
      </c>
      <c r="G9" s="30">
        <v>7.3345320878124998</v>
      </c>
    </row>
    <row r="10" spans="1:7">
      <c r="A10" s="28" t="s">
        <v>363</v>
      </c>
      <c r="B10" s="28" t="s">
        <v>362</v>
      </c>
      <c r="C10" s="28" t="s">
        <v>131</v>
      </c>
      <c r="D10" s="32">
        <v>1500000</v>
      </c>
      <c r="E10" s="30">
        <v>1563.3285000000001</v>
      </c>
      <c r="F10" s="31">
        <v>10.457050189423001</v>
      </c>
      <c r="G10" s="30">
        <v>7.5644496720125103</v>
      </c>
    </row>
    <row r="11" spans="1:7">
      <c r="A11" s="28" t="s">
        <v>447</v>
      </c>
      <c r="B11" s="28" t="s">
        <v>446</v>
      </c>
      <c r="C11" s="28" t="s">
        <v>131</v>
      </c>
      <c r="D11" s="32">
        <v>1000000</v>
      </c>
      <c r="E11" s="30">
        <v>1031.4866666999999</v>
      </c>
      <c r="F11" s="31">
        <v>6.8995785872275404</v>
      </c>
      <c r="G11" s="30">
        <v>7.3427580064500004</v>
      </c>
    </row>
    <row r="12" spans="1:7">
      <c r="A12" s="28" t="s">
        <v>373</v>
      </c>
      <c r="B12" s="28" t="s">
        <v>372</v>
      </c>
      <c r="C12" s="28" t="s">
        <v>131</v>
      </c>
      <c r="D12" s="32">
        <v>500000</v>
      </c>
      <c r="E12" s="30">
        <v>511.0614167</v>
      </c>
      <c r="F12" s="31">
        <v>3.4184721153036799</v>
      </c>
      <c r="G12" s="30">
        <v>7.33094680845001</v>
      </c>
    </row>
    <row r="13" spans="1:7">
      <c r="A13" s="28" t="s">
        <v>369</v>
      </c>
      <c r="B13" s="28" t="s">
        <v>368</v>
      </c>
      <c r="C13" s="28" t="s">
        <v>131</v>
      </c>
      <c r="D13" s="32">
        <v>312440</v>
      </c>
      <c r="E13" s="30">
        <v>316.66153309999999</v>
      </c>
      <c r="F13" s="31">
        <v>2.1181380270917698</v>
      </c>
      <c r="G13" s="30">
        <v>7.5754445906125003</v>
      </c>
    </row>
    <row r="14" spans="1:7">
      <c r="A14" s="28" t="s">
        <v>375</v>
      </c>
      <c r="B14" s="28" t="s">
        <v>374</v>
      </c>
      <c r="C14" s="28" t="s">
        <v>131</v>
      </c>
      <c r="D14" s="32">
        <v>68680</v>
      </c>
      <c r="E14" s="30">
        <v>70.112840399999996</v>
      </c>
      <c r="F14" s="31">
        <v>0.46898236102380603</v>
      </c>
      <c r="G14" s="30">
        <v>7.3912250240124999</v>
      </c>
    </row>
    <row r="15" spans="1:7">
      <c r="A15" s="28" t="s">
        <v>377</v>
      </c>
      <c r="B15" s="28" t="s">
        <v>376</v>
      </c>
      <c r="C15" s="28" t="s">
        <v>131</v>
      </c>
      <c r="D15" s="32">
        <v>52560</v>
      </c>
      <c r="E15" s="30">
        <v>52.906142600000003</v>
      </c>
      <c r="F15" s="31">
        <v>0.35388735540673</v>
      </c>
      <c r="G15" s="30">
        <v>7.69527593261249</v>
      </c>
    </row>
    <row r="16" spans="1:7">
      <c r="A16" s="28" t="s">
        <v>379</v>
      </c>
      <c r="B16" s="28" t="s">
        <v>378</v>
      </c>
      <c r="C16" s="28" t="s">
        <v>131</v>
      </c>
      <c r="D16" s="32">
        <v>50000</v>
      </c>
      <c r="E16" s="30">
        <v>50.122433299999997</v>
      </c>
      <c r="F16" s="31">
        <v>0.335267220314929</v>
      </c>
      <c r="G16" s="30">
        <v>7.7383278711125101</v>
      </c>
    </row>
    <row r="17" spans="1:7">
      <c r="A17" s="27" t="s">
        <v>65</v>
      </c>
      <c r="B17" s="27"/>
      <c r="C17" s="27"/>
      <c r="D17" s="27"/>
      <c r="E17" s="34">
        <f>SUM(E6:E16)</f>
        <v>12591.5619792</v>
      </c>
      <c r="F17" s="35">
        <f>SUM(F6:F16)</f>
        <v>84.224521960499658</v>
      </c>
      <c r="G17" s="34"/>
    </row>
    <row r="18" spans="1:7">
      <c r="A18" s="28"/>
      <c r="B18" s="28"/>
      <c r="C18" s="28"/>
      <c r="D18" s="28"/>
      <c r="E18" s="30"/>
      <c r="F18" s="31"/>
      <c r="G18" s="30"/>
    </row>
    <row r="19" spans="1:7">
      <c r="A19" s="27" t="s">
        <v>137</v>
      </c>
      <c r="B19" s="27"/>
      <c r="C19" s="27"/>
      <c r="D19" s="27"/>
      <c r="E19" s="34">
        <f>E17</f>
        <v>12591.5619792</v>
      </c>
      <c r="F19" s="35">
        <f>F17</f>
        <v>84.224521960499658</v>
      </c>
      <c r="G19" s="34"/>
    </row>
    <row r="20" spans="1:7">
      <c r="A20" s="27"/>
      <c r="B20" s="27"/>
      <c r="C20" s="27"/>
      <c r="D20" s="27"/>
      <c r="E20" s="34"/>
      <c r="F20" s="35"/>
      <c r="G20" s="34"/>
    </row>
    <row r="21" spans="1:7">
      <c r="A21" s="27" t="s">
        <v>252</v>
      </c>
      <c r="B21" s="27"/>
      <c r="C21" s="27"/>
      <c r="D21" s="27"/>
      <c r="E21" s="34">
        <v>7.4390572600000002</v>
      </c>
      <c r="F21" s="35">
        <f>E21/E25*100</f>
        <v>4.9759596354708301E-2</v>
      </c>
      <c r="G21" s="34"/>
    </row>
    <row r="22" spans="1:7">
      <c r="A22" s="27"/>
      <c r="B22" s="27"/>
      <c r="C22" s="27"/>
      <c r="D22" s="27"/>
      <c r="E22" s="34"/>
      <c r="F22" s="35"/>
      <c r="G22" s="34"/>
    </row>
    <row r="23" spans="1:7">
      <c r="A23" s="27" t="s">
        <v>139</v>
      </c>
      <c r="B23" s="27"/>
      <c r="C23" s="27"/>
      <c r="D23" s="27"/>
      <c r="E23" s="34">
        <f>E25-(E17+E21)</f>
        <v>2350.9941503400005</v>
      </c>
      <c r="F23" s="35">
        <f>F25-(F17+F21)</f>
        <v>15.725718443145638</v>
      </c>
      <c r="G23" s="34"/>
    </row>
    <row r="24" spans="1:7">
      <c r="A24" s="28"/>
      <c r="B24" s="28"/>
      <c r="C24" s="28"/>
      <c r="D24" s="28"/>
      <c r="E24" s="30"/>
      <c r="F24" s="31"/>
      <c r="G24" s="30"/>
    </row>
    <row r="25" spans="1:7">
      <c r="A25" s="36" t="s">
        <v>138</v>
      </c>
      <c r="B25" s="36"/>
      <c r="C25" s="36"/>
      <c r="D25" s="36"/>
      <c r="E25" s="38">
        <v>14949.995186800001</v>
      </c>
      <c r="F25" s="39">
        <v>100</v>
      </c>
      <c r="G25" s="38"/>
    </row>
    <row r="27" spans="1:7">
      <c r="A27" s="47" t="s">
        <v>253</v>
      </c>
      <c r="B27" s="47"/>
      <c r="C27" s="47"/>
      <c r="D27" s="47"/>
      <c r="E27" s="48"/>
      <c r="F27" s="49"/>
      <c r="G27" s="48"/>
    </row>
    <row r="28" spans="1:7">
      <c r="A28" s="28"/>
      <c r="B28" s="28"/>
      <c r="C28" s="28"/>
      <c r="D28" s="28"/>
      <c r="E28" s="30"/>
      <c r="F28" s="31"/>
      <c r="G28" s="30"/>
    </row>
    <row r="29" spans="1:7">
      <c r="A29" s="27" t="s">
        <v>254</v>
      </c>
      <c r="B29" s="27"/>
      <c r="C29" s="27"/>
      <c r="D29" s="27"/>
      <c r="E29" s="34" t="s">
        <v>255</v>
      </c>
      <c r="F29" s="35" t="s">
        <v>3</v>
      </c>
      <c r="G29" s="34"/>
    </row>
    <row r="30" spans="1:7">
      <c r="A30" s="28" t="s">
        <v>382</v>
      </c>
      <c r="B30" s="28"/>
      <c r="C30" s="28"/>
      <c r="D30" s="28"/>
      <c r="E30" s="30">
        <v>2500</v>
      </c>
      <c r="F30" s="31">
        <f>E30/$E$25*100</f>
        <v>16.722413410589983</v>
      </c>
      <c r="G30" s="30"/>
    </row>
    <row r="31" spans="1:7">
      <c r="A31" s="28" t="s">
        <v>258</v>
      </c>
      <c r="B31" s="28"/>
      <c r="C31" s="28"/>
      <c r="D31" s="28"/>
      <c r="E31" s="30">
        <v>1500</v>
      </c>
      <c r="F31" s="31">
        <f>E31/$E$25*100</f>
        <v>10.033448046353989</v>
      </c>
      <c r="G31" s="30"/>
    </row>
    <row r="32" spans="1:7">
      <c r="A32" s="28" t="s">
        <v>256</v>
      </c>
      <c r="B32" s="28"/>
      <c r="C32" s="28"/>
      <c r="D32" s="28"/>
      <c r="E32" s="30">
        <v>1000</v>
      </c>
      <c r="F32" s="31">
        <f>E32/$E$25*100</f>
        <v>6.6889653642359921</v>
      </c>
      <c r="G32" s="30"/>
    </row>
    <row r="33" spans="1:7">
      <c r="A33" s="28" t="s">
        <v>256</v>
      </c>
      <c r="B33" s="28"/>
      <c r="C33" s="28"/>
      <c r="D33" s="28"/>
      <c r="E33" s="30">
        <v>1000</v>
      </c>
      <c r="F33" s="31">
        <f>E33/$E$25*100</f>
        <v>6.6889653642359921</v>
      </c>
      <c r="G33" s="30"/>
    </row>
    <row r="34" spans="1:7">
      <c r="A34" s="28" t="s">
        <v>383</v>
      </c>
      <c r="B34" s="28"/>
      <c r="C34" s="28"/>
      <c r="D34" s="28"/>
      <c r="E34" s="30">
        <v>1000</v>
      </c>
      <c r="F34" s="31">
        <f>E34/$E$25*100</f>
        <v>6.6889653642359921</v>
      </c>
      <c r="G34" s="30"/>
    </row>
    <row r="35" spans="1:7">
      <c r="A35" s="36" t="s">
        <v>259</v>
      </c>
      <c r="B35" s="36"/>
      <c r="C35" s="36"/>
      <c r="D35" s="36"/>
      <c r="E35" s="38">
        <f xml:space="preserve"> SUM(E30:E34)</f>
        <v>7000</v>
      </c>
      <c r="F35" s="39">
        <f xml:space="preserve"> SUM(F30:F34)</f>
        <v>46.822757549651946</v>
      </c>
      <c r="G35" s="38"/>
    </row>
    <row r="37" spans="1:7" ht="34.9" customHeight="1">
      <c r="A37" s="165" t="s">
        <v>262</v>
      </c>
      <c r="B37" s="165"/>
      <c r="C37" s="165"/>
      <c r="D37" s="165"/>
      <c r="E37" s="165"/>
      <c r="F37" s="165"/>
      <c r="G37" s="165"/>
    </row>
    <row r="39" spans="1:7" ht="23.25" customHeight="1">
      <c r="A39" s="162" t="s">
        <v>1329</v>
      </c>
      <c r="B39" s="162"/>
      <c r="C39" s="162"/>
      <c r="D39" s="162"/>
    </row>
    <row r="41" spans="1:7">
      <c r="A41" s="14" t="s">
        <v>145</v>
      </c>
    </row>
    <row r="42" spans="1:7">
      <c r="A42" s="14" t="s">
        <v>1324</v>
      </c>
    </row>
    <row r="43" spans="1:7">
      <c r="A43" s="14" t="s">
        <v>146</v>
      </c>
      <c r="B43" s="14"/>
      <c r="C43" s="40" t="s">
        <v>1330</v>
      </c>
      <c r="D43" s="14" t="s">
        <v>147</v>
      </c>
    </row>
    <row r="44" spans="1:7">
      <c r="A44" s="8" t="s">
        <v>481</v>
      </c>
      <c r="C44" s="41">
        <v>60.1327</v>
      </c>
      <c r="D44" s="41">
        <v>61.062899999999999</v>
      </c>
    </row>
    <row r="45" spans="1:7">
      <c r="A45" s="8" t="s">
        <v>482</v>
      </c>
      <c r="C45" s="41">
        <v>10.6242</v>
      </c>
      <c r="D45" s="41">
        <v>10.6877</v>
      </c>
    </row>
    <row r="46" spans="1:7">
      <c r="A46" s="8" t="s">
        <v>483</v>
      </c>
      <c r="C46" s="41">
        <v>66.219200000000001</v>
      </c>
      <c r="D46" s="41">
        <v>67.277900000000002</v>
      </c>
    </row>
    <row r="47" spans="1:7">
      <c r="A47" s="8" t="s">
        <v>484</v>
      </c>
      <c r="C47" s="41">
        <v>11.816700000000001</v>
      </c>
      <c r="D47" s="41">
        <v>11.844200000000001</v>
      </c>
    </row>
    <row r="49" spans="1:5">
      <c r="A49" s="14" t="s">
        <v>1325</v>
      </c>
    </row>
    <row r="50" spans="1:5">
      <c r="A50" s="163" t="s">
        <v>163</v>
      </c>
      <c r="B50" s="164"/>
      <c r="C50" s="42" t="s">
        <v>164</v>
      </c>
    </row>
    <row r="51" spans="1:5">
      <c r="A51" s="158" t="s">
        <v>482</v>
      </c>
      <c r="B51" s="159"/>
      <c r="C51" s="43">
        <v>0.1</v>
      </c>
    </row>
    <row r="52" spans="1:5">
      <c r="A52" s="158" t="s">
        <v>484</v>
      </c>
      <c r="B52" s="159"/>
      <c r="C52" s="43">
        <v>0.16</v>
      </c>
    </row>
    <row r="53" spans="1:5">
      <c r="A53" s="8" t="s">
        <v>165</v>
      </c>
    </row>
    <row r="54" spans="1:5">
      <c r="A54" s="8" t="s">
        <v>166</v>
      </c>
    </row>
    <row r="56" spans="1:5">
      <c r="A56" s="14" t="s">
        <v>273</v>
      </c>
    </row>
    <row r="57" spans="1:5">
      <c r="A57" s="14"/>
    </row>
    <row r="58" spans="1:5">
      <c r="A58" s="8" t="s">
        <v>1437</v>
      </c>
    </row>
    <row r="59" spans="1:5">
      <c r="A59" s="14"/>
    </row>
    <row r="60" spans="1:5" ht="33.75">
      <c r="A60" s="105" t="s">
        <v>1438</v>
      </c>
      <c r="B60" s="106" t="s">
        <v>1439</v>
      </c>
      <c r="C60" s="105" t="s">
        <v>1440</v>
      </c>
      <c r="D60" s="107" t="s">
        <v>1441</v>
      </c>
      <c r="E60" s="108" t="s">
        <v>1442</v>
      </c>
    </row>
    <row r="61" spans="1:5">
      <c r="A61" s="171" t="s">
        <v>1512</v>
      </c>
      <c r="B61" s="109" t="s">
        <v>1444</v>
      </c>
      <c r="C61" s="109" t="s">
        <v>1445</v>
      </c>
      <c r="D61" s="110">
        <v>46304</v>
      </c>
      <c r="E61" s="111">
        <v>1000</v>
      </c>
    </row>
    <row r="62" spans="1:5" ht="27.4" customHeight="1">
      <c r="A62" s="172"/>
      <c r="B62" s="109" t="s">
        <v>1446</v>
      </c>
      <c r="C62" s="109" t="s">
        <v>1447</v>
      </c>
      <c r="D62" s="110">
        <v>47947</v>
      </c>
      <c r="E62" s="111">
        <v>-1000</v>
      </c>
    </row>
    <row r="63" spans="1:5">
      <c r="A63" s="171" t="s">
        <v>446</v>
      </c>
      <c r="B63" s="109" t="s">
        <v>1444</v>
      </c>
      <c r="C63" s="109" t="s">
        <v>1445</v>
      </c>
      <c r="D63" s="110">
        <v>46304</v>
      </c>
      <c r="E63" s="111">
        <v>1000</v>
      </c>
    </row>
    <row r="64" spans="1:5">
      <c r="A64" s="172"/>
      <c r="B64" s="109" t="s">
        <v>1446</v>
      </c>
      <c r="C64" s="109" t="s">
        <v>1447</v>
      </c>
      <c r="D64" s="110">
        <v>47947</v>
      </c>
      <c r="E64" s="111">
        <v>-1000</v>
      </c>
    </row>
    <row r="65" spans="1:5">
      <c r="A65" s="171" t="s">
        <v>1513</v>
      </c>
      <c r="B65" s="109" t="s">
        <v>1444</v>
      </c>
      <c r="C65" s="109" t="s">
        <v>1445</v>
      </c>
      <c r="D65" s="110">
        <v>46304</v>
      </c>
      <c r="E65" s="111">
        <v>1500</v>
      </c>
    </row>
    <row r="66" spans="1:5" ht="27.4" customHeight="1">
      <c r="A66" s="172"/>
      <c r="B66" s="109" t="s">
        <v>1446</v>
      </c>
      <c r="C66" s="109" t="s">
        <v>1447</v>
      </c>
      <c r="D66" s="110">
        <v>47947</v>
      </c>
      <c r="E66" s="111">
        <v>-1500</v>
      </c>
    </row>
    <row r="67" spans="1:5">
      <c r="A67" s="171" t="s">
        <v>358</v>
      </c>
      <c r="B67" s="109" t="s">
        <v>1444</v>
      </c>
      <c r="C67" s="109" t="s">
        <v>1445</v>
      </c>
      <c r="D67" s="110">
        <v>46308</v>
      </c>
      <c r="E67" s="111">
        <v>1000</v>
      </c>
    </row>
    <row r="68" spans="1:5">
      <c r="A68" s="172"/>
      <c r="B68" s="109" t="s">
        <v>1446</v>
      </c>
      <c r="C68" s="109" t="s">
        <v>1447</v>
      </c>
      <c r="D68" s="110">
        <v>47951</v>
      </c>
      <c r="E68" s="111">
        <v>-1000</v>
      </c>
    </row>
    <row r="69" spans="1:5">
      <c r="A69" s="171" t="s">
        <v>1514</v>
      </c>
      <c r="B69" s="109" t="s">
        <v>1444</v>
      </c>
      <c r="C69" s="109" t="s">
        <v>1445</v>
      </c>
      <c r="D69" s="110">
        <v>46316</v>
      </c>
      <c r="E69" s="111">
        <v>2500</v>
      </c>
    </row>
    <row r="70" spans="1:5" ht="27.4" customHeight="1">
      <c r="A70" s="172"/>
      <c r="B70" s="109" t="s">
        <v>1446</v>
      </c>
      <c r="C70" s="109" t="s">
        <v>1447</v>
      </c>
      <c r="D70" s="110">
        <v>47959</v>
      </c>
      <c r="E70" s="111">
        <v>-2500</v>
      </c>
    </row>
    <row r="72" spans="1:5">
      <c r="A72" s="8" t="s">
        <v>1454</v>
      </c>
    </row>
    <row r="73" spans="1:5">
      <c r="A73" s="8" t="s">
        <v>1455</v>
      </c>
    </row>
    <row r="75" spans="1:5">
      <c r="A75" s="8" t="s">
        <v>1515</v>
      </c>
    </row>
    <row r="76" spans="1:5">
      <c r="A76" s="8" t="s">
        <v>1516</v>
      </c>
    </row>
    <row r="78" spans="1:5">
      <c r="A78" s="14" t="s">
        <v>274</v>
      </c>
      <c r="D78" s="44">
        <v>17.844812360395</v>
      </c>
      <c r="E78" s="12" t="s">
        <v>167</v>
      </c>
    </row>
    <row r="80" spans="1:5">
      <c r="A80" s="14" t="s">
        <v>275</v>
      </c>
      <c r="D80" s="40" t="s">
        <v>168</v>
      </c>
    </row>
    <row r="82" spans="1:9">
      <c r="A82" s="14" t="s">
        <v>1427</v>
      </c>
      <c r="B82" s="14"/>
      <c r="C82" s="14"/>
      <c r="D82" s="40" t="s">
        <v>168</v>
      </c>
    </row>
    <row r="83" spans="1:9">
      <c r="A83" s="14"/>
      <c r="B83" s="14"/>
      <c r="C83" s="14"/>
      <c r="D83" s="14"/>
    </row>
    <row r="84" spans="1:9">
      <c r="A84" s="14" t="s">
        <v>1338</v>
      </c>
      <c r="B84" s="14"/>
      <c r="C84" s="14"/>
      <c r="D84" s="40" t="s">
        <v>168</v>
      </c>
    </row>
    <row r="85" spans="1:9">
      <c r="A85" s="14"/>
      <c r="B85" s="14"/>
      <c r="C85" s="14"/>
      <c r="D85" s="14"/>
    </row>
    <row r="86" spans="1:9">
      <c r="A86" s="14" t="s">
        <v>1795</v>
      </c>
      <c r="B86" s="14"/>
      <c r="C86" s="14"/>
      <c r="D86" s="40" t="s">
        <v>168</v>
      </c>
    </row>
    <row r="87" spans="1:9">
      <c r="A87" s="14"/>
      <c r="B87" s="14"/>
      <c r="C87" s="14"/>
      <c r="D87" s="14"/>
    </row>
    <row r="88" spans="1:9">
      <c r="A88" s="14" t="s">
        <v>1339</v>
      </c>
      <c r="B88" s="14"/>
      <c r="C88" s="14"/>
      <c r="D88" s="40" t="s">
        <v>168</v>
      </c>
    </row>
    <row r="89" spans="1:9">
      <c r="A89" s="14"/>
      <c r="B89" s="14"/>
      <c r="C89" s="14"/>
      <c r="D89" s="14"/>
    </row>
    <row r="90" spans="1:9">
      <c r="A90" s="14" t="s">
        <v>1340</v>
      </c>
      <c r="B90" s="14"/>
      <c r="C90" s="14"/>
      <c r="D90" s="40" t="s">
        <v>168</v>
      </c>
    </row>
    <row r="92" spans="1:9">
      <c r="A92" s="76" t="s">
        <v>1341</v>
      </c>
      <c r="B92" s="77"/>
      <c r="C92" s="77"/>
      <c r="D92" s="77"/>
    </row>
    <row r="94" spans="1:9">
      <c r="A94" s="76" t="s">
        <v>1538</v>
      </c>
      <c r="B94" s="77"/>
      <c r="C94" s="77"/>
      <c r="D94" s="77"/>
      <c r="E94" s="75"/>
      <c r="G94" s="75"/>
      <c r="H94" s="77"/>
      <c r="I94" s="77"/>
    </row>
    <row r="95" spans="1:9">
      <c r="A95" s="98"/>
      <c r="B95" s="77"/>
      <c r="C95" s="77"/>
      <c r="D95" s="77"/>
      <c r="E95" s="75"/>
      <c r="G95" s="75"/>
      <c r="H95" s="77"/>
      <c r="I95" s="77"/>
    </row>
    <row r="96" spans="1:9">
      <c r="A96" s="77"/>
      <c r="B96" s="77"/>
      <c r="C96" s="77"/>
      <c r="D96" s="77"/>
      <c r="E96" s="75"/>
      <c r="G96" s="75"/>
      <c r="H96" s="77"/>
      <c r="I96" s="77"/>
    </row>
    <row r="97" spans="1:9">
      <c r="A97" s="77"/>
      <c r="B97" s="77"/>
      <c r="C97" s="77"/>
      <c r="D97" s="77"/>
      <c r="E97" s="75"/>
      <c r="G97" s="75"/>
      <c r="H97" s="77"/>
      <c r="I97" s="77"/>
    </row>
    <row r="98" spans="1:9">
      <c r="A98" s="77"/>
      <c r="B98" s="77"/>
      <c r="C98" s="77"/>
      <c r="D98" s="77"/>
      <c r="E98" s="75"/>
      <c r="G98" s="75"/>
      <c r="H98" s="77"/>
      <c r="I98" s="77"/>
    </row>
    <row r="99" spans="1:9">
      <c r="A99" s="77"/>
      <c r="B99" s="77"/>
      <c r="C99" s="77"/>
      <c r="D99" s="77"/>
      <c r="E99" s="75"/>
      <c r="G99" s="75"/>
      <c r="H99" s="77"/>
      <c r="I99" s="77"/>
    </row>
    <row r="100" spans="1:9">
      <c r="A100" s="77"/>
      <c r="B100" s="77"/>
      <c r="C100" s="77"/>
      <c r="D100" s="77"/>
      <c r="E100" s="75"/>
      <c r="G100" s="75"/>
      <c r="H100" s="77"/>
      <c r="I100" s="77"/>
    </row>
    <row r="101" spans="1:9">
      <c r="A101" s="77"/>
      <c r="B101" s="77"/>
      <c r="C101" s="77"/>
      <c r="D101" s="77"/>
      <c r="E101" s="75"/>
      <c r="G101" s="75"/>
      <c r="H101" s="77"/>
      <c r="I101" s="77"/>
    </row>
    <row r="102" spans="1:9">
      <c r="A102" s="77"/>
      <c r="B102" s="77"/>
      <c r="C102" s="77"/>
      <c r="D102" s="77"/>
      <c r="E102" s="75"/>
      <c r="G102" s="75"/>
      <c r="H102" s="77"/>
      <c r="I102" s="77"/>
    </row>
    <row r="103" spans="1:9">
      <c r="A103" s="77"/>
      <c r="B103" s="77"/>
      <c r="C103" s="77"/>
      <c r="D103" s="77"/>
      <c r="E103" s="75"/>
      <c r="G103" s="75"/>
      <c r="H103" s="77"/>
      <c r="I103" s="77"/>
    </row>
    <row r="104" spans="1:9">
      <c r="A104" s="77"/>
      <c r="B104" s="77"/>
      <c r="C104" s="77"/>
      <c r="D104" s="77"/>
      <c r="E104" s="75"/>
      <c r="G104" s="75"/>
      <c r="H104" s="77"/>
      <c r="I104" s="77"/>
    </row>
    <row r="105" spans="1:9">
      <c r="A105" s="77"/>
      <c r="B105" s="77"/>
      <c r="C105" s="77"/>
      <c r="D105" s="77"/>
      <c r="E105" s="75"/>
      <c r="G105" s="75"/>
      <c r="H105" s="77"/>
      <c r="I105" s="77"/>
    </row>
    <row r="106" spans="1:9">
      <c r="A106" s="77"/>
      <c r="B106" s="77"/>
      <c r="C106" s="77"/>
      <c r="D106" s="77"/>
      <c r="E106" s="75"/>
      <c r="G106" s="75"/>
      <c r="H106" s="77"/>
      <c r="I106" s="77"/>
    </row>
    <row r="107" spans="1:9">
      <c r="A107" s="77"/>
      <c r="B107" s="77"/>
      <c r="C107" s="77"/>
      <c r="D107" s="77"/>
      <c r="E107" s="75"/>
      <c r="G107" s="75"/>
      <c r="H107" s="77"/>
      <c r="I107" s="77"/>
    </row>
    <row r="108" spans="1:9">
      <c r="A108" s="77"/>
      <c r="B108" s="77"/>
      <c r="C108" s="77"/>
      <c r="D108" s="77"/>
      <c r="E108" s="75"/>
      <c r="G108" s="75"/>
      <c r="H108" s="77"/>
      <c r="I108" s="77"/>
    </row>
    <row r="109" spans="1:9">
      <c r="A109" s="112" t="s">
        <v>1517</v>
      </c>
      <c r="B109" s="113"/>
      <c r="C109" s="113"/>
      <c r="D109" s="113"/>
      <c r="E109" s="113"/>
      <c r="F109" s="113"/>
      <c r="G109" s="113"/>
      <c r="H109" s="77"/>
      <c r="I109" s="77"/>
    </row>
    <row r="110" spans="1:9">
      <c r="A110" s="77"/>
      <c r="B110" s="77"/>
      <c r="C110" s="77"/>
      <c r="D110" s="77"/>
      <c r="E110" s="75"/>
      <c r="G110" s="75"/>
      <c r="H110" s="77"/>
      <c r="I110" s="77"/>
    </row>
    <row r="111" spans="1:9">
      <c r="A111" s="76" t="s">
        <v>1539</v>
      </c>
      <c r="B111" s="77"/>
      <c r="C111" s="77"/>
      <c r="D111" s="77"/>
      <c r="E111" s="75"/>
      <c r="G111" s="75"/>
      <c r="H111" s="77"/>
      <c r="I111" s="77"/>
    </row>
    <row r="112" spans="1:9">
      <c r="A112" s="77"/>
      <c r="B112" s="77"/>
      <c r="C112" s="77"/>
      <c r="D112" s="77"/>
      <c r="E112" s="75"/>
      <c r="G112" s="75"/>
      <c r="H112" s="77"/>
      <c r="I112" s="77"/>
    </row>
    <row r="113" spans="1:9">
      <c r="A113" s="77"/>
      <c r="B113" s="77"/>
      <c r="C113" s="77"/>
      <c r="D113" s="77"/>
      <c r="E113" s="75"/>
      <c r="G113" s="75"/>
      <c r="H113" s="77"/>
      <c r="I113" s="77"/>
    </row>
    <row r="114" spans="1:9">
      <c r="A114" s="77"/>
      <c r="B114" s="77"/>
      <c r="C114" s="77"/>
      <c r="D114" s="77"/>
      <c r="E114" s="75"/>
      <c r="G114" s="75"/>
      <c r="H114" s="77"/>
      <c r="I114" s="77"/>
    </row>
    <row r="115" spans="1:9">
      <c r="A115" s="77"/>
      <c r="B115" s="77"/>
      <c r="C115" s="77"/>
      <c r="D115" s="77"/>
      <c r="E115" s="75"/>
      <c r="G115" s="75"/>
      <c r="H115" s="77"/>
      <c r="I115" s="77"/>
    </row>
    <row r="116" spans="1:9">
      <c r="A116" s="77"/>
      <c r="B116" s="77"/>
      <c r="C116" s="77"/>
      <c r="D116" s="77"/>
      <c r="E116" s="75"/>
      <c r="G116" s="75"/>
      <c r="H116" s="77"/>
      <c r="I116" s="77"/>
    </row>
    <row r="117" spans="1:9">
      <c r="A117" s="77"/>
      <c r="B117" s="77"/>
      <c r="C117" s="77"/>
      <c r="D117" s="77"/>
      <c r="E117" s="75"/>
      <c r="G117" s="75"/>
      <c r="H117" s="77"/>
      <c r="I117" s="77"/>
    </row>
    <row r="118" spans="1:9">
      <c r="A118" s="77"/>
      <c r="B118" s="77"/>
      <c r="C118" s="77"/>
      <c r="D118" s="77"/>
      <c r="E118" s="75"/>
      <c r="G118" s="75"/>
      <c r="H118" s="77"/>
      <c r="I118" s="77"/>
    </row>
    <row r="119" spans="1:9">
      <c r="A119" s="77"/>
      <c r="B119" s="77"/>
      <c r="C119" s="77"/>
      <c r="D119" s="77"/>
      <c r="E119" s="75"/>
      <c r="G119" s="75"/>
      <c r="H119" s="77"/>
      <c r="I119" s="77"/>
    </row>
    <row r="120" spans="1:9">
      <c r="A120" s="77"/>
      <c r="B120" s="77"/>
      <c r="C120" s="77"/>
      <c r="D120" s="77"/>
      <c r="E120" s="75"/>
      <c r="G120" s="75"/>
      <c r="H120" s="77"/>
      <c r="I120" s="77"/>
    </row>
    <row r="121" spans="1:9">
      <c r="A121" s="77"/>
      <c r="B121" s="77"/>
      <c r="C121" s="77"/>
      <c r="D121" s="77"/>
      <c r="E121" s="75"/>
      <c r="G121" s="75"/>
      <c r="H121" s="77"/>
      <c r="I121" s="77"/>
    </row>
    <row r="122" spans="1:9">
      <c r="A122" s="77"/>
      <c r="B122" s="77"/>
      <c r="C122" s="77"/>
      <c r="D122" s="77"/>
      <c r="E122" s="75"/>
      <c r="G122" s="75"/>
      <c r="H122" s="77"/>
      <c r="I122" s="77"/>
    </row>
    <row r="123" spans="1:9">
      <c r="A123" s="77"/>
      <c r="B123" s="77"/>
      <c r="C123" s="77"/>
      <c r="D123" s="77"/>
      <c r="E123" s="75"/>
      <c r="G123" s="75"/>
      <c r="H123" s="77"/>
      <c r="I123" s="77"/>
    </row>
    <row r="124" spans="1:9">
      <c r="A124" s="77"/>
      <c r="B124" s="77"/>
      <c r="C124" s="77"/>
      <c r="D124" s="77"/>
      <c r="E124" s="75"/>
      <c r="G124" s="75"/>
      <c r="H124" s="77"/>
      <c r="I124" s="77"/>
    </row>
    <row r="125" spans="1:9">
      <c r="A125" s="77"/>
      <c r="B125" s="77"/>
      <c r="C125" s="77"/>
      <c r="D125" s="77"/>
      <c r="E125" s="75"/>
      <c r="G125" s="75"/>
      <c r="H125" s="77"/>
      <c r="I125" s="77"/>
    </row>
    <row r="126" spans="1:9">
      <c r="A126" s="77"/>
      <c r="B126" s="77"/>
      <c r="C126" s="77"/>
      <c r="D126" s="77"/>
      <c r="E126" s="75"/>
      <c r="G126" s="75"/>
      <c r="H126" s="77"/>
      <c r="I126" s="77"/>
    </row>
    <row r="127" spans="1:9">
      <c r="A127" s="77"/>
      <c r="B127" s="77"/>
      <c r="C127" s="77"/>
      <c r="D127" s="77"/>
      <c r="E127" s="75"/>
      <c r="G127" s="75"/>
      <c r="H127" s="77"/>
      <c r="I127" s="77"/>
    </row>
    <row r="128" spans="1:9">
      <c r="A128" s="77" t="s">
        <v>1386</v>
      </c>
      <c r="B128" s="77"/>
      <c r="C128" s="77"/>
      <c r="D128" s="77"/>
      <c r="E128" s="75"/>
      <c r="G128" s="75"/>
      <c r="H128" s="77"/>
      <c r="I128" s="77"/>
    </row>
    <row r="129" spans="1:9">
      <c r="A129" s="98"/>
      <c r="B129" s="77"/>
      <c r="C129" s="77"/>
      <c r="D129" s="77"/>
      <c r="E129" s="75"/>
      <c r="G129" s="75"/>
      <c r="H129" s="77"/>
      <c r="I129" s="77"/>
    </row>
    <row r="132" spans="1:9">
      <c r="A132" s="77"/>
    </row>
    <row r="133" spans="1:9">
      <c r="A133" s="98"/>
    </row>
  </sheetData>
  <mergeCells count="11">
    <mergeCell ref="A1:G1"/>
    <mergeCell ref="A37:G37"/>
    <mergeCell ref="A39:D39"/>
    <mergeCell ref="A50:B50"/>
    <mergeCell ref="A51:B51"/>
    <mergeCell ref="A52:B52"/>
    <mergeCell ref="A61:A62"/>
    <mergeCell ref="A63:A64"/>
    <mergeCell ref="A65:A66"/>
    <mergeCell ref="A67:A68"/>
    <mergeCell ref="A69:A70"/>
  </mergeCells>
  <conditionalFormatting sqref="F2:F3 F5:F36 F38 F40:F93 F130:F65536">
    <cfRule type="cellIs" dxfId="102" priority="4" stopIfTrue="1" operator="between">
      <formula>0.009</formula>
      <formula>-0.009</formula>
    </cfRule>
  </conditionalFormatting>
  <conditionalFormatting sqref="F39">
    <cfRule type="cellIs" dxfId="101" priority="3" stopIfTrue="1" operator="between">
      <formula>0.009</formula>
      <formula>-0.009</formula>
    </cfRule>
  </conditionalFormatting>
  <conditionalFormatting sqref="F94:F108">
    <cfRule type="cellIs" dxfId="100" priority="1" stopIfTrue="1" operator="between">
      <formula>0.009</formula>
      <formula>-0.009</formula>
    </cfRule>
  </conditionalFormatting>
  <conditionalFormatting sqref="F110:F129">
    <cfRule type="cellIs" dxfId="99"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F095D-802C-403F-AF34-E6EC871F7407}">
  <dimension ref="A1:I151"/>
  <sheetViews>
    <sheetView zoomScale="80" zoomScaleNormal="80" workbookViewId="0">
      <selection sqref="A1:G1"/>
    </sheetView>
  </sheetViews>
  <sheetFormatPr defaultColWidth="9.28515625" defaultRowHeight="11.25"/>
  <cols>
    <col min="1" max="1" width="33.85546875" style="8" bestFit="1" customWidth="1"/>
    <col min="2" max="2" width="54.28515625" style="8" bestFit="1" customWidth="1"/>
    <col min="3" max="3" width="32.28515625" style="8" bestFit="1" customWidth="1"/>
    <col min="4" max="4" width="15.7109375" style="8" customWidth="1"/>
    <col min="5" max="5" width="24.42578125" style="12" customWidth="1"/>
    <col min="6" max="6" width="11.7109375" style="75" bestFit="1" customWidth="1"/>
    <col min="7" max="7" width="6.7109375" style="12" customWidth="1"/>
    <col min="8" max="16384" width="9.28515625" style="8"/>
  </cols>
  <sheetData>
    <row r="1" spans="1:7" s="1" customFormat="1" ht="15">
      <c r="A1" s="160" t="s">
        <v>19</v>
      </c>
      <c r="B1" s="161"/>
      <c r="C1" s="161"/>
      <c r="D1" s="161"/>
      <c r="E1" s="161"/>
      <c r="F1" s="161"/>
      <c r="G1" s="161"/>
    </row>
    <row r="2" spans="1:7" s="1" customFormat="1" ht="12">
      <c r="E2" s="7"/>
      <c r="F2" s="103"/>
      <c r="G2" s="12"/>
    </row>
    <row r="3" spans="1:7" s="1" customFormat="1" ht="12">
      <c r="A3" s="10" t="s">
        <v>7</v>
      </c>
      <c r="B3" s="2"/>
      <c r="C3" s="3"/>
      <c r="D3" s="3"/>
      <c r="E3" s="5"/>
      <c r="F3" s="103"/>
      <c r="G3" s="12"/>
    </row>
    <row r="4" spans="1:7" s="1" customFormat="1" ht="20.65" customHeight="1">
      <c r="A4" s="18" t="s">
        <v>2</v>
      </c>
      <c r="B4" s="18" t="s">
        <v>0</v>
      </c>
      <c r="C4" s="19" t="s">
        <v>4</v>
      </c>
      <c r="D4" s="19" t="s">
        <v>1</v>
      </c>
      <c r="E4" s="91" t="s">
        <v>6</v>
      </c>
      <c r="F4" s="21" t="s">
        <v>3</v>
      </c>
      <c r="G4" s="21" t="s">
        <v>5</v>
      </c>
    </row>
    <row r="5" spans="1:7">
      <c r="A5" s="22" t="s">
        <v>485</v>
      </c>
      <c r="B5" s="23"/>
      <c r="C5" s="23"/>
      <c r="D5" s="23"/>
      <c r="E5" s="25"/>
      <c r="F5" s="26"/>
      <c r="G5" s="25"/>
    </row>
    <row r="6" spans="1:7">
      <c r="A6" s="27" t="s">
        <v>44</v>
      </c>
      <c r="B6" s="28"/>
      <c r="C6" s="28"/>
      <c r="D6" s="28"/>
      <c r="E6" s="30"/>
      <c r="F6" s="31"/>
      <c r="G6" s="30"/>
    </row>
    <row r="7" spans="1:7">
      <c r="A7" s="28" t="s">
        <v>487</v>
      </c>
      <c r="B7" s="28" t="s">
        <v>486</v>
      </c>
      <c r="C7" s="28" t="s">
        <v>488</v>
      </c>
      <c r="D7" s="32">
        <v>180000</v>
      </c>
      <c r="E7" s="30">
        <v>1436.31</v>
      </c>
      <c r="F7" s="31">
        <v>2.8970744151413399</v>
      </c>
      <c r="G7" s="30"/>
    </row>
    <row r="8" spans="1:7">
      <c r="A8" s="28" t="s">
        <v>490</v>
      </c>
      <c r="B8" s="28" t="s">
        <v>489</v>
      </c>
      <c r="C8" s="28" t="s">
        <v>488</v>
      </c>
      <c r="D8" s="32">
        <v>82000</v>
      </c>
      <c r="E8" s="30">
        <v>1127.664</v>
      </c>
      <c r="F8" s="31">
        <v>2.2745274510905999</v>
      </c>
      <c r="G8" s="30"/>
    </row>
    <row r="9" spans="1:7">
      <c r="A9" s="28" t="s">
        <v>492</v>
      </c>
      <c r="B9" s="28" t="s">
        <v>491</v>
      </c>
      <c r="C9" s="28" t="s">
        <v>488</v>
      </c>
      <c r="D9" s="32">
        <v>100000</v>
      </c>
      <c r="E9" s="30">
        <v>1026.9000000000001</v>
      </c>
      <c r="F9" s="31">
        <v>2.0712838571817</v>
      </c>
      <c r="G9" s="30"/>
    </row>
    <row r="10" spans="1:7">
      <c r="A10" s="28" t="s">
        <v>494</v>
      </c>
      <c r="B10" s="28" t="s">
        <v>493</v>
      </c>
      <c r="C10" s="28" t="s">
        <v>488</v>
      </c>
      <c r="D10" s="32">
        <v>67000</v>
      </c>
      <c r="E10" s="30">
        <v>901.61900000000003</v>
      </c>
      <c r="F10" s="31">
        <v>1.81858884022622</v>
      </c>
      <c r="G10" s="30"/>
    </row>
    <row r="11" spans="1:7">
      <c r="A11" s="28" t="s">
        <v>496</v>
      </c>
      <c r="B11" s="28" t="s">
        <v>495</v>
      </c>
      <c r="C11" s="28" t="s">
        <v>497</v>
      </c>
      <c r="D11" s="32">
        <v>20500</v>
      </c>
      <c r="E11" s="30">
        <v>849.39700000000005</v>
      </c>
      <c r="F11" s="31">
        <v>1.71325571568659</v>
      </c>
      <c r="G11" s="30"/>
    </row>
    <row r="12" spans="1:7">
      <c r="A12" s="28" t="s">
        <v>499</v>
      </c>
      <c r="B12" s="28" t="s">
        <v>498</v>
      </c>
      <c r="C12" s="28" t="s">
        <v>500</v>
      </c>
      <c r="D12" s="32">
        <v>60000</v>
      </c>
      <c r="E12" s="30">
        <v>776.34</v>
      </c>
      <c r="F12" s="31">
        <v>1.56589785732246</v>
      </c>
      <c r="G12" s="30"/>
    </row>
    <row r="13" spans="1:7">
      <c r="A13" s="28" t="s">
        <v>502</v>
      </c>
      <c r="B13" s="28" t="s">
        <v>501</v>
      </c>
      <c r="C13" s="28" t="s">
        <v>503</v>
      </c>
      <c r="D13" s="32">
        <v>35000</v>
      </c>
      <c r="E13" s="30">
        <v>648.20000000000005</v>
      </c>
      <c r="F13" s="31">
        <v>1.30743616342894</v>
      </c>
      <c r="G13" s="30"/>
    </row>
    <row r="14" spans="1:7">
      <c r="A14" s="28" t="s">
        <v>505</v>
      </c>
      <c r="B14" s="28" t="s">
        <v>504</v>
      </c>
      <c r="C14" s="28" t="s">
        <v>506</v>
      </c>
      <c r="D14" s="32">
        <v>19000</v>
      </c>
      <c r="E14" s="30">
        <v>583.072</v>
      </c>
      <c r="F14" s="31">
        <v>1.1760713031207</v>
      </c>
      <c r="G14" s="30"/>
    </row>
    <row r="15" spans="1:7">
      <c r="A15" s="28" t="s">
        <v>508</v>
      </c>
      <c r="B15" s="28" t="s">
        <v>507</v>
      </c>
      <c r="C15" s="28" t="s">
        <v>509</v>
      </c>
      <c r="D15" s="32">
        <v>56604</v>
      </c>
      <c r="E15" s="30">
        <v>566.26641600000005</v>
      </c>
      <c r="F15" s="31">
        <v>1.1421740055749701</v>
      </c>
      <c r="G15" s="30"/>
    </row>
    <row r="16" spans="1:7">
      <c r="A16" s="28" t="s">
        <v>511</v>
      </c>
      <c r="B16" s="28" t="s">
        <v>510</v>
      </c>
      <c r="C16" s="28" t="s">
        <v>512</v>
      </c>
      <c r="D16" s="32">
        <v>200000</v>
      </c>
      <c r="E16" s="30">
        <v>529.20000000000005</v>
      </c>
      <c r="F16" s="31">
        <v>1.0674100859095901</v>
      </c>
      <c r="G16" s="30"/>
    </row>
    <row r="17" spans="1:7">
      <c r="A17" s="28" t="s">
        <v>514</v>
      </c>
      <c r="B17" s="28" t="s">
        <v>513</v>
      </c>
      <c r="C17" s="28" t="s">
        <v>515</v>
      </c>
      <c r="D17" s="32">
        <v>21000</v>
      </c>
      <c r="E17" s="30">
        <v>496.44</v>
      </c>
      <c r="F17" s="31">
        <v>1.0013323186866101</v>
      </c>
      <c r="G17" s="30"/>
    </row>
    <row r="18" spans="1:7">
      <c r="A18" s="28" t="s">
        <v>517</v>
      </c>
      <c r="B18" s="28" t="s">
        <v>516</v>
      </c>
      <c r="C18" s="28" t="s">
        <v>518</v>
      </c>
      <c r="D18" s="32">
        <v>4100</v>
      </c>
      <c r="E18" s="30">
        <v>461.37299999999999</v>
      </c>
      <c r="F18" s="31">
        <v>0.93060127280114002</v>
      </c>
      <c r="G18" s="30"/>
    </row>
    <row r="19" spans="1:7">
      <c r="A19" s="28" t="s">
        <v>520</v>
      </c>
      <c r="B19" s="28" t="s">
        <v>519</v>
      </c>
      <c r="C19" s="28" t="s">
        <v>509</v>
      </c>
      <c r="D19" s="32">
        <v>41000</v>
      </c>
      <c r="E19" s="30">
        <v>439.43799999999999</v>
      </c>
      <c r="F19" s="31">
        <v>0.88635781052897999</v>
      </c>
      <c r="G19" s="30"/>
    </row>
    <row r="20" spans="1:7">
      <c r="A20" s="28" t="s">
        <v>522</v>
      </c>
      <c r="B20" s="28" t="s">
        <v>521</v>
      </c>
      <c r="C20" s="28" t="s">
        <v>523</v>
      </c>
      <c r="D20" s="32">
        <v>27000</v>
      </c>
      <c r="E20" s="30">
        <v>395.65800000000002</v>
      </c>
      <c r="F20" s="31">
        <v>0.79805241831219698</v>
      </c>
      <c r="G20" s="30"/>
    </row>
    <row r="21" spans="1:7">
      <c r="A21" s="28" t="s">
        <v>525</v>
      </c>
      <c r="B21" s="28" t="s">
        <v>524</v>
      </c>
      <c r="C21" s="28" t="s">
        <v>526</v>
      </c>
      <c r="D21" s="32">
        <v>105000</v>
      </c>
      <c r="E21" s="30">
        <v>374.48250000000002</v>
      </c>
      <c r="F21" s="31">
        <v>0.75534088718185199</v>
      </c>
      <c r="G21" s="30"/>
    </row>
    <row r="22" spans="1:7">
      <c r="A22" s="28" t="s">
        <v>528</v>
      </c>
      <c r="B22" s="28" t="s">
        <v>527</v>
      </c>
      <c r="C22" s="28" t="s">
        <v>529</v>
      </c>
      <c r="D22" s="32">
        <v>42000</v>
      </c>
      <c r="E22" s="30">
        <v>351.22500000000002</v>
      </c>
      <c r="F22" s="31">
        <v>0.70842990820785001</v>
      </c>
      <c r="G22" s="30"/>
    </row>
    <row r="23" spans="1:7">
      <c r="A23" s="28" t="s">
        <v>531</v>
      </c>
      <c r="B23" s="28" t="s">
        <v>530</v>
      </c>
      <c r="C23" s="28" t="s">
        <v>532</v>
      </c>
      <c r="D23" s="32">
        <v>6700</v>
      </c>
      <c r="E23" s="30">
        <v>344.81549999999999</v>
      </c>
      <c r="F23" s="31">
        <v>0.69550178094852</v>
      </c>
      <c r="G23" s="30"/>
    </row>
    <row r="24" spans="1:7">
      <c r="A24" s="28" t="s">
        <v>534</v>
      </c>
      <c r="B24" s="28" t="s">
        <v>533</v>
      </c>
      <c r="C24" s="28" t="s">
        <v>535</v>
      </c>
      <c r="D24" s="32">
        <v>17000</v>
      </c>
      <c r="E24" s="30">
        <v>331.262</v>
      </c>
      <c r="F24" s="31">
        <v>0.66816402093458205</v>
      </c>
      <c r="G24" s="30"/>
    </row>
    <row r="25" spans="1:7">
      <c r="A25" s="28" t="s">
        <v>537</v>
      </c>
      <c r="B25" s="28" t="s">
        <v>536</v>
      </c>
      <c r="C25" s="28" t="s">
        <v>538</v>
      </c>
      <c r="D25" s="32">
        <v>170000</v>
      </c>
      <c r="E25" s="30">
        <v>319.702</v>
      </c>
      <c r="F25" s="31">
        <v>0.64484720197556</v>
      </c>
      <c r="G25" s="30"/>
    </row>
    <row r="26" spans="1:7">
      <c r="A26" s="28" t="s">
        <v>540</v>
      </c>
      <c r="B26" s="28" t="s">
        <v>539</v>
      </c>
      <c r="C26" s="28" t="s">
        <v>541</v>
      </c>
      <c r="D26" s="32">
        <v>54000</v>
      </c>
      <c r="E26" s="30">
        <v>291.68099999999998</v>
      </c>
      <c r="F26" s="31">
        <v>0.58832812031026804</v>
      </c>
      <c r="G26" s="30"/>
    </row>
    <row r="27" spans="1:7">
      <c r="A27" s="28" t="s">
        <v>543</v>
      </c>
      <c r="B27" s="28" t="s">
        <v>542</v>
      </c>
      <c r="C27" s="28" t="s">
        <v>544</v>
      </c>
      <c r="D27" s="32">
        <v>70000</v>
      </c>
      <c r="E27" s="30">
        <v>288.26</v>
      </c>
      <c r="F27" s="31">
        <v>0.58142787483805203</v>
      </c>
      <c r="G27" s="30"/>
    </row>
    <row r="28" spans="1:7">
      <c r="A28" s="28" t="s">
        <v>546</v>
      </c>
      <c r="B28" s="28" t="s">
        <v>545</v>
      </c>
      <c r="C28" s="28" t="s">
        <v>526</v>
      </c>
      <c r="D28" s="32">
        <v>160000</v>
      </c>
      <c r="E28" s="30">
        <v>270.096</v>
      </c>
      <c r="F28" s="31">
        <v>0.54479061708963605</v>
      </c>
      <c r="G28" s="30"/>
    </row>
    <row r="29" spans="1:7">
      <c r="A29" s="28" t="s">
        <v>548</v>
      </c>
      <c r="B29" s="28" t="s">
        <v>547</v>
      </c>
      <c r="C29" s="28" t="s">
        <v>549</v>
      </c>
      <c r="D29" s="32">
        <v>5000</v>
      </c>
      <c r="E29" s="30">
        <v>268.42</v>
      </c>
      <c r="F29" s="31">
        <v>0.54141008174575</v>
      </c>
      <c r="G29" s="30"/>
    </row>
    <row r="30" spans="1:7">
      <c r="A30" s="28" t="s">
        <v>551</v>
      </c>
      <c r="B30" s="28" t="s">
        <v>550</v>
      </c>
      <c r="C30" s="28" t="s">
        <v>552</v>
      </c>
      <c r="D30" s="32">
        <v>14000</v>
      </c>
      <c r="E30" s="30">
        <v>243.83799999999999</v>
      </c>
      <c r="F30" s="31">
        <v>0.49182755201818101</v>
      </c>
      <c r="G30" s="30"/>
    </row>
    <row r="31" spans="1:7">
      <c r="A31" s="28" t="s">
        <v>554</v>
      </c>
      <c r="B31" s="28" t="s">
        <v>553</v>
      </c>
      <c r="C31" s="28" t="s">
        <v>523</v>
      </c>
      <c r="D31" s="32">
        <v>15441</v>
      </c>
      <c r="E31" s="30">
        <v>221.346735</v>
      </c>
      <c r="F31" s="31">
        <v>0.44646208885517003</v>
      </c>
      <c r="G31" s="30"/>
    </row>
    <row r="32" spans="1:7">
      <c r="A32" s="28" t="s">
        <v>556</v>
      </c>
      <c r="B32" s="28" t="s">
        <v>555</v>
      </c>
      <c r="C32" s="28" t="s">
        <v>544</v>
      </c>
      <c r="D32" s="32">
        <v>5000</v>
      </c>
      <c r="E32" s="30">
        <v>219.06</v>
      </c>
      <c r="F32" s="31">
        <v>0.44184968522175699</v>
      </c>
      <c r="G32" s="30"/>
    </row>
    <row r="33" spans="1:7">
      <c r="A33" s="28" t="s">
        <v>558</v>
      </c>
      <c r="B33" s="28" t="s">
        <v>557</v>
      </c>
      <c r="C33" s="28" t="s">
        <v>559</v>
      </c>
      <c r="D33" s="32">
        <v>12000</v>
      </c>
      <c r="E33" s="30">
        <v>214.77600000000001</v>
      </c>
      <c r="F33" s="31">
        <v>0.43320874643106</v>
      </c>
      <c r="G33" s="30"/>
    </row>
    <row r="34" spans="1:7">
      <c r="A34" s="28" t="s">
        <v>561</v>
      </c>
      <c r="B34" s="28" t="s">
        <v>560</v>
      </c>
      <c r="C34" s="28" t="s">
        <v>506</v>
      </c>
      <c r="D34" s="32">
        <v>1500</v>
      </c>
      <c r="E34" s="30">
        <v>211.72499999999999</v>
      </c>
      <c r="F34" s="31">
        <v>0.42705480052760197</v>
      </c>
      <c r="G34" s="30"/>
    </row>
    <row r="35" spans="1:7">
      <c r="A35" s="28" t="s">
        <v>563</v>
      </c>
      <c r="B35" s="28" t="s">
        <v>562</v>
      </c>
      <c r="C35" s="28" t="s">
        <v>564</v>
      </c>
      <c r="D35" s="32">
        <v>2700</v>
      </c>
      <c r="E35" s="30">
        <v>203.31</v>
      </c>
      <c r="F35" s="31">
        <v>0.41008152790301899</v>
      </c>
      <c r="G35" s="30"/>
    </row>
    <row r="36" spans="1:7">
      <c r="A36" s="28" t="s">
        <v>566</v>
      </c>
      <c r="B36" s="28" t="s">
        <v>565</v>
      </c>
      <c r="C36" s="28" t="s">
        <v>567</v>
      </c>
      <c r="D36" s="32">
        <v>480000</v>
      </c>
      <c r="E36" s="30">
        <v>192.57599999999999</v>
      </c>
      <c r="F36" s="31">
        <v>0.38843077230560102</v>
      </c>
      <c r="G36" s="30"/>
    </row>
    <row r="37" spans="1:7">
      <c r="A37" s="28" t="s">
        <v>569</v>
      </c>
      <c r="B37" s="28" t="s">
        <v>568</v>
      </c>
      <c r="C37" s="28" t="s">
        <v>512</v>
      </c>
      <c r="D37" s="32">
        <v>33596</v>
      </c>
      <c r="E37" s="30">
        <v>173.002602</v>
      </c>
      <c r="F37" s="31">
        <v>0.34895072234202901</v>
      </c>
      <c r="G37" s="30"/>
    </row>
    <row r="38" spans="1:7">
      <c r="A38" s="28" t="s">
        <v>571</v>
      </c>
      <c r="B38" s="28" t="s">
        <v>570</v>
      </c>
      <c r="C38" s="28" t="s">
        <v>552</v>
      </c>
      <c r="D38" s="32">
        <v>30000</v>
      </c>
      <c r="E38" s="30">
        <v>172.755</v>
      </c>
      <c r="F38" s="31">
        <v>0.34845130270466801</v>
      </c>
      <c r="G38" s="30"/>
    </row>
    <row r="39" spans="1:7">
      <c r="A39" s="28" t="s">
        <v>573</v>
      </c>
      <c r="B39" s="28" t="s">
        <v>572</v>
      </c>
      <c r="C39" s="28" t="s">
        <v>574</v>
      </c>
      <c r="D39" s="32">
        <v>100000</v>
      </c>
      <c r="E39" s="30">
        <v>157.69999999999999</v>
      </c>
      <c r="F39" s="31">
        <v>0.31808497835967797</v>
      </c>
      <c r="G39" s="30"/>
    </row>
    <row r="40" spans="1:7">
      <c r="A40" s="28" t="s">
        <v>576</v>
      </c>
      <c r="B40" s="28" t="s">
        <v>575</v>
      </c>
      <c r="C40" s="28" t="s">
        <v>559</v>
      </c>
      <c r="D40" s="32">
        <v>15000</v>
      </c>
      <c r="E40" s="30">
        <v>155.76</v>
      </c>
      <c r="F40" s="31">
        <v>0.31417194818835398</v>
      </c>
      <c r="G40" s="30"/>
    </row>
    <row r="41" spans="1:7">
      <c r="A41" s="28" t="s">
        <v>578</v>
      </c>
      <c r="B41" s="28" t="s">
        <v>577</v>
      </c>
      <c r="C41" s="28" t="s">
        <v>579</v>
      </c>
      <c r="D41" s="32">
        <v>120000</v>
      </c>
      <c r="E41" s="30">
        <v>139.97999999999999</v>
      </c>
      <c r="F41" s="31">
        <v>0.28234328009377102</v>
      </c>
      <c r="G41" s="30"/>
    </row>
    <row r="42" spans="1:7">
      <c r="A42" s="28" t="s">
        <v>581</v>
      </c>
      <c r="B42" s="28" t="s">
        <v>580</v>
      </c>
      <c r="C42" s="28" t="s">
        <v>564</v>
      </c>
      <c r="D42" s="32">
        <v>600</v>
      </c>
      <c r="E42" s="30">
        <v>71.52</v>
      </c>
      <c r="F42" s="31">
        <v>0.144257689614992</v>
      </c>
      <c r="G42" s="30"/>
    </row>
    <row r="43" spans="1:7">
      <c r="A43" s="28" t="s">
        <v>583</v>
      </c>
      <c r="B43" s="28" t="s">
        <v>582</v>
      </c>
      <c r="C43" s="28" t="s">
        <v>567</v>
      </c>
      <c r="D43" s="32">
        <v>2400</v>
      </c>
      <c r="E43" s="30">
        <v>61.584000000000003</v>
      </c>
      <c r="F43" s="31">
        <v>0.12421652065505701</v>
      </c>
      <c r="G43" s="30"/>
    </row>
    <row r="44" spans="1:7">
      <c r="A44" s="28" t="s">
        <v>585</v>
      </c>
      <c r="B44" s="28" t="s">
        <v>584</v>
      </c>
      <c r="C44" s="28" t="s">
        <v>586</v>
      </c>
      <c r="D44" s="32">
        <v>15000</v>
      </c>
      <c r="E44" s="30">
        <v>49.597499999999997</v>
      </c>
      <c r="F44" s="31">
        <v>0.100039440166101</v>
      </c>
      <c r="G44" s="30"/>
    </row>
    <row r="45" spans="1:7">
      <c r="A45" s="28" t="s">
        <v>588</v>
      </c>
      <c r="B45" s="28" t="s">
        <v>587</v>
      </c>
      <c r="C45" s="28" t="s">
        <v>567</v>
      </c>
      <c r="D45" s="32">
        <v>5839</v>
      </c>
      <c r="E45" s="30">
        <v>49.161460499999997</v>
      </c>
      <c r="F45" s="31">
        <v>9.9159937217962402E-2</v>
      </c>
      <c r="G45" s="30"/>
    </row>
    <row r="46" spans="1:7">
      <c r="A46" s="28" t="s">
        <v>590</v>
      </c>
      <c r="B46" s="28" t="s">
        <v>589</v>
      </c>
      <c r="C46" s="28" t="s">
        <v>552</v>
      </c>
      <c r="D46" s="32">
        <v>21252</v>
      </c>
      <c r="E46" s="30">
        <v>29.7230472</v>
      </c>
      <c r="F46" s="31">
        <v>5.9952154885197798E-2</v>
      </c>
      <c r="G46" s="30"/>
    </row>
    <row r="47" spans="1:7">
      <c r="A47" s="27" t="s">
        <v>65</v>
      </c>
      <c r="B47" s="27"/>
      <c r="C47" s="27"/>
      <c r="D47" s="27"/>
      <c r="E47" s="34">
        <f>SUM(E7:E46)</f>
        <v>15645.2367607</v>
      </c>
      <c r="F47" s="35">
        <f>SUM(F7:F46)</f>
        <v>31.556847155734307</v>
      </c>
      <c r="G47" s="34"/>
    </row>
    <row r="48" spans="1:7">
      <c r="A48" s="28"/>
      <c r="B48" s="28"/>
      <c r="C48" s="28"/>
      <c r="D48" s="28"/>
      <c r="E48" s="30"/>
      <c r="F48" s="31"/>
      <c r="G48" s="30"/>
    </row>
    <row r="49" spans="1:7">
      <c r="A49" s="27" t="s">
        <v>43</v>
      </c>
      <c r="B49" s="28"/>
      <c r="C49" s="28"/>
      <c r="D49" s="28"/>
      <c r="E49" s="30"/>
      <c r="F49" s="31"/>
      <c r="G49" s="30"/>
    </row>
    <row r="50" spans="1:7">
      <c r="A50" s="27" t="s">
        <v>44</v>
      </c>
      <c r="B50" s="28"/>
      <c r="C50" s="28"/>
      <c r="D50" s="28"/>
      <c r="E50" s="30"/>
      <c r="F50" s="31"/>
      <c r="G50" s="30"/>
    </row>
    <row r="51" spans="1:7">
      <c r="A51" s="28" t="s">
        <v>592</v>
      </c>
      <c r="B51" s="28" t="s">
        <v>591</v>
      </c>
      <c r="C51" s="28" t="s">
        <v>284</v>
      </c>
      <c r="D51" s="32">
        <v>4500</v>
      </c>
      <c r="E51" s="30">
        <v>4788.2799247000003</v>
      </c>
      <c r="F51" s="31">
        <v>9.6580844402554202</v>
      </c>
      <c r="G51" s="30">
        <v>7.2134</v>
      </c>
    </row>
    <row r="52" spans="1:7">
      <c r="A52" s="28" t="s">
        <v>279</v>
      </c>
      <c r="B52" s="28" t="s">
        <v>278</v>
      </c>
      <c r="C52" s="28" t="s">
        <v>62</v>
      </c>
      <c r="D52" s="32">
        <v>2668</v>
      </c>
      <c r="E52" s="30">
        <v>2963.3342600000001</v>
      </c>
      <c r="F52" s="31">
        <v>5.9771218387101603</v>
      </c>
      <c r="G52" s="30">
        <v>8.5273000000000003</v>
      </c>
    </row>
    <row r="53" spans="1:7">
      <c r="A53" s="28" t="s">
        <v>402</v>
      </c>
      <c r="B53" s="28" t="s">
        <v>401</v>
      </c>
      <c r="C53" s="28" t="s">
        <v>50</v>
      </c>
      <c r="D53" s="32">
        <v>2500</v>
      </c>
      <c r="E53" s="30">
        <v>2561.0796574999999</v>
      </c>
      <c r="F53" s="31">
        <v>5.16576390255738</v>
      </c>
      <c r="G53" s="30">
        <v>7.2953999999999999</v>
      </c>
    </row>
    <row r="54" spans="1:7">
      <c r="A54" s="28" t="s">
        <v>594</v>
      </c>
      <c r="B54" s="28" t="s">
        <v>593</v>
      </c>
      <c r="C54" s="28" t="s">
        <v>50</v>
      </c>
      <c r="D54" s="32">
        <v>250</v>
      </c>
      <c r="E54" s="30">
        <v>2550.7151370000001</v>
      </c>
      <c r="F54" s="31">
        <v>5.14485839666676</v>
      </c>
      <c r="G54" s="30">
        <v>7.4850000000000003</v>
      </c>
    </row>
    <row r="55" spans="1:7">
      <c r="A55" s="28" t="s">
        <v>288</v>
      </c>
      <c r="B55" s="28" t="s">
        <v>287</v>
      </c>
      <c r="C55" s="28" t="s">
        <v>50</v>
      </c>
      <c r="D55" s="32">
        <v>2500</v>
      </c>
      <c r="E55" s="30">
        <v>2526.6677055</v>
      </c>
      <c r="F55" s="31">
        <v>5.09635410542844</v>
      </c>
      <c r="G55" s="30">
        <v>7.9375</v>
      </c>
    </row>
    <row r="56" spans="1:7">
      <c r="A56" s="28" t="s">
        <v>596</v>
      </c>
      <c r="B56" s="28" t="s">
        <v>595</v>
      </c>
      <c r="C56" s="28" t="s">
        <v>50</v>
      </c>
      <c r="D56" s="32">
        <v>2500</v>
      </c>
      <c r="E56" s="30">
        <v>2521.3715753000001</v>
      </c>
      <c r="F56" s="31">
        <v>5.0856716738491299</v>
      </c>
      <c r="G56" s="30">
        <v>7.2549999999999999</v>
      </c>
    </row>
    <row r="57" spans="1:7">
      <c r="A57" s="28" t="s">
        <v>598</v>
      </c>
      <c r="B57" s="28" t="s">
        <v>597</v>
      </c>
      <c r="C57" s="28" t="s">
        <v>47</v>
      </c>
      <c r="D57" s="32">
        <v>250</v>
      </c>
      <c r="E57" s="30">
        <v>2516.0137671000002</v>
      </c>
      <c r="F57" s="31">
        <v>5.0748648361487403</v>
      </c>
      <c r="G57" s="30">
        <v>7.3749000000000002</v>
      </c>
    </row>
    <row r="58" spans="1:7">
      <c r="A58" s="28" t="s">
        <v>281</v>
      </c>
      <c r="B58" s="28" t="s">
        <v>280</v>
      </c>
      <c r="C58" s="28" t="s">
        <v>62</v>
      </c>
      <c r="D58" s="32">
        <v>1784</v>
      </c>
      <c r="E58" s="30">
        <v>1976.316984</v>
      </c>
      <c r="F58" s="31">
        <v>3.9862824672638202</v>
      </c>
      <c r="G58" s="30">
        <v>8.4422999999999995</v>
      </c>
    </row>
    <row r="59" spans="1:7">
      <c r="A59" s="28" t="s">
        <v>345</v>
      </c>
      <c r="B59" s="28" t="s">
        <v>344</v>
      </c>
      <c r="C59" s="28" t="s">
        <v>50</v>
      </c>
      <c r="D59" s="32">
        <v>1000</v>
      </c>
      <c r="E59" s="30">
        <v>1073.9517945</v>
      </c>
      <c r="F59" s="31">
        <v>2.16618854351852</v>
      </c>
      <c r="G59" s="30">
        <v>7.8959000000000001</v>
      </c>
    </row>
    <row r="60" spans="1:7">
      <c r="A60" s="28" t="s">
        <v>323</v>
      </c>
      <c r="B60" s="28" t="s">
        <v>322</v>
      </c>
      <c r="C60" s="28" t="s">
        <v>50</v>
      </c>
      <c r="D60" s="32">
        <v>1487</v>
      </c>
      <c r="E60" s="30">
        <v>851.16326100000003</v>
      </c>
      <c r="F60" s="31">
        <v>1.71681830980176</v>
      </c>
      <c r="G60" s="30">
        <v>6.9162999999999997</v>
      </c>
    </row>
    <row r="61" spans="1:7">
      <c r="A61" s="28" t="s">
        <v>600</v>
      </c>
      <c r="B61" s="28" t="s">
        <v>599</v>
      </c>
      <c r="C61" s="28" t="s">
        <v>50</v>
      </c>
      <c r="D61" s="32">
        <v>500</v>
      </c>
      <c r="E61" s="30">
        <v>504.20108900000002</v>
      </c>
      <c r="F61" s="31">
        <v>1.0169866359130699</v>
      </c>
      <c r="G61" s="30">
        <v>7.6849999999999996</v>
      </c>
    </row>
    <row r="62" spans="1:7">
      <c r="A62" s="27" t="s">
        <v>65</v>
      </c>
      <c r="B62" s="27"/>
      <c r="C62" s="27"/>
      <c r="D62" s="27"/>
      <c r="E62" s="34">
        <f>SUM(E50:E61)</f>
        <v>24833.095155600004</v>
      </c>
      <c r="F62" s="35">
        <f>SUM(F50:F61)</f>
        <v>50.088995150113199</v>
      </c>
      <c r="G62" s="34"/>
    </row>
    <row r="63" spans="1:7">
      <c r="A63" s="28"/>
      <c r="B63" s="28"/>
      <c r="C63" s="28"/>
      <c r="D63" s="28"/>
      <c r="E63" s="30"/>
      <c r="F63" s="31"/>
      <c r="G63" s="30"/>
    </row>
    <row r="64" spans="1:7">
      <c r="A64" s="27" t="s">
        <v>244</v>
      </c>
      <c r="B64" s="28"/>
      <c r="C64" s="28"/>
      <c r="D64" s="28"/>
      <c r="E64" s="30"/>
      <c r="F64" s="31"/>
      <c r="G64" s="30"/>
    </row>
    <row r="65" spans="1:7">
      <c r="A65" s="28" t="s">
        <v>300</v>
      </c>
      <c r="B65" s="28" t="s">
        <v>299</v>
      </c>
      <c r="C65" s="28" t="s">
        <v>131</v>
      </c>
      <c r="D65" s="32">
        <v>3440000</v>
      </c>
      <c r="E65" s="30">
        <v>3523.0721778000002</v>
      </c>
      <c r="F65" s="31">
        <v>7.1061276945789302</v>
      </c>
      <c r="G65" s="30">
        <v>6.8480401791999999</v>
      </c>
    </row>
    <row r="66" spans="1:7">
      <c r="A66" s="28" t="s">
        <v>359</v>
      </c>
      <c r="B66" s="28" t="s">
        <v>358</v>
      </c>
      <c r="C66" s="28" t="s">
        <v>131</v>
      </c>
      <c r="D66" s="32">
        <v>1050000</v>
      </c>
      <c r="E66" s="30">
        <v>1082.2139999999999</v>
      </c>
      <c r="F66" s="31">
        <v>2.1828536256850999</v>
      </c>
      <c r="G66" s="30">
        <v>7.7469852812500104</v>
      </c>
    </row>
    <row r="67" spans="1:7">
      <c r="A67" s="27" t="s">
        <v>65</v>
      </c>
      <c r="B67" s="27"/>
      <c r="C67" s="27"/>
      <c r="D67" s="27"/>
      <c r="E67" s="34">
        <f>SUM(E65:E66)</f>
        <v>4605.2861778000006</v>
      </c>
      <c r="F67" s="35">
        <f>SUM(F65:F66)</f>
        <v>9.2889813202640301</v>
      </c>
      <c r="G67" s="34"/>
    </row>
    <row r="68" spans="1:7">
      <c r="A68" s="28"/>
      <c r="B68" s="28"/>
      <c r="C68" s="28"/>
      <c r="D68" s="28"/>
      <c r="E68" s="30"/>
      <c r="F68" s="31"/>
      <c r="G68" s="30"/>
    </row>
    <row r="69" spans="1:7">
      <c r="A69" s="27" t="s">
        <v>601</v>
      </c>
      <c r="B69" s="28"/>
      <c r="C69" s="28"/>
      <c r="D69" s="28"/>
      <c r="E69" s="30"/>
      <c r="F69" s="31"/>
      <c r="G69" s="30"/>
    </row>
    <row r="70" spans="1:7">
      <c r="A70" s="28" t="s">
        <v>602</v>
      </c>
      <c r="B70" s="28" t="s">
        <v>1518</v>
      </c>
      <c r="C70" s="28" t="s">
        <v>603</v>
      </c>
      <c r="D70" s="32">
        <v>2807201.2289999998</v>
      </c>
      <c r="E70" s="30">
        <v>306.16178760000003</v>
      </c>
      <c r="F70" s="31">
        <v>0.61753624339446</v>
      </c>
      <c r="G70" s="30"/>
    </row>
    <row r="71" spans="1:7">
      <c r="A71" s="27" t="s">
        <v>65</v>
      </c>
      <c r="B71" s="27"/>
      <c r="C71" s="27"/>
      <c r="D71" s="27"/>
      <c r="E71" s="34">
        <f>SUM(E70:E70)</f>
        <v>306.16178760000003</v>
      </c>
      <c r="F71" s="35">
        <f>SUM(F70:F70)</f>
        <v>0.61753624339446</v>
      </c>
      <c r="G71" s="34"/>
    </row>
    <row r="72" spans="1:7">
      <c r="A72" s="28"/>
      <c r="B72" s="28"/>
      <c r="C72" s="28"/>
      <c r="D72" s="28"/>
      <c r="E72" s="30"/>
      <c r="F72" s="31"/>
      <c r="G72" s="30"/>
    </row>
    <row r="73" spans="1:7">
      <c r="A73" s="27" t="s">
        <v>137</v>
      </c>
      <c r="B73" s="27"/>
      <c r="C73" s="27"/>
      <c r="D73" s="27"/>
      <c r="E73" s="34">
        <f>E47+E62+E67+E71</f>
        <v>45389.779881700008</v>
      </c>
      <c r="F73" s="35">
        <f>F47+F62+F67+F71</f>
        <v>91.552359869505992</v>
      </c>
      <c r="G73" s="34"/>
    </row>
    <row r="74" spans="1:7">
      <c r="A74" s="27"/>
      <c r="B74" s="27"/>
      <c r="C74" s="27"/>
      <c r="D74" s="27"/>
      <c r="E74" s="34"/>
      <c r="F74" s="35"/>
      <c r="G74" s="34"/>
    </row>
    <row r="75" spans="1:7">
      <c r="A75" s="27" t="s">
        <v>139</v>
      </c>
      <c r="B75" s="27"/>
      <c r="C75" s="27"/>
      <c r="D75" s="27"/>
      <c r="E75" s="34">
        <f>E77-(E47+E62+E67+E71)</f>
        <v>4188.1664938999893</v>
      </c>
      <c r="F75" s="35">
        <f>F77-(F47+F62+F67+F71)</f>
        <v>8.4476401304940083</v>
      </c>
      <c r="G75" s="34"/>
    </row>
    <row r="76" spans="1:7">
      <c r="A76" s="27"/>
      <c r="B76" s="27"/>
      <c r="C76" s="27"/>
      <c r="D76" s="27"/>
      <c r="E76" s="34"/>
      <c r="F76" s="35"/>
      <c r="G76" s="34"/>
    </row>
    <row r="77" spans="1:7">
      <c r="A77" s="36" t="s">
        <v>138</v>
      </c>
      <c r="B77" s="36"/>
      <c r="C77" s="36"/>
      <c r="D77" s="36"/>
      <c r="E77" s="38">
        <v>49577.946375599997</v>
      </c>
      <c r="F77" s="39">
        <v>100</v>
      </c>
      <c r="G77" s="38"/>
    </row>
    <row r="79" spans="1:7">
      <c r="A79" s="14" t="s">
        <v>142</v>
      </c>
    </row>
    <row r="81" spans="1:4" ht="23.25" customHeight="1">
      <c r="A81" s="162" t="s">
        <v>1329</v>
      </c>
      <c r="B81" s="162"/>
      <c r="C81" s="162"/>
      <c r="D81" s="162"/>
    </row>
    <row r="83" spans="1:4">
      <c r="A83" s="14" t="s">
        <v>145</v>
      </c>
    </row>
    <row r="84" spans="1:4">
      <c r="A84" s="14" t="s">
        <v>1324</v>
      </c>
    </row>
    <row r="85" spans="1:4">
      <c r="A85" s="14" t="s">
        <v>146</v>
      </c>
      <c r="B85" s="14"/>
      <c r="C85" s="40" t="s">
        <v>1330</v>
      </c>
      <c r="D85" s="14" t="s">
        <v>147</v>
      </c>
    </row>
    <row r="86" spans="1:4">
      <c r="A86" s="8" t="s">
        <v>171</v>
      </c>
      <c r="C86" s="41">
        <v>214.34569999999999</v>
      </c>
      <c r="D86" s="41">
        <v>218.14580000000001</v>
      </c>
    </row>
    <row r="87" spans="1:4">
      <c r="A87" s="8" t="s">
        <v>419</v>
      </c>
      <c r="C87" s="41">
        <v>16.2746</v>
      </c>
      <c r="D87" s="41">
        <v>16.563099999999999</v>
      </c>
    </row>
    <row r="88" spans="1:4">
      <c r="A88" s="8" t="s">
        <v>174</v>
      </c>
      <c r="C88" s="41">
        <v>236.4573</v>
      </c>
      <c r="D88" s="41">
        <v>240.80430000000001</v>
      </c>
    </row>
    <row r="89" spans="1:4">
      <c r="A89" s="8" t="s">
        <v>420</v>
      </c>
      <c r="C89" s="41">
        <v>17.986899999999999</v>
      </c>
      <c r="D89" s="41">
        <v>18.317</v>
      </c>
    </row>
    <row r="91" spans="1:4">
      <c r="A91" s="8" t="s">
        <v>166</v>
      </c>
    </row>
    <row r="92" spans="1:4">
      <c r="D92" s="40" t="s">
        <v>168</v>
      </c>
    </row>
    <row r="93" spans="1:4">
      <c r="A93" s="14" t="s">
        <v>1325</v>
      </c>
    </row>
    <row r="95" spans="1:4">
      <c r="A95" s="14" t="s">
        <v>1356</v>
      </c>
      <c r="D95" s="40" t="s">
        <v>168</v>
      </c>
    </row>
    <row r="97" spans="1:5">
      <c r="A97" s="14" t="s">
        <v>274</v>
      </c>
      <c r="D97" s="44">
        <v>3.4935628420674352</v>
      </c>
      <c r="E97" s="12" t="s">
        <v>167</v>
      </c>
    </row>
    <row r="99" spans="1:5">
      <c r="A99" s="14" t="s">
        <v>275</v>
      </c>
      <c r="D99" s="40" t="s">
        <v>168</v>
      </c>
    </row>
    <row r="101" spans="1:5">
      <c r="A101" s="14" t="s">
        <v>1427</v>
      </c>
      <c r="B101" s="14"/>
      <c r="C101" s="14"/>
      <c r="D101" s="40" t="s">
        <v>168</v>
      </c>
    </row>
    <row r="102" spans="1:5">
      <c r="A102" s="14"/>
      <c r="B102" s="14"/>
      <c r="C102" s="14"/>
      <c r="D102" s="14"/>
    </row>
    <row r="103" spans="1:5">
      <c r="A103" s="14" t="s">
        <v>1338</v>
      </c>
      <c r="B103" s="14"/>
      <c r="C103" s="14"/>
      <c r="D103" s="40" t="s">
        <v>168</v>
      </c>
    </row>
    <row r="104" spans="1:5">
      <c r="A104" s="14"/>
      <c r="B104" s="14"/>
      <c r="C104" s="14"/>
      <c r="D104" s="14"/>
    </row>
    <row r="105" spans="1:5">
      <c r="A105" s="14" t="s">
        <v>1795</v>
      </c>
      <c r="B105" s="14"/>
      <c r="C105" s="14"/>
      <c r="D105" s="40" t="s">
        <v>168</v>
      </c>
    </row>
    <row r="106" spans="1:5">
      <c r="A106" s="14"/>
      <c r="B106" s="14"/>
      <c r="C106" s="14"/>
      <c r="D106" s="14"/>
    </row>
    <row r="107" spans="1:5">
      <c r="A107" s="14" t="s">
        <v>1339</v>
      </c>
      <c r="B107" s="14"/>
      <c r="C107" s="14"/>
      <c r="D107" s="40" t="s">
        <v>168</v>
      </c>
    </row>
    <row r="108" spans="1:5">
      <c r="A108" s="14"/>
      <c r="B108" s="14"/>
      <c r="C108" s="14"/>
      <c r="D108" s="14"/>
    </row>
    <row r="109" spans="1:5">
      <c r="A109" s="14" t="s">
        <v>1340</v>
      </c>
      <c r="B109" s="14"/>
      <c r="C109" s="14"/>
      <c r="D109" s="40" t="s">
        <v>168</v>
      </c>
    </row>
    <row r="111" spans="1:5">
      <c r="A111" s="76" t="s">
        <v>1341</v>
      </c>
      <c r="B111" s="77"/>
      <c r="C111" s="77"/>
      <c r="D111" s="77"/>
    </row>
    <row r="113" spans="1:9">
      <c r="A113" s="76" t="s">
        <v>1538</v>
      </c>
      <c r="B113" s="77"/>
      <c r="C113" s="77"/>
      <c r="D113" s="77"/>
      <c r="E113" s="75"/>
      <c r="G113" s="75"/>
      <c r="H113" s="77"/>
      <c r="I113" s="77"/>
    </row>
    <row r="114" spans="1:9">
      <c r="A114" s="98"/>
      <c r="B114" s="77"/>
      <c r="C114" s="77"/>
      <c r="D114" s="77"/>
      <c r="E114" s="75"/>
      <c r="G114" s="75"/>
      <c r="H114" s="77"/>
      <c r="I114" s="77"/>
    </row>
    <row r="115" spans="1:9">
      <c r="A115" s="77"/>
      <c r="B115" s="77"/>
      <c r="C115" s="77"/>
      <c r="D115" s="77"/>
      <c r="E115" s="75"/>
      <c r="G115" s="75"/>
      <c r="H115" s="77"/>
      <c r="I115" s="77"/>
    </row>
    <row r="116" spans="1:9">
      <c r="A116" s="77"/>
      <c r="B116" s="77"/>
      <c r="C116" s="77"/>
      <c r="D116" s="77"/>
      <c r="E116" s="75"/>
      <c r="G116" s="75"/>
      <c r="H116" s="77"/>
      <c r="I116" s="77"/>
    </row>
    <row r="117" spans="1:9">
      <c r="A117" s="77"/>
      <c r="B117" s="77"/>
      <c r="C117" s="77"/>
      <c r="D117" s="77"/>
      <c r="E117" s="75"/>
      <c r="G117" s="75"/>
      <c r="H117" s="77"/>
      <c r="I117" s="77"/>
    </row>
    <row r="118" spans="1:9">
      <c r="A118" s="77"/>
      <c r="B118" s="77"/>
      <c r="C118" s="77"/>
      <c r="D118" s="77"/>
      <c r="E118" s="75"/>
      <c r="G118" s="75"/>
      <c r="H118" s="77"/>
      <c r="I118" s="77"/>
    </row>
    <row r="119" spans="1:9">
      <c r="A119" s="77"/>
      <c r="B119" s="77"/>
      <c r="C119" s="77"/>
      <c r="D119" s="77"/>
      <c r="E119" s="75"/>
      <c r="G119" s="75"/>
      <c r="H119" s="77"/>
      <c r="I119" s="77"/>
    </row>
    <row r="120" spans="1:9">
      <c r="A120" s="77"/>
      <c r="B120" s="77"/>
      <c r="C120" s="77"/>
      <c r="D120" s="77"/>
      <c r="E120" s="75"/>
      <c r="G120" s="75"/>
      <c r="H120" s="77"/>
      <c r="I120" s="77"/>
    </row>
    <row r="121" spans="1:9">
      <c r="A121" s="77"/>
      <c r="B121" s="77"/>
      <c r="C121" s="77"/>
      <c r="D121" s="77"/>
      <c r="E121" s="75"/>
      <c r="G121" s="75"/>
      <c r="H121" s="77"/>
      <c r="I121" s="77"/>
    </row>
    <row r="122" spans="1:9">
      <c r="A122" s="77"/>
      <c r="B122" s="77"/>
      <c r="C122" s="77"/>
      <c r="D122" s="77"/>
      <c r="E122" s="75"/>
      <c r="G122" s="75"/>
      <c r="H122" s="77"/>
      <c r="I122" s="77"/>
    </row>
    <row r="123" spans="1:9">
      <c r="A123" s="77"/>
      <c r="B123" s="77"/>
      <c r="C123" s="77"/>
      <c r="D123" s="77"/>
      <c r="E123" s="75"/>
      <c r="G123" s="75"/>
      <c r="H123" s="77"/>
      <c r="I123" s="77"/>
    </row>
    <row r="124" spans="1:9">
      <c r="A124" s="77"/>
      <c r="B124" s="77"/>
      <c r="C124" s="77"/>
      <c r="D124" s="77"/>
      <c r="E124" s="75"/>
      <c r="G124" s="75"/>
      <c r="H124" s="77"/>
      <c r="I124" s="77"/>
    </row>
    <row r="125" spans="1:9">
      <c r="A125" s="77"/>
      <c r="B125" s="77"/>
      <c r="C125" s="77"/>
      <c r="D125" s="77"/>
      <c r="E125" s="75"/>
      <c r="G125" s="75"/>
      <c r="H125" s="77"/>
      <c r="I125" s="77"/>
    </row>
    <row r="126" spans="1:9">
      <c r="A126" s="77"/>
      <c r="B126" s="77"/>
      <c r="C126" s="77"/>
      <c r="D126" s="77"/>
      <c r="E126" s="75"/>
      <c r="G126" s="75"/>
      <c r="H126" s="77"/>
      <c r="I126" s="77"/>
    </row>
    <row r="127" spans="1:9">
      <c r="A127" s="77"/>
      <c r="B127" s="77"/>
      <c r="C127" s="77"/>
      <c r="D127" s="77"/>
      <c r="E127" s="75"/>
      <c r="G127" s="75"/>
      <c r="H127" s="77"/>
      <c r="I127" s="77"/>
    </row>
    <row r="128" spans="1:9">
      <c r="A128" s="77"/>
      <c r="B128" s="77"/>
      <c r="C128" s="77"/>
      <c r="D128" s="77"/>
      <c r="E128" s="75"/>
      <c r="G128" s="75"/>
      <c r="H128" s="77"/>
      <c r="I128" s="77"/>
    </row>
    <row r="129" spans="1:9">
      <c r="A129" s="76" t="s">
        <v>1519</v>
      </c>
      <c r="B129" s="77"/>
      <c r="C129" s="77"/>
      <c r="D129" s="77"/>
      <c r="E129" s="75"/>
      <c r="G129" s="75"/>
      <c r="H129" s="77"/>
      <c r="I129" s="77"/>
    </row>
    <row r="130" spans="1:9">
      <c r="A130" s="77"/>
      <c r="B130" s="77"/>
      <c r="C130" s="77"/>
      <c r="D130" s="77"/>
      <c r="E130" s="75"/>
      <c r="G130" s="75"/>
      <c r="H130" s="77"/>
      <c r="I130" s="77"/>
    </row>
    <row r="131" spans="1:9">
      <c r="A131" s="76" t="s">
        <v>1539</v>
      </c>
      <c r="B131" s="77"/>
      <c r="C131" s="77"/>
      <c r="D131" s="77"/>
      <c r="E131" s="75"/>
      <c r="G131" s="75"/>
      <c r="H131" s="77"/>
      <c r="I131" s="77"/>
    </row>
    <row r="132" spans="1:9">
      <c r="A132" s="77"/>
      <c r="B132" s="77"/>
      <c r="C132" s="77"/>
      <c r="D132" s="77"/>
      <c r="E132" s="75"/>
      <c r="G132" s="75"/>
      <c r="H132" s="77"/>
      <c r="I132" s="77"/>
    </row>
    <row r="133" spans="1:9">
      <c r="A133" s="77"/>
      <c r="B133" s="77"/>
      <c r="C133" s="77"/>
      <c r="D133" s="77"/>
      <c r="E133" s="75"/>
      <c r="G133" s="75"/>
      <c r="H133" s="77"/>
      <c r="I133" s="77"/>
    </row>
    <row r="134" spans="1:9">
      <c r="A134" s="77"/>
      <c r="B134" s="77"/>
      <c r="C134" s="77"/>
      <c r="D134" s="77"/>
      <c r="E134" s="75"/>
      <c r="G134" s="75"/>
      <c r="H134" s="77"/>
      <c r="I134" s="77"/>
    </row>
    <row r="135" spans="1:9">
      <c r="A135" s="77"/>
      <c r="B135" s="77"/>
      <c r="C135" s="77"/>
      <c r="D135" s="77"/>
      <c r="E135" s="75"/>
      <c r="G135" s="75"/>
      <c r="H135" s="77"/>
      <c r="I135" s="77"/>
    </row>
    <row r="136" spans="1:9">
      <c r="A136" s="77"/>
      <c r="B136" s="77"/>
      <c r="C136" s="77"/>
      <c r="D136" s="77"/>
      <c r="E136" s="75"/>
      <c r="G136" s="75"/>
      <c r="H136" s="77"/>
      <c r="I136" s="77"/>
    </row>
    <row r="137" spans="1:9">
      <c r="A137" s="77"/>
      <c r="B137" s="77"/>
      <c r="C137" s="77"/>
      <c r="D137" s="77"/>
      <c r="E137" s="75"/>
      <c r="G137" s="75"/>
      <c r="H137" s="77"/>
      <c r="I137" s="77"/>
    </row>
    <row r="138" spans="1:9">
      <c r="A138" s="77"/>
      <c r="B138" s="77"/>
      <c r="C138" s="77"/>
      <c r="D138" s="77"/>
      <c r="E138" s="75"/>
      <c r="G138" s="75"/>
      <c r="H138" s="77"/>
      <c r="I138" s="77"/>
    </row>
    <row r="139" spans="1:9">
      <c r="A139" s="77"/>
      <c r="B139" s="77"/>
      <c r="C139" s="77"/>
      <c r="D139" s="77"/>
      <c r="E139" s="75"/>
      <c r="G139" s="75"/>
      <c r="H139" s="77"/>
      <c r="I139" s="77"/>
    </row>
    <row r="140" spans="1:9">
      <c r="A140" s="77"/>
      <c r="B140" s="77"/>
      <c r="C140" s="77"/>
      <c r="D140" s="77"/>
      <c r="E140" s="75"/>
      <c r="G140" s="75"/>
      <c r="H140" s="77"/>
      <c r="I140" s="77"/>
    </row>
    <row r="141" spans="1:9">
      <c r="A141" s="77"/>
      <c r="B141" s="77"/>
      <c r="C141" s="77"/>
      <c r="D141" s="77"/>
      <c r="E141" s="75"/>
      <c r="G141" s="75"/>
      <c r="H141" s="77"/>
      <c r="I141" s="77"/>
    </row>
    <row r="142" spans="1:9">
      <c r="A142" s="77"/>
      <c r="B142" s="77"/>
      <c r="C142" s="77"/>
      <c r="D142" s="77"/>
      <c r="E142" s="75"/>
      <c r="G142" s="75"/>
      <c r="H142" s="77"/>
      <c r="I142" s="77"/>
    </row>
    <row r="143" spans="1:9">
      <c r="A143" s="77"/>
      <c r="B143" s="77"/>
      <c r="C143" s="77"/>
      <c r="D143" s="77"/>
      <c r="E143" s="75"/>
      <c r="G143" s="75"/>
      <c r="H143" s="77"/>
      <c r="I143" s="77"/>
    </row>
    <row r="144" spans="1:9">
      <c r="A144" s="77"/>
      <c r="B144" s="77"/>
      <c r="C144" s="77"/>
      <c r="D144" s="77"/>
      <c r="E144" s="75"/>
      <c r="G144" s="75"/>
      <c r="H144" s="77"/>
      <c r="I144" s="77"/>
    </row>
    <row r="145" spans="1:9">
      <c r="A145" s="77"/>
      <c r="B145" s="77"/>
      <c r="C145" s="77"/>
      <c r="D145" s="77"/>
      <c r="E145" s="75"/>
      <c r="G145" s="75"/>
      <c r="H145" s="77"/>
      <c r="I145" s="77"/>
    </row>
    <row r="146" spans="1:9">
      <c r="A146" s="76" t="s">
        <v>1520</v>
      </c>
      <c r="B146" s="77"/>
      <c r="C146" s="77"/>
      <c r="D146" s="77"/>
      <c r="E146" s="75"/>
      <c r="G146" s="75"/>
      <c r="H146" s="77"/>
      <c r="I146" s="77"/>
    </row>
    <row r="147" spans="1:9">
      <c r="A147" s="77"/>
      <c r="B147" s="77"/>
      <c r="C147" s="77"/>
      <c r="D147" s="77"/>
      <c r="E147" s="75"/>
      <c r="G147" s="75"/>
      <c r="H147" s="77"/>
      <c r="I147" s="77"/>
    </row>
    <row r="148" spans="1:9">
      <c r="A148" s="77" t="s">
        <v>1386</v>
      </c>
      <c r="B148" s="77"/>
      <c r="C148" s="77"/>
      <c r="D148" s="77"/>
      <c r="E148" s="75"/>
      <c r="G148" s="75"/>
      <c r="H148" s="77"/>
      <c r="I148" s="77"/>
    </row>
    <row r="150" spans="1:9">
      <c r="A150" s="77"/>
    </row>
    <row r="151" spans="1:9">
      <c r="A151" s="98"/>
    </row>
  </sheetData>
  <mergeCells count="2">
    <mergeCell ref="A1:G1"/>
    <mergeCell ref="A81:D81"/>
  </mergeCells>
  <conditionalFormatting sqref="F2:F3 F5:F80 F82:F112 F149:F65536">
    <cfRule type="cellIs" dxfId="98" priority="3" stopIfTrue="1" operator="between">
      <formula>0.009</formula>
      <formula>-0.009</formula>
    </cfRule>
  </conditionalFormatting>
  <conditionalFormatting sqref="F81">
    <cfRule type="cellIs" dxfId="97" priority="2" stopIfTrue="1" operator="between">
      <formula>0.009</formula>
      <formula>-0.009</formula>
    </cfRule>
  </conditionalFormatting>
  <conditionalFormatting sqref="F113:F148">
    <cfRule type="cellIs" dxfId="96"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1C94B-707E-492E-9F6C-AEF8CA2AE91B}">
  <dimension ref="A1:I175"/>
  <sheetViews>
    <sheetView zoomScale="80" zoomScaleNormal="80" workbookViewId="0">
      <selection sqref="A1:G1"/>
    </sheetView>
  </sheetViews>
  <sheetFormatPr defaultColWidth="9.28515625" defaultRowHeight="11.25"/>
  <cols>
    <col min="1" max="1" width="33.85546875" style="8" bestFit="1" customWidth="1"/>
    <col min="2" max="2" width="48" style="8" bestFit="1" customWidth="1"/>
    <col min="3" max="3" width="32.28515625" style="8" bestFit="1" customWidth="1"/>
    <col min="4" max="4" width="15.7109375" style="8" customWidth="1"/>
    <col min="5" max="5" width="24.42578125" style="12" customWidth="1"/>
    <col min="6" max="6" width="11.7109375" style="75" bestFit="1" customWidth="1"/>
    <col min="7" max="7" width="6.7109375" style="12" customWidth="1"/>
    <col min="8" max="16384" width="9.28515625" style="8"/>
  </cols>
  <sheetData>
    <row r="1" spans="1:7" s="1" customFormat="1" ht="15">
      <c r="A1" s="160" t="s">
        <v>20</v>
      </c>
      <c r="B1" s="161"/>
      <c r="C1" s="161"/>
      <c r="D1" s="161"/>
      <c r="E1" s="161"/>
      <c r="F1" s="161"/>
      <c r="G1" s="161"/>
    </row>
    <row r="2" spans="1:7" s="1" customFormat="1" ht="12">
      <c r="E2" s="7"/>
      <c r="F2" s="103"/>
      <c r="G2" s="12"/>
    </row>
    <row r="3" spans="1:7" s="1" customFormat="1" ht="12">
      <c r="A3" s="10" t="s">
        <v>7</v>
      </c>
      <c r="B3" s="2"/>
      <c r="C3" s="3"/>
      <c r="D3" s="3"/>
      <c r="E3" s="5"/>
      <c r="F3" s="103"/>
      <c r="G3" s="12"/>
    </row>
    <row r="4" spans="1:7" s="1" customFormat="1" ht="19.149999999999999" customHeight="1">
      <c r="A4" s="18" t="s">
        <v>2</v>
      </c>
      <c r="B4" s="18" t="s">
        <v>0</v>
      </c>
      <c r="C4" s="19" t="s">
        <v>4</v>
      </c>
      <c r="D4" s="19" t="s">
        <v>1</v>
      </c>
      <c r="E4" s="91" t="s">
        <v>6</v>
      </c>
      <c r="F4" s="21" t="s">
        <v>3</v>
      </c>
      <c r="G4" s="21" t="s">
        <v>5</v>
      </c>
    </row>
    <row r="5" spans="1:7">
      <c r="A5" s="22" t="s">
        <v>485</v>
      </c>
      <c r="B5" s="23"/>
      <c r="C5" s="23"/>
      <c r="D5" s="23"/>
      <c r="E5" s="25"/>
      <c r="F5" s="26"/>
      <c r="G5" s="25"/>
    </row>
    <row r="6" spans="1:7">
      <c r="A6" s="27" t="s">
        <v>44</v>
      </c>
      <c r="B6" s="28"/>
      <c r="C6" s="28"/>
      <c r="D6" s="28"/>
      <c r="E6" s="30"/>
      <c r="F6" s="31"/>
      <c r="G6" s="30"/>
    </row>
    <row r="7" spans="1:7">
      <c r="A7" s="28" t="s">
        <v>487</v>
      </c>
      <c r="B7" s="28" t="s">
        <v>486</v>
      </c>
      <c r="C7" s="28" t="s">
        <v>488</v>
      </c>
      <c r="D7" s="32">
        <v>43000</v>
      </c>
      <c r="E7" s="30">
        <v>343.11849999999998</v>
      </c>
      <c r="F7" s="31">
        <v>1.7724080801453299</v>
      </c>
      <c r="G7" s="30"/>
    </row>
    <row r="8" spans="1:7">
      <c r="A8" s="28" t="s">
        <v>490</v>
      </c>
      <c r="B8" s="28" t="s">
        <v>489</v>
      </c>
      <c r="C8" s="28" t="s">
        <v>488</v>
      </c>
      <c r="D8" s="32">
        <v>21500</v>
      </c>
      <c r="E8" s="30">
        <v>295.66800000000001</v>
      </c>
      <c r="F8" s="31">
        <v>1.52729844715575</v>
      </c>
      <c r="G8" s="30"/>
    </row>
    <row r="9" spans="1:7">
      <c r="A9" s="28" t="s">
        <v>499</v>
      </c>
      <c r="B9" s="28" t="s">
        <v>498</v>
      </c>
      <c r="C9" s="28" t="s">
        <v>500</v>
      </c>
      <c r="D9" s="32">
        <v>19000</v>
      </c>
      <c r="E9" s="30">
        <v>245.84100000000001</v>
      </c>
      <c r="F9" s="31">
        <v>1.2699127993128001</v>
      </c>
      <c r="G9" s="30"/>
    </row>
    <row r="10" spans="1:7">
      <c r="A10" s="28" t="s">
        <v>494</v>
      </c>
      <c r="B10" s="28" t="s">
        <v>493</v>
      </c>
      <c r="C10" s="28" t="s">
        <v>488</v>
      </c>
      <c r="D10" s="32">
        <v>18000</v>
      </c>
      <c r="E10" s="30">
        <v>242.226</v>
      </c>
      <c r="F10" s="31">
        <v>1.2512392063420701</v>
      </c>
      <c r="G10" s="30"/>
    </row>
    <row r="11" spans="1:7">
      <c r="A11" s="28" t="s">
        <v>492</v>
      </c>
      <c r="B11" s="28" t="s">
        <v>491</v>
      </c>
      <c r="C11" s="28" t="s">
        <v>488</v>
      </c>
      <c r="D11" s="32">
        <v>23000</v>
      </c>
      <c r="E11" s="30">
        <v>236.18700000000001</v>
      </c>
      <c r="F11" s="31">
        <v>1.22004423318849</v>
      </c>
      <c r="G11" s="30"/>
    </row>
    <row r="12" spans="1:7">
      <c r="A12" s="28" t="s">
        <v>496</v>
      </c>
      <c r="B12" s="28" t="s">
        <v>495</v>
      </c>
      <c r="C12" s="28" t="s">
        <v>497</v>
      </c>
      <c r="D12" s="32">
        <v>5000</v>
      </c>
      <c r="E12" s="30">
        <v>207.17</v>
      </c>
      <c r="F12" s="31">
        <v>1.0701544275919499</v>
      </c>
      <c r="G12" s="30"/>
    </row>
    <row r="13" spans="1:7">
      <c r="A13" s="28" t="s">
        <v>502</v>
      </c>
      <c r="B13" s="28" t="s">
        <v>501</v>
      </c>
      <c r="C13" s="28" t="s">
        <v>503</v>
      </c>
      <c r="D13" s="32">
        <v>8000</v>
      </c>
      <c r="E13" s="30">
        <v>148.16</v>
      </c>
      <c r="F13" s="31">
        <v>0.76533320457606402</v>
      </c>
      <c r="G13" s="30"/>
    </row>
    <row r="14" spans="1:7">
      <c r="A14" s="28" t="s">
        <v>505</v>
      </c>
      <c r="B14" s="28" t="s">
        <v>504</v>
      </c>
      <c r="C14" s="28" t="s">
        <v>506</v>
      </c>
      <c r="D14" s="32">
        <v>4500</v>
      </c>
      <c r="E14" s="30">
        <v>138.096</v>
      </c>
      <c r="F14" s="31">
        <v>0.71334674823930899</v>
      </c>
      <c r="G14" s="30"/>
    </row>
    <row r="15" spans="1:7">
      <c r="A15" s="28" t="s">
        <v>508</v>
      </c>
      <c r="B15" s="28" t="s">
        <v>507</v>
      </c>
      <c r="C15" s="28" t="s">
        <v>509</v>
      </c>
      <c r="D15" s="32">
        <v>13663</v>
      </c>
      <c r="E15" s="30">
        <v>136.684652</v>
      </c>
      <c r="F15" s="31">
        <v>0.70605630893307303</v>
      </c>
      <c r="G15" s="30"/>
    </row>
    <row r="16" spans="1:7">
      <c r="A16" s="28" t="s">
        <v>525</v>
      </c>
      <c r="B16" s="28" t="s">
        <v>524</v>
      </c>
      <c r="C16" s="28" t="s">
        <v>526</v>
      </c>
      <c r="D16" s="32">
        <v>38000</v>
      </c>
      <c r="E16" s="30">
        <v>135.52699999999999</v>
      </c>
      <c r="F16" s="31">
        <v>0.70007635810326796</v>
      </c>
      <c r="G16" s="30"/>
    </row>
    <row r="17" spans="1:7">
      <c r="A17" s="28" t="s">
        <v>511</v>
      </c>
      <c r="B17" s="28" t="s">
        <v>510</v>
      </c>
      <c r="C17" s="28" t="s">
        <v>512</v>
      </c>
      <c r="D17" s="32">
        <v>50000</v>
      </c>
      <c r="E17" s="30">
        <v>132.30000000000001</v>
      </c>
      <c r="F17" s="31">
        <v>0.68340701245554303</v>
      </c>
      <c r="G17" s="30"/>
    </row>
    <row r="18" spans="1:7">
      <c r="A18" s="28" t="s">
        <v>514</v>
      </c>
      <c r="B18" s="28" t="s">
        <v>513</v>
      </c>
      <c r="C18" s="28" t="s">
        <v>515</v>
      </c>
      <c r="D18" s="32">
        <v>5200</v>
      </c>
      <c r="E18" s="30">
        <v>122.928</v>
      </c>
      <c r="F18" s="31">
        <v>0.63499514155052905</v>
      </c>
      <c r="G18" s="30"/>
    </row>
    <row r="19" spans="1:7">
      <c r="A19" s="28" t="s">
        <v>517</v>
      </c>
      <c r="B19" s="28" t="s">
        <v>516</v>
      </c>
      <c r="C19" s="28" t="s">
        <v>518</v>
      </c>
      <c r="D19" s="32">
        <v>1000</v>
      </c>
      <c r="E19" s="30">
        <v>112.53</v>
      </c>
      <c r="F19" s="31">
        <v>0.58128337952851294</v>
      </c>
      <c r="G19" s="30"/>
    </row>
    <row r="20" spans="1:7">
      <c r="A20" s="28" t="s">
        <v>528</v>
      </c>
      <c r="B20" s="28" t="s">
        <v>527</v>
      </c>
      <c r="C20" s="28" t="s">
        <v>529</v>
      </c>
      <c r="D20" s="32">
        <v>13000</v>
      </c>
      <c r="E20" s="30">
        <v>108.71250000000001</v>
      </c>
      <c r="F20" s="31">
        <v>0.56156375541627501</v>
      </c>
      <c r="G20" s="30"/>
    </row>
    <row r="21" spans="1:7">
      <c r="A21" s="28" t="s">
        <v>520</v>
      </c>
      <c r="B21" s="28" t="s">
        <v>519</v>
      </c>
      <c r="C21" s="28" t="s">
        <v>509</v>
      </c>
      <c r="D21" s="32">
        <v>10000</v>
      </c>
      <c r="E21" s="30">
        <v>107.18</v>
      </c>
      <c r="F21" s="31">
        <v>0.553647495049018</v>
      </c>
      <c r="G21" s="30"/>
    </row>
    <row r="22" spans="1:7">
      <c r="A22" s="28" t="s">
        <v>534</v>
      </c>
      <c r="B22" s="28" t="s">
        <v>533</v>
      </c>
      <c r="C22" s="28" t="s">
        <v>535</v>
      </c>
      <c r="D22" s="32">
        <v>5000</v>
      </c>
      <c r="E22" s="30">
        <v>97.43</v>
      </c>
      <c r="F22" s="31">
        <v>0.50328303267984498</v>
      </c>
      <c r="G22" s="30"/>
    </row>
    <row r="23" spans="1:7">
      <c r="A23" s="28" t="s">
        <v>522</v>
      </c>
      <c r="B23" s="28" t="s">
        <v>521</v>
      </c>
      <c r="C23" s="28" t="s">
        <v>523</v>
      </c>
      <c r="D23" s="32">
        <v>6500</v>
      </c>
      <c r="E23" s="30">
        <v>95.251000000000005</v>
      </c>
      <c r="F23" s="31">
        <v>0.49202722103857099</v>
      </c>
      <c r="G23" s="30"/>
    </row>
    <row r="24" spans="1:7">
      <c r="A24" s="28" t="s">
        <v>531</v>
      </c>
      <c r="B24" s="28" t="s">
        <v>530</v>
      </c>
      <c r="C24" s="28" t="s">
        <v>532</v>
      </c>
      <c r="D24" s="32">
        <v>1800</v>
      </c>
      <c r="E24" s="30">
        <v>92.637</v>
      </c>
      <c r="F24" s="31">
        <v>0.47852437953774801</v>
      </c>
      <c r="G24" s="30"/>
    </row>
    <row r="25" spans="1:7">
      <c r="A25" s="28" t="s">
        <v>558</v>
      </c>
      <c r="B25" s="28" t="s">
        <v>557</v>
      </c>
      <c r="C25" s="28" t="s">
        <v>559</v>
      </c>
      <c r="D25" s="32">
        <v>5000</v>
      </c>
      <c r="E25" s="30">
        <v>89.49</v>
      </c>
      <c r="F25" s="31">
        <v>0.462268280760745</v>
      </c>
      <c r="G25" s="30"/>
    </row>
    <row r="26" spans="1:7">
      <c r="A26" s="28" t="s">
        <v>537</v>
      </c>
      <c r="B26" s="28" t="s">
        <v>536</v>
      </c>
      <c r="C26" s="28" t="s">
        <v>538</v>
      </c>
      <c r="D26" s="32">
        <v>43000</v>
      </c>
      <c r="E26" s="30">
        <v>80.865799999999993</v>
      </c>
      <c r="F26" s="31">
        <v>0.41771923497979901</v>
      </c>
      <c r="G26" s="30"/>
    </row>
    <row r="27" spans="1:7">
      <c r="A27" s="28" t="s">
        <v>605</v>
      </c>
      <c r="B27" s="28" t="s">
        <v>604</v>
      </c>
      <c r="C27" s="28" t="s">
        <v>606</v>
      </c>
      <c r="D27" s="32">
        <v>4500</v>
      </c>
      <c r="E27" s="30">
        <v>73.287000000000006</v>
      </c>
      <c r="F27" s="31">
        <v>0.37857029268200598</v>
      </c>
      <c r="G27" s="30"/>
    </row>
    <row r="28" spans="1:7">
      <c r="A28" s="28" t="s">
        <v>540</v>
      </c>
      <c r="B28" s="28" t="s">
        <v>539</v>
      </c>
      <c r="C28" s="28" t="s">
        <v>541</v>
      </c>
      <c r="D28" s="32">
        <v>13200</v>
      </c>
      <c r="E28" s="30">
        <v>71.299800000000005</v>
      </c>
      <c r="F28" s="31">
        <v>0.36830524041328599</v>
      </c>
      <c r="G28" s="30"/>
    </row>
    <row r="29" spans="1:7">
      <c r="A29" s="28" t="s">
        <v>543</v>
      </c>
      <c r="B29" s="28" t="s">
        <v>542</v>
      </c>
      <c r="C29" s="28" t="s">
        <v>544</v>
      </c>
      <c r="D29" s="32">
        <v>15000</v>
      </c>
      <c r="E29" s="30">
        <v>61.77</v>
      </c>
      <c r="F29" s="31">
        <v>0.31907824005577401</v>
      </c>
      <c r="G29" s="30"/>
    </row>
    <row r="30" spans="1:7">
      <c r="A30" s="28" t="s">
        <v>551</v>
      </c>
      <c r="B30" s="28" t="s">
        <v>550</v>
      </c>
      <c r="C30" s="28" t="s">
        <v>552</v>
      </c>
      <c r="D30" s="32">
        <v>3500</v>
      </c>
      <c r="E30" s="30">
        <v>60.959499999999998</v>
      </c>
      <c r="F30" s="31">
        <v>0.314891532696777</v>
      </c>
      <c r="G30" s="30"/>
    </row>
    <row r="31" spans="1:7">
      <c r="A31" s="28" t="s">
        <v>546</v>
      </c>
      <c r="B31" s="28" t="s">
        <v>545</v>
      </c>
      <c r="C31" s="28" t="s">
        <v>526</v>
      </c>
      <c r="D31" s="32">
        <v>35000</v>
      </c>
      <c r="E31" s="30">
        <v>59.083500000000001</v>
      </c>
      <c r="F31" s="31">
        <v>0.30520089357836</v>
      </c>
      <c r="G31" s="30"/>
    </row>
    <row r="32" spans="1:7">
      <c r="A32" s="28" t="s">
        <v>561</v>
      </c>
      <c r="B32" s="28" t="s">
        <v>560</v>
      </c>
      <c r="C32" s="28" t="s">
        <v>506</v>
      </c>
      <c r="D32" s="32">
        <v>400</v>
      </c>
      <c r="E32" s="30">
        <v>56.46</v>
      </c>
      <c r="F32" s="31">
        <v>0.29164897901164</v>
      </c>
      <c r="G32" s="30"/>
    </row>
    <row r="33" spans="1:7">
      <c r="A33" s="28" t="s">
        <v>556</v>
      </c>
      <c r="B33" s="28" t="s">
        <v>555</v>
      </c>
      <c r="C33" s="28" t="s">
        <v>544</v>
      </c>
      <c r="D33" s="32">
        <v>1250</v>
      </c>
      <c r="E33" s="30">
        <v>54.765000000000001</v>
      </c>
      <c r="F33" s="31">
        <v>0.28289331093823</v>
      </c>
      <c r="G33" s="30"/>
    </row>
    <row r="34" spans="1:7">
      <c r="A34" s="28" t="s">
        <v>548</v>
      </c>
      <c r="B34" s="28" t="s">
        <v>547</v>
      </c>
      <c r="C34" s="28" t="s">
        <v>549</v>
      </c>
      <c r="D34" s="32">
        <v>1000</v>
      </c>
      <c r="E34" s="30">
        <v>53.683999999999997</v>
      </c>
      <c r="F34" s="31">
        <v>0.27730931259760699</v>
      </c>
      <c r="G34" s="30"/>
    </row>
    <row r="35" spans="1:7">
      <c r="A35" s="28" t="s">
        <v>576</v>
      </c>
      <c r="B35" s="28" t="s">
        <v>575</v>
      </c>
      <c r="C35" s="28" t="s">
        <v>559</v>
      </c>
      <c r="D35" s="32">
        <v>5000</v>
      </c>
      <c r="E35" s="30">
        <v>51.92</v>
      </c>
      <c r="F35" s="31">
        <v>0.26819721909819899</v>
      </c>
      <c r="G35" s="30"/>
    </row>
    <row r="36" spans="1:7">
      <c r="A36" s="28" t="s">
        <v>608</v>
      </c>
      <c r="B36" s="28" t="s">
        <v>607</v>
      </c>
      <c r="C36" s="28" t="s">
        <v>609</v>
      </c>
      <c r="D36" s="32">
        <v>2400</v>
      </c>
      <c r="E36" s="30">
        <v>50.836799999999997</v>
      </c>
      <c r="F36" s="31">
        <v>0.26260185646863099</v>
      </c>
      <c r="G36" s="30"/>
    </row>
    <row r="37" spans="1:7">
      <c r="A37" s="28" t="s">
        <v>563</v>
      </c>
      <c r="B37" s="28" t="s">
        <v>562</v>
      </c>
      <c r="C37" s="28" t="s">
        <v>564</v>
      </c>
      <c r="D37" s="32">
        <v>650</v>
      </c>
      <c r="E37" s="30">
        <v>48.945</v>
      </c>
      <c r="F37" s="31">
        <v>0.25282960109324698</v>
      </c>
      <c r="G37" s="30"/>
    </row>
    <row r="38" spans="1:7">
      <c r="A38" s="28" t="s">
        <v>581</v>
      </c>
      <c r="B38" s="28" t="s">
        <v>580</v>
      </c>
      <c r="C38" s="28" t="s">
        <v>564</v>
      </c>
      <c r="D38" s="32">
        <v>400</v>
      </c>
      <c r="E38" s="30">
        <v>47.68</v>
      </c>
      <c r="F38" s="31">
        <v>0.246295134949964</v>
      </c>
      <c r="G38" s="30"/>
    </row>
    <row r="39" spans="1:7">
      <c r="A39" s="28" t="s">
        <v>611</v>
      </c>
      <c r="B39" s="28" t="s">
        <v>610</v>
      </c>
      <c r="C39" s="28" t="s">
        <v>567</v>
      </c>
      <c r="D39" s="32">
        <v>12000</v>
      </c>
      <c r="E39" s="30">
        <v>46.512</v>
      </c>
      <c r="F39" s="31">
        <v>0.240261730637432</v>
      </c>
      <c r="G39" s="30"/>
    </row>
    <row r="40" spans="1:7">
      <c r="A40" s="28" t="s">
        <v>554</v>
      </c>
      <c r="B40" s="28" t="s">
        <v>553</v>
      </c>
      <c r="C40" s="28" t="s">
        <v>523</v>
      </c>
      <c r="D40" s="32">
        <v>3220</v>
      </c>
      <c r="E40" s="30">
        <v>46.158700000000003</v>
      </c>
      <c r="F40" s="31">
        <v>0.23843672914460801</v>
      </c>
      <c r="G40" s="30"/>
    </row>
    <row r="41" spans="1:7">
      <c r="A41" s="28" t="s">
        <v>571</v>
      </c>
      <c r="B41" s="28" t="s">
        <v>570</v>
      </c>
      <c r="C41" s="28" t="s">
        <v>552</v>
      </c>
      <c r="D41" s="32">
        <v>8000</v>
      </c>
      <c r="E41" s="30">
        <v>46.067999999999998</v>
      </c>
      <c r="F41" s="31">
        <v>0.237968210504928</v>
      </c>
      <c r="G41" s="30"/>
    </row>
    <row r="42" spans="1:7">
      <c r="A42" s="28" t="s">
        <v>566</v>
      </c>
      <c r="B42" s="28" t="s">
        <v>565</v>
      </c>
      <c r="C42" s="28" t="s">
        <v>567</v>
      </c>
      <c r="D42" s="32">
        <v>109000</v>
      </c>
      <c r="E42" s="30">
        <v>43.730800000000002</v>
      </c>
      <c r="F42" s="31">
        <v>0.22589520317680201</v>
      </c>
      <c r="G42" s="30"/>
    </row>
    <row r="43" spans="1:7">
      <c r="A43" s="28" t="s">
        <v>573</v>
      </c>
      <c r="B43" s="28" t="s">
        <v>572</v>
      </c>
      <c r="C43" s="28" t="s">
        <v>574</v>
      </c>
      <c r="D43" s="32">
        <v>25000</v>
      </c>
      <c r="E43" s="30">
        <v>39.424999999999997</v>
      </c>
      <c r="F43" s="31">
        <v>0.203653223477398</v>
      </c>
      <c r="G43" s="30"/>
    </row>
    <row r="44" spans="1:7">
      <c r="A44" s="28" t="s">
        <v>613</v>
      </c>
      <c r="B44" s="28" t="s">
        <v>612</v>
      </c>
      <c r="C44" s="28" t="s">
        <v>541</v>
      </c>
      <c r="D44" s="32">
        <v>2979</v>
      </c>
      <c r="E44" s="30">
        <v>39.138102000000003</v>
      </c>
      <c r="F44" s="31">
        <v>0.20217122721844499</v>
      </c>
      <c r="G44" s="30"/>
    </row>
    <row r="45" spans="1:7">
      <c r="A45" s="28" t="s">
        <v>569</v>
      </c>
      <c r="B45" s="28" t="s">
        <v>568</v>
      </c>
      <c r="C45" s="28" t="s">
        <v>512</v>
      </c>
      <c r="D45" s="32">
        <v>7199</v>
      </c>
      <c r="E45" s="30">
        <v>37.071250499999998</v>
      </c>
      <c r="F45" s="31">
        <v>0.19149472828568401</v>
      </c>
      <c r="G45" s="30"/>
    </row>
    <row r="46" spans="1:7">
      <c r="A46" s="28" t="s">
        <v>578</v>
      </c>
      <c r="B46" s="28" t="s">
        <v>577</v>
      </c>
      <c r="C46" s="28" t="s">
        <v>579</v>
      </c>
      <c r="D46" s="32">
        <v>30000</v>
      </c>
      <c r="E46" s="30">
        <v>34.994999999999997</v>
      </c>
      <c r="F46" s="31">
        <v>0.1807696780112</v>
      </c>
      <c r="G46" s="30"/>
    </row>
    <row r="47" spans="1:7">
      <c r="A47" s="28" t="s">
        <v>615</v>
      </c>
      <c r="B47" s="28" t="s">
        <v>614</v>
      </c>
      <c r="C47" s="28" t="s">
        <v>616</v>
      </c>
      <c r="D47" s="32">
        <v>47791</v>
      </c>
      <c r="E47" s="30">
        <v>28.148899</v>
      </c>
      <c r="F47" s="31">
        <v>0.14540555532503999</v>
      </c>
      <c r="G47" s="30"/>
    </row>
    <row r="48" spans="1:7">
      <c r="A48" s="28" t="s">
        <v>585</v>
      </c>
      <c r="B48" s="28" t="s">
        <v>584</v>
      </c>
      <c r="C48" s="28" t="s">
        <v>586</v>
      </c>
      <c r="D48" s="32">
        <v>6000</v>
      </c>
      <c r="E48" s="30">
        <v>19.838999999999999</v>
      </c>
      <c r="F48" s="31">
        <v>0.102480058353027</v>
      </c>
      <c r="G48" s="30"/>
    </row>
    <row r="49" spans="1:7">
      <c r="A49" s="28" t="s">
        <v>588</v>
      </c>
      <c r="B49" s="28" t="s">
        <v>587</v>
      </c>
      <c r="C49" s="28" t="s">
        <v>567</v>
      </c>
      <c r="D49" s="32">
        <v>1668</v>
      </c>
      <c r="E49" s="30">
        <v>14.043725999999999</v>
      </c>
      <c r="F49" s="31">
        <v>7.2544072784612501E-2</v>
      </c>
      <c r="G49" s="30"/>
    </row>
    <row r="50" spans="1:7">
      <c r="A50" s="28" t="s">
        <v>590</v>
      </c>
      <c r="B50" s="28" t="s">
        <v>589</v>
      </c>
      <c r="C50" s="28" t="s">
        <v>552</v>
      </c>
      <c r="D50" s="32">
        <v>5981</v>
      </c>
      <c r="E50" s="30">
        <v>8.3650266000000002</v>
      </c>
      <c r="F50" s="31">
        <v>4.3210263324392602E-2</v>
      </c>
      <c r="G50" s="30"/>
    </row>
    <row r="51" spans="1:7">
      <c r="A51" s="27" t="s">
        <v>65</v>
      </c>
      <c r="B51" s="27"/>
      <c r="C51" s="27"/>
      <c r="D51" s="27"/>
      <c r="E51" s="34">
        <f>SUM(E7:E50)</f>
        <v>4262.1885561000008</v>
      </c>
      <c r="F51" s="35">
        <f>SUM(F7:F50)</f>
        <v>22.016701040411977</v>
      </c>
      <c r="G51" s="34"/>
    </row>
    <row r="52" spans="1:7">
      <c r="A52" s="28"/>
      <c r="B52" s="28"/>
      <c r="C52" s="28"/>
      <c r="D52" s="28"/>
      <c r="E52" s="30"/>
      <c r="F52" s="31"/>
      <c r="G52" s="30"/>
    </row>
    <row r="53" spans="1:7">
      <c r="A53" s="27" t="s">
        <v>43</v>
      </c>
      <c r="B53" s="28"/>
      <c r="C53" s="28"/>
      <c r="D53" s="28"/>
      <c r="E53" s="30"/>
      <c r="F53" s="31"/>
      <c r="G53" s="30"/>
    </row>
    <row r="54" spans="1:7">
      <c r="A54" s="27" t="s">
        <v>44</v>
      </c>
      <c r="B54" s="28"/>
      <c r="C54" s="28"/>
      <c r="D54" s="28"/>
      <c r="E54" s="30"/>
      <c r="F54" s="31"/>
      <c r="G54" s="30"/>
    </row>
    <row r="55" spans="1:7">
      <c r="A55" s="28" t="s">
        <v>283</v>
      </c>
      <c r="B55" s="28" t="s">
        <v>282</v>
      </c>
      <c r="C55" s="28" t="s">
        <v>284</v>
      </c>
      <c r="D55" s="32">
        <v>1500</v>
      </c>
      <c r="E55" s="30">
        <v>1547.6613904000001</v>
      </c>
      <c r="F55" s="31">
        <v>7.99457783148946</v>
      </c>
      <c r="G55" s="30">
        <v>7.625</v>
      </c>
    </row>
    <row r="56" spans="1:7">
      <c r="A56" s="28" t="s">
        <v>279</v>
      </c>
      <c r="B56" s="28" t="s">
        <v>278</v>
      </c>
      <c r="C56" s="28" t="s">
        <v>62</v>
      </c>
      <c r="D56" s="32">
        <v>1300</v>
      </c>
      <c r="E56" s="30">
        <v>1443.9034999999999</v>
      </c>
      <c r="F56" s="31">
        <v>7.4586075374837604</v>
      </c>
      <c r="G56" s="30">
        <v>8.5273000000000003</v>
      </c>
    </row>
    <row r="57" spans="1:7">
      <c r="A57" s="28" t="s">
        <v>592</v>
      </c>
      <c r="B57" s="28" t="s">
        <v>591</v>
      </c>
      <c r="C57" s="28" t="s">
        <v>284</v>
      </c>
      <c r="D57" s="32">
        <v>1000</v>
      </c>
      <c r="E57" s="30">
        <v>1064.0622054999999</v>
      </c>
      <c r="F57" s="31">
        <v>5.4965047084475502</v>
      </c>
      <c r="G57" s="30">
        <v>7.2134</v>
      </c>
    </row>
    <row r="58" spans="1:7">
      <c r="A58" s="28" t="s">
        <v>402</v>
      </c>
      <c r="B58" s="28" t="s">
        <v>401</v>
      </c>
      <c r="C58" s="28" t="s">
        <v>50</v>
      </c>
      <c r="D58" s="32">
        <v>1000</v>
      </c>
      <c r="E58" s="30">
        <v>1024.431863</v>
      </c>
      <c r="F58" s="31">
        <v>5.2917907706507599</v>
      </c>
      <c r="G58" s="30">
        <v>7.2953999999999999</v>
      </c>
    </row>
    <row r="59" spans="1:7">
      <c r="A59" s="28" t="s">
        <v>594</v>
      </c>
      <c r="B59" s="28" t="s">
        <v>593</v>
      </c>
      <c r="C59" s="28" t="s">
        <v>50</v>
      </c>
      <c r="D59" s="32">
        <v>100</v>
      </c>
      <c r="E59" s="30">
        <v>1020.2860548</v>
      </c>
      <c r="F59" s="31">
        <v>5.2703752423349997</v>
      </c>
      <c r="G59" s="30">
        <v>7.4850000000000003</v>
      </c>
    </row>
    <row r="60" spans="1:7">
      <c r="A60" s="28" t="s">
        <v>288</v>
      </c>
      <c r="B60" s="28" t="s">
        <v>287</v>
      </c>
      <c r="C60" s="28" t="s">
        <v>50</v>
      </c>
      <c r="D60" s="32">
        <v>1000</v>
      </c>
      <c r="E60" s="30">
        <v>1010.6670822</v>
      </c>
      <c r="F60" s="31">
        <v>5.2206876132536797</v>
      </c>
      <c r="G60" s="30">
        <v>7.9375</v>
      </c>
    </row>
    <row r="61" spans="1:7">
      <c r="A61" s="28" t="s">
        <v>323</v>
      </c>
      <c r="B61" s="28" t="s">
        <v>322</v>
      </c>
      <c r="C61" s="28" t="s">
        <v>50</v>
      </c>
      <c r="D61" s="32">
        <v>1174</v>
      </c>
      <c r="E61" s="30">
        <v>672.00112200000001</v>
      </c>
      <c r="F61" s="31">
        <v>3.47127950984726</v>
      </c>
      <c r="G61" s="30">
        <v>6.9162999999999997</v>
      </c>
    </row>
    <row r="62" spans="1:7">
      <c r="A62" s="28" t="s">
        <v>347</v>
      </c>
      <c r="B62" s="28" t="s">
        <v>346</v>
      </c>
      <c r="C62" s="28" t="s">
        <v>50</v>
      </c>
      <c r="D62" s="32">
        <v>50</v>
      </c>
      <c r="E62" s="30">
        <v>516.18469860000005</v>
      </c>
      <c r="F62" s="31">
        <v>2.6663963926340899</v>
      </c>
      <c r="G62" s="30">
        <v>7.2</v>
      </c>
    </row>
    <row r="63" spans="1:7">
      <c r="A63" s="28" t="s">
        <v>600</v>
      </c>
      <c r="B63" s="28" t="s">
        <v>599</v>
      </c>
      <c r="C63" s="28" t="s">
        <v>50</v>
      </c>
      <c r="D63" s="32">
        <v>500</v>
      </c>
      <c r="E63" s="30">
        <v>504.20108900000002</v>
      </c>
      <c r="F63" s="31">
        <v>2.6044940280447602</v>
      </c>
      <c r="G63" s="30">
        <v>7.6849999999999996</v>
      </c>
    </row>
    <row r="64" spans="1:7">
      <c r="A64" s="28" t="s">
        <v>281</v>
      </c>
      <c r="B64" s="28" t="s">
        <v>280</v>
      </c>
      <c r="C64" s="28" t="s">
        <v>62</v>
      </c>
      <c r="D64" s="32">
        <v>349</v>
      </c>
      <c r="E64" s="30">
        <v>386.62254899999999</v>
      </c>
      <c r="F64" s="31">
        <v>1.9971319815573401</v>
      </c>
      <c r="G64" s="30">
        <v>8.4422999999999995</v>
      </c>
    </row>
    <row r="65" spans="1:7">
      <c r="A65" s="27" t="s">
        <v>65</v>
      </c>
      <c r="B65" s="27"/>
      <c r="C65" s="27"/>
      <c r="D65" s="27"/>
      <c r="E65" s="34">
        <f>SUM(E54:E64)</f>
        <v>9190.0215544999992</v>
      </c>
      <c r="F65" s="35">
        <f>SUM(F54:F64)</f>
        <v>47.471845615743653</v>
      </c>
      <c r="G65" s="34"/>
    </row>
    <row r="66" spans="1:7">
      <c r="A66" s="28"/>
      <c r="B66" s="28"/>
      <c r="C66" s="28"/>
      <c r="D66" s="28"/>
      <c r="E66" s="30"/>
      <c r="F66" s="31"/>
      <c r="G66" s="30"/>
    </row>
    <row r="67" spans="1:7">
      <c r="A67" s="27" t="s">
        <v>66</v>
      </c>
      <c r="B67" s="28"/>
      <c r="C67" s="28"/>
      <c r="D67" s="28"/>
      <c r="E67" s="30"/>
      <c r="F67" s="31"/>
      <c r="G67" s="30"/>
    </row>
    <row r="68" spans="1:7">
      <c r="A68" s="27" t="s">
        <v>67</v>
      </c>
      <c r="B68" s="28"/>
      <c r="C68" s="28"/>
      <c r="D68" s="28"/>
      <c r="E68" s="30"/>
      <c r="F68" s="31"/>
      <c r="G68" s="30"/>
    </row>
    <row r="69" spans="1:7">
      <c r="A69" s="28" t="s">
        <v>412</v>
      </c>
      <c r="B69" s="28" t="s">
        <v>411</v>
      </c>
      <c r="C69" s="28" t="s">
        <v>75</v>
      </c>
      <c r="D69" s="32">
        <v>300</v>
      </c>
      <c r="E69" s="30">
        <v>1448.7525000000001</v>
      </c>
      <c r="F69" s="31">
        <v>7.48365546343536</v>
      </c>
      <c r="G69" s="30">
        <v>6.76</v>
      </c>
    </row>
    <row r="70" spans="1:7">
      <c r="A70" s="27" t="s">
        <v>65</v>
      </c>
      <c r="B70" s="27"/>
      <c r="C70" s="27"/>
      <c r="D70" s="27"/>
      <c r="E70" s="34">
        <f>SUM(E68:E69)</f>
        <v>1448.7525000000001</v>
      </c>
      <c r="F70" s="35">
        <f>SUM(F68:F69)</f>
        <v>7.48365546343536</v>
      </c>
      <c r="G70" s="34"/>
    </row>
    <row r="71" spans="1:7">
      <c r="A71" s="28"/>
      <c r="B71" s="28"/>
      <c r="C71" s="28"/>
      <c r="D71" s="28"/>
      <c r="E71" s="30"/>
      <c r="F71" s="31"/>
      <c r="G71" s="30"/>
    </row>
    <row r="72" spans="1:7">
      <c r="A72" s="27" t="s">
        <v>244</v>
      </c>
      <c r="B72" s="28"/>
      <c r="C72" s="28"/>
      <c r="D72" s="28"/>
      <c r="E72" s="30"/>
      <c r="F72" s="31"/>
      <c r="G72" s="30"/>
    </row>
    <row r="73" spans="1:7">
      <c r="A73" s="28" t="s">
        <v>359</v>
      </c>
      <c r="B73" s="28" t="s">
        <v>358</v>
      </c>
      <c r="C73" s="28" t="s">
        <v>131</v>
      </c>
      <c r="D73" s="32">
        <v>500000</v>
      </c>
      <c r="E73" s="30">
        <v>515.34</v>
      </c>
      <c r="F73" s="31">
        <v>2.6620330294696899</v>
      </c>
      <c r="G73" s="30">
        <v>7.7469852812500104</v>
      </c>
    </row>
    <row r="74" spans="1:7">
      <c r="A74" s="27" t="s">
        <v>65</v>
      </c>
      <c r="B74" s="27"/>
      <c r="C74" s="27"/>
      <c r="D74" s="27"/>
      <c r="E74" s="34">
        <f>SUM(E73:E73)</f>
        <v>515.34</v>
      </c>
      <c r="F74" s="35">
        <f>SUM(F73:F73)</f>
        <v>2.6620330294696899</v>
      </c>
      <c r="G74" s="34"/>
    </row>
    <row r="75" spans="1:7">
      <c r="A75" s="28"/>
      <c r="B75" s="28"/>
      <c r="C75" s="28"/>
      <c r="D75" s="28"/>
      <c r="E75" s="30"/>
      <c r="F75" s="31"/>
      <c r="G75" s="30"/>
    </row>
    <row r="76" spans="1:7">
      <c r="A76" s="27" t="s">
        <v>601</v>
      </c>
      <c r="B76" s="28"/>
      <c r="C76" s="28"/>
      <c r="D76" s="28"/>
      <c r="E76" s="30"/>
      <c r="F76" s="31"/>
      <c r="G76" s="30"/>
    </row>
    <row r="77" spans="1:7">
      <c r="A77" s="28" t="s">
        <v>602</v>
      </c>
      <c r="B77" s="28" t="s">
        <v>1518</v>
      </c>
      <c r="C77" s="28" t="s">
        <v>603</v>
      </c>
      <c r="D77" s="32">
        <v>2807201.2289999998</v>
      </c>
      <c r="E77" s="30">
        <v>306.16178760000003</v>
      </c>
      <c r="F77" s="31">
        <v>1.58150500825219</v>
      </c>
      <c r="G77" s="30"/>
    </row>
    <row r="78" spans="1:7">
      <c r="A78" s="27" t="s">
        <v>65</v>
      </c>
      <c r="B78" s="27"/>
      <c r="C78" s="27"/>
      <c r="D78" s="27"/>
      <c r="E78" s="34">
        <f>SUM(E77:E77)</f>
        <v>306.16178760000003</v>
      </c>
      <c r="F78" s="35">
        <f>SUM(F77:F77)</f>
        <v>1.58150500825219</v>
      </c>
      <c r="G78" s="34"/>
    </row>
    <row r="79" spans="1:7">
      <c r="A79" s="28"/>
      <c r="B79" s="28"/>
      <c r="C79" s="28"/>
      <c r="D79" s="28"/>
      <c r="E79" s="30"/>
      <c r="F79" s="31"/>
      <c r="G79" s="30"/>
    </row>
    <row r="80" spans="1:7">
      <c r="A80" s="27" t="s">
        <v>133</v>
      </c>
      <c r="B80" s="28"/>
      <c r="C80" s="28"/>
      <c r="D80" s="28"/>
      <c r="E80" s="30"/>
      <c r="F80" s="31"/>
      <c r="G80" s="30"/>
    </row>
    <row r="81" spans="1:7">
      <c r="A81" s="28" t="s">
        <v>135</v>
      </c>
      <c r="B81" s="28" t="s">
        <v>134</v>
      </c>
      <c r="C81" s="28" t="s">
        <v>136</v>
      </c>
      <c r="D81" s="32">
        <v>636.86800000000005</v>
      </c>
      <c r="E81" s="30">
        <v>75.605090399999995</v>
      </c>
      <c r="F81" s="31">
        <v>0.39054458773012302</v>
      </c>
      <c r="G81" s="30">
        <v>5.51</v>
      </c>
    </row>
    <row r="82" spans="1:7">
      <c r="A82" s="27" t="s">
        <v>65</v>
      </c>
      <c r="B82" s="27"/>
      <c r="C82" s="27"/>
      <c r="D82" s="27"/>
      <c r="E82" s="34">
        <f>SUM(E81:E81)</f>
        <v>75.605090399999995</v>
      </c>
      <c r="F82" s="35">
        <f>SUM(F81:F81)</f>
        <v>0.39054458773012302</v>
      </c>
      <c r="G82" s="34"/>
    </row>
    <row r="83" spans="1:7">
      <c r="A83" s="28"/>
      <c r="B83" s="28"/>
      <c r="C83" s="28"/>
      <c r="D83" s="28"/>
      <c r="E83" s="30"/>
      <c r="F83" s="31"/>
      <c r="G83" s="30"/>
    </row>
    <row r="84" spans="1:7">
      <c r="A84" s="27" t="s">
        <v>137</v>
      </c>
      <c r="B84" s="27"/>
      <c r="C84" s="27"/>
      <c r="D84" s="27"/>
      <c r="E84" s="34">
        <f>E51+E65+E70+E74+E78+E82</f>
        <v>15798.069488600002</v>
      </c>
      <c r="F84" s="35">
        <f>F51+F65+F70+F74+F78+F82</f>
        <v>81.606284745042998</v>
      </c>
      <c r="G84" s="34"/>
    </row>
    <row r="85" spans="1:7">
      <c r="A85" s="27"/>
      <c r="B85" s="27"/>
      <c r="C85" s="27"/>
      <c r="D85" s="27"/>
      <c r="E85" s="34"/>
      <c r="F85" s="35"/>
      <c r="G85" s="34"/>
    </row>
    <row r="86" spans="1:7">
      <c r="A86" s="27" t="s">
        <v>139</v>
      </c>
      <c r="B86" s="27"/>
      <c r="C86" s="27"/>
      <c r="D86" s="27"/>
      <c r="E86" s="34">
        <f>E88-(E51+E65+E70+E74+E78+E82)</f>
        <v>3560.8187856999975</v>
      </c>
      <c r="F86" s="35">
        <f>F88-(F51+F65+F70+F74+F78+F82)</f>
        <v>18.393715254957002</v>
      </c>
      <c r="G86" s="34"/>
    </row>
    <row r="87" spans="1:7">
      <c r="A87" s="27"/>
      <c r="B87" s="27"/>
      <c r="C87" s="27"/>
      <c r="D87" s="27"/>
      <c r="E87" s="34"/>
      <c r="F87" s="35"/>
      <c r="G87" s="34"/>
    </row>
    <row r="88" spans="1:7">
      <c r="A88" s="36" t="s">
        <v>138</v>
      </c>
      <c r="B88" s="36"/>
      <c r="C88" s="36"/>
      <c r="D88" s="36"/>
      <c r="E88" s="38">
        <v>19358.888274299999</v>
      </c>
      <c r="F88" s="39">
        <v>100</v>
      </c>
      <c r="G88" s="38"/>
    </row>
    <row r="90" spans="1:7">
      <c r="A90" s="14" t="s">
        <v>142</v>
      </c>
    </row>
    <row r="91" spans="1:7">
      <c r="A91" s="14" t="s">
        <v>1426</v>
      </c>
    </row>
    <row r="93" spans="1:7" ht="23.25" customHeight="1">
      <c r="A93" s="162" t="s">
        <v>1329</v>
      </c>
      <c r="B93" s="162"/>
      <c r="C93" s="162"/>
      <c r="D93" s="162"/>
    </row>
    <row r="95" spans="1:7">
      <c r="A95" s="14" t="s">
        <v>145</v>
      </c>
    </row>
    <row r="96" spans="1:7">
      <c r="A96" s="14" t="s">
        <v>1324</v>
      </c>
    </row>
    <row r="97" spans="1:4">
      <c r="A97" s="14" t="s">
        <v>146</v>
      </c>
      <c r="B97" s="14"/>
      <c r="C97" s="40" t="s">
        <v>1330</v>
      </c>
      <c r="D97" s="14" t="s">
        <v>147</v>
      </c>
    </row>
    <row r="98" spans="1:4">
      <c r="A98" s="8" t="s">
        <v>171</v>
      </c>
      <c r="C98" s="41">
        <v>90.808499999999995</v>
      </c>
      <c r="D98" s="41">
        <v>92.127700000000004</v>
      </c>
    </row>
    <row r="99" spans="1:4">
      <c r="A99" s="8" t="s">
        <v>385</v>
      </c>
      <c r="C99" s="41">
        <v>12.4754</v>
      </c>
      <c r="D99" s="41">
        <v>12.5916</v>
      </c>
    </row>
    <row r="100" spans="1:4">
      <c r="A100" s="8" t="s">
        <v>386</v>
      </c>
      <c r="C100" s="41">
        <v>11.6258</v>
      </c>
      <c r="D100" s="41">
        <v>11.6144</v>
      </c>
    </row>
    <row r="101" spans="1:4">
      <c r="A101" s="8" t="s">
        <v>174</v>
      </c>
      <c r="C101" s="41">
        <v>100.36920000000001</v>
      </c>
      <c r="D101" s="41">
        <v>101.8819</v>
      </c>
    </row>
    <row r="102" spans="1:4">
      <c r="A102" s="8" t="s">
        <v>389</v>
      </c>
      <c r="C102" s="41">
        <v>14.210800000000001</v>
      </c>
      <c r="D102" s="41">
        <v>14.339399999999999</v>
      </c>
    </row>
    <row r="103" spans="1:4">
      <c r="A103" s="8" t="s">
        <v>390</v>
      </c>
      <c r="C103" s="41">
        <v>13.4735</v>
      </c>
      <c r="D103" s="41">
        <v>13.451000000000001</v>
      </c>
    </row>
    <row r="105" spans="1:4">
      <c r="A105" s="14" t="s">
        <v>1325</v>
      </c>
    </row>
    <row r="106" spans="1:4">
      <c r="A106" s="163" t="s">
        <v>163</v>
      </c>
      <c r="B106" s="164"/>
      <c r="C106" s="42" t="s">
        <v>164</v>
      </c>
    </row>
    <row r="107" spans="1:4">
      <c r="A107" s="158" t="s">
        <v>385</v>
      </c>
      <c r="B107" s="159"/>
      <c r="C107" s="43">
        <v>6.5000000000000002E-2</v>
      </c>
    </row>
    <row r="108" spans="1:4">
      <c r="A108" s="158" t="s">
        <v>386</v>
      </c>
      <c r="B108" s="159"/>
      <c r="C108" s="43">
        <v>0.18</v>
      </c>
    </row>
    <row r="109" spans="1:4">
      <c r="A109" s="158" t="s">
        <v>389</v>
      </c>
      <c r="B109" s="159"/>
      <c r="C109" s="43">
        <v>8.5000000000000006E-2</v>
      </c>
    </row>
    <row r="110" spans="1:4">
      <c r="A110" s="158" t="s">
        <v>390</v>
      </c>
      <c r="B110" s="159"/>
      <c r="C110" s="43">
        <v>0.22500000000000001</v>
      </c>
    </row>
    <row r="111" spans="1:4">
      <c r="A111" s="8" t="s">
        <v>165</v>
      </c>
    </row>
    <row r="112" spans="1:4">
      <c r="A112" s="8" t="s">
        <v>166</v>
      </c>
    </row>
    <row r="114" spans="1:5">
      <c r="A114" s="14" t="s">
        <v>1356</v>
      </c>
      <c r="D114" s="40" t="s">
        <v>168</v>
      </c>
    </row>
    <row r="116" spans="1:5">
      <c r="A116" s="14" t="s">
        <v>274</v>
      </c>
      <c r="D116" s="44">
        <v>3.1456635580735526</v>
      </c>
      <c r="E116" s="12" t="s">
        <v>167</v>
      </c>
    </row>
    <row r="118" spans="1:5">
      <c r="A118" s="14" t="s">
        <v>275</v>
      </c>
      <c r="D118" s="40" t="s">
        <v>168</v>
      </c>
    </row>
    <row r="120" spans="1:5">
      <c r="A120" s="14" t="s">
        <v>1427</v>
      </c>
      <c r="B120" s="14"/>
      <c r="C120" s="14"/>
      <c r="D120" s="40" t="s">
        <v>168</v>
      </c>
    </row>
    <row r="121" spans="1:5">
      <c r="A121" s="14"/>
      <c r="B121" s="14"/>
      <c r="C121" s="14"/>
      <c r="D121" s="14"/>
    </row>
    <row r="122" spans="1:5">
      <c r="A122" s="14" t="s">
        <v>1338</v>
      </c>
      <c r="B122" s="14"/>
      <c r="C122" s="14"/>
      <c r="D122" s="40" t="s">
        <v>168</v>
      </c>
    </row>
    <row r="123" spans="1:5">
      <c r="A123" s="14"/>
      <c r="B123" s="14"/>
      <c r="C123" s="14"/>
      <c r="D123" s="14"/>
    </row>
    <row r="124" spans="1:5">
      <c r="A124" s="14" t="s">
        <v>1795</v>
      </c>
      <c r="B124" s="14"/>
      <c r="C124" s="14"/>
      <c r="D124" s="40" t="s">
        <v>168</v>
      </c>
    </row>
    <row r="125" spans="1:5">
      <c r="A125" s="14"/>
      <c r="B125" s="14"/>
      <c r="C125" s="14"/>
      <c r="D125" s="14"/>
    </row>
    <row r="126" spans="1:5">
      <c r="A126" s="14" t="s">
        <v>1339</v>
      </c>
      <c r="B126" s="14"/>
      <c r="C126" s="14"/>
      <c r="D126" s="40" t="s">
        <v>168</v>
      </c>
    </row>
    <row r="127" spans="1:5">
      <c r="A127" s="14"/>
      <c r="B127" s="14"/>
      <c r="C127" s="14"/>
      <c r="D127" s="14"/>
    </row>
    <row r="128" spans="1:5">
      <c r="A128" s="14" t="s">
        <v>1340</v>
      </c>
      <c r="B128" s="14"/>
      <c r="C128" s="14"/>
      <c r="D128" s="40" t="s">
        <v>168</v>
      </c>
    </row>
    <row r="130" spans="1:9">
      <c r="A130" s="76" t="s">
        <v>1341</v>
      </c>
      <c r="B130" s="77"/>
      <c r="C130" s="77"/>
      <c r="D130" s="77"/>
    </row>
    <row r="132" spans="1:9">
      <c r="A132" s="76" t="s">
        <v>1538</v>
      </c>
      <c r="B132" s="77"/>
      <c r="C132" s="77"/>
      <c r="D132" s="77"/>
      <c r="E132" s="75"/>
      <c r="G132" s="75"/>
      <c r="H132" s="77"/>
      <c r="I132" s="77"/>
    </row>
    <row r="133" spans="1:9">
      <c r="A133" s="98"/>
      <c r="B133" s="77"/>
      <c r="C133" s="77"/>
      <c r="D133" s="77"/>
      <c r="E133" s="75"/>
      <c r="G133" s="75"/>
      <c r="H133" s="77"/>
      <c r="I133" s="77"/>
    </row>
    <row r="134" spans="1:9">
      <c r="A134" s="77"/>
      <c r="B134" s="77"/>
      <c r="C134" s="77"/>
      <c r="D134" s="77"/>
      <c r="E134" s="75"/>
      <c r="G134" s="75"/>
      <c r="H134" s="77"/>
      <c r="I134" s="77"/>
    </row>
    <row r="135" spans="1:9">
      <c r="A135" s="77"/>
      <c r="B135" s="77"/>
      <c r="C135" s="77"/>
      <c r="D135" s="77"/>
      <c r="E135" s="75"/>
      <c r="G135" s="75"/>
      <c r="H135" s="77"/>
      <c r="I135" s="77"/>
    </row>
    <row r="136" spans="1:9">
      <c r="A136" s="77"/>
      <c r="B136" s="77"/>
      <c r="C136" s="77"/>
      <c r="D136" s="77"/>
      <c r="E136" s="75"/>
      <c r="G136" s="75"/>
      <c r="H136" s="77"/>
      <c r="I136" s="77"/>
    </row>
    <row r="137" spans="1:9">
      <c r="A137" s="77"/>
      <c r="B137" s="77"/>
      <c r="C137" s="77"/>
      <c r="D137" s="77"/>
      <c r="E137" s="75"/>
      <c r="G137" s="75"/>
      <c r="H137" s="77"/>
      <c r="I137" s="77"/>
    </row>
    <row r="138" spans="1:9">
      <c r="A138" s="77"/>
      <c r="B138" s="77"/>
      <c r="C138" s="77"/>
      <c r="D138" s="77"/>
      <c r="E138" s="75"/>
      <c r="G138" s="75"/>
      <c r="H138" s="77"/>
      <c r="I138" s="77"/>
    </row>
    <row r="139" spans="1:9">
      <c r="A139" s="77"/>
      <c r="B139" s="77"/>
      <c r="C139" s="77"/>
      <c r="D139" s="77"/>
      <c r="E139" s="75"/>
      <c r="G139" s="75"/>
      <c r="H139" s="77"/>
      <c r="I139" s="77"/>
    </row>
    <row r="140" spans="1:9">
      <c r="A140" s="77"/>
      <c r="B140" s="77"/>
      <c r="C140" s="77"/>
      <c r="D140" s="77"/>
      <c r="E140" s="75"/>
      <c r="G140" s="75"/>
      <c r="H140" s="77"/>
      <c r="I140" s="77"/>
    </row>
    <row r="141" spans="1:9">
      <c r="A141" s="77"/>
      <c r="B141" s="77"/>
      <c r="C141" s="77"/>
      <c r="D141" s="77"/>
      <c r="E141" s="75"/>
      <c r="G141" s="75"/>
      <c r="H141" s="77"/>
      <c r="I141" s="77"/>
    </row>
    <row r="142" spans="1:9">
      <c r="A142" s="77"/>
      <c r="B142" s="77"/>
      <c r="C142" s="77"/>
      <c r="D142" s="77"/>
      <c r="E142" s="75"/>
      <c r="G142" s="75"/>
      <c r="H142" s="77"/>
      <c r="I142" s="77"/>
    </row>
    <row r="143" spans="1:9">
      <c r="A143" s="77"/>
      <c r="B143" s="77"/>
      <c r="C143" s="77"/>
      <c r="D143" s="77"/>
      <c r="E143" s="75"/>
      <c r="G143" s="75"/>
      <c r="H143" s="77"/>
      <c r="I143" s="77"/>
    </row>
    <row r="144" spans="1:9">
      <c r="A144" s="77"/>
      <c r="B144" s="77"/>
      <c r="C144" s="77"/>
      <c r="D144" s="77"/>
      <c r="E144" s="75"/>
      <c r="G144" s="75"/>
      <c r="H144" s="77"/>
      <c r="I144" s="77"/>
    </row>
    <row r="145" spans="1:9">
      <c r="A145" s="77"/>
      <c r="B145" s="77"/>
      <c r="C145" s="77"/>
      <c r="D145" s="77"/>
      <c r="E145" s="75"/>
      <c r="G145" s="75"/>
      <c r="H145" s="77"/>
      <c r="I145" s="77"/>
    </row>
    <row r="146" spans="1:9">
      <c r="A146" s="77"/>
      <c r="B146" s="77"/>
      <c r="C146" s="77"/>
      <c r="D146" s="77"/>
      <c r="E146" s="75"/>
      <c r="G146" s="75"/>
      <c r="H146" s="77"/>
      <c r="I146" s="77"/>
    </row>
    <row r="147" spans="1:9">
      <c r="A147" s="77"/>
      <c r="B147" s="77"/>
      <c r="C147" s="77"/>
      <c r="D147" s="77"/>
      <c r="E147" s="75"/>
      <c r="G147" s="75"/>
      <c r="H147" s="77"/>
      <c r="I147" s="77"/>
    </row>
    <row r="148" spans="1:9">
      <c r="A148" s="77"/>
      <c r="B148" s="77"/>
      <c r="C148" s="77"/>
      <c r="D148" s="77"/>
      <c r="E148" s="75"/>
      <c r="G148" s="75"/>
      <c r="H148" s="77"/>
      <c r="I148" s="77"/>
    </row>
    <row r="149" spans="1:9">
      <c r="A149" s="77"/>
      <c r="B149" s="77"/>
      <c r="C149" s="77"/>
      <c r="D149" s="77"/>
      <c r="E149" s="75"/>
      <c r="G149" s="75"/>
      <c r="H149" s="77"/>
      <c r="I149" s="77"/>
    </row>
    <row r="150" spans="1:9">
      <c r="A150" s="76" t="s">
        <v>1521</v>
      </c>
      <c r="B150" s="77"/>
      <c r="C150" s="77"/>
      <c r="D150" s="77"/>
      <c r="E150" s="75"/>
      <c r="G150" s="75"/>
      <c r="H150" s="77"/>
      <c r="I150" s="77"/>
    </row>
    <row r="151" spans="1:9">
      <c r="A151" s="77"/>
      <c r="B151" s="77"/>
      <c r="C151" s="77"/>
      <c r="D151" s="77"/>
      <c r="E151" s="75"/>
      <c r="G151" s="75"/>
      <c r="H151" s="77"/>
      <c r="I151" s="77"/>
    </row>
    <row r="152" spans="1:9">
      <c r="A152" s="76" t="s">
        <v>1539</v>
      </c>
      <c r="B152" s="77"/>
      <c r="C152" s="77"/>
      <c r="D152" s="77"/>
      <c r="E152" s="75"/>
      <c r="G152" s="75"/>
      <c r="H152" s="77"/>
      <c r="I152" s="77"/>
    </row>
    <row r="153" spans="1:9">
      <c r="A153" s="77"/>
      <c r="B153" s="77"/>
      <c r="C153" s="77"/>
      <c r="D153" s="77"/>
      <c r="E153" s="75"/>
      <c r="G153" s="75"/>
      <c r="H153" s="77"/>
      <c r="I153" s="77"/>
    </row>
    <row r="154" spans="1:9">
      <c r="A154" s="77"/>
      <c r="B154" s="77"/>
      <c r="C154" s="77"/>
      <c r="D154" s="77"/>
      <c r="E154" s="75"/>
      <c r="G154" s="75"/>
      <c r="H154" s="77"/>
      <c r="I154" s="77"/>
    </row>
    <row r="155" spans="1:9">
      <c r="A155" s="77"/>
      <c r="B155" s="77"/>
      <c r="C155" s="77"/>
      <c r="D155" s="77"/>
      <c r="E155" s="75"/>
      <c r="G155" s="75"/>
      <c r="H155" s="77"/>
      <c r="I155" s="77"/>
    </row>
    <row r="156" spans="1:9">
      <c r="A156" s="77"/>
      <c r="B156" s="77"/>
      <c r="C156" s="77"/>
      <c r="D156" s="77"/>
      <c r="E156" s="75"/>
      <c r="G156" s="75"/>
      <c r="H156" s="77"/>
      <c r="I156" s="77"/>
    </row>
    <row r="157" spans="1:9">
      <c r="A157" s="77"/>
      <c r="B157" s="77"/>
      <c r="C157" s="77"/>
      <c r="D157" s="77"/>
      <c r="E157" s="75"/>
      <c r="G157" s="75"/>
      <c r="H157" s="77"/>
      <c r="I157" s="77"/>
    </row>
    <row r="158" spans="1:9">
      <c r="A158" s="77"/>
      <c r="B158" s="77"/>
      <c r="C158" s="77"/>
      <c r="D158" s="77"/>
      <c r="E158" s="75"/>
      <c r="G158" s="75"/>
      <c r="H158" s="77"/>
      <c r="I158" s="77"/>
    </row>
    <row r="159" spans="1:9">
      <c r="A159" s="77"/>
      <c r="B159" s="77"/>
      <c r="C159" s="77"/>
      <c r="D159" s="77"/>
      <c r="E159" s="75"/>
      <c r="G159" s="75"/>
      <c r="H159" s="77"/>
      <c r="I159" s="77"/>
    </row>
    <row r="160" spans="1:9">
      <c r="A160" s="77"/>
      <c r="B160" s="77"/>
      <c r="C160" s="77"/>
      <c r="D160" s="77"/>
      <c r="E160" s="75"/>
      <c r="G160" s="75"/>
      <c r="H160" s="77"/>
      <c r="I160" s="77"/>
    </row>
    <row r="161" spans="1:9">
      <c r="A161" s="77"/>
      <c r="B161" s="77"/>
      <c r="C161" s="77"/>
      <c r="D161" s="77"/>
      <c r="E161" s="75"/>
      <c r="G161" s="75"/>
      <c r="H161" s="77"/>
      <c r="I161" s="77"/>
    </row>
    <row r="162" spans="1:9">
      <c r="A162" s="77"/>
      <c r="B162" s="77"/>
      <c r="C162" s="77"/>
      <c r="D162" s="77"/>
      <c r="E162" s="75"/>
      <c r="G162" s="75"/>
      <c r="H162" s="77"/>
      <c r="I162" s="77"/>
    </row>
    <row r="163" spans="1:9">
      <c r="A163" s="77"/>
      <c r="B163" s="77"/>
      <c r="C163" s="77"/>
      <c r="D163" s="77"/>
      <c r="E163" s="75"/>
      <c r="G163" s="75"/>
      <c r="H163" s="77"/>
      <c r="I163" s="77"/>
    </row>
    <row r="164" spans="1:9">
      <c r="A164" s="77"/>
      <c r="B164" s="77"/>
      <c r="C164" s="77"/>
      <c r="D164" s="77"/>
      <c r="E164" s="75"/>
      <c r="G164" s="75"/>
      <c r="H164" s="77"/>
      <c r="I164" s="77"/>
    </row>
    <row r="165" spans="1:9">
      <c r="A165" s="77"/>
      <c r="B165" s="77"/>
      <c r="C165" s="77"/>
      <c r="D165" s="77"/>
      <c r="E165" s="75"/>
      <c r="G165" s="75"/>
      <c r="H165" s="77"/>
      <c r="I165" s="77"/>
    </row>
    <row r="166" spans="1:9">
      <c r="A166" s="77"/>
      <c r="B166" s="77"/>
      <c r="C166" s="77"/>
      <c r="D166" s="77"/>
      <c r="E166" s="75"/>
      <c r="G166" s="75"/>
      <c r="H166" s="77"/>
      <c r="I166" s="77"/>
    </row>
    <row r="167" spans="1:9">
      <c r="A167" s="77"/>
      <c r="B167" s="77"/>
      <c r="C167" s="77"/>
      <c r="D167" s="77"/>
      <c r="E167" s="75"/>
      <c r="G167" s="75"/>
      <c r="H167" s="77"/>
      <c r="I167" s="77"/>
    </row>
    <row r="168" spans="1:9">
      <c r="A168" s="77"/>
      <c r="B168" s="77"/>
      <c r="C168" s="77"/>
      <c r="D168" s="77"/>
      <c r="E168" s="75"/>
      <c r="G168" s="75"/>
      <c r="H168" s="77"/>
      <c r="I168" s="77"/>
    </row>
    <row r="169" spans="1:9">
      <c r="A169" s="76" t="s">
        <v>1522</v>
      </c>
      <c r="B169" s="77"/>
      <c r="C169" s="77"/>
      <c r="D169" s="77"/>
      <c r="E169" s="75"/>
      <c r="G169" s="75"/>
      <c r="H169" s="77"/>
      <c r="I169" s="77"/>
    </row>
    <row r="170" spans="1:9">
      <c r="A170" s="77"/>
      <c r="B170" s="77"/>
      <c r="C170" s="77"/>
      <c r="D170" s="77"/>
      <c r="E170" s="75"/>
      <c r="G170" s="75"/>
      <c r="H170" s="77"/>
      <c r="I170" s="77"/>
    </row>
    <row r="171" spans="1:9">
      <c r="A171" s="77" t="s">
        <v>1386</v>
      </c>
      <c r="B171" s="77"/>
      <c r="C171" s="77"/>
      <c r="D171" s="77"/>
      <c r="E171" s="75"/>
      <c r="G171" s="75"/>
      <c r="H171" s="77"/>
      <c r="I171" s="77"/>
    </row>
    <row r="174" spans="1:9">
      <c r="A174" s="77"/>
    </row>
    <row r="175" spans="1:9">
      <c r="A175" s="98"/>
    </row>
  </sheetData>
  <mergeCells count="7">
    <mergeCell ref="A110:B110"/>
    <mergeCell ref="A1:G1"/>
    <mergeCell ref="A93:D93"/>
    <mergeCell ref="A106:B106"/>
    <mergeCell ref="A107:B107"/>
    <mergeCell ref="A108:B108"/>
    <mergeCell ref="A109:B109"/>
  </mergeCells>
  <conditionalFormatting sqref="F2:F3 F5:F92 F94:F131 F172:F65536">
    <cfRule type="cellIs" dxfId="95" priority="3" stopIfTrue="1" operator="between">
      <formula>0.009</formula>
      <formula>-0.009</formula>
    </cfRule>
  </conditionalFormatting>
  <conditionalFormatting sqref="F93">
    <cfRule type="cellIs" dxfId="94" priority="2" stopIfTrue="1" operator="between">
      <formula>0.009</formula>
      <formula>-0.009</formula>
    </cfRule>
  </conditionalFormatting>
  <conditionalFormatting sqref="F132:F171">
    <cfRule type="cellIs" dxfId="93"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B24C2-DB91-46E2-A716-44F15A62BC2F}">
  <dimension ref="A1:I188"/>
  <sheetViews>
    <sheetView zoomScale="80" zoomScaleNormal="80" workbookViewId="0">
      <selection sqref="A1:G1"/>
    </sheetView>
  </sheetViews>
  <sheetFormatPr defaultColWidth="9.28515625" defaultRowHeight="11.25"/>
  <cols>
    <col min="1" max="1" width="35.28515625" style="8" bestFit="1" customWidth="1"/>
    <col min="2" max="2" width="43.28515625" style="8" bestFit="1" customWidth="1"/>
    <col min="3" max="3" width="32.28515625" style="8" bestFit="1" customWidth="1"/>
    <col min="4" max="4" width="15.7109375" style="9" customWidth="1"/>
    <col min="5" max="5" width="24.85546875" style="12" customWidth="1"/>
    <col min="6" max="6" width="11.7109375" style="13" bestFit="1" customWidth="1"/>
    <col min="7" max="7" width="6.7109375" style="12" customWidth="1"/>
    <col min="8" max="16384" width="9.28515625" style="8"/>
  </cols>
  <sheetData>
    <row r="1" spans="1:7" s="1" customFormat="1" ht="15">
      <c r="A1" s="160" t="s">
        <v>21</v>
      </c>
      <c r="B1" s="174"/>
      <c r="C1" s="174"/>
      <c r="D1" s="174"/>
      <c r="E1" s="174"/>
      <c r="F1" s="174"/>
      <c r="G1" s="174"/>
    </row>
    <row r="2" spans="1:7" s="1" customFormat="1" ht="12">
      <c r="D2" s="6"/>
      <c r="E2" s="7"/>
      <c r="F2" s="11"/>
      <c r="G2" s="12"/>
    </row>
    <row r="3" spans="1:7" s="1" customFormat="1" ht="12">
      <c r="A3" s="10" t="s">
        <v>7</v>
      </c>
      <c r="B3" s="2"/>
      <c r="C3" s="3"/>
      <c r="D3" s="4"/>
      <c r="E3" s="5"/>
      <c r="F3" s="11"/>
      <c r="G3" s="12"/>
    </row>
    <row r="4" spans="1:7" s="1" customFormat="1" ht="19.149999999999999" customHeight="1">
      <c r="A4" s="18" t="s">
        <v>2</v>
      </c>
      <c r="B4" s="18" t="s">
        <v>0</v>
      </c>
      <c r="C4" s="19" t="s">
        <v>4</v>
      </c>
      <c r="D4" s="20" t="s">
        <v>1</v>
      </c>
      <c r="E4" s="91" t="s">
        <v>6</v>
      </c>
      <c r="F4" s="21" t="s">
        <v>3</v>
      </c>
      <c r="G4" s="21" t="s">
        <v>5</v>
      </c>
    </row>
    <row r="5" spans="1:7">
      <c r="A5" s="22" t="s">
        <v>485</v>
      </c>
      <c r="B5" s="23"/>
      <c r="C5" s="23"/>
      <c r="D5" s="24"/>
      <c r="E5" s="25"/>
      <c r="F5" s="26"/>
      <c r="G5" s="25"/>
    </row>
    <row r="6" spans="1:7">
      <c r="A6" s="27" t="s">
        <v>44</v>
      </c>
      <c r="B6" s="28"/>
      <c r="C6" s="28"/>
      <c r="D6" s="29"/>
      <c r="E6" s="30"/>
      <c r="F6" s="31"/>
      <c r="G6" s="30"/>
    </row>
    <row r="7" spans="1:7">
      <c r="A7" s="28" t="s">
        <v>487</v>
      </c>
      <c r="B7" s="28" t="s">
        <v>486</v>
      </c>
      <c r="C7" s="28" t="s">
        <v>488</v>
      </c>
      <c r="D7" s="32">
        <v>1564859</v>
      </c>
      <c r="E7" s="30">
        <v>12486.792390000001</v>
      </c>
      <c r="F7" s="31">
        <v>4.4189663040756102</v>
      </c>
      <c r="G7" s="30"/>
    </row>
    <row r="8" spans="1:7">
      <c r="A8" s="28" t="s">
        <v>492</v>
      </c>
      <c r="B8" s="28" t="s">
        <v>491</v>
      </c>
      <c r="C8" s="28" t="s">
        <v>488</v>
      </c>
      <c r="D8" s="32">
        <v>959282</v>
      </c>
      <c r="E8" s="30">
        <v>9850.8668579999994</v>
      </c>
      <c r="F8" s="31">
        <v>3.4861353782336102</v>
      </c>
      <c r="G8" s="30"/>
    </row>
    <row r="9" spans="1:7">
      <c r="A9" s="28" t="s">
        <v>499</v>
      </c>
      <c r="B9" s="28" t="s">
        <v>498</v>
      </c>
      <c r="C9" s="28" t="s">
        <v>500</v>
      </c>
      <c r="D9" s="32">
        <v>651115</v>
      </c>
      <c r="E9" s="30">
        <v>8424.7769850000004</v>
      </c>
      <c r="F9" s="31">
        <v>2.9814546805375901</v>
      </c>
      <c r="G9" s="30"/>
    </row>
    <row r="10" spans="1:7">
      <c r="A10" s="28" t="s">
        <v>490</v>
      </c>
      <c r="B10" s="28" t="s">
        <v>489</v>
      </c>
      <c r="C10" s="28" t="s">
        <v>488</v>
      </c>
      <c r="D10" s="32">
        <v>606061</v>
      </c>
      <c r="E10" s="30">
        <v>8334.5508719999998</v>
      </c>
      <c r="F10" s="31">
        <v>2.9495244505280001</v>
      </c>
      <c r="G10" s="30"/>
    </row>
    <row r="11" spans="1:7">
      <c r="A11" s="28" t="s">
        <v>494</v>
      </c>
      <c r="B11" s="28" t="s">
        <v>493</v>
      </c>
      <c r="C11" s="28" t="s">
        <v>488</v>
      </c>
      <c r="D11" s="32">
        <v>597623</v>
      </c>
      <c r="E11" s="30">
        <v>8042.2127110000001</v>
      </c>
      <c r="F11" s="31">
        <v>2.8460685394736198</v>
      </c>
      <c r="G11" s="30"/>
    </row>
    <row r="12" spans="1:7">
      <c r="A12" s="28" t="s">
        <v>496</v>
      </c>
      <c r="B12" s="28" t="s">
        <v>495</v>
      </c>
      <c r="C12" s="28" t="s">
        <v>497</v>
      </c>
      <c r="D12" s="32">
        <v>165175</v>
      </c>
      <c r="E12" s="30">
        <v>6843.8609500000002</v>
      </c>
      <c r="F12" s="31">
        <v>2.4219823621035501</v>
      </c>
      <c r="G12" s="30"/>
    </row>
    <row r="13" spans="1:7">
      <c r="A13" s="28" t="s">
        <v>502</v>
      </c>
      <c r="B13" s="28" t="s">
        <v>501</v>
      </c>
      <c r="C13" s="28" t="s">
        <v>503</v>
      </c>
      <c r="D13" s="32">
        <v>324103</v>
      </c>
      <c r="E13" s="30">
        <v>6002.3875600000001</v>
      </c>
      <c r="F13" s="31">
        <v>2.1241923100190698</v>
      </c>
      <c r="G13" s="30"/>
    </row>
    <row r="14" spans="1:7">
      <c r="A14" s="28" t="s">
        <v>517</v>
      </c>
      <c r="B14" s="28" t="s">
        <v>516</v>
      </c>
      <c r="C14" s="28" t="s">
        <v>518</v>
      </c>
      <c r="D14" s="32">
        <v>52703</v>
      </c>
      <c r="E14" s="30">
        <v>5930.6685900000002</v>
      </c>
      <c r="F14" s="31">
        <v>2.0988115955894102</v>
      </c>
      <c r="G14" s="30"/>
    </row>
    <row r="15" spans="1:7">
      <c r="A15" s="28" t="s">
        <v>505</v>
      </c>
      <c r="B15" s="28" t="s">
        <v>504</v>
      </c>
      <c r="C15" s="28" t="s">
        <v>506</v>
      </c>
      <c r="D15" s="32">
        <v>178448</v>
      </c>
      <c r="E15" s="30">
        <v>5476.2122239999999</v>
      </c>
      <c r="F15" s="31">
        <v>1.93798347373844</v>
      </c>
      <c r="G15" s="30"/>
    </row>
    <row r="16" spans="1:7">
      <c r="A16" s="28" t="s">
        <v>511</v>
      </c>
      <c r="B16" s="28" t="s">
        <v>510</v>
      </c>
      <c r="C16" s="28" t="s">
        <v>512</v>
      </c>
      <c r="D16" s="32">
        <v>2054050</v>
      </c>
      <c r="E16" s="30">
        <v>5435.0163000000002</v>
      </c>
      <c r="F16" s="31">
        <v>1.92340459756789</v>
      </c>
      <c r="G16" s="30"/>
    </row>
    <row r="17" spans="1:7">
      <c r="A17" s="28" t="s">
        <v>618</v>
      </c>
      <c r="B17" s="28" t="s">
        <v>617</v>
      </c>
      <c r="C17" s="28" t="s">
        <v>541</v>
      </c>
      <c r="D17" s="32">
        <v>59440</v>
      </c>
      <c r="E17" s="30">
        <v>5160.5807999999997</v>
      </c>
      <c r="F17" s="31">
        <v>1.8262842812155999</v>
      </c>
      <c r="G17" s="30"/>
    </row>
    <row r="18" spans="1:7">
      <c r="A18" s="28" t="s">
        <v>528</v>
      </c>
      <c r="B18" s="28" t="s">
        <v>527</v>
      </c>
      <c r="C18" s="28" t="s">
        <v>529</v>
      </c>
      <c r="D18" s="32">
        <v>608166</v>
      </c>
      <c r="E18" s="30">
        <v>5085.7881749999997</v>
      </c>
      <c r="F18" s="31">
        <v>1.7998158272407401</v>
      </c>
      <c r="G18" s="30"/>
    </row>
    <row r="19" spans="1:7">
      <c r="A19" s="28" t="s">
        <v>620</v>
      </c>
      <c r="B19" s="28" t="s">
        <v>619</v>
      </c>
      <c r="C19" s="28" t="s">
        <v>512</v>
      </c>
      <c r="D19" s="32">
        <v>153919</v>
      </c>
      <c r="E19" s="30">
        <v>5052.5450940000001</v>
      </c>
      <c r="F19" s="31">
        <v>1.7880513924528001</v>
      </c>
      <c r="G19" s="30"/>
    </row>
    <row r="20" spans="1:7">
      <c r="A20" s="28" t="s">
        <v>622</v>
      </c>
      <c r="B20" s="28" t="s">
        <v>621</v>
      </c>
      <c r="C20" s="28" t="s">
        <v>564</v>
      </c>
      <c r="D20" s="32">
        <v>107768</v>
      </c>
      <c r="E20" s="30">
        <v>4746.1027199999999</v>
      </c>
      <c r="F20" s="31">
        <v>1.6796041241270001</v>
      </c>
      <c r="G20" s="30"/>
    </row>
    <row r="21" spans="1:7">
      <c r="A21" s="28" t="s">
        <v>520</v>
      </c>
      <c r="B21" s="28" t="s">
        <v>519</v>
      </c>
      <c r="C21" s="28" t="s">
        <v>509</v>
      </c>
      <c r="D21" s="32">
        <v>438001</v>
      </c>
      <c r="E21" s="30">
        <v>4694.4947179999999</v>
      </c>
      <c r="F21" s="31">
        <v>1.6613405048774801</v>
      </c>
      <c r="G21" s="30"/>
    </row>
    <row r="22" spans="1:7">
      <c r="A22" s="28" t="s">
        <v>548</v>
      </c>
      <c r="B22" s="28" t="s">
        <v>547</v>
      </c>
      <c r="C22" s="28" t="s">
        <v>549</v>
      </c>
      <c r="D22" s="32">
        <v>85355</v>
      </c>
      <c r="E22" s="30">
        <v>4582.1978200000003</v>
      </c>
      <c r="F22" s="31">
        <v>1.62159961764117</v>
      </c>
      <c r="G22" s="30"/>
    </row>
    <row r="23" spans="1:7">
      <c r="A23" s="28" t="s">
        <v>573</v>
      </c>
      <c r="B23" s="28" t="s">
        <v>572</v>
      </c>
      <c r="C23" s="28" t="s">
        <v>574</v>
      </c>
      <c r="D23" s="32">
        <v>2742307</v>
      </c>
      <c r="E23" s="30">
        <v>4324.6181390000002</v>
      </c>
      <c r="F23" s="31">
        <v>1.53044442778913</v>
      </c>
      <c r="G23" s="30"/>
    </row>
    <row r="24" spans="1:7">
      <c r="A24" s="28" t="s">
        <v>522</v>
      </c>
      <c r="B24" s="28" t="s">
        <v>521</v>
      </c>
      <c r="C24" s="28" t="s">
        <v>523</v>
      </c>
      <c r="D24" s="32">
        <v>294710</v>
      </c>
      <c r="E24" s="30">
        <v>4318.6803399999999</v>
      </c>
      <c r="F24" s="31">
        <v>1.5283430928039801</v>
      </c>
      <c r="G24" s="30"/>
    </row>
    <row r="25" spans="1:7">
      <c r="A25" s="28" t="s">
        <v>531</v>
      </c>
      <c r="B25" s="28" t="s">
        <v>530</v>
      </c>
      <c r="C25" s="28" t="s">
        <v>532</v>
      </c>
      <c r="D25" s="32">
        <v>82369</v>
      </c>
      <c r="E25" s="30">
        <v>4239.1205849999997</v>
      </c>
      <c r="F25" s="31">
        <v>1.5001875933350299</v>
      </c>
      <c r="G25" s="30"/>
    </row>
    <row r="26" spans="1:7">
      <c r="A26" s="28" t="s">
        <v>556</v>
      </c>
      <c r="B26" s="28" t="s">
        <v>555</v>
      </c>
      <c r="C26" s="28" t="s">
        <v>544</v>
      </c>
      <c r="D26" s="32">
        <v>96371</v>
      </c>
      <c r="E26" s="30">
        <v>4222.2062519999999</v>
      </c>
      <c r="F26" s="31">
        <v>1.49420175924342</v>
      </c>
      <c r="G26" s="30"/>
    </row>
    <row r="27" spans="1:7">
      <c r="A27" s="28" t="s">
        <v>624</v>
      </c>
      <c r="B27" s="28" t="s">
        <v>623</v>
      </c>
      <c r="C27" s="28" t="s">
        <v>625</v>
      </c>
      <c r="D27" s="32">
        <v>299931</v>
      </c>
      <c r="E27" s="30">
        <v>4187.9365529999995</v>
      </c>
      <c r="F27" s="31">
        <v>1.48207401334984</v>
      </c>
      <c r="G27" s="30"/>
    </row>
    <row r="28" spans="1:7">
      <c r="A28" s="28" t="s">
        <v>627</v>
      </c>
      <c r="B28" s="28" t="s">
        <v>626</v>
      </c>
      <c r="C28" s="28" t="s">
        <v>526</v>
      </c>
      <c r="D28" s="32">
        <v>1083458</v>
      </c>
      <c r="E28" s="30">
        <v>4176.7305900000001</v>
      </c>
      <c r="F28" s="31">
        <v>1.47810832133262</v>
      </c>
      <c r="G28" s="30"/>
    </row>
    <row r="29" spans="1:7">
      <c r="A29" s="28" t="s">
        <v>629</v>
      </c>
      <c r="B29" s="28" t="s">
        <v>628</v>
      </c>
      <c r="C29" s="28" t="s">
        <v>630</v>
      </c>
      <c r="D29" s="32">
        <v>395282</v>
      </c>
      <c r="E29" s="30">
        <v>3781.2676120000001</v>
      </c>
      <c r="F29" s="31">
        <v>1.3381574420586999</v>
      </c>
      <c r="G29" s="30"/>
    </row>
    <row r="30" spans="1:7">
      <c r="A30" s="28" t="s">
        <v>632</v>
      </c>
      <c r="B30" s="28" t="s">
        <v>631</v>
      </c>
      <c r="C30" s="28" t="s">
        <v>544</v>
      </c>
      <c r="D30" s="32">
        <v>80643</v>
      </c>
      <c r="E30" s="30">
        <v>3630.3865740000001</v>
      </c>
      <c r="F30" s="31">
        <v>1.2847619661012499</v>
      </c>
      <c r="G30" s="30"/>
    </row>
    <row r="31" spans="1:7">
      <c r="A31" s="28" t="s">
        <v>537</v>
      </c>
      <c r="B31" s="28" t="s">
        <v>536</v>
      </c>
      <c r="C31" s="28" t="s">
        <v>538</v>
      </c>
      <c r="D31" s="32">
        <v>1889055</v>
      </c>
      <c r="E31" s="30">
        <v>3552.5568330000001</v>
      </c>
      <c r="F31" s="31">
        <v>1.2572187034128</v>
      </c>
      <c r="G31" s="30"/>
    </row>
    <row r="32" spans="1:7">
      <c r="A32" s="28" t="s">
        <v>554</v>
      </c>
      <c r="B32" s="28" t="s">
        <v>553</v>
      </c>
      <c r="C32" s="28" t="s">
        <v>523</v>
      </c>
      <c r="D32" s="32">
        <v>245352</v>
      </c>
      <c r="E32" s="30">
        <v>3517.1209199999998</v>
      </c>
      <c r="F32" s="31">
        <v>1.24467824461358</v>
      </c>
      <c r="G32" s="30"/>
    </row>
    <row r="33" spans="1:7">
      <c r="A33" s="28" t="s">
        <v>634</v>
      </c>
      <c r="B33" s="28" t="s">
        <v>633</v>
      </c>
      <c r="C33" s="28" t="s">
        <v>564</v>
      </c>
      <c r="D33" s="32">
        <v>658960</v>
      </c>
      <c r="E33" s="30">
        <v>3514.89264</v>
      </c>
      <c r="F33" s="31">
        <v>1.2438896758660201</v>
      </c>
      <c r="G33" s="30"/>
    </row>
    <row r="34" spans="1:7">
      <c r="A34" s="28" t="s">
        <v>611</v>
      </c>
      <c r="B34" s="28" t="s">
        <v>610</v>
      </c>
      <c r="C34" s="28" t="s">
        <v>567</v>
      </c>
      <c r="D34" s="32">
        <v>902209</v>
      </c>
      <c r="E34" s="30">
        <v>3496.9620839999998</v>
      </c>
      <c r="F34" s="31">
        <v>1.23754420936809</v>
      </c>
      <c r="G34" s="30"/>
    </row>
    <row r="35" spans="1:7">
      <c r="A35" s="28" t="s">
        <v>636</v>
      </c>
      <c r="B35" s="28" t="s">
        <v>635</v>
      </c>
      <c r="C35" s="28" t="s">
        <v>559</v>
      </c>
      <c r="D35" s="32">
        <v>938619</v>
      </c>
      <c r="E35" s="30">
        <v>3434.4069209999998</v>
      </c>
      <c r="F35" s="31">
        <v>1.21540648585918</v>
      </c>
      <c r="G35" s="30"/>
    </row>
    <row r="36" spans="1:7">
      <c r="A36" s="28" t="s">
        <v>508</v>
      </c>
      <c r="B36" s="28" t="s">
        <v>507</v>
      </c>
      <c r="C36" s="28" t="s">
        <v>509</v>
      </c>
      <c r="D36" s="32">
        <v>339802</v>
      </c>
      <c r="E36" s="30">
        <v>3399.3792079999998</v>
      </c>
      <c r="F36" s="31">
        <v>1.20301048545961</v>
      </c>
      <c r="G36" s="30"/>
    </row>
    <row r="37" spans="1:7">
      <c r="A37" s="28" t="s">
        <v>546</v>
      </c>
      <c r="B37" s="28" t="s">
        <v>545</v>
      </c>
      <c r="C37" s="28" t="s">
        <v>526</v>
      </c>
      <c r="D37" s="32">
        <v>1847495</v>
      </c>
      <c r="E37" s="30">
        <v>3118.7563100000002</v>
      </c>
      <c r="F37" s="31">
        <v>1.10370050322533</v>
      </c>
      <c r="G37" s="30"/>
    </row>
    <row r="38" spans="1:7">
      <c r="A38" s="28" t="s">
        <v>608</v>
      </c>
      <c r="B38" s="28" t="s">
        <v>607</v>
      </c>
      <c r="C38" s="28" t="s">
        <v>609</v>
      </c>
      <c r="D38" s="32">
        <v>147112</v>
      </c>
      <c r="E38" s="30">
        <v>3116.1263840000001</v>
      </c>
      <c r="F38" s="31">
        <v>1.1027697954812401</v>
      </c>
      <c r="G38" s="30"/>
    </row>
    <row r="39" spans="1:7">
      <c r="A39" s="28" t="s">
        <v>638</v>
      </c>
      <c r="B39" s="28" t="s">
        <v>637</v>
      </c>
      <c r="C39" s="28" t="s">
        <v>639</v>
      </c>
      <c r="D39" s="32">
        <v>1651694</v>
      </c>
      <c r="E39" s="30">
        <v>2865.0284120000001</v>
      </c>
      <c r="F39" s="31">
        <v>1.01390842559266</v>
      </c>
      <c r="G39" s="30"/>
    </row>
    <row r="40" spans="1:7">
      <c r="A40" s="28" t="s">
        <v>641</v>
      </c>
      <c r="B40" s="28" t="s">
        <v>640</v>
      </c>
      <c r="C40" s="28" t="s">
        <v>512</v>
      </c>
      <c r="D40" s="32">
        <v>335707</v>
      </c>
      <c r="E40" s="30">
        <v>2721.7445029999999</v>
      </c>
      <c r="F40" s="31">
        <v>0.96320150695322204</v>
      </c>
      <c r="G40" s="30"/>
    </row>
    <row r="41" spans="1:7">
      <c r="A41" s="28" t="s">
        <v>583</v>
      </c>
      <c r="B41" s="28" t="s">
        <v>582</v>
      </c>
      <c r="C41" s="28" t="s">
        <v>567</v>
      </c>
      <c r="D41" s="32">
        <v>106056</v>
      </c>
      <c r="E41" s="30">
        <v>2721.39696</v>
      </c>
      <c r="F41" s="31">
        <v>0.96307851453385196</v>
      </c>
      <c r="G41" s="30"/>
    </row>
    <row r="42" spans="1:7">
      <c r="A42" s="28" t="s">
        <v>643</v>
      </c>
      <c r="B42" s="28" t="s">
        <v>642</v>
      </c>
      <c r="C42" s="28" t="s">
        <v>644</v>
      </c>
      <c r="D42" s="32">
        <v>1116750</v>
      </c>
      <c r="E42" s="30">
        <v>2623.24575</v>
      </c>
      <c r="F42" s="31">
        <v>0.92834366220767695</v>
      </c>
      <c r="G42" s="30"/>
    </row>
    <row r="43" spans="1:7">
      <c r="A43" s="28" t="s">
        <v>646</v>
      </c>
      <c r="B43" s="28" t="s">
        <v>645</v>
      </c>
      <c r="C43" s="28" t="s">
        <v>579</v>
      </c>
      <c r="D43" s="32">
        <v>319564</v>
      </c>
      <c r="E43" s="30">
        <v>2604.1270359999999</v>
      </c>
      <c r="F43" s="31">
        <v>0.92157771701498503</v>
      </c>
      <c r="G43" s="30"/>
    </row>
    <row r="44" spans="1:7">
      <c r="A44" s="28" t="s">
        <v>605</v>
      </c>
      <c r="B44" s="28" t="s">
        <v>604</v>
      </c>
      <c r="C44" s="28" t="s">
        <v>606</v>
      </c>
      <c r="D44" s="32">
        <v>150000</v>
      </c>
      <c r="E44" s="30">
        <v>2442.9</v>
      </c>
      <c r="F44" s="31">
        <v>0.86452088311098296</v>
      </c>
      <c r="G44" s="30"/>
    </row>
    <row r="45" spans="1:7">
      <c r="A45" s="28" t="s">
        <v>648</v>
      </c>
      <c r="B45" s="28" t="s">
        <v>647</v>
      </c>
      <c r="C45" s="28" t="s">
        <v>500</v>
      </c>
      <c r="D45" s="32">
        <v>777512</v>
      </c>
      <c r="E45" s="30">
        <v>2360.1376759999998</v>
      </c>
      <c r="F45" s="31">
        <v>0.83523202256294704</v>
      </c>
      <c r="G45" s="30"/>
    </row>
    <row r="46" spans="1:7">
      <c r="A46" s="28" t="s">
        <v>650</v>
      </c>
      <c r="B46" s="28" t="s">
        <v>649</v>
      </c>
      <c r="C46" s="28" t="s">
        <v>586</v>
      </c>
      <c r="D46" s="32">
        <v>172773</v>
      </c>
      <c r="E46" s="30">
        <v>1856.6186580000001</v>
      </c>
      <c r="F46" s="31">
        <v>0.65704105850198102</v>
      </c>
      <c r="G46" s="30"/>
    </row>
    <row r="47" spans="1:7">
      <c r="A47" s="28" t="s">
        <v>652</v>
      </c>
      <c r="B47" s="28" t="s">
        <v>651</v>
      </c>
      <c r="C47" s="28" t="s">
        <v>606</v>
      </c>
      <c r="D47" s="32">
        <v>1169644</v>
      </c>
      <c r="E47" s="30">
        <v>1833.533934</v>
      </c>
      <c r="F47" s="31">
        <v>0.64887157715650901</v>
      </c>
      <c r="G47" s="30"/>
    </row>
    <row r="48" spans="1:7">
      <c r="A48" s="28" t="s">
        <v>654</v>
      </c>
      <c r="B48" s="28" t="s">
        <v>653</v>
      </c>
      <c r="C48" s="28" t="s">
        <v>564</v>
      </c>
      <c r="D48" s="32">
        <v>642767</v>
      </c>
      <c r="E48" s="30">
        <v>1311.6303399999999</v>
      </c>
      <c r="F48" s="31">
        <v>0.46417447290186198</v>
      </c>
      <c r="G48" s="30"/>
    </row>
    <row r="49" spans="1:7">
      <c r="A49" s="28" t="s">
        <v>656</v>
      </c>
      <c r="B49" s="28" t="s">
        <v>655</v>
      </c>
      <c r="C49" s="28" t="s">
        <v>564</v>
      </c>
      <c r="D49" s="32">
        <v>476199</v>
      </c>
      <c r="E49" s="30">
        <v>1308.356753</v>
      </c>
      <c r="F49" s="31">
        <v>0.46301597917547899</v>
      </c>
      <c r="G49" s="30"/>
    </row>
    <row r="50" spans="1:7">
      <c r="A50" s="28" t="s">
        <v>658</v>
      </c>
      <c r="B50" s="28" t="s">
        <v>657</v>
      </c>
      <c r="C50" s="28" t="s">
        <v>535</v>
      </c>
      <c r="D50" s="32">
        <v>82023</v>
      </c>
      <c r="E50" s="30">
        <v>1283.331858</v>
      </c>
      <c r="F50" s="31">
        <v>0.45415988833051701</v>
      </c>
      <c r="G50" s="30"/>
    </row>
    <row r="51" spans="1:7">
      <c r="A51" s="28" t="s">
        <v>660</v>
      </c>
      <c r="B51" s="28" t="s">
        <v>659</v>
      </c>
      <c r="C51" s="28" t="s">
        <v>661</v>
      </c>
      <c r="D51" s="32">
        <v>38421</v>
      </c>
      <c r="E51" s="30">
        <v>981.69497100000001</v>
      </c>
      <c r="F51" s="31">
        <v>0.34741323970466698</v>
      </c>
      <c r="G51" s="30"/>
    </row>
    <row r="52" spans="1:7">
      <c r="A52" s="28" t="s">
        <v>540</v>
      </c>
      <c r="B52" s="28" t="s">
        <v>539</v>
      </c>
      <c r="C52" s="28" t="s">
        <v>541</v>
      </c>
      <c r="D52" s="32">
        <v>164717</v>
      </c>
      <c r="E52" s="30">
        <v>889.71887549999997</v>
      </c>
      <c r="F52" s="31">
        <v>0.31486370623757498</v>
      </c>
      <c r="G52" s="30"/>
    </row>
    <row r="53" spans="1:7">
      <c r="A53" s="28" t="s">
        <v>663</v>
      </c>
      <c r="B53" s="28" t="s">
        <v>662</v>
      </c>
      <c r="C53" s="28" t="s">
        <v>541</v>
      </c>
      <c r="D53" s="32">
        <v>150332</v>
      </c>
      <c r="E53" s="30">
        <v>660.70914000000005</v>
      </c>
      <c r="F53" s="31">
        <v>0.23381916950849299</v>
      </c>
      <c r="G53" s="30"/>
    </row>
    <row r="54" spans="1:7">
      <c r="A54" s="27" t="s">
        <v>65</v>
      </c>
      <c r="B54" s="27"/>
      <c r="C54" s="27"/>
      <c r="D54" s="33"/>
      <c r="E54" s="34">
        <f>SUM(E7:E53)</f>
        <v>194644.37757849996</v>
      </c>
      <c r="F54" s="35">
        <f>SUM(F7:F53)</f>
        <v>68.882937982214784</v>
      </c>
      <c r="G54" s="34"/>
    </row>
    <row r="55" spans="1:7">
      <c r="A55" s="28"/>
      <c r="B55" s="28"/>
      <c r="C55" s="28"/>
      <c r="D55" s="29"/>
      <c r="E55" s="30"/>
      <c r="F55" s="31"/>
      <c r="G55" s="30"/>
    </row>
    <row r="56" spans="1:7">
      <c r="A56" s="27" t="s">
        <v>664</v>
      </c>
      <c r="B56" s="28"/>
      <c r="C56" s="28"/>
      <c r="D56" s="29"/>
      <c r="E56" s="30"/>
      <c r="F56" s="31"/>
      <c r="G56" s="30"/>
    </row>
    <row r="57" spans="1:7">
      <c r="A57" s="28" t="s">
        <v>666</v>
      </c>
      <c r="B57" s="28" t="s">
        <v>665</v>
      </c>
      <c r="C57" s="28" t="s">
        <v>535</v>
      </c>
      <c r="D57" s="32">
        <v>2114681</v>
      </c>
      <c r="E57" s="30">
        <v>2441.3992149999999</v>
      </c>
      <c r="F57" s="31">
        <v>0.86398976846300002</v>
      </c>
      <c r="G57" s="30"/>
    </row>
    <row r="58" spans="1:7">
      <c r="A58" s="27" t="s">
        <v>65</v>
      </c>
      <c r="B58" s="27"/>
      <c r="C58" s="27"/>
      <c r="D58" s="33"/>
      <c r="E58" s="34">
        <f>SUM(E56:E57)</f>
        <v>2441.3992149999999</v>
      </c>
      <c r="F58" s="35">
        <f>SUM(F56:F57)</f>
        <v>0.86398976846300002</v>
      </c>
      <c r="G58" s="34"/>
    </row>
    <row r="59" spans="1:7">
      <c r="A59" s="28"/>
      <c r="B59" s="28"/>
      <c r="C59" s="28"/>
      <c r="D59" s="29"/>
      <c r="E59" s="30"/>
      <c r="F59" s="31"/>
      <c r="G59" s="30"/>
    </row>
    <row r="60" spans="1:7">
      <c r="A60" s="27" t="s">
        <v>43</v>
      </c>
      <c r="B60" s="28"/>
      <c r="C60" s="28"/>
      <c r="D60" s="29"/>
      <c r="E60" s="30"/>
      <c r="F60" s="31"/>
      <c r="G60" s="30"/>
    </row>
    <row r="61" spans="1:7">
      <c r="A61" s="27" t="s">
        <v>44</v>
      </c>
      <c r="B61" s="28"/>
      <c r="C61" s="28"/>
      <c r="D61" s="29"/>
      <c r="E61" s="30"/>
      <c r="F61" s="31"/>
      <c r="G61" s="30"/>
    </row>
    <row r="62" spans="1:7">
      <c r="A62" s="28" t="s">
        <v>304</v>
      </c>
      <c r="B62" s="28" t="s">
        <v>303</v>
      </c>
      <c r="C62" s="28" t="s">
        <v>50</v>
      </c>
      <c r="D62" s="32">
        <v>5500</v>
      </c>
      <c r="E62" s="30">
        <v>5601.7732808000001</v>
      </c>
      <c r="F62" s="31">
        <v>1.9824184304329799</v>
      </c>
      <c r="G62" s="30">
        <v>7.65</v>
      </c>
    </row>
    <row r="63" spans="1:7">
      <c r="A63" s="28" t="s">
        <v>668</v>
      </c>
      <c r="B63" s="28" t="s">
        <v>667</v>
      </c>
      <c r="C63" s="28" t="s">
        <v>50</v>
      </c>
      <c r="D63" s="32">
        <v>5000</v>
      </c>
      <c r="E63" s="30">
        <v>5227.4239725999996</v>
      </c>
      <c r="F63" s="31">
        <v>1.84993949371144</v>
      </c>
      <c r="G63" s="30">
        <v>7.8650000000000002</v>
      </c>
    </row>
    <row r="64" spans="1:7">
      <c r="A64" s="28" t="s">
        <v>669</v>
      </c>
      <c r="B64" s="28" t="s">
        <v>1825</v>
      </c>
      <c r="C64" s="28" t="s">
        <v>50</v>
      </c>
      <c r="D64" s="32">
        <v>5000</v>
      </c>
      <c r="E64" s="30">
        <v>5123.1999315000003</v>
      </c>
      <c r="F64" s="31">
        <v>1.8130555197243099</v>
      </c>
      <c r="G64" s="30">
        <v>7.2149999999999999</v>
      </c>
    </row>
    <row r="65" spans="1:7">
      <c r="A65" s="28" t="s">
        <v>671</v>
      </c>
      <c r="B65" s="28" t="s">
        <v>670</v>
      </c>
      <c r="C65" s="28" t="s">
        <v>50</v>
      </c>
      <c r="D65" s="32">
        <v>500</v>
      </c>
      <c r="E65" s="30">
        <v>4998.6068493000002</v>
      </c>
      <c r="F65" s="31">
        <v>1.7689631207505201</v>
      </c>
      <c r="G65" s="30">
        <v>7.6254999999999997</v>
      </c>
    </row>
    <row r="66" spans="1:7">
      <c r="A66" s="28" t="s">
        <v>673</v>
      </c>
      <c r="B66" s="28" t="s">
        <v>672</v>
      </c>
      <c r="C66" s="28" t="s">
        <v>50</v>
      </c>
      <c r="D66" s="32">
        <v>3500</v>
      </c>
      <c r="E66" s="30">
        <v>3643.4639452000001</v>
      </c>
      <c r="F66" s="31">
        <v>1.28938993306616</v>
      </c>
      <c r="G66" s="30">
        <v>7.3449</v>
      </c>
    </row>
    <row r="67" spans="1:7">
      <c r="A67" s="28" t="s">
        <v>314</v>
      </c>
      <c r="B67" s="28" t="s">
        <v>313</v>
      </c>
      <c r="C67" s="28" t="s">
        <v>50</v>
      </c>
      <c r="D67" s="32">
        <v>2485</v>
      </c>
      <c r="E67" s="30">
        <v>2557.9966708000002</v>
      </c>
      <c r="F67" s="31">
        <v>0.90525258538416298</v>
      </c>
      <c r="G67" s="30">
        <v>7.9050000000000002</v>
      </c>
    </row>
    <row r="68" spans="1:7">
      <c r="A68" s="28" t="s">
        <v>674</v>
      </c>
      <c r="B68" s="28" t="s">
        <v>1824</v>
      </c>
      <c r="C68" s="28" t="s">
        <v>50</v>
      </c>
      <c r="D68" s="32">
        <v>250</v>
      </c>
      <c r="E68" s="30">
        <v>2550.7852054999998</v>
      </c>
      <c r="F68" s="31">
        <v>0.90270051106688398</v>
      </c>
      <c r="G68" s="30">
        <v>7.2149999999999999</v>
      </c>
    </row>
    <row r="69" spans="1:7">
      <c r="A69" s="28" t="s">
        <v>312</v>
      </c>
      <c r="B69" s="28" t="s">
        <v>1823</v>
      </c>
      <c r="C69" s="28" t="s">
        <v>47</v>
      </c>
      <c r="D69" s="32">
        <v>2000</v>
      </c>
      <c r="E69" s="30">
        <v>2163.7977259999998</v>
      </c>
      <c r="F69" s="31">
        <v>0.76574903637277703</v>
      </c>
      <c r="G69" s="30">
        <v>7.35</v>
      </c>
    </row>
    <row r="70" spans="1:7">
      <c r="A70" s="27" t="s">
        <v>65</v>
      </c>
      <c r="B70" s="27"/>
      <c r="C70" s="27"/>
      <c r="D70" s="33"/>
      <c r="E70" s="34">
        <f>SUM(E61:E69)</f>
        <v>31867.047581700001</v>
      </c>
      <c r="F70" s="35">
        <f>SUM(F61:F69)</f>
        <v>11.277468630509233</v>
      </c>
      <c r="G70" s="34"/>
    </row>
    <row r="71" spans="1:7">
      <c r="A71" s="28"/>
      <c r="B71" s="28"/>
      <c r="C71" s="28"/>
      <c r="D71" s="29"/>
      <c r="E71" s="30"/>
      <c r="F71" s="31"/>
      <c r="G71" s="30"/>
    </row>
    <row r="72" spans="1:7">
      <c r="A72" s="27" t="s">
        <v>66</v>
      </c>
      <c r="B72" s="28"/>
      <c r="C72" s="28"/>
      <c r="D72" s="29"/>
      <c r="E72" s="30"/>
      <c r="F72" s="31"/>
      <c r="G72" s="30"/>
    </row>
    <row r="73" spans="1:7">
      <c r="A73" s="27" t="s">
        <v>67</v>
      </c>
      <c r="B73" s="28"/>
      <c r="C73" s="28"/>
      <c r="D73" s="29"/>
      <c r="E73" s="30"/>
      <c r="F73" s="31"/>
      <c r="G73" s="30"/>
    </row>
    <row r="74" spans="1:7">
      <c r="A74" s="28" t="s">
        <v>292</v>
      </c>
      <c r="B74" s="28" t="s">
        <v>291</v>
      </c>
      <c r="C74" s="28" t="s">
        <v>75</v>
      </c>
      <c r="D74" s="32">
        <v>800</v>
      </c>
      <c r="E74" s="30">
        <v>3813.424</v>
      </c>
      <c r="F74" s="31">
        <v>1.3495373057254201</v>
      </c>
      <c r="G74" s="30">
        <v>6.8949999999999996</v>
      </c>
    </row>
    <row r="75" spans="1:7">
      <c r="A75" s="28" t="s">
        <v>224</v>
      </c>
      <c r="B75" s="28" t="s">
        <v>223</v>
      </c>
      <c r="C75" s="28" t="s">
        <v>78</v>
      </c>
      <c r="D75" s="32">
        <v>100</v>
      </c>
      <c r="E75" s="30">
        <v>486.863</v>
      </c>
      <c r="F75" s="31">
        <v>0.172296545382153</v>
      </c>
      <c r="G75" s="30">
        <v>6.7</v>
      </c>
    </row>
    <row r="76" spans="1:7">
      <c r="A76" s="28" t="s">
        <v>472</v>
      </c>
      <c r="B76" s="28" t="s">
        <v>471</v>
      </c>
      <c r="C76" s="28" t="s">
        <v>78</v>
      </c>
      <c r="D76" s="32">
        <v>100</v>
      </c>
      <c r="E76" s="30">
        <v>479.39749999999998</v>
      </c>
      <c r="F76" s="31">
        <v>0.16965457041270501</v>
      </c>
      <c r="G76" s="30">
        <v>6.8498999999999999</v>
      </c>
    </row>
    <row r="77" spans="1:7">
      <c r="A77" s="27" t="s">
        <v>65</v>
      </c>
      <c r="B77" s="27"/>
      <c r="C77" s="27"/>
      <c r="D77" s="33"/>
      <c r="E77" s="34">
        <f>SUM(E73:E76)</f>
        <v>4779.6845000000003</v>
      </c>
      <c r="F77" s="35">
        <f>SUM(F73:F76)</f>
        <v>1.6914884215202781</v>
      </c>
      <c r="G77" s="34"/>
    </row>
    <row r="78" spans="1:7">
      <c r="A78" s="28"/>
      <c r="B78" s="28"/>
      <c r="C78" s="28"/>
      <c r="D78" s="29"/>
      <c r="E78" s="30"/>
      <c r="F78" s="31"/>
      <c r="G78" s="30"/>
    </row>
    <row r="79" spans="1:7">
      <c r="A79" s="27" t="s">
        <v>94</v>
      </c>
      <c r="B79" s="28"/>
      <c r="C79" s="28"/>
      <c r="D79" s="29"/>
      <c r="E79" s="30"/>
      <c r="F79" s="31"/>
      <c r="G79" s="30"/>
    </row>
    <row r="80" spans="1:7">
      <c r="A80" s="28" t="s">
        <v>440</v>
      </c>
      <c r="B80" s="28" t="s">
        <v>439</v>
      </c>
      <c r="C80" s="28" t="s">
        <v>93</v>
      </c>
      <c r="D80" s="32">
        <v>100</v>
      </c>
      <c r="E80" s="30">
        <v>498.07499999999999</v>
      </c>
      <c r="F80" s="31">
        <v>0.17626437384072299</v>
      </c>
      <c r="G80" s="30">
        <v>7.4256000000000002</v>
      </c>
    </row>
    <row r="81" spans="1:7">
      <c r="A81" s="27" t="s">
        <v>65</v>
      </c>
      <c r="B81" s="27"/>
      <c r="C81" s="27"/>
      <c r="D81" s="33"/>
      <c r="E81" s="34">
        <f>SUM(E79:E80)</f>
        <v>498.07499999999999</v>
      </c>
      <c r="F81" s="35">
        <f>SUM(F79:F80)</f>
        <v>0.17626437384072299</v>
      </c>
      <c r="G81" s="34"/>
    </row>
    <row r="82" spans="1:7">
      <c r="A82" s="28"/>
      <c r="B82" s="28"/>
      <c r="C82" s="28"/>
      <c r="D82" s="29"/>
      <c r="E82" s="30"/>
      <c r="F82" s="31"/>
      <c r="G82" s="30"/>
    </row>
    <row r="83" spans="1:7">
      <c r="A83" s="27" t="s">
        <v>244</v>
      </c>
      <c r="B83" s="28"/>
      <c r="C83" s="28"/>
      <c r="D83" s="29"/>
      <c r="E83" s="30"/>
      <c r="F83" s="31"/>
      <c r="G83" s="30"/>
    </row>
    <row r="84" spans="1:7">
      <c r="A84" s="28" t="s">
        <v>381</v>
      </c>
      <c r="B84" s="28" t="s">
        <v>380</v>
      </c>
      <c r="C84" s="28" t="s">
        <v>131</v>
      </c>
      <c r="D84" s="32">
        <v>250000</v>
      </c>
      <c r="E84" s="30">
        <v>236.09041669999999</v>
      </c>
      <c r="F84" s="31">
        <v>8.35503277004888E-2</v>
      </c>
      <c r="G84" s="30">
        <v>7.5935675537999998</v>
      </c>
    </row>
    <row r="85" spans="1:7">
      <c r="A85" s="27" t="s">
        <v>65</v>
      </c>
      <c r="B85" s="27"/>
      <c r="C85" s="27"/>
      <c r="D85" s="33"/>
      <c r="E85" s="34">
        <f>SUM(E84:E84)</f>
        <v>236.09041669999999</v>
      </c>
      <c r="F85" s="35">
        <f>SUM(F84:F84)</f>
        <v>8.35503277004888E-2</v>
      </c>
      <c r="G85" s="34"/>
    </row>
    <row r="86" spans="1:7">
      <c r="A86" s="28"/>
      <c r="B86" s="28"/>
      <c r="C86" s="28"/>
      <c r="D86" s="29"/>
      <c r="E86" s="30"/>
      <c r="F86" s="31"/>
      <c r="G86" s="30"/>
    </row>
    <row r="87" spans="1:7">
      <c r="A87" s="27" t="s">
        <v>675</v>
      </c>
      <c r="B87" s="28"/>
      <c r="C87" s="28"/>
      <c r="D87" s="29"/>
      <c r="E87" s="30"/>
      <c r="F87" s="31"/>
      <c r="G87" s="30"/>
    </row>
    <row r="88" spans="1:7">
      <c r="A88" s="28" t="s">
        <v>677</v>
      </c>
      <c r="B88" s="28" t="s">
        <v>676</v>
      </c>
      <c r="C88" s="28" t="s">
        <v>678</v>
      </c>
      <c r="D88" s="32">
        <v>30575121</v>
      </c>
      <c r="E88" s="30">
        <v>35457.967819999998</v>
      </c>
      <c r="F88" s="31">
        <v>12.548263806568899</v>
      </c>
      <c r="G88" s="30"/>
    </row>
    <row r="89" spans="1:7">
      <c r="A89" s="28" t="s">
        <v>680</v>
      </c>
      <c r="B89" s="28" t="s">
        <v>679</v>
      </c>
      <c r="C89" s="28" t="s">
        <v>678</v>
      </c>
      <c r="D89" s="32">
        <v>3343954</v>
      </c>
      <c r="E89" s="30">
        <v>7116.602903</v>
      </c>
      <c r="F89" s="31">
        <v>2.5185033470267899</v>
      </c>
      <c r="G89" s="30"/>
    </row>
    <row r="90" spans="1:7">
      <c r="A90" s="27" t="s">
        <v>65</v>
      </c>
      <c r="B90" s="27"/>
      <c r="C90" s="27"/>
      <c r="D90" s="33"/>
      <c r="E90" s="34">
        <f>SUM(E88:E89)</f>
        <v>42574.570722999997</v>
      </c>
      <c r="F90" s="35">
        <f>SUM(F88:F89)</f>
        <v>15.06676715359569</v>
      </c>
      <c r="G90" s="34"/>
    </row>
    <row r="91" spans="1:7">
      <c r="A91" s="28"/>
      <c r="B91" s="28"/>
      <c r="C91" s="28"/>
      <c r="D91" s="29"/>
      <c r="E91" s="30"/>
      <c r="F91" s="31"/>
      <c r="G91" s="30"/>
    </row>
    <row r="92" spans="1:7">
      <c r="A92" s="28"/>
      <c r="B92" s="28"/>
      <c r="C92" s="28"/>
      <c r="D92" s="29"/>
      <c r="E92" s="30"/>
      <c r="F92" s="31"/>
      <c r="G92" s="30"/>
    </row>
    <row r="93" spans="1:7">
      <c r="A93" s="27" t="s">
        <v>137</v>
      </c>
      <c r="B93" s="27"/>
      <c r="C93" s="27"/>
      <c r="D93" s="33"/>
      <c r="E93" s="34">
        <f>E54+E58+E70+E77+E81+E85+E90</f>
        <v>277041.24501489999</v>
      </c>
      <c r="F93" s="35">
        <f>F54+F58+F70+F77+F81+F85+F90</f>
        <v>98.042466657844201</v>
      </c>
      <c r="G93" s="34"/>
    </row>
    <row r="94" spans="1:7">
      <c r="A94" s="27"/>
      <c r="B94" s="27"/>
      <c r="C94" s="27"/>
      <c r="D94" s="33"/>
      <c r="E94" s="34"/>
      <c r="F94" s="35"/>
      <c r="G94" s="34"/>
    </row>
    <row r="95" spans="1:7">
      <c r="A95" s="27" t="s">
        <v>139</v>
      </c>
      <c r="B95" s="27"/>
      <c r="C95" s="27"/>
      <c r="D95" s="33"/>
      <c r="E95" s="34">
        <f>E97-(E54+E58+E70+E77+E81+E85+E90)</f>
        <v>5531.4548150000046</v>
      </c>
      <c r="F95" s="35">
        <f>F97-(F54+F58+F70+F77+F81+F85+F90)</f>
        <v>1.9575333421557986</v>
      </c>
      <c r="G95" s="34"/>
    </row>
    <row r="96" spans="1:7">
      <c r="A96" s="27"/>
      <c r="B96" s="27"/>
      <c r="C96" s="27"/>
      <c r="D96" s="33"/>
      <c r="E96" s="34"/>
      <c r="F96" s="35"/>
      <c r="G96" s="34"/>
    </row>
    <row r="97" spans="1:9">
      <c r="A97" s="36" t="s">
        <v>138</v>
      </c>
      <c r="B97" s="36"/>
      <c r="C97" s="36"/>
      <c r="D97" s="37"/>
      <c r="E97" s="38">
        <v>282572.6998299</v>
      </c>
      <c r="F97" s="39">
        <v>100</v>
      </c>
      <c r="G97" s="38"/>
    </row>
    <row r="99" spans="1:9">
      <c r="A99" s="14" t="s">
        <v>140</v>
      </c>
    </row>
    <row r="100" spans="1:9">
      <c r="A100" s="14" t="s">
        <v>142</v>
      </c>
    </row>
    <row r="102" spans="1:9" ht="23.25" customHeight="1">
      <c r="A102" s="162" t="s">
        <v>1329</v>
      </c>
      <c r="B102" s="162"/>
      <c r="C102" s="162"/>
      <c r="D102" s="162"/>
      <c r="F102" s="75"/>
      <c r="G102" s="75"/>
      <c r="H102" s="75"/>
      <c r="I102" s="12"/>
    </row>
    <row r="104" spans="1:9">
      <c r="A104" s="14" t="s">
        <v>145</v>
      </c>
    </row>
    <row r="105" spans="1:9">
      <c r="A105" s="14" t="s">
        <v>1324</v>
      </c>
    </row>
    <row r="106" spans="1:9">
      <c r="A106" s="14" t="s">
        <v>146</v>
      </c>
      <c r="B106" s="14"/>
      <c r="C106" s="40" t="s">
        <v>1330</v>
      </c>
      <c r="D106" s="15" t="s">
        <v>147</v>
      </c>
    </row>
    <row r="107" spans="1:9">
      <c r="A107" s="8" t="s">
        <v>171</v>
      </c>
      <c r="C107" s="41">
        <v>10.8073</v>
      </c>
      <c r="D107" s="41">
        <v>10.8163</v>
      </c>
    </row>
    <row r="108" spans="1:9">
      <c r="A108" s="8" t="s">
        <v>419</v>
      </c>
      <c r="C108" s="41">
        <v>10.8073</v>
      </c>
      <c r="D108" s="41">
        <v>10.8163</v>
      </c>
    </row>
    <row r="109" spans="1:9">
      <c r="A109" s="8" t="s">
        <v>174</v>
      </c>
      <c r="C109" s="41">
        <v>10.956099999999999</v>
      </c>
      <c r="D109" s="41">
        <v>10.980399999999999</v>
      </c>
    </row>
    <row r="110" spans="1:9">
      <c r="A110" s="8" t="s">
        <v>420</v>
      </c>
      <c r="C110" s="41">
        <v>10.956099999999999</v>
      </c>
      <c r="D110" s="41">
        <v>10.980399999999999</v>
      </c>
    </row>
    <row r="112" spans="1:9">
      <c r="A112" s="8" t="s">
        <v>166</v>
      </c>
    </row>
    <row r="114" spans="1:5">
      <c r="A114" s="14" t="s">
        <v>1325</v>
      </c>
      <c r="D114" s="46" t="s">
        <v>168</v>
      </c>
    </row>
    <row r="116" spans="1:5">
      <c r="A116" s="14" t="s">
        <v>1331</v>
      </c>
      <c r="B116" s="14"/>
      <c r="C116" s="14"/>
      <c r="D116" s="40" t="s">
        <v>168</v>
      </c>
    </row>
    <row r="118" spans="1:5">
      <c r="A118" s="14" t="s">
        <v>1805</v>
      </c>
    </row>
    <row r="120" spans="1:5">
      <c r="A120" s="8" t="s">
        <v>1813</v>
      </c>
    </row>
    <row r="121" spans="1:5">
      <c r="A121" s="8" t="s">
        <v>1814</v>
      </c>
    </row>
    <row r="122" spans="1:5">
      <c r="A122" s="8" t="s">
        <v>1812</v>
      </c>
    </row>
    <row r="123" spans="1:5">
      <c r="A123" s="8" t="s">
        <v>1815</v>
      </c>
    </row>
    <row r="125" spans="1:5" ht="27.4" customHeight="1">
      <c r="A125" s="175" t="s">
        <v>1796</v>
      </c>
      <c r="B125" s="175" t="s">
        <v>1797</v>
      </c>
      <c r="C125" s="175" t="s">
        <v>1798</v>
      </c>
      <c r="D125" s="175" t="s">
        <v>1799</v>
      </c>
      <c r="E125" s="177" t="s">
        <v>1800</v>
      </c>
    </row>
    <row r="126" spans="1:5" ht="27.4" customHeight="1">
      <c r="A126" s="176"/>
      <c r="B126" s="176"/>
      <c r="C126" s="176"/>
      <c r="D126" s="176"/>
      <c r="E126" s="178"/>
    </row>
    <row r="127" spans="1:5">
      <c r="A127" s="139" t="s">
        <v>168</v>
      </c>
      <c r="B127" s="140">
        <v>257</v>
      </c>
      <c r="C127" s="139" t="s">
        <v>168</v>
      </c>
      <c r="D127" s="141">
        <v>2209.1207405</v>
      </c>
      <c r="E127" s="142">
        <f>1797074.05/100000</f>
        <v>17.970740500000002</v>
      </c>
    </row>
    <row r="128" spans="1:5">
      <c r="A128" s="154"/>
      <c r="B128" s="155"/>
      <c r="C128" s="154"/>
      <c r="D128" s="156"/>
      <c r="E128" s="157"/>
    </row>
    <row r="129" spans="1:5">
      <c r="A129" s="14" t="s">
        <v>1349</v>
      </c>
      <c r="D129" s="51">
        <v>0.38636400886762501</v>
      </c>
    </row>
    <row r="131" spans="1:5">
      <c r="A131" s="14" t="s">
        <v>740</v>
      </c>
      <c r="D131" s="44">
        <v>1.0014493069294099</v>
      </c>
      <c r="E131" s="12" t="s">
        <v>167</v>
      </c>
    </row>
    <row r="133" spans="1:5">
      <c r="A133" s="14" t="s">
        <v>741</v>
      </c>
      <c r="D133" s="40" t="s">
        <v>168</v>
      </c>
    </row>
    <row r="134" spans="1:5">
      <c r="D134" s="8"/>
    </row>
    <row r="135" spans="1:5">
      <c r="A135" s="14" t="s">
        <v>1355</v>
      </c>
      <c r="D135" s="40" t="s">
        <v>168</v>
      </c>
    </row>
    <row r="136" spans="1:5">
      <c r="A136" s="14"/>
      <c r="D136" s="8"/>
    </row>
    <row r="137" spans="1:5">
      <c r="A137" s="14" t="s">
        <v>1351</v>
      </c>
      <c r="D137" s="40" t="s">
        <v>168</v>
      </c>
    </row>
    <row r="138" spans="1:5">
      <c r="A138" s="14"/>
      <c r="D138" s="8"/>
    </row>
    <row r="139" spans="1:5">
      <c r="A139" s="14" t="s">
        <v>1352</v>
      </c>
      <c r="D139" s="40" t="s">
        <v>168</v>
      </c>
    </row>
    <row r="140" spans="1:5">
      <c r="A140" s="14"/>
      <c r="D140" s="8"/>
    </row>
    <row r="141" spans="1:5">
      <c r="A141" s="14" t="s">
        <v>1353</v>
      </c>
      <c r="D141" s="40" t="s">
        <v>168</v>
      </c>
    </row>
    <row r="142" spans="1:5">
      <c r="D142" s="8"/>
    </row>
    <row r="143" spans="1:5">
      <c r="A143" s="14" t="s">
        <v>1816</v>
      </c>
      <c r="D143" s="8"/>
    </row>
    <row r="145" spans="1:9">
      <c r="A145" s="76" t="s">
        <v>1538</v>
      </c>
      <c r="D145" s="8"/>
      <c r="F145" s="75"/>
      <c r="G145" s="75"/>
      <c r="H145" s="75"/>
      <c r="I145" s="12"/>
    </row>
    <row r="146" spans="1:9">
      <c r="D146" s="8"/>
      <c r="F146" s="75"/>
      <c r="G146" s="75"/>
      <c r="H146" s="75"/>
      <c r="I146" s="12"/>
    </row>
    <row r="147" spans="1:9">
      <c r="D147" s="8"/>
      <c r="F147" s="75"/>
      <c r="G147" s="75"/>
      <c r="H147" s="75"/>
      <c r="I147" s="12"/>
    </row>
    <row r="148" spans="1:9">
      <c r="D148" s="8"/>
      <c r="F148" s="75"/>
      <c r="G148" s="75"/>
      <c r="H148" s="75"/>
      <c r="I148" s="12"/>
    </row>
    <row r="149" spans="1:9">
      <c r="D149" s="8"/>
      <c r="F149" s="75"/>
      <c r="G149" s="75"/>
      <c r="H149" s="75"/>
      <c r="I149" s="12"/>
    </row>
    <row r="150" spans="1:9">
      <c r="D150" s="8"/>
      <c r="F150" s="75"/>
      <c r="G150" s="75"/>
      <c r="H150" s="75"/>
      <c r="I150" s="12"/>
    </row>
    <row r="151" spans="1:9">
      <c r="D151" s="8"/>
      <c r="F151" s="75"/>
      <c r="G151" s="75"/>
      <c r="H151" s="75"/>
      <c r="I151" s="12"/>
    </row>
    <row r="152" spans="1:9">
      <c r="D152" s="8"/>
      <c r="F152" s="75"/>
      <c r="G152" s="75"/>
      <c r="H152" s="75"/>
      <c r="I152" s="12"/>
    </row>
    <row r="153" spans="1:9">
      <c r="D153" s="8"/>
      <c r="F153" s="75"/>
      <c r="G153" s="75"/>
      <c r="H153" s="75"/>
      <c r="I153" s="12"/>
    </row>
    <row r="154" spans="1:9">
      <c r="D154" s="8"/>
      <c r="F154" s="75"/>
      <c r="G154" s="75"/>
      <c r="H154" s="75"/>
      <c r="I154" s="12"/>
    </row>
    <row r="155" spans="1:9">
      <c r="D155" s="8"/>
      <c r="F155" s="75"/>
      <c r="G155" s="75"/>
      <c r="H155" s="75"/>
      <c r="I155" s="12"/>
    </row>
    <row r="156" spans="1:9">
      <c r="D156" s="8"/>
      <c r="F156" s="75"/>
      <c r="G156" s="75"/>
      <c r="H156" s="75"/>
      <c r="I156" s="12"/>
    </row>
    <row r="157" spans="1:9">
      <c r="D157" s="8"/>
      <c r="F157" s="75"/>
      <c r="G157" s="75"/>
      <c r="H157" s="75"/>
      <c r="I157" s="12"/>
    </row>
    <row r="158" spans="1:9">
      <c r="D158" s="8"/>
      <c r="F158" s="75"/>
      <c r="G158" s="75"/>
      <c r="H158" s="75"/>
      <c r="I158" s="12"/>
    </row>
    <row r="159" spans="1:9">
      <c r="D159" s="8"/>
      <c r="F159" s="75"/>
      <c r="G159" s="75"/>
      <c r="H159" s="75"/>
      <c r="I159" s="12"/>
    </row>
    <row r="160" spans="1:9">
      <c r="D160" s="8"/>
      <c r="F160" s="75"/>
      <c r="G160" s="75"/>
      <c r="H160" s="75"/>
      <c r="I160" s="12"/>
    </row>
    <row r="161" spans="1:9">
      <c r="D161" s="8"/>
      <c r="F161" s="75"/>
      <c r="G161" s="75"/>
      <c r="H161" s="75"/>
      <c r="I161" s="12"/>
    </row>
    <row r="162" spans="1:9">
      <c r="D162" s="8"/>
      <c r="F162" s="75"/>
      <c r="G162" s="75"/>
      <c r="H162" s="75"/>
      <c r="I162" s="12"/>
    </row>
    <row r="163" spans="1:9">
      <c r="D163" s="8"/>
      <c r="F163" s="75"/>
      <c r="G163" s="75"/>
      <c r="H163" s="75"/>
      <c r="I163" s="12"/>
    </row>
    <row r="164" spans="1:9">
      <c r="A164" s="76" t="s">
        <v>1385</v>
      </c>
      <c r="D164" s="8"/>
      <c r="F164" s="75"/>
      <c r="G164" s="75"/>
      <c r="H164" s="75"/>
      <c r="I164" s="12"/>
    </row>
    <row r="165" spans="1:9">
      <c r="A165" s="77"/>
      <c r="D165" s="8"/>
      <c r="F165" s="75"/>
      <c r="G165" s="75"/>
      <c r="H165" s="75"/>
      <c r="I165" s="12"/>
    </row>
    <row r="166" spans="1:9">
      <c r="A166" s="76" t="s">
        <v>1539</v>
      </c>
      <c r="D166" s="8"/>
      <c r="F166" s="75"/>
      <c r="G166" s="75"/>
      <c r="H166" s="75"/>
      <c r="I166" s="12"/>
    </row>
    <row r="167" spans="1:9">
      <c r="D167" s="8"/>
      <c r="F167" s="75"/>
      <c r="G167" s="75"/>
      <c r="H167" s="75"/>
      <c r="I167" s="12"/>
    </row>
    <row r="168" spans="1:9">
      <c r="D168" s="8"/>
      <c r="F168" s="75"/>
      <c r="G168" s="75"/>
      <c r="H168" s="75"/>
      <c r="I168" s="12"/>
    </row>
    <row r="169" spans="1:9">
      <c r="D169" s="8"/>
      <c r="F169" s="75"/>
      <c r="G169" s="75"/>
      <c r="H169" s="75"/>
      <c r="I169" s="12"/>
    </row>
    <row r="170" spans="1:9">
      <c r="D170" s="8"/>
      <c r="F170" s="75"/>
      <c r="G170" s="75"/>
      <c r="H170" s="75"/>
      <c r="I170" s="12"/>
    </row>
    <row r="171" spans="1:9">
      <c r="D171" s="8"/>
      <c r="F171" s="75"/>
      <c r="G171" s="75"/>
      <c r="H171" s="75"/>
      <c r="I171" s="12"/>
    </row>
    <row r="172" spans="1:9">
      <c r="D172" s="8"/>
      <c r="F172" s="75"/>
      <c r="G172" s="75"/>
      <c r="H172" s="75"/>
      <c r="I172" s="12"/>
    </row>
    <row r="173" spans="1:9">
      <c r="D173" s="8"/>
      <c r="F173" s="75"/>
      <c r="G173" s="75"/>
      <c r="H173" s="75"/>
      <c r="I173" s="12"/>
    </row>
    <row r="174" spans="1:9">
      <c r="D174" s="8"/>
      <c r="F174" s="75"/>
      <c r="G174" s="75"/>
      <c r="H174" s="75"/>
      <c r="I174" s="12"/>
    </row>
    <row r="175" spans="1:9">
      <c r="D175" s="8"/>
      <c r="F175" s="75"/>
      <c r="G175" s="75"/>
      <c r="H175" s="75"/>
      <c r="I175" s="12"/>
    </row>
    <row r="176" spans="1:9">
      <c r="D176" s="8"/>
      <c r="F176" s="75"/>
      <c r="G176" s="75"/>
      <c r="H176" s="75"/>
      <c r="I176" s="12"/>
    </row>
    <row r="177" spans="1:9">
      <c r="D177" s="8"/>
      <c r="F177" s="75"/>
      <c r="G177" s="75"/>
      <c r="H177" s="75"/>
      <c r="I177" s="12"/>
    </row>
    <row r="178" spans="1:9">
      <c r="D178" s="8"/>
      <c r="F178" s="75"/>
      <c r="G178" s="75"/>
      <c r="H178" s="75"/>
      <c r="I178" s="12"/>
    </row>
    <row r="179" spans="1:9">
      <c r="D179" s="8"/>
      <c r="F179" s="75"/>
      <c r="G179" s="75"/>
      <c r="H179" s="75"/>
      <c r="I179" s="12"/>
    </row>
    <row r="180" spans="1:9">
      <c r="D180" s="8"/>
      <c r="F180" s="75"/>
      <c r="G180" s="75"/>
      <c r="H180" s="75"/>
      <c r="I180" s="12"/>
    </row>
    <row r="181" spans="1:9">
      <c r="D181" s="8"/>
      <c r="F181" s="75"/>
      <c r="G181" s="75"/>
      <c r="H181" s="75"/>
      <c r="I181" s="12"/>
    </row>
    <row r="182" spans="1:9">
      <c r="D182" s="8"/>
      <c r="F182" s="75"/>
      <c r="G182" s="75"/>
      <c r="H182" s="75"/>
      <c r="I182" s="12"/>
    </row>
    <row r="183" spans="1:9">
      <c r="D183" s="8"/>
      <c r="F183" s="75"/>
      <c r="G183" s="75"/>
      <c r="H183" s="75"/>
      <c r="I183" s="12"/>
    </row>
    <row r="184" spans="1:9">
      <c r="A184" s="77" t="s">
        <v>1386</v>
      </c>
      <c r="D184" s="8"/>
      <c r="F184" s="75"/>
      <c r="G184" s="75"/>
      <c r="H184" s="75"/>
      <c r="I184" s="12"/>
    </row>
    <row r="185" spans="1:9">
      <c r="D185" s="8"/>
      <c r="F185" s="75"/>
      <c r="G185" s="75"/>
      <c r="H185" s="75"/>
      <c r="I185" s="12"/>
    </row>
    <row r="186" spans="1:9">
      <c r="D186" s="8"/>
      <c r="F186" s="75"/>
      <c r="G186" s="75"/>
      <c r="H186" s="75"/>
      <c r="I186" s="12"/>
    </row>
    <row r="187" spans="1:9">
      <c r="D187" s="8"/>
      <c r="F187" s="75"/>
      <c r="G187" s="75"/>
      <c r="H187" s="75"/>
      <c r="I187" s="12"/>
    </row>
    <row r="188" spans="1:9">
      <c r="D188" s="8"/>
      <c r="F188" s="75"/>
      <c r="G188" s="75"/>
      <c r="H188" s="75"/>
      <c r="I188" s="12"/>
    </row>
  </sheetData>
  <mergeCells count="7">
    <mergeCell ref="A1:G1"/>
    <mergeCell ref="A102:D102"/>
    <mergeCell ref="A125:A126"/>
    <mergeCell ref="B125:B126"/>
    <mergeCell ref="C125:C126"/>
    <mergeCell ref="D125:D126"/>
    <mergeCell ref="E125:E126"/>
  </mergeCells>
  <conditionalFormatting sqref="F2:F3 F5:F101 F189:F65536 F103:F144">
    <cfRule type="cellIs" dxfId="92" priority="3" stopIfTrue="1" operator="between">
      <formula>0.009</formula>
      <formula>-0.009</formula>
    </cfRule>
  </conditionalFormatting>
  <conditionalFormatting sqref="F102:H102">
    <cfRule type="cellIs" dxfId="91" priority="2" stopIfTrue="1" operator="between">
      <formula>0.009</formula>
      <formula>-0.009</formula>
    </cfRule>
  </conditionalFormatting>
  <conditionalFormatting sqref="F145:H188">
    <cfRule type="cellIs" dxfId="90"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F39C1-3DF4-4579-9122-C383B2029549}">
  <dimension ref="A1:J241"/>
  <sheetViews>
    <sheetView zoomScale="80" zoomScaleNormal="80" workbookViewId="0">
      <selection sqref="A1:G1"/>
    </sheetView>
  </sheetViews>
  <sheetFormatPr defaultColWidth="9.28515625" defaultRowHeight="11.25"/>
  <cols>
    <col min="1" max="1" width="33.85546875" style="8" bestFit="1" customWidth="1"/>
    <col min="2" max="2" width="33.7109375" style="8" bestFit="1" customWidth="1"/>
    <col min="3" max="3" width="23" style="8" bestFit="1" customWidth="1"/>
    <col min="4" max="4" width="16.7109375" style="9" customWidth="1"/>
    <col min="5" max="5" width="24.85546875" style="12" customWidth="1"/>
    <col min="6" max="6" width="27.7109375" style="13" bestFit="1" customWidth="1"/>
    <col min="7" max="7" width="29" style="12" customWidth="1"/>
    <col min="8" max="8" width="27.28515625" style="8" customWidth="1"/>
    <col min="9" max="9" width="6.7109375" style="8" customWidth="1"/>
    <col min="10" max="16384" width="9.28515625" style="8"/>
  </cols>
  <sheetData>
    <row r="1" spans="1:10" s="1" customFormat="1" ht="15">
      <c r="A1" s="160" t="s">
        <v>1327</v>
      </c>
      <c r="B1" s="174"/>
      <c r="C1" s="174"/>
      <c r="D1" s="174"/>
      <c r="E1" s="174"/>
      <c r="F1" s="174"/>
      <c r="G1" s="174"/>
    </row>
    <row r="2" spans="1:10" s="1" customFormat="1" ht="12">
      <c r="D2" s="6"/>
      <c r="E2" s="7"/>
      <c r="F2" s="11"/>
      <c r="G2" s="12"/>
    </row>
    <row r="3" spans="1:10" s="1" customFormat="1" ht="12">
      <c r="A3" s="10" t="s">
        <v>7</v>
      </c>
      <c r="B3" s="2"/>
      <c r="C3" s="3"/>
      <c r="D3" s="4"/>
      <c r="E3" s="5"/>
      <c r="F3" s="11"/>
      <c r="G3" s="12"/>
    </row>
    <row r="4" spans="1:10" s="1" customFormat="1" ht="22.5" customHeight="1">
      <c r="A4" s="53" t="s">
        <v>2</v>
      </c>
      <c r="B4" s="53" t="s">
        <v>0</v>
      </c>
      <c r="C4" s="54" t="s">
        <v>4</v>
      </c>
      <c r="D4" s="55" t="s">
        <v>1</v>
      </c>
      <c r="E4" s="57" t="s">
        <v>6</v>
      </c>
      <c r="F4" s="56" t="s">
        <v>681</v>
      </c>
      <c r="G4" s="57" t="s">
        <v>682</v>
      </c>
      <c r="H4" s="58" t="s">
        <v>683</v>
      </c>
      <c r="I4" s="59" t="s">
        <v>5</v>
      </c>
      <c r="J4" s="52"/>
    </row>
    <row r="5" spans="1:10">
      <c r="A5" s="60" t="s">
        <v>485</v>
      </c>
      <c r="B5" s="61"/>
      <c r="C5" s="61"/>
      <c r="D5" s="62"/>
      <c r="E5" s="63"/>
      <c r="F5" s="64"/>
      <c r="G5" s="63"/>
      <c r="H5" s="61"/>
      <c r="I5" s="61"/>
    </row>
    <row r="6" spans="1:10">
      <c r="A6" s="60" t="s">
        <v>44</v>
      </c>
      <c r="B6" s="61"/>
      <c r="C6" s="61"/>
      <c r="D6" s="62"/>
      <c r="E6" s="63"/>
      <c r="F6" s="64"/>
      <c r="G6" s="63"/>
      <c r="H6" s="61"/>
      <c r="I6" s="61"/>
    </row>
    <row r="7" spans="1:10">
      <c r="A7" s="61" t="s">
        <v>494</v>
      </c>
      <c r="B7" s="61" t="s">
        <v>1765</v>
      </c>
      <c r="C7" s="61" t="s">
        <v>488</v>
      </c>
      <c r="D7" s="65">
        <v>294750</v>
      </c>
      <c r="E7" s="63">
        <v>3966.45075</v>
      </c>
      <c r="F7" s="64">
        <v>6.4083970402842896</v>
      </c>
      <c r="G7" s="63">
        <v>-3507.6149999999998</v>
      </c>
      <c r="H7" s="63">
        <v>-5.6670789582996202</v>
      </c>
      <c r="I7" s="66"/>
    </row>
    <row r="8" spans="1:10">
      <c r="A8" s="61" t="s">
        <v>502</v>
      </c>
      <c r="B8" s="61" t="s">
        <v>1766</v>
      </c>
      <c r="C8" s="61" t="s">
        <v>503</v>
      </c>
      <c r="D8" s="65">
        <v>143300</v>
      </c>
      <c r="E8" s="63">
        <v>2653.9160000000002</v>
      </c>
      <c r="F8" s="64">
        <v>4.28779997824582</v>
      </c>
      <c r="G8" s="63">
        <v>-1902.204</v>
      </c>
      <c r="H8" s="63">
        <v>-3.0732963175244099</v>
      </c>
      <c r="I8" s="66"/>
    </row>
    <row r="9" spans="1:10">
      <c r="A9" s="61" t="s">
        <v>525</v>
      </c>
      <c r="B9" s="61" t="s">
        <v>1767</v>
      </c>
      <c r="C9" s="61" t="s">
        <v>526</v>
      </c>
      <c r="D9" s="65">
        <v>720000</v>
      </c>
      <c r="E9" s="63">
        <v>2567.88</v>
      </c>
      <c r="F9" s="64">
        <v>4.1487958956266402</v>
      </c>
      <c r="G9" s="63">
        <v>-1871.1089999999999</v>
      </c>
      <c r="H9" s="63">
        <v>-3.02305767382824</v>
      </c>
      <c r="I9" s="66"/>
    </row>
    <row r="10" spans="1:10">
      <c r="A10" s="61" t="s">
        <v>490</v>
      </c>
      <c r="B10" s="61" t="s">
        <v>1826</v>
      </c>
      <c r="C10" s="61" t="s">
        <v>488</v>
      </c>
      <c r="D10" s="65">
        <v>181900</v>
      </c>
      <c r="E10" s="63">
        <v>2501.4888000000001</v>
      </c>
      <c r="F10" s="64">
        <v>4.0415309385158196</v>
      </c>
      <c r="G10" s="63">
        <v>-1666.5768</v>
      </c>
      <c r="H10" s="63">
        <v>-2.6926051792087602</v>
      </c>
      <c r="I10" s="66"/>
    </row>
    <row r="11" spans="1:10">
      <c r="A11" s="61" t="s">
        <v>685</v>
      </c>
      <c r="B11" s="61" t="s">
        <v>1764</v>
      </c>
      <c r="C11" s="61" t="s">
        <v>488</v>
      </c>
      <c r="D11" s="65">
        <v>550000</v>
      </c>
      <c r="E11" s="63">
        <v>2157.375</v>
      </c>
      <c r="F11" s="64">
        <v>3.48556340067586</v>
      </c>
      <c r="G11" s="63">
        <v>-2171.4</v>
      </c>
      <c r="H11" s="63">
        <v>-3.5082228950588399</v>
      </c>
      <c r="I11" s="66"/>
    </row>
    <row r="12" spans="1:10">
      <c r="A12" s="61" t="s">
        <v>505</v>
      </c>
      <c r="B12" s="61" t="s">
        <v>1763</v>
      </c>
      <c r="C12" s="61" t="s">
        <v>506</v>
      </c>
      <c r="D12" s="65">
        <v>68900</v>
      </c>
      <c r="E12" s="63">
        <v>2114.4032000000002</v>
      </c>
      <c r="F12" s="64">
        <v>3.4161360024065899</v>
      </c>
      <c r="G12" s="63">
        <v>-1720.1695999999999</v>
      </c>
      <c r="H12" s="63">
        <v>-2.7791923985006002</v>
      </c>
      <c r="I12" s="66"/>
    </row>
    <row r="13" spans="1:10">
      <c r="A13" s="61" t="s">
        <v>556</v>
      </c>
      <c r="B13" s="61" t="s">
        <v>555</v>
      </c>
      <c r="C13" s="61" t="s">
        <v>544</v>
      </c>
      <c r="D13" s="65">
        <v>46500</v>
      </c>
      <c r="E13" s="63">
        <v>2037.258</v>
      </c>
      <c r="F13" s="64">
        <v>3.29149634279349</v>
      </c>
      <c r="G13" s="63">
        <v>-1852.4939999999999</v>
      </c>
      <c r="H13" s="63">
        <v>-2.99298234491993</v>
      </c>
      <c r="I13" s="66"/>
    </row>
    <row r="14" spans="1:10">
      <c r="A14" s="61" t="s">
        <v>622</v>
      </c>
      <c r="B14" s="61" t="s">
        <v>621</v>
      </c>
      <c r="C14" s="61" t="s">
        <v>564</v>
      </c>
      <c r="D14" s="65">
        <v>41125</v>
      </c>
      <c r="E14" s="63">
        <v>1811.145</v>
      </c>
      <c r="F14" s="64">
        <v>2.92617682383317</v>
      </c>
      <c r="G14" s="63">
        <v>-1818.383</v>
      </c>
      <c r="H14" s="63">
        <v>-2.9378709001500298</v>
      </c>
      <c r="I14" s="66"/>
    </row>
    <row r="15" spans="1:10">
      <c r="A15" s="61" t="s">
        <v>499</v>
      </c>
      <c r="B15" s="61" t="s">
        <v>1759</v>
      </c>
      <c r="C15" s="61" t="s">
        <v>500</v>
      </c>
      <c r="D15" s="65">
        <v>134500</v>
      </c>
      <c r="E15" s="63">
        <v>1740.2954999999999</v>
      </c>
      <c r="F15" s="64">
        <v>2.8117088133314301</v>
      </c>
      <c r="G15" s="63">
        <v>-1111.8420000000001</v>
      </c>
      <c r="H15" s="63">
        <v>-1.7963477756691599</v>
      </c>
      <c r="I15" s="66"/>
    </row>
    <row r="16" spans="1:10">
      <c r="A16" s="61" t="s">
        <v>687</v>
      </c>
      <c r="B16" s="61" t="s">
        <v>686</v>
      </c>
      <c r="C16" s="61" t="s">
        <v>503</v>
      </c>
      <c r="D16" s="65">
        <v>9649125</v>
      </c>
      <c r="E16" s="63">
        <v>1395.263475</v>
      </c>
      <c r="F16" s="64">
        <v>2.2542577450650998</v>
      </c>
      <c r="G16" s="63">
        <v>-1402.9827749999999</v>
      </c>
      <c r="H16" s="63">
        <v>-2.2667294338344801</v>
      </c>
      <c r="I16" s="66"/>
    </row>
    <row r="17" spans="1:9">
      <c r="A17" s="61" t="s">
        <v>618</v>
      </c>
      <c r="B17" s="61" t="s">
        <v>617</v>
      </c>
      <c r="C17" s="61" t="s">
        <v>541</v>
      </c>
      <c r="D17" s="65">
        <v>15350</v>
      </c>
      <c r="E17" s="63">
        <v>1332.6869999999999</v>
      </c>
      <c r="F17" s="64">
        <v>2.1531560492526798</v>
      </c>
      <c r="G17" s="63">
        <v>-721.25625000000002</v>
      </c>
      <c r="H17" s="63">
        <v>-1.1652978214305401</v>
      </c>
      <c r="I17" s="66"/>
    </row>
    <row r="18" spans="1:9">
      <c r="A18" s="61" t="s">
        <v>496</v>
      </c>
      <c r="B18" s="61" t="s">
        <v>1831</v>
      </c>
      <c r="C18" s="61" t="s">
        <v>497</v>
      </c>
      <c r="D18" s="65">
        <v>30400</v>
      </c>
      <c r="E18" s="63">
        <v>1259.5935999999999</v>
      </c>
      <c r="F18" s="64">
        <v>2.0350626812146899</v>
      </c>
      <c r="G18" s="63">
        <v>-641.50239999999997</v>
      </c>
      <c r="H18" s="63">
        <v>-1.03644349586221</v>
      </c>
      <c r="I18" s="66"/>
    </row>
    <row r="19" spans="1:9">
      <c r="A19" s="61" t="s">
        <v>487</v>
      </c>
      <c r="B19" s="61" t="s">
        <v>1761</v>
      </c>
      <c r="C19" s="61" t="s">
        <v>488</v>
      </c>
      <c r="D19" s="65">
        <v>143000</v>
      </c>
      <c r="E19" s="63">
        <v>1141.0685000000001</v>
      </c>
      <c r="F19" s="64">
        <v>1.8435675769229301</v>
      </c>
      <c r="G19" s="63"/>
      <c r="H19" s="63"/>
      <c r="I19" s="66"/>
    </row>
    <row r="20" spans="1:9">
      <c r="A20" s="61" t="s">
        <v>689</v>
      </c>
      <c r="B20" s="61" t="s">
        <v>688</v>
      </c>
      <c r="C20" s="61" t="s">
        <v>488</v>
      </c>
      <c r="D20" s="65">
        <v>279400</v>
      </c>
      <c r="E20" s="63">
        <v>1031.1257000000001</v>
      </c>
      <c r="F20" s="64">
        <v>1.66593846754332</v>
      </c>
      <c r="G20" s="63">
        <v>-1037.8313000000001</v>
      </c>
      <c r="H20" s="63">
        <v>-1.6767723716812499</v>
      </c>
      <c r="I20" s="66"/>
    </row>
    <row r="21" spans="1:9">
      <c r="A21" s="61" t="s">
        <v>691</v>
      </c>
      <c r="B21" s="61" t="s">
        <v>690</v>
      </c>
      <c r="C21" s="61" t="s">
        <v>559</v>
      </c>
      <c r="D21" s="65">
        <v>399500</v>
      </c>
      <c r="E21" s="63">
        <v>944.57780000000002</v>
      </c>
      <c r="F21" s="64">
        <v>1.5261073335747899</v>
      </c>
      <c r="G21" s="63">
        <v>-950.05094999999994</v>
      </c>
      <c r="H21" s="63">
        <v>-1.5349500295949201</v>
      </c>
      <c r="I21" s="66"/>
    </row>
    <row r="22" spans="1:9">
      <c r="A22" s="61" t="s">
        <v>571</v>
      </c>
      <c r="B22" s="61" t="s">
        <v>1768</v>
      </c>
      <c r="C22" s="61" t="s">
        <v>552</v>
      </c>
      <c r="D22" s="65">
        <v>159500</v>
      </c>
      <c r="E22" s="63">
        <v>918.48074999999994</v>
      </c>
      <c r="F22" s="64">
        <v>1.4839436289126</v>
      </c>
      <c r="G22" s="63">
        <v>-567.72209999999995</v>
      </c>
      <c r="H22" s="63">
        <v>-0.91724033768577096</v>
      </c>
      <c r="I22" s="66"/>
    </row>
    <row r="23" spans="1:9">
      <c r="A23" s="61" t="s">
        <v>517</v>
      </c>
      <c r="B23" s="61" t="s">
        <v>516</v>
      </c>
      <c r="C23" s="61" t="s">
        <v>518</v>
      </c>
      <c r="D23" s="65">
        <v>8000</v>
      </c>
      <c r="E23" s="63">
        <v>900.24</v>
      </c>
      <c r="F23" s="64">
        <v>1.45447295710038</v>
      </c>
      <c r="G23" s="63">
        <v>-566.9</v>
      </c>
      <c r="H23" s="63">
        <v>-0.91591211163712605</v>
      </c>
      <c r="I23" s="66"/>
    </row>
    <row r="24" spans="1:9">
      <c r="A24" s="61" t="s">
        <v>627</v>
      </c>
      <c r="B24" s="61" t="s">
        <v>626</v>
      </c>
      <c r="C24" s="61" t="s">
        <v>526</v>
      </c>
      <c r="D24" s="65">
        <v>226200</v>
      </c>
      <c r="E24" s="63">
        <v>872.00099999999998</v>
      </c>
      <c r="F24" s="64">
        <v>1.4088486104422</v>
      </c>
      <c r="G24" s="63">
        <v>-878.10839999999996</v>
      </c>
      <c r="H24" s="63">
        <v>-1.41871603261651</v>
      </c>
      <c r="I24" s="66"/>
    </row>
    <row r="25" spans="1:9">
      <c r="A25" s="61" t="s">
        <v>693</v>
      </c>
      <c r="B25" s="61" t="s">
        <v>692</v>
      </c>
      <c r="C25" s="61" t="s">
        <v>488</v>
      </c>
      <c r="D25" s="65">
        <v>263250</v>
      </c>
      <c r="E25" s="63">
        <v>717.09299999999996</v>
      </c>
      <c r="F25" s="64">
        <v>1.1585714656380299</v>
      </c>
      <c r="G25" s="63">
        <v>-722.35799999999995</v>
      </c>
      <c r="H25" s="63">
        <v>-1.1670778640641599</v>
      </c>
      <c r="I25" s="66"/>
    </row>
    <row r="26" spans="1:9">
      <c r="A26" s="61" t="s">
        <v>695</v>
      </c>
      <c r="B26" s="61" t="s">
        <v>1342</v>
      </c>
      <c r="C26" s="61" t="s">
        <v>506</v>
      </c>
      <c r="D26" s="65">
        <v>6500000</v>
      </c>
      <c r="E26" s="63">
        <v>672.75</v>
      </c>
      <c r="F26" s="64">
        <v>1.08692868778246</v>
      </c>
      <c r="G26" s="63"/>
      <c r="H26" s="63"/>
      <c r="I26" s="66"/>
    </row>
    <row r="27" spans="1:9">
      <c r="A27" s="61" t="s">
        <v>697</v>
      </c>
      <c r="B27" s="61" t="s">
        <v>696</v>
      </c>
      <c r="C27" s="61" t="s">
        <v>503</v>
      </c>
      <c r="D27" s="65">
        <v>149600</v>
      </c>
      <c r="E27" s="63">
        <v>585.98320000000001</v>
      </c>
      <c r="F27" s="64">
        <v>0.94674388798003195</v>
      </c>
      <c r="G27" s="63">
        <v>-590.62080000000003</v>
      </c>
      <c r="H27" s="63">
        <v>-0.95423662745600402</v>
      </c>
      <c r="I27" s="66"/>
    </row>
    <row r="28" spans="1:9">
      <c r="A28" s="61" t="s">
        <v>508</v>
      </c>
      <c r="B28" s="61" t="s">
        <v>1760</v>
      </c>
      <c r="C28" s="61" t="s">
        <v>509</v>
      </c>
      <c r="D28" s="65">
        <v>56604</v>
      </c>
      <c r="E28" s="63">
        <v>566.26641600000005</v>
      </c>
      <c r="F28" s="64">
        <v>0.91488846150599201</v>
      </c>
      <c r="G28" s="63"/>
      <c r="H28" s="63"/>
      <c r="I28" s="66"/>
    </row>
    <row r="29" spans="1:9">
      <c r="A29" s="61" t="s">
        <v>511</v>
      </c>
      <c r="B29" s="61" t="s">
        <v>510</v>
      </c>
      <c r="C29" s="61" t="s">
        <v>512</v>
      </c>
      <c r="D29" s="65">
        <v>210000</v>
      </c>
      <c r="E29" s="63">
        <v>555.66</v>
      </c>
      <c r="F29" s="64">
        <v>0.89775220312627502</v>
      </c>
      <c r="G29" s="63"/>
      <c r="H29" s="63"/>
      <c r="I29" s="66"/>
    </row>
    <row r="30" spans="1:9">
      <c r="A30" s="61" t="s">
        <v>699</v>
      </c>
      <c r="B30" s="61" t="s">
        <v>698</v>
      </c>
      <c r="C30" s="61" t="s">
        <v>559</v>
      </c>
      <c r="D30" s="65">
        <v>123500</v>
      </c>
      <c r="E30" s="63">
        <v>524.01049999999998</v>
      </c>
      <c r="F30" s="64">
        <v>0.84661768138124205</v>
      </c>
      <c r="G30" s="63">
        <v>-528.14774999999997</v>
      </c>
      <c r="H30" s="63">
        <v>-0.85330203026794305</v>
      </c>
      <c r="I30" s="66"/>
    </row>
    <row r="31" spans="1:9">
      <c r="A31" s="61" t="s">
        <v>492</v>
      </c>
      <c r="B31" s="61" t="s">
        <v>1762</v>
      </c>
      <c r="C31" s="61" t="s">
        <v>488</v>
      </c>
      <c r="D31" s="65">
        <v>45200</v>
      </c>
      <c r="E31" s="63">
        <v>464.15879999999999</v>
      </c>
      <c r="F31" s="64">
        <v>0.74991826890625202</v>
      </c>
      <c r="G31" s="63"/>
      <c r="H31" s="63"/>
      <c r="I31" s="66"/>
    </row>
    <row r="32" spans="1:9">
      <c r="A32" s="61" t="s">
        <v>522</v>
      </c>
      <c r="B32" s="61" t="s">
        <v>521</v>
      </c>
      <c r="C32" s="61" t="s">
        <v>523</v>
      </c>
      <c r="D32" s="65">
        <v>29750</v>
      </c>
      <c r="E32" s="63">
        <v>435.95650000000001</v>
      </c>
      <c r="F32" s="64">
        <v>0.70435321661127304</v>
      </c>
      <c r="G32" s="63">
        <v>-439.2885</v>
      </c>
      <c r="H32" s="63">
        <v>-0.70973656315559297</v>
      </c>
      <c r="I32" s="66"/>
    </row>
    <row r="33" spans="1:9">
      <c r="A33" s="61" t="s">
        <v>531</v>
      </c>
      <c r="B33" s="61" t="s">
        <v>530</v>
      </c>
      <c r="C33" s="61" t="s">
        <v>532</v>
      </c>
      <c r="D33" s="65">
        <v>8000</v>
      </c>
      <c r="E33" s="63">
        <v>411.72</v>
      </c>
      <c r="F33" s="64">
        <v>0.66519550997219501</v>
      </c>
      <c r="G33" s="63"/>
      <c r="H33" s="63"/>
      <c r="I33" s="66"/>
    </row>
    <row r="34" spans="1:9">
      <c r="A34" s="61" t="s">
        <v>701</v>
      </c>
      <c r="B34" s="61" t="s">
        <v>700</v>
      </c>
      <c r="C34" s="61" t="s">
        <v>559</v>
      </c>
      <c r="D34" s="65">
        <v>23100</v>
      </c>
      <c r="E34" s="63">
        <v>411.22620000000001</v>
      </c>
      <c r="F34" s="64">
        <v>0.66439770189188796</v>
      </c>
      <c r="G34" s="63">
        <v>-414.0444</v>
      </c>
      <c r="H34" s="63">
        <v>-0.66895092735143202</v>
      </c>
      <c r="I34" s="66"/>
    </row>
    <row r="35" spans="1:9">
      <c r="A35" s="61" t="s">
        <v>703</v>
      </c>
      <c r="B35" s="61" t="s">
        <v>702</v>
      </c>
      <c r="C35" s="61" t="s">
        <v>526</v>
      </c>
      <c r="D35" s="65">
        <v>134900</v>
      </c>
      <c r="E35" s="63">
        <v>386.21870000000001</v>
      </c>
      <c r="F35" s="64">
        <v>0.62399432893058004</v>
      </c>
      <c r="G35" s="63">
        <v>-388.30964999999998</v>
      </c>
      <c r="H35" s="63">
        <v>-0.627372572765167</v>
      </c>
      <c r="I35" s="66"/>
    </row>
    <row r="36" spans="1:9">
      <c r="A36" s="61" t="s">
        <v>705</v>
      </c>
      <c r="B36" s="61" t="s">
        <v>704</v>
      </c>
      <c r="C36" s="61" t="s">
        <v>488</v>
      </c>
      <c r="D36" s="65">
        <v>35000</v>
      </c>
      <c r="E36" s="63">
        <v>362.96749999999997</v>
      </c>
      <c r="F36" s="64">
        <v>0.58642852245660304</v>
      </c>
      <c r="G36" s="63">
        <v>-365.64499999999998</v>
      </c>
      <c r="H36" s="63">
        <v>-0.59075442592971805</v>
      </c>
      <c r="I36" s="66"/>
    </row>
    <row r="37" spans="1:9">
      <c r="A37" s="61" t="s">
        <v>561</v>
      </c>
      <c r="B37" s="61" t="s">
        <v>560</v>
      </c>
      <c r="C37" s="61" t="s">
        <v>506</v>
      </c>
      <c r="D37" s="65">
        <v>2500</v>
      </c>
      <c r="E37" s="63">
        <v>352.875</v>
      </c>
      <c r="F37" s="64">
        <v>0.57012257257708698</v>
      </c>
      <c r="G37" s="63">
        <v>-70.88</v>
      </c>
      <c r="H37" s="63">
        <v>-0.11451728783355</v>
      </c>
      <c r="I37" s="66"/>
    </row>
    <row r="38" spans="1:9">
      <c r="A38" s="61" t="s">
        <v>707</v>
      </c>
      <c r="B38" s="61" t="s">
        <v>706</v>
      </c>
      <c r="C38" s="61" t="s">
        <v>518</v>
      </c>
      <c r="D38" s="65">
        <v>76800</v>
      </c>
      <c r="E38" s="63">
        <v>323.98079999999999</v>
      </c>
      <c r="F38" s="64">
        <v>0.52343965189254804</v>
      </c>
      <c r="G38" s="63">
        <v>-326.55360000000002</v>
      </c>
      <c r="H38" s="63">
        <v>-0.52759639678727299</v>
      </c>
      <c r="I38" s="66"/>
    </row>
    <row r="39" spans="1:9">
      <c r="A39" s="61" t="s">
        <v>709</v>
      </c>
      <c r="B39" s="61" t="s">
        <v>708</v>
      </c>
      <c r="C39" s="61" t="s">
        <v>609</v>
      </c>
      <c r="D39" s="65">
        <v>112125</v>
      </c>
      <c r="E39" s="63">
        <v>321.74268749999999</v>
      </c>
      <c r="F39" s="64">
        <v>0.51982364493196098</v>
      </c>
      <c r="G39" s="63">
        <v>-323.53668750000003</v>
      </c>
      <c r="H39" s="63">
        <v>-0.52272212143271501</v>
      </c>
      <c r="I39" s="66"/>
    </row>
    <row r="40" spans="1:9">
      <c r="A40" s="61" t="s">
        <v>711</v>
      </c>
      <c r="B40" s="61" t="s">
        <v>710</v>
      </c>
      <c r="C40" s="61" t="s">
        <v>535</v>
      </c>
      <c r="D40" s="65">
        <v>17225</v>
      </c>
      <c r="E40" s="63">
        <v>321.52184999999997</v>
      </c>
      <c r="F40" s="64">
        <v>0.519466848775754</v>
      </c>
      <c r="G40" s="63">
        <v>-322.26252499999998</v>
      </c>
      <c r="H40" s="63">
        <v>-0.52066352050496001</v>
      </c>
      <c r="I40" s="66"/>
    </row>
    <row r="41" spans="1:9">
      <c r="A41" s="61" t="s">
        <v>713</v>
      </c>
      <c r="B41" s="61" t="s">
        <v>712</v>
      </c>
      <c r="C41" s="61" t="s">
        <v>500</v>
      </c>
      <c r="D41" s="65">
        <v>81000</v>
      </c>
      <c r="E41" s="63">
        <v>319.50450000000001</v>
      </c>
      <c r="F41" s="64">
        <v>0.51620751679760801</v>
      </c>
      <c r="G41" s="63">
        <v>-321.16500000000002</v>
      </c>
      <c r="H41" s="63">
        <v>-0.51889030399353897</v>
      </c>
      <c r="I41" s="66"/>
    </row>
    <row r="42" spans="1:9">
      <c r="A42" s="61" t="s">
        <v>715</v>
      </c>
      <c r="B42" s="61" t="s">
        <v>714</v>
      </c>
      <c r="C42" s="61" t="s">
        <v>523</v>
      </c>
      <c r="D42" s="65">
        <v>12500</v>
      </c>
      <c r="E42" s="63">
        <v>318.2</v>
      </c>
      <c r="F42" s="64">
        <v>0.51409990108120196</v>
      </c>
      <c r="G42" s="63"/>
      <c r="H42" s="63"/>
      <c r="I42" s="66"/>
    </row>
    <row r="43" spans="1:9">
      <c r="A43" s="61" t="s">
        <v>558</v>
      </c>
      <c r="B43" s="61" t="s">
        <v>557</v>
      </c>
      <c r="C43" s="61" t="s">
        <v>559</v>
      </c>
      <c r="D43" s="65">
        <v>17000</v>
      </c>
      <c r="E43" s="63">
        <v>304.26600000000002</v>
      </c>
      <c r="F43" s="64">
        <v>0.491587430868551</v>
      </c>
      <c r="G43" s="63"/>
      <c r="H43" s="63"/>
      <c r="I43" s="66"/>
    </row>
    <row r="44" spans="1:9">
      <c r="A44" s="61" t="s">
        <v>717</v>
      </c>
      <c r="B44" s="61" t="s">
        <v>716</v>
      </c>
      <c r="C44" s="61" t="s">
        <v>559</v>
      </c>
      <c r="D44" s="65">
        <v>30000</v>
      </c>
      <c r="E44" s="63">
        <v>301.42500000000001</v>
      </c>
      <c r="F44" s="64">
        <v>0.48699736858391401</v>
      </c>
      <c r="G44" s="63">
        <v>-302.97000000000003</v>
      </c>
      <c r="H44" s="63">
        <v>-0.489493548179044</v>
      </c>
      <c r="I44" s="66"/>
    </row>
    <row r="45" spans="1:9">
      <c r="A45" s="61" t="s">
        <v>520</v>
      </c>
      <c r="B45" s="61" t="s">
        <v>519</v>
      </c>
      <c r="C45" s="61" t="s">
        <v>509</v>
      </c>
      <c r="D45" s="65">
        <v>28000</v>
      </c>
      <c r="E45" s="63">
        <v>300.10399999999998</v>
      </c>
      <c r="F45" s="64">
        <v>0.48486309463882199</v>
      </c>
      <c r="G45" s="63"/>
      <c r="H45" s="63"/>
      <c r="I45" s="66"/>
    </row>
    <row r="46" spans="1:9">
      <c r="A46" s="61" t="s">
        <v>719</v>
      </c>
      <c r="B46" s="61" t="s">
        <v>718</v>
      </c>
      <c r="C46" s="61" t="s">
        <v>488</v>
      </c>
      <c r="D46" s="65">
        <v>140400</v>
      </c>
      <c r="E46" s="63">
        <v>286.66872000000001</v>
      </c>
      <c r="F46" s="64">
        <v>0.46315638150557797</v>
      </c>
      <c r="G46" s="63">
        <v>-288.10079999999999</v>
      </c>
      <c r="H46" s="63">
        <v>-0.46547012187748299</v>
      </c>
      <c r="I46" s="66"/>
    </row>
    <row r="47" spans="1:9">
      <c r="A47" s="61" t="s">
        <v>608</v>
      </c>
      <c r="B47" s="61" t="s">
        <v>607</v>
      </c>
      <c r="C47" s="61" t="s">
        <v>609</v>
      </c>
      <c r="D47" s="65">
        <v>13200</v>
      </c>
      <c r="E47" s="63">
        <v>279.60239999999999</v>
      </c>
      <c r="F47" s="64">
        <v>0.451739680019066</v>
      </c>
      <c r="G47" s="63">
        <v>-25.621200000000002</v>
      </c>
      <c r="H47" s="63">
        <v>-4.1394897503399398E-2</v>
      </c>
      <c r="I47" s="66"/>
    </row>
    <row r="48" spans="1:9">
      <c r="A48" s="61" t="s">
        <v>528</v>
      </c>
      <c r="B48" s="61" t="s">
        <v>527</v>
      </c>
      <c r="C48" s="61" t="s">
        <v>529</v>
      </c>
      <c r="D48" s="65">
        <v>33000</v>
      </c>
      <c r="E48" s="63">
        <v>275.96249999999998</v>
      </c>
      <c r="F48" s="64">
        <v>0.44585887477096497</v>
      </c>
      <c r="G48" s="63"/>
      <c r="H48" s="63"/>
      <c r="I48" s="66"/>
    </row>
    <row r="49" spans="1:9">
      <c r="A49" s="61" t="s">
        <v>721</v>
      </c>
      <c r="B49" s="61" t="s">
        <v>720</v>
      </c>
      <c r="C49" s="61" t="s">
        <v>523</v>
      </c>
      <c r="D49" s="65">
        <v>14000</v>
      </c>
      <c r="E49" s="63">
        <v>260.75</v>
      </c>
      <c r="F49" s="64">
        <v>0.42128079574771699</v>
      </c>
      <c r="G49" s="63">
        <v>-261.91199999999998</v>
      </c>
      <c r="H49" s="63">
        <v>-0.42315818130728999</v>
      </c>
      <c r="I49" s="66"/>
    </row>
    <row r="50" spans="1:9">
      <c r="A50" s="61" t="s">
        <v>723</v>
      </c>
      <c r="B50" s="61" t="s">
        <v>722</v>
      </c>
      <c r="C50" s="61" t="s">
        <v>552</v>
      </c>
      <c r="D50" s="65">
        <v>11625</v>
      </c>
      <c r="E50" s="63">
        <v>205.26262500000001</v>
      </c>
      <c r="F50" s="64">
        <v>0.33163260593390298</v>
      </c>
      <c r="G50" s="63">
        <v>-206.29724999999999</v>
      </c>
      <c r="H50" s="63">
        <v>-0.33330419804627298</v>
      </c>
      <c r="I50" s="66"/>
    </row>
    <row r="51" spans="1:9">
      <c r="A51" s="61" t="s">
        <v>537</v>
      </c>
      <c r="B51" s="61" t="s">
        <v>536</v>
      </c>
      <c r="C51" s="61" t="s">
        <v>538</v>
      </c>
      <c r="D51" s="65">
        <v>93500</v>
      </c>
      <c r="E51" s="63">
        <v>175.83609999999999</v>
      </c>
      <c r="F51" s="64">
        <v>0.28408963424419997</v>
      </c>
      <c r="G51" s="63">
        <v>-176.89265</v>
      </c>
      <c r="H51" s="63">
        <v>-0.28579664948771699</v>
      </c>
      <c r="I51" s="66"/>
    </row>
    <row r="52" spans="1:9">
      <c r="A52" s="61" t="s">
        <v>605</v>
      </c>
      <c r="B52" s="61" t="s">
        <v>604</v>
      </c>
      <c r="C52" s="61" t="s">
        <v>606</v>
      </c>
      <c r="D52" s="65">
        <v>10000</v>
      </c>
      <c r="E52" s="63">
        <v>162.86000000000001</v>
      </c>
      <c r="F52" s="64">
        <v>0.26312479538053002</v>
      </c>
      <c r="G52" s="63"/>
      <c r="H52" s="63"/>
      <c r="I52" s="66"/>
    </row>
    <row r="53" spans="1:9">
      <c r="A53" s="61" t="s">
        <v>551</v>
      </c>
      <c r="B53" s="61" t="s">
        <v>550</v>
      </c>
      <c r="C53" s="61" t="s">
        <v>552</v>
      </c>
      <c r="D53" s="65">
        <v>8000</v>
      </c>
      <c r="E53" s="63">
        <v>139.33600000000001</v>
      </c>
      <c r="F53" s="64">
        <v>0.22511823952561399</v>
      </c>
      <c r="G53" s="63"/>
      <c r="H53" s="63"/>
      <c r="I53" s="66"/>
    </row>
    <row r="54" spans="1:9">
      <c r="A54" s="61" t="s">
        <v>725</v>
      </c>
      <c r="B54" s="61" t="s">
        <v>724</v>
      </c>
      <c r="C54" s="61" t="s">
        <v>564</v>
      </c>
      <c r="D54" s="65">
        <v>5000</v>
      </c>
      <c r="E54" s="63">
        <v>131.785</v>
      </c>
      <c r="F54" s="64">
        <v>0.21291846468883199</v>
      </c>
      <c r="G54" s="63"/>
      <c r="H54" s="63"/>
      <c r="I54" s="66"/>
    </row>
    <row r="55" spans="1:9">
      <c r="A55" s="61" t="s">
        <v>727</v>
      </c>
      <c r="B55" s="61" t="s">
        <v>726</v>
      </c>
      <c r="C55" s="61" t="s">
        <v>552</v>
      </c>
      <c r="D55" s="65">
        <v>8000</v>
      </c>
      <c r="E55" s="63">
        <v>126.72</v>
      </c>
      <c r="F55" s="64">
        <v>0.20473519630738499</v>
      </c>
      <c r="G55" s="63">
        <v>-127.36799999999999</v>
      </c>
      <c r="H55" s="63">
        <v>-0.20578213765213901</v>
      </c>
      <c r="I55" s="66"/>
    </row>
    <row r="56" spans="1:9">
      <c r="A56" s="61" t="s">
        <v>543</v>
      </c>
      <c r="B56" s="61" t="s">
        <v>542</v>
      </c>
      <c r="C56" s="61" t="s">
        <v>544</v>
      </c>
      <c r="D56" s="65">
        <v>26000</v>
      </c>
      <c r="E56" s="63">
        <v>107.068</v>
      </c>
      <c r="F56" s="64">
        <v>0.17298443811741701</v>
      </c>
      <c r="G56" s="63"/>
      <c r="H56" s="63"/>
      <c r="I56" s="66"/>
    </row>
    <row r="57" spans="1:9">
      <c r="A57" s="61" t="s">
        <v>729</v>
      </c>
      <c r="B57" s="61" t="s">
        <v>728</v>
      </c>
      <c r="C57" s="61" t="s">
        <v>488</v>
      </c>
      <c r="D57" s="65">
        <v>248800</v>
      </c>
      <c r="E57" s="63">
        <v>60.159840000000003</v>
      </c>
      <c r="F57" s="64">
        <v>9.7197258934823796E-2</v>
      </c>
      <c r="G57" s="63">
        <v>-60.557920000000003</v>
      </c>
      <c r="H57" s="63">
        <v>-9.7840416975748995E-2</v>
      </c>
      <c r="I57" s="66"/>
    </row>
    <row r="58" spans="1:9">
      <c r="A58" s="61" t="s">
        <v>731</v>
      </c>
      <c r="B58" s="61" t="s">
        <v>730</v>
      </c>
      <c r="C58" s="61" t="s">
        <v>538</v>
      </c>
      <c r="D58" s="65">
        <v>1350</v>
      </c>
      <c r="E58" s="63">
        <v>16.5564</v>
      </c>
      <c r="F58" s="64">
        <v>2.6749351358456401E-2</v>
      </c>
      <c r="G58" s="63">
        <v>-16.568549999999998</v>
      </c>
      <c r="H58" s="63">
        <v>-2.6768981508670499E-2</v>
      </c>
      <c r="I58" s="66"/>
    </row>
    <row r="59" spans="1:9">
      <c r="A59" s="60" t="s">
        <v>65</v>
      </c>
      <c r="B59" s="60"/>
      <c r="C59" s="60"/>
      <c r="D59" s="67"/>
      <c r="E59" s="68">
        <f>SUM(E7:E58)</f>
        <v>42531.448313500019</v>
      </c>
      <c r="F59" s="69">
        <f>SUM(F7:F58)</f>
        <v>68.715943968606538</v>
      </c>
      <c r="G59" s="68">
        <f>SUM(G7:G58)</f>
        <v>-30667.247857500006</v>
      </c>
      <c r="H59" s="68">
        <f>SUM(H7:H58)</f>
        <v>-49.547545851582214</v>
      </c>
      <c r="I59" s="60"/>
    </row>
    <row r="60" spans="1:9">
      <c r="A60" s="61"/>
      <c r="B60" s="61"/>
      <c r="C60" s="61"/>
      <c r="D60" s="62"/>
      <c r="E60" s="63"/>
      <c r="F60" s="64"/>
      <c r="G60" s="63"/>
      <c r="H60" s="61"/>
      <c r="I60" s="61"/>
    </row>
    <row r="61" spans="1:9">
      <c r="A61" s="60" t="s">
        <v>43</v>
      </c>
      <c r="B61" s="61"/>
      <c r="C61" s="61"/>
      <c r="D61" s="62"/>
      <c r="E61" s="63"/>
      <c r="F61" s="64"/>
      <c r="G61" s="63"/>
      <c r="H61" s="61"/>
      <c r="I61" s="61"/>
    </row>
    <row r="62" spans="1:9">
      <c r="A62" s="60" t="s">
        <v>44</v>
      </c>
      <c r="B62" s="61"/>
      <c r="C62" s="61"/>
      <c r="D62" s="62"/>
      <c r="E62" s="63"/>
      <c r="F62" s="64"/>
      <c r="G62" s="63"/>
      <c r="H62" s="61"/>
      <c r="I62" s="61"/>
    </row>
    <row r="63" spans="1:9">
      <c r="A63" s="61" t="s">
        <v>279</v>
      </c>
      <c r="B63" s="61" t="s">
        <v>278</v>
      </c>
      <c r="C63" s="61" t="s">
        <v>62</v>
      </c>
      <c r="D63" s="65">
        <v>2327</v>
      </c>
      <c r="E63" s="63">
        <v>2584.5872650000001</v>
      </c>
      <c r="F63" s="64">
        <v>4.1757889920560496</v>
      </c>
      <c r="G63" s="66"/>
      <c r="H63" s="66"/>
      <c r="I63" s="66">
        <v>8.5273000000000003</v>
      </c>
    </row>
    <row r="64" spans="1:9">
      <c r="A64" s="61" t="s">
        <v>319</v>
      </c>
      <c r="B64" s="61" t="s">
        <v>318</v>
      </c>
      <c r="C64" s="61" t="s">
        <v>50</v>
      </c>
      <c r="D64" s="65">
        <v>1500</v>
      </c>
      <c r="E64" s="63">
        <v>1495.9778014000001</v>
      </c>
      <c r="F64" s="64">
        <v>2.4169768690113602</v>
      </c>
      <c r="G64" s="66"/>
      <c r="H64" s="66"/>
      <c r="I64" s="66">
        <v>7.5990000000000002</v>
      </c>
    </row>
    <row r="65" spans="1:9">
      <c r="A65" s="61" t="s">
        <v>467</v>
      </c>
      <c r="B65" s="61" t="s">
        <v>466</v>
      </c>
      <c r="C65" s="61" t="s">
        <v>50</v>
      </c>
      <c r="D65" s="65">
        <v>1000</v>
      </c>
      <c r="E65" s="63">
        <v>1070.5569315</v>
      </c>
      <c r="F65" s="64">
        <v>1.72964554552466</v>
      </c>
      <c r="G65" s="66"/>
      <c r="H65" s="66"/>
      <c r="I65" s="66">
        <v>7.61</v>
      </c>
    </row>
    <row r="66" spans="1:9">
      <c r="A66" s="61" t="s">
        <v>288</v>
      </c>
      <c r="B66" s="61" t="s">
        <v>287</v>
      </c>
      <c r="C66" s="61" t="s">
        <v>50</v>
      </c>
      <c r="D66" s="65">
        <v>1000</v>
      </c>
      <c r="E66" s="63">
        <v>1010.6670822</v>
      </c>
      <c r="F66" s="64">
        <v>1.6328844971245999</v>
      </c>
      <c r="G66" s="66"/>
      <c r="H66" s="66"/>
      <c r="I66" s="66">
        <v>7.9375</v>
      </c>
    </row>
    <row r="67" spans="1:9">
      <c r="A67" s="61" t="s">
        <v>281</v>
      </c>
      <c r="B67" s="61" t="s">
        <v>280</v>
      </c>
      <c r="C67" s="61" t="s">
        <v>62</v>
      </c>
      <c r="D67" s="65">
        <v>800</v>
      </c>
      <c r="E67" s="63">
        <v>886.24080000000004</v>
      </c>
      <c r="F67" s="64">
        <v>1.4318551464931699</v>
      </c>
      <c r="G67" s="66"/>
      <c r="H67" s="66"/>
      <c r="I67" s="66">
        <v>8.4422999999999995</v>
      </c>
    </row>
    <row r="68" spans="1:9">
      <c r="A68" s="61" t="s">
        <v>323</v>
      </c>
      <c r="B68" s="61" t="s">
        <v>322</v>
      </c>
      <c r="C68" s="61" t="s">
        <v>50</v>
      </c>
      <c r="D68" s="65">
        <v>313</v>
      </c>
      <c r="E68" s="63">
        <v>179.162139</v>
      </c>
      <c r="F68" s="64">
        <v>0.28946334989753802</v>
      </c>
      <c r="G68" s="66"/>
      <c r="H68" s="66"/>
      <c r="I68" s="66">
        <v>6.9162999999999997</v>
      </c>
    </row>
    <row r="69" spans="1:9">
      <c r="A69" s="60" t="s">
        <v>65</v>
      </c>
      <c r="B69" s="60"/>
      <c r="C69" s="60"/>
      <c r="D69" s="67"/>
      <c r="E69" s="68">
        <f>SUM(E62:E68)</f>
        <v>7227.1920191000008</v>
      </c>
      <c r="F69" s="69">
        <f>SUM(F62:F68)</f>
        <v>11.676614400107377</v>
      </c>
      <c r="G69" s="68"/>
      <c r="H69" s="60"/>
      <c r="I69" s="60"/>
    </row>
    <row r="70" spans="1:9">
      <c r="A70" s="61"/>
      <c r="B70" s="61"/>
      <c r="C70" s="61"/>
      <c r="D70" s="62"/>
      <c r="E70" s="63"/>
      <c r="F70" s="64"/>
      <c r="G70" s="63"/>
      <c r="H70" s="61"/>
      <c r="I70" s="61"/>
    </row>
    <row r="71" spans="1:9">
      <c r="A71" s="60" t="s">
        <v>66</v>
      </c>
      <c r="B71" s="61"/>
      <c r="C71" s="61"/>
      <c r="D71" s="62"/>
      <c r="E71" s="63"/>
      <c r="F71" s="64"/>
      <c r="G71" s="63"/>
      <c r="H71" s="61"/>
      <c r="I71" s="61"/>
    </row>
    <row r="72" spans="1:9">
      <c r="A72" s="60" t="s">
        <v>67</v>
      </c>
      <c r="B72" s="61"/>
      <c r="C72" s="61"/>
      <c r="D72" s="62"/>
      <c r="E72" s="63"/>
      <c r="F72" s="64"/>
      <c r="G72" s="63"/>
      <c r="H72" s="61"/>
      <c r="I72" s="61"/>
    </row>
    <row r="73" spans="1:9">
      <c r="A73" s="61" t="s">
        <v>412</v>
      </c>
      <c r="B73" s="61" t="s">
        <v>411</v>
      </c>
      <c r="C73" s="61" t="s">
        <v>75</v>
      </c>
      <c r="D73" s="65">
        <v>200</v>
      </c>
      <c r="E73" s="63">
        <v>965.83500000000004</v>
      </c>
      <c r="F73" s="64">
        <v>1.56045153350334</v>
      </c>
      <c r="G73" s="66"/>
      <c r="H73" s="66"/>
      <c r="I73" s="66">
        <v>6.76</v>
      </c>
    </row>
    <row r="74" spans="1:9">
      <c r="A74" s="60" t="s">
        <v>65</v>
      </c>
      <c r="B74" s="60"/>
      <c r="C74" s="60"/>
      <c r="D74" s="67"/>
      <c r="E74" s="68">
        <f>SUM(E72:E73)</f>
        <v>965.83500000000004</v>
      </c>
      <c r="F74" s="69">
        <f>SUM(F72:F73)</f>
        <v>1.56045153350334</v>
      </c>
      <c r="G74" s="68"/>
      <c r="H74" s="60"/>
      <c r="I74" s="60"/>
    </row>
    <row r="75" spans="1:9">
      <c r="A75" s="61"/>
      <c r="B75" s="61"/>
      <c r="C75" s="61"/>
      <c r="D75" s="62"/>
      <c r="E75" s="63"/>
      <c r="F75" s="64"/>
      <c r="G75" s="63"/>
      <c r="H75" s="61"/>
      <c r="I75" s="61"/>
    </row>
    <row r="76" spans="1:9">
      <c r="A76" s="60" t="s">
        <v>244</v>
      </c>
      <c r="B76" s="61"/>
      <c r="C76" s="61"/>
      <c r="D76" s="62"/>
      <c r="E76" s="63"/>
      <c r="F76" s="64"/>
      <c r="G76" s="63"/>
      <c r="H76" s="61"/>
      <c r="I76" s="61"/>
    </row>
    <row r="77" spans="1:9">
      <c r="A77" s="61" t="s">
        <v>732</v>
      </c>
      <c r="B77" s="61" t="s">
        <v>1758</v>
      </c>
      <c r="C77" s="61" t="s">
        <v>131</v>
      </c>
      <c r="D77" s="65">
        <v>2500000</v>
      </c>
      <c r="E77" s="63">
        <v>2606.8127777999998</v>
      </c>
      <c r="F77" s="64">
        <v>4.2116976467762202</v>
      </c>
      <c r="G77" s="66"/>
      <c r="H77" s="66"/>
      <c r="I77" s="66">
        <v>6.1008076378125002</v>
      </c>
    </row>
    <row r="78" spans="1:9">
      <c r="A78" s="61" t="s">
        <v>359</v>
      </c>
      <c r="B78" s="61" t="s">
        <v>358</v>
      </c>
      <c r="C78" s="61" t="s">
        <v>131</v>
      </c>
      <c r="D78" s="65">
        <v>1583000</v>
      </c>
      <c r="E78" s="63">
        <v>1631.5664400000001</v>
      </c>
      <c r="F78" s="64">
        <v>2.63604068325396</v>
      </c>
      <c r="G78" s="66"/>
      <c r="H78" s="66"/>
      <c r="I78" s="66">
        <v>7.7469852812500104</v>
      </c>
    </row>
    <row r="79" spans="1:9">
      <c r="A79" s="61" t="s">
        <v>734</v>
      </c>
      <c r="B79" s="61" t="s">
        <v>733</v>
      </c>
      <c r="C79" s="61" t="s">
        <v>131</v>
      </c>
      <c r="D79" s="65">
        <v>1500000</v>
      </c>
      <c r="E79" s="63">
        <v>1530.15</v>
      </c>
      <c r="F79" s="64">
        <v>2.4721871893130101</v>
      </c>
      <c r="G79" s="66"/>
      <c r="H79" s="66"/>
      <c r="I79" s="66">
        <v>7.3912250240124999</v>
      </c>
    </row>
    <row r="80" spans="1:9">
      <c r="A80" s="61" t="s">
        <v>736</v>
      </c>
      <c r="B80" s="61" t="s">
        <v>735</v>
      </c>
      <c r="C80" s="61" t="s">
        <v>131</v>
      </c>
      <c r="D80" s="65">
        <v>1000000</v>
      </c>
      <c r="E80" s="63">
        <v>1048.7878889000001</v>
      </c>
      <c r="F80" s="64">
        <v>1.69447438698508</v>
      </c>
      <c r="G80" s="66"/>
      <c r="H80" s="66"/>
      <c r="I80" s="66">
        <v>7.2364097700124903</v>
      </c>
    </row>
    <row r="81" spans="1:9">
      <c r="A81" s="61" t="s">
        <v>737</v>
      </c>
      <c r="B81" s="61" t="s">
        <v>1757</v>
      </c>
      <c r="C81" s="61" t="s">
        <v>131</v>
      </c>
      <c r="D81" s="65">
        <v>1000000</v>
      </c>
      <c r="E81" s="63">
        <v>1033.585</v>
      </c>
      <c r="F81" s="64">
        <v>1.6699118361376899</v>
      </c>
      <c r="G81" s="66"/>
      <c r="H81" s="66"/>
      <c r="I81" s="66">
        <v>6.0758947346124996</v>
      </c>
    </row>
    <row r="82" spans="1:9">
      <c r="A82" s="61" t="s">
        <v>381</v>
      </c>
      <c r="B82" s="61" t="s">
        <v>380</v>
      </c>
      <c r="C82" s="61" t="s">
        <v>131</v>
      </c>
      <c r="D82" s="65">
        <v>40000</v>
      </c>
      <c r="E82" s="63">
        <v>37.774466699999998</v>
      </c>
      <c r="F82" s="64">
        <v>6.1030325562115503E-2</v>
      </c>
      <c r="G82" s="66"/>
      <c r="H82" s="66"/>
      <c r="I82" s="66">
        <v>7.5935675537999998</v>
      </c>
    </row>
    <row r="83" spans="1:9">
      <c r="A83" s="60" t="s">
        <v>65</v>
      </c>
      <c r="B83" s="60"/>
      <c r="C83" s="60"/>
      <c r="D83" s="67"/>
      <c r="E83" s="68">
        <f>SUM(E77:E82)</f>
        <v>7888.6765734000001</v>
      </c>
      <c r="F83" s="69">
        <f>SUM(F77:F82)</f>
        <v>12.745342068028075</v>
      </c>
      <c r="G83" s="68"/>
      <c r="H83" s="60"/>
      <c r="I83" s="60"/>
    </row>
    <row r="84" spans="1:9">
      <c r="A84" s="61"/>
      <c r="B84" s="61"/>
      <c r="C84" s="61"/>
      <c r="D84" s="62"/>
      <c r="E84" s="63"/>
      <c r="F84" s="64"/>
      <c r="G84" s="63"/>
      <c r="H84" s="61"/>
      <c r="I84" s="61"/>
    </row>
    <row r="85" spans="1:9">
      <c r="A85" s="60" t="s">
        <v>137</v>
      </c>
      <c r="B85" s="60"/>
      <c r="C85" s="60"/>
      <c r="D85" s="67"/>
      <c r="E85" s="68">
        <f>E59+E69+E74+E83</f>
        <v>58613.151906000021</v>
      </c>
      <c r="F85" s="69">
        <f>F59+F69+F74+F83</f>
        <v>94.698351970245341</v>
      </c>
      <c r="G85" s="68"/>
      <c r="H85" s="60"/>
      <c r="I85" s="60"/>
    </row>
    <row r="86" spans="1:9">
      <c r="A86" s="60"/>
      <c r="B86" s="60"/>
      <c r="C86" s="60"/>
      <c r="D86" s="67"/>
      <c r="E86" s="68"/>
      <c r="F86" s="69"/>
      <c r="G86" s="68"/>
      <c r="H86" s="60"/>
      <c r="I86" s="60"/>
    </row>
    <row r="87" spans="1:9">
      <c r="A87" s="60" t="s">
        <v>738</v>
      </c>
      <c r="B87" s="60"/>
      <c r="C87" s="60"/>
      <c r="D87" s="67"/>
      <c r="E87" s="78">
        <v>1493.2590195</v>
      </c>
      <c r="F87" s="78">
        <f>E87/E91*100</f>
        <v>2.4125842684272865</v>
      </c>
      <c r="G87" s="68"/>
      <c r="H87" s="60"/>
      <c r="I87" s="60"/>
    </row>
    <row r="88" spans="1:9">
      <c r="A88" s="60"/>
      <c r="B88" s="60"/>
      <c r="C88" s="60"/>
      <c r="D88" s="67"/>
      <c r="E88" s="68"/>
      <c r="F88" s="69"/>
      <c r="G88" s="68"/>
      <c r="H88" s="60"/>
      <c r="I88" s="60"/>
    </row>
    <row r="89" spans="1:9">
      <c r="A89" s="60" t="s">
        <v>139</v>
      </c>
      <c r="B89" s="60"/>
      <c r="C89" s="60"/>
      <c r="D89" s="67"/>
      <c r="E89" s="68">
        <f>E91-(E59+E69+E74+E83+E87)</f>
        <v>1788.1740239999781</v>
      </c>
      <c r="F89" s="69">
        <f>F91-(F59+F69+F74+F83+F87)</f>
        <v>2.8890637613273782</v>
      </c>
      <c r="G89" s="68"/>
      <c r="H89" s="60"/>
      <c r="I89" s="60"/>
    </row>
    <row r="90" spans="1:9">
      <c r="A90" s="61"/>
      <c r="B90" s="61"/>
      <c r="C90" s="61"/>
      <c r="D90" s="62"/>
      <c r="E90" s="63"/>
      <c r="F90" s="64"/>
      <c r="G90" s="63"/>
      <c r="H90" s="61"/>
      <c r="I90" s="61"/>
    </row>
    <row r="91" spans="1:9">
      <c r="A91" s="70" t="s">
        <v>138</v>
      </c>
      <c r="B91" s="70"/>
      <c r="C91" s="70"/>
      <c r="D91" s="71"/>
      <c r="E91" s="72">
        <v>61894.5849495</v>
      </c>
      <c r="F91" s="73">
        <v>100</v>
      </c>
      <c r="G91" s="72"/>
      <c r="H91" s="70"/>
      <c r="I91" s="70"/>
    </row>
    <row r="92" spans="1:9">
      <c r="A92" s="138" t="s">
        <v>1749</v>
      </c>
      <c r="B92" s="135"/>
      <c r="C92" s="135"/>
      <c r="D92" s="136"/>
      <c r="E92" s="137"/>
      <c r="F92" s="17"/>
      <c r="G92" s="137"/>
      <c r="H92" s="135"/>
      <c r="I92" s="135"/>
    </row>
    <row r="93" spans="1:9">
      <c r="A93" s="138" t="s">
        <v>1827</v>
      </c>
      <c r="B93" s="135"/>
      <c r="C93" s="135"/>
      <c r="D93" s="136"/>
      <c r="E93" s="137"/>
      <c r="F93" s="17"/>
      <c r="G93" s="137"/>
      <c r="H93" s="135"/>
      <c r="I93" s="135"/>
    </row>
    <row r="94" spans="1:9">
      <c r="A94" s="138" t="s">
        <v>1750</v>
      </c>
      <c r="B94" s="135"/>
      <c r="C94" s="135"/>
      <c r="D94" s="136"/>
      <c r="E94" s="137"/>
      <c r="F94" s="17"/>
      <c r="G94" s="137"/>
      <c r="H94" s="135"/>
      <c r="I94" s="135"/>
    </row>
    <row r="95" spans="1:9">
      <c r="A95" s="138" t="s">
        <v>1751</v>
      </c>
      <c r="B95" s="135"/>
      <c r="C95" s="135"/>
      <c r="D95" s="136"/>
      <c r="E95" s="137"/>
      <c r="F95" s="17"/>
      <c r="G95" s="137"/>
      <c r="H95" s="135"/>
      <c r="I95" s="135"/>
    </row>
    <row r="96" spans="1:9">
      <c r="A96" s="138" t="s">
        <v>1752</v>
      </c>
      <c r="B96" s="135"/>
      <c r="C96" s="135"/>
      <c r="D96" s="136"/>
      <c r="E96" s="137"/>
      <c r="F96" s="17"/>
      <c r="G96" s="137"/>
      <c r="H96" s="135"/>
      <c r="I96" s="135"/>
    </row>
    <row r="97" spans="1:9">
      <c r="A97" s="138" t="s">
        <v>1753</v>
      </c>
      <c r="B97" s="135"/>
      <c r="C97" s="135"/>
      <c r="D97" s="136"/>
      <c r="E97" s="137"/>
      <c r="F97" s="17"/>
      <c r="G97" s="137"/>
      <c r="H97" s="135"/>
      <c r="I97" s="135"/>
    </row>
    <row r="98" spans="1:9">
      <c r="A98" s="138" t="s">
        <v>1828</v>
      </c>
      <c r="B98" s="135"/>
      <c r="C98" s="135"/>
      <c r="D98" s="136"/>
      <c r="E98" s="137"/>
      <c r="F98" s="17"/>
      <c r="G98" s="137"/>
      <c r="H98" s="135"/>
      <c r="I98" s="135"/>
    </row>
    <row r="99" spans="1:9">
      <c r="A99" s="138" t="s">
        <v>1829</v>
      </c>
      <c r="B99" s="135"/>
      <c r="C99" s="135"/>
      <c r="D99" s="136"/>
      <c r="E99" s="137"/>
      <c r="F99" s="17"/>
      <c r="G99" s="137"/>
      <c r="H99" s="135"/>
      <c r="I99" s="135"/>
    </row>
    <row r="100" spans="1:9">
      <c r="A100" s="138" t="s">
        <v>1754</v>
      </c>
      <c r="B100" s="135"/>
      <c r="C100" s="135"/>
      <c r="D100" s="136"/>
      <c r="E100" s="137"/>
      <c r="F100" s="17"/>
      <c r="G100" s="137"/>
      <c r="H100" s="135"/>
      <c r="I100" s="135"/>
    </row>
    <row r="101" spans="1:9">
      <c r="A101" s="138" t="s">
        <v>1755</v>
      </c>
      <c r="B101" s="135"/>
      <c r="C101" s="135"/>
      <c r="D101" s="136"/>
      <c r="E101" s="137"/>
      <c r="F101" s="17"/>
      <c r="G101" s="137"/>
      <c r="H101" s="135"/>
      <c r="I101" s="135"/>
    </row>
    <row r="102" spans="1:9">
      <c r="A102" s="138" t="s">
        <v>1756</v>
      </c>
      <c r="B102" s="135"/>
      <c r="C102" s="135"/>
      <c r="D102" s="136"/>
      <c r="E102" s="137"/>
      <c r="F102" s="17"/>
      <c r="G102" s="137"/>
      <c r="H102" s="135"/>
      <c r="I102" s="135"/>
    </row>
    <row r="103" spans="1:9">
      <c r="A103" s="8" t="s">
        <v>1748</v>
      </c>
    </row>
    <row r="104" spans="1:9">
      <c r="A104" s="14" t="s">
        <v>142</v>
      </c>
    </row>
    <row r="106" spans="1:9" ht="23.25" customHeight="1">
      <c r="A106" s="162" t="s">
        <v>1329</v>
      </c>
      <c r="B106" s="162"/>
      <c r="C106" s="162"/>
      <c r="D106" s="162"/>
      <c r="F106" s="75"/>
      <c r="G106" s="75"/>
      <c r="H106" s="75"/>
      <c r="I106" s="12"/>
    </row>
    <row r="108" spans="1:9">
      <c r="A108" s="14" t="s">
        <v>145</v>
      </c>
    </row>
    <row r="109" spans="1:9">
      <c r="A109" s="14" t="s">
        <v>1324</v>
      </c>
    </row>
    <row r="110" spans="1:9">
      <c r="A110" s="14" t="s">
        <v>146</v>
      </c>
      <c r="B110" s="14"/>
      <c r="C110" s="40" t="s">
        <v>1330</v>
      </c>
      <c r="D110" s="15" t="s">
        <v>147</v>
      </c>
    </row>
    <row r="111" spans="1:9">
      <c r="A111" s="8" t="s">
        <v>171</v>
      </c>
      <c r="C111" s="41">
        <v>16.674299999999999</v>
      </c>
      <c r="D111" s="41">
        <v>16.862300000000001</v>
      </c>
    </row>
    <row r="112" spans="1:9">
      <c r="A112" s="8" t="s">
        <v>419</v>
      </c>
      <c r="C112" s="41">
        <v>13.6662</v>
      </c>
      <c r="D112" s="41">
        <v>13.8203</v>
      </c>
    </row>
    <row r="113" spans="1:4">
      <c r="A113" s="8" t="s">
        <v>385</v>
      </c>
      <c r="C113" s="41">
        <v>13.0732</v>
      </c>
      <c r="D113" s="41">
        <v>13.1557</v>
      </c>
    </row>
    <row r="114" spans="1:4">
      <c r="A114" s="8" t="s">
        <v>386</v>
      </c>
      <c r="C114" s="41">
        <v>12.093299999999999</v>
      </c>
      <c r="D114" s="41">
        <v>12.229699999999999</v>
      </c>
    </row>
    <row r="115" spans="1:4">
      <c r="A115" s="8" t="s">
        <v>174</v>
      </c>
      <c r="C115" s="41">
        <v>18.348500000000001</v>
      </c>
      <c r="D115" s="41">
        <v>18.568200000000001</v>
      </c>
    </row>
    <row r="116" spans="1:4">
      <c r="A116" s="8" t="s">
        <v>420</v>
      </c>
      <c r="C116" s="41">
        <v>14.977499999999999</v>
      </c>
      <c r="D116" s="41">
        <v>15.1568</v>
      </c>
    </row>
    <row r="117" spans="1:4">
      <c r="A117" s="8" t="s">
        <v>389</v>
      </c>
      <c r="C117" s="41">
        <v>13.588100000000001</v>
      </c>
      <c r="D117" s="41">
        <v>13.665800000000001</v>
      </c>
    </row>
    <row r="118" spans="1:4">
      <c r="A118" s="8" t="s">
        <v>390</v>
      </c>
      <c r="C118" s="41">
        <v>13.679600000000001</v>
      </c>
      <c r="D118" s="41">
        <v>13.843400000000001</v>
      </c>
    </row>
    <row r="120" spans="1:4">
      <c r="A120" s="14" t="s">
        <v>1325</v>
      </c>
    </row>
    <row r="121" spans="1:4">
      <c r="A121" s="163" t="s">
        <v>163</v>
      </c>
      <c r="B121" s="164"/>
      <c r="C121" s="42" t="s">
        <v>164</v>
      </c>
    </row>
    <row r="122" spans="1:4">
      <c r="A122" s="158" t="s">
        <v>385</v>
      </c>
      <c r="B122" s="159"/>
      <c r="C122" s="43">
        <v>6.5000000000000002E-2</v>
      </c>
    </row>
    <row r="123" spans="1:4">
      <c r="A123" s="158" t="s">
        <v>389</v>
      </c>
      <c r="B123" s="159"/>
      <c r="C123" s="43">
        <v>8.5000000000000006E-2</v>
      </c>
    </row>
    <row r="124" spans="1:4">
      <c r="A124" s="8" t="s">
        <v>165</v>
      </c>
    </row>
    <row r="125" spans="1:4">
      <c r="A125" s="8" t="s">
        <v>166</v>
      </c>
    </row>
    <row r="127" spans="1:4">
      <c r="A127" s="14" t="s">
        <v>1331</v>
      </c>
      <c r="B127" s="14"/>
      <c r="C127" s="14"/>
      <c r="D127" s="40" t="s">
        <v>168</v>
      </c>
    </row>
    <row r="129" spans="1:5">
      <c r="A129" s="16" t="s">
        <v>1542</v>
      </c>
    </row>
    <row r="131" spans="1:5">
      <c r="A131" s="12" t="s">
        <v>1543</v>
      </c>
    </row>
    <row r="133" spans="1:5" ht="22.5">
      <c r="A133" s="126" t="s">
        <v>1438</v>
      </c>
      <c r="B133" s="127" t="s">
        <v>1544</v>
      </c>
      <c r="C133" s="127" t="s">
        <v>1545</v>
      </c>
      <c r="D133" s="128" t="s">
        <v>1546</v>
      </c>
      <c r="E133" s="129" t="s">
        <v>1547</v>
      </c>
    </row>
    <row r="134" spans="1:5">
      <c r="A134" s="130" t="s">
        <v>1548</v>
      </c>
      <c r="B134" s="131" t="s">
        <v>1446</v>
      </c>
      <c r="C134" s="132">
        <v>425.32190000000003</v>
      </c>
      <c r="D134" s="133">
        <v>425.2</v>
      </c>
      <c r="E134" s="133">
        <v>51.740160000000003</v>
      </c>
    </row>
    <row r="135" spans="1:5">
      <c r="A135" s="130" t="s">
        <v>1549</v>
      </c>
      <c r="B135" s="131" t="s">
        <v>1446</v>
      </c>
      <c r="C135" s="132">
        <v>8610.8333010000006</v>
      </c>
      <c r="D135" s="133">
        <v>8742.5</v>
      </c>
      <c r="E135" s="133">
        <v>104.77500000000001</v>
      </c>
    </row>
    <row r="136" spans="1:5">
      <c r="A136" s="130" t="s">
        <v>1550</v>
      </c>
      <c r="B136" s="131" t="s">
        <v>1446</v>
      </c>
      <c r="C136" s="132">
        <v>1069.2143000000001</v>
      </c>
      <c r="D136" s="133">
        <v>1044.7</v>
      </c>
      <c r="E136" s="133">
        <v>61.978000000000002</v>
      </c>
    </row>
    <row r="137" spans="1:5">
      <c r="A137" s="130" t="s">
        <v>1551</v>
      </c>
      <c r="B137" s="131" t="s">
        <v>1446</v>
      </c>
      <c r="C137" s="132">
        <v>1370.7</v>
      </c>
      <c r="D137" s="133">
        <v>1355.6</v>
      </c>
      <c r="E137" s="133">
        <v>464.97375</v>
      </c>
    </row>
    <row r="138" spans="1:5">
      <c r="A138" s="130" t="s">
        <v>1552</v>
      </c>
      <c r="B138" s="131" t="s">
        <v>1446</v>
      </c>
      <c r="C138" s="132">
        <v>1780.8726919999999</v>
      </c>
      <c r="D138" s="133">
        <v>1792.4</v>
      </c>
      <c r="E138" s="133">
        <v>63.397950000000002</v>
      </c>
    </row>
    <row r="139" spans="1:5">
      <c r="A139" s="130" t="s">
        <v>1553</v>
      </c>
      <c r="B139" s="131" t="s">
        <v>1446</v>
      </c>
      <c r="C139" s="132">
        <v>968.44749999999999</v>
      </c>
      <c r="D139" s="133">
        <v>1009.9</v>
      </c>
      <c r="E139" s="133">
        <v>54.954000000000001</v>
      </c>
    </row>
    <row r="140" spans="1:5">
      <c r="A140" s="130" t="s">
        <v>1554</v>
      </c>
      <c r="B140" s="131" t="s">
        <v>1446</v>
      </c>
      <c r="C140" s="132">
        <v>208.68360000000001</v>
      </c>
      <c r="D140" s="133">
        <v>205.2</v>
      </c>
      <c r="E140" s="133">
        <v>62.225279999999998</v>
      </c>
    </row>
    <row r="141" spans="1:5">
      <c r="A141" s="130" t="s">
        <v>1555</v>
      </c>
      <c r="B141" s="131" t="s">
        <v>1446</v>
      </c>
      <c r="C141" s="132">
        <v>279.68889999999999</v>
      </c>
      <c r="D141" s="133">
        <v>274.39999999999998</v>
      </c>
      <c r="E141" s="133">
        <v>113.75033000000001</v>
      </c>
    </row>
    <row r="142" spans="1:5">
      <c r="A142" s="130" t="s">
        <v>1556</v>
      </c>
      <c r="B142" s="131" t="s">
        <v>1446</v>
      </c>
      <c r="C142" s="132">
        <v>1875.353255</v>
      </c>
      <c r="D142" s="133">
        <v>1854</v>
      </c>
      <c r="E142" s="133">
        <v>282.85793999999999</v>
      </c>
    </row>
    <row r="143" spans="1:5">
      <c r="A143" s="130" t="s">
        <v>1557</v>
      </c>
      <c r="B143" s="131" t="s">
        <v>1446</v>
      </c>
      <c r="C143" s="132">
        <v>1445.9414059999999</v>
      </c>
      <c r="D143" s="133">
        <v>1476.6</v>
      </c>
      <c r="E143" s="133">
        <v>65.075149999999994</v>
      </c>
    </row>
    <row r="144" spans="1:5">
      <c r="A144" s="130" t="s">
        <v>1558</v>
      </c>
      <c r="B144" s="131" t="s">
        <v>1446</v>
      </c>
      <c r="C144" s="132">
        <v>1799.9358</v>
      </c>
      <c r="D144" s="133">
        <v>1870.9</v>
      </c>
      <c r="E144" s="133">
        <v>70.479529999999997</v>
      </c>
    </row>
    <row r="145" spans="1:5">
      <c r="A145" s="130" t="s">
        <v>1559</v>
      </c>
      <c r="B145" s="131" t="s">
        <v>1446</v>
      </c>
      <c r="C145" s="132">
        <v>4380.2825190000003</v>
      </c>
      <c r="D145" s="133">
        <v>4410.7</v>
      </c>
      <c r="E145" s="133">
        <v>333.48239999999998</v>
      </c>
    </row>
    <row r="146" spans="1:5">
      <c r="A146" s="130" t="s">
        <v>1560</v>
      </c>
      <c r="B146" s="131" t="s">
        <v>1446</v>
      </c>
      <c r="C146" s="132">
        <v>601.14380000000006</v>
      </c>
      <c r="D146" s="133">
        <v>579.9</v>
      </c>
      <c r="E146" s="133">
        <v>72.543899999999994</v>
      </c>
    </row>
    <row r="147" spans="1:5">
      <c r="A147" s="130" t="s">
        <v>1561</v>
      </c>
      <c r="B147" s="131" t="s">
        <v>1446</v>
      </c>
      <c r="C147" s="132">
        <v>413.3775</v>
      </c>
      <c r="D147" s="133">
        <v>396.5</v>
      </c>
      <c r="E147" s="133">
        <v>66.889799999999994</v>
      </c>
    </row>
    <row r="148" spans="1:5">
      <c r="A148" s="130" t="s">
        <v>1562</v>
      </c>
      <c r="B148" s="131" t="s">
        <v>1446</v>
      </c>
      <c r="C148" s="132">
        <v>2174.4499999999998</v>
      </c>
      <c r="D148" s="133">
        <v>2135.1</v>
      </c>
      <c r="E148" s="133">
        <v>3.2067600000000001</v>
      </c>
    </row>
    <row r="149" spans="1:5">
      <c r="A149" s="130" t="s">
        <v>1563</v>
      </c>
      <c r="B149" s="131" t="s">
        <v>1446</v>
      </c>
      <c r="C149" s="132">
        <v>1378.8721</v>
      </c>
      <c r="D149" s="133">
        <v>1384.2</v>
      </c>
      <c r="E149" s="133">
        <v>223.34200000000001</v>
      </c>
    </row>
    <row r="150" spans="1:5">
      <c r="A150" s="130" t="s">
        <v>1564</v>
      </c>
      <c r="B150" s="131" t="s">
        <v>1446</v>
      </c>
      <c r="C150" s="132">
        <v>14.628500000000001</v>
      </c>
      <c r="D150" s="133">
        <v>14.54</v>
      </c>
      <c r="E150" s="133">
        <v>393.68429750000001</v>
      </c>
    </row>
    <row r="151" spans="1:5">
      <c r="A151" s="130" t="s">
        <v>1565</v>
      </c>
      <c r="B151" s="131" t="s">
        <v>1446</v>
      </c>
      <c r="C151" s="132">
        <v>405.71420000000001</v>
      </c>
      <c r="D151" s="133">
        <v>394.8</v>
      </c>
      <c r="E151" s="133">
        <v>90.507999999999996</v>
      </c>
    </row>
    <row r="152" spans="1:5">
      <c r="A152" s="130" t="s">
        <v>1566</v>
      </c>
      <c r="B152" s="131" t="s">
        <v>1446</v>
      </c>
      <c r="C152" s="132">
        <v>292.93</v>
      </c>
      <c r="D152" s="133">
        <v>288.55</v>
      </c>
      <c r="E152" s="133">
        <v>41.856265</v>
      </c>
    </row>
    <row r="153" spans="1:5">
      <c r="A153" s="130" t="s">
        <v>1567</v>
      </c>
      <c r="B153" s="131" t="s">
        <v>1446</v>
      </c>
      <c r="C153" s="132">
        <v>240.1525</v>
      </c>
      <c r="D153" s="133">
        <v>237.81</v>
      </c>
      <c r="E153" s="133">
        <v>155.80500000000001</v>
      </c>
    </row>
    <row r="154" spans="1:5">
      <c r="A154" s="130" t="s">
        <v>1568</v>
      </c>
      <c r="B154" s="131" t="s">
        <v>1446</v>
      </c>
      <c r="C154" s="132">
        <v>1262</v>
      </c>
      <c r="D154" s="133">
        <v>1227.3</v>
      </c>
      <c r="E154" s="133">
        <v>2.3033700000000001</v>
      </c>
    </row>
    <row r="155" spans="1:5">
      <c r="A155" s="130" t="s">
        <v>1569</v>
      </c>
      <c r="B155" s="131" t="s">
        <v>1446</v>
      </c>
      <c r="C155" s="132">
        <v>414.33440000000002</v>
      </c>
      <c r="D155" s="133">
        <v>394.8</v>
      </c>
      <c r="E155" s="133">
        <v>287.54000000000002</v>
      </c>
    </row>
    <row r="156" spans="1:5">
      <c r="A156" s="130" t="s">
        <v>1570</v>
      </c>
      <c r="B156" s="131" t="s">
        <v>1446</v>
      </c>
      <c r="C156" s="132">
        <v>4207.4727000000003</v>
      </c>
      <c r="D156" s="133">
        <v>4165.6000000000004</v>
      </c>
      <c r="E156" s="133">
        <v>88.118799999999993</v>
      </c>
    </row>
    <row r="157" spans="1:5">
      <c r="A157" s="130" t="s">
        <v>1571</v>
      </c>
      <c r="B157" s="131" t="s">
        <v>1446</v>
      </c>
      <c r="C157" s="132">
        <v>3027.5964600000002</v>
      </c>
      <c r="D157" s="133">
        <v>3060.8</v>
      </c>
      <c r="E157" s="133">
        <v>257.42410000000001</v>
      </c>
    </row>
    <row r="158" spans="1:5">
      <c r="A158" s="130" t="s">
        <v>1572</v>
      </c>
      <c r="B158" s="131" t="s">
        <v>1446</v>
      </c>
      <c r="C158" s="132">
        <v>13447.8</v>
      </c>
      <c r="D158" s="133">
        <v>14176</v>
      </c>
      <c r="E158" s="133">
        <v>13.30325</v>
      </c>
    </row>
    <row r="159" spans="1:5">
      <c r="A159" s="130" t="s">
        <v>1573</v>
      </c>
      <c r="B159" s="131" t="s">
        <v>1446</v>
      </c>
      <c r="C159" s="132">
        <v>1695.59503</v>
      </c>
      <c r="D159" s="133">
        <v>1592.1</v>
      </c>
      <c r="E159" s="133">
        <v>16.456800000000001</v>
      </c>
    </row>
    <row r="160" spans="1:5">
      <c r="A160" s="130" t="s">
        <v>1574</v>
      </c>
      <c r="B160" s="131" t="s">
        <v>1446</v>
      </c>
      <c r="C160" s="132">
        <v>364.84969999999998</v>
      </c>
      <c r="D160" s="133">
        <v>358.45</v>
      </c>
      <c r="E160" s="133">
        <v>270.65699999999998</v>
      </c>
    </row>
    <row r="161" spans="1:5">
      <c r="A161" s="130" t="s">
        <v>1575</v>
      </c>
      <c r="B161" s="131" t="s">
        <v>1446</v>
      </c>
      <c r="C161" s="132">
        <v>427.83049999999997</v>
      </c>
      <c r="D161" s="133">
        <v>427.65</v>
      </c>
      <c r="E161" s="133">
        <v>94.853849999999994</v>
      </c>
    </row>
    <row r="162" spans="1:5">
      <c r="A162" s="130" t="s">
        <v>1576</v>
      </c>
      <c r="B162" s="131" t="s">
        <v>1446</v>
      </c>
      <c r="C162" s="132">
        <v>291.77960000000002</v>
      </c>
      <c r="D162" s="133">
        <v>287.85000000000002</v>
      </c>
      <c r="E162" s="133">
        <v>54.418660000000003</v>
      </c>
    </row>
    <row r="163" spans="1:5">
      <c r="A163" s="130" t="s">
        <v>1577</v>
      </c>
      <c r="B163" s="131" t="s">
        <v>1446</v>
      </c>
      <c r="C163" s="132">
        <v>371.5</v>
      </c>
      <c r="D163" s="133">
        <v>371.45</v>
      </c>
      <c r="E163" s="133">
        <v>205.61045999999999</v>
      </c>
    </row>
    <row r="164" spans="1:5">
      <c r="A164" s="130" t="s">
        <v>1578</v>
      </c>
      <c r="B164" s="131" t="s">
        <v>1446</v>
      </c>
      <c r="C164" s="132">
        <v>1319.946811</v>
      </c>
      <c r="D164" s="133">
        <v>1300.4000000000001</v>
      </c>
      <c r="E164" s="133">
        <v>151.10415</v>
      </c>
    </row>
    <row r="165" spans="1:5">
      <c r="A165" s="130" t="s">
        <v>1579</v>
      </c>
      <c r="B165" s="131" t="s">
        <v>1446</v>
      </c>
      <c r="C165" s="132">
        <v>1802.6903</v>
      </c>
      <c r="D165" s="133">
        <v>1774.6</v>
      </c>
      <c r="E165" s="133">
        <v>29.582139999999999</v>
      </c>
    </row>
    <row r="166" spans="1:5">
      <c r="A166" s="130" t="s">
        <v>1580</v>
      </c>
      <c r="B166" s="131" t="s">
        <v>1446</v>
      </c>
      <c r="C166" s="132">
        <v>1894.6</v>
      </c>
      <c r="D166" s="133">
        <v>1870.8</v>
      </c>
      <c r="E166" s="133">
        <v>35.664999999999999</v>
      </c>
    </row>
    <row r="167" spans="1:5">
      <c r="A167" s="130" t="s">
        <v>1581</v>
      </c>
      <c r="B167" s="131" t="s">
        <v>1446</v>
      </c>
      <c r="C167" s="132">
        <v>392.07499999999999</v>
      </c>
      <c r="D167" s="133">
        <v>388.2</v>
      </c>
      <c r="E167" s="133">
        <v>123.30162</v>
      </c>
    </row>
    <row r="168" spans="1:5">
      <c r="A168" s="130" t="s">
        <v>1582</v>
      </c>
      <c r="B168" s="131" t="s">
        <v>1446</v>
      </c>
      <c r="C168" s="132">
        <v>194.7629</v>
      </c>
      <c r="D168" s="133">
        <v>189.19</v>
      </c>
      <c r="E168" s="133">
        <v>26.13325</v>
      </c>
    </row>
    <row r="169" spans="1:5">
      <c r="A169" s="130" t="s">
        <v>1583</v>
      </c>
      <c r="B169" s="131" t="s">
        <v>1446</v>
      </c>
      <c r="C169" s="132">
        <v>4288.5549010000004</v>
      </c>
      <c r="D169" s="133">
        <v>4421.6000000000004</v>
      </c>
      <c r="E169" s="133">
        <v>308.65134999999998</v>
      </c>
    </row>
    <row r="170" spans="1:5">
      <c r="A170" s="130" t="s">
        <v>1584</v>
      </c>
      <c r="B170" s="131" t="s">
        <v>1446</v>
      </c>
      <c r="C170" s="132">
        <v>11362.22</v>
      </c>
      <c r="D170" s="133">
        <v>11338</v>
      </c>
      <c r="E170" s="133">
        <v>75.575500000000005</v>
      </c>
    </row>
    <row r="171" spans="1:5">
      <c r="A171" s="130" t="s">
        <v>1585</v>
      </c>
      <c r="B171" s="131" t="s">
        <v>1446</v>
      </c>
      <c r="C171" s="132">
        <v>24.9</v>
      </c>
      <c r="D171" s="133">
        <v>24.34</v>
      </c>
      <c r="E171" s="133">
        <v>8.0860000000000003</v>
      </c>
    </row>
    <row r="173" spans="1:5">
      <c r="A173" s="12" t="s">
        <v>1592</v>
      </c>
    </row>
    <row r="174" spans="1:5">
      <c r="A174" s="12" t="s">
        <v>1586</v>
      </c>
    </row>
    <row r="175" spans="1:5">
      <c r="A175" s="12" t="s">
        <v>1809</v>
      </c>
    </row>
    <row r="176" spans="1:5">
      <c r="A176" s="12"/>
    </row>
    <row r="177" spans="1:5">
      <c r="A177" s="179" t="s">
        <v>1796</v>
      </c>
      <c r="B177" s="179" t="s">
        <v>1797</v>
      </c>
      <c r="C177" s="179" t="s">
        <v>1806</v>
      </c>
      <c r="D177" s="181" t="s">
        <v>1807</v>
      </c>
      <c r="E177" s="183" t="s">
        <v>1810</v>
      </c>
    </row>
    <row r="178" spans="1:5" ht="45.4" customHeight="1">
      <c r="A178" s="180"/>
      <c r="B178" s="180"/>
      <c r="C178" s="180"/>
      <c r="D178" s="182"/>
      <c r="E178" s="184"/>
    </row>
    <row r="179" spans="1:5" ht="15">
      <c r="A179" s="144" t="s">
        <v>168</v>
      </c>
      <c r="B179" s="149">
        <v>4486</v>
      </c>
      <c r="C179" s="144" t="s">
        <v>168</v>
      </c>
      <c r="D179" s="150">
        <f>3105286096.13/100000</f>
        <v>31052.860961300001</v>
      </c>
      <c r="E179" s="151">
        <f>-88511983.54/100000</f>
        <v>-885.11983540000006</v>
      </c>
    </row>
    <row r="181" spans="1:5">
      <c r="A181" s="14" t="s">
        <v>1343</v>
      </c>
      <c r="D181" s="44">
        <f>ABS(+H59)</f>
        <v>49.547545851582214</v>
      </c>
    </row>
    <row r="183" spans="1:5">
      <c r="A183" s="14" t="s">
        <v>1344</v>
      </c>
      <c r="D183" s="51">
        <v>6.53867438802446</v>
      </c>
    </row>
    <row r="185" spans="1:5">
      <c r="A185" s="14" t="s">
        <v>1345</v>
      </c>
      <c r="D185" s="44">
        <v>3.8708246538608502</v>
      </c>
      <c r="E185" s="12" t="s">
        <v>167</v>
      </c>
    </row>
    <row r="187" spans="1:5">
      <c r="A187" s="14" t="s">
        <v>1332</v>
      </c>
      <c r="D187" s="46" t="s">
        <v>168</v>
      </c>
    </row>
    <row r="189" spans="1:5">
      <c r="A189" s="14" t="s">
        <v>1333</v>
      </c>
      <c r="D189" s="40" t="s">
        <v>168</v>
      </c>
    </row>
    <row r="190" spans="1:5">
      <c r="A190" s="14"/>
      <c r="D190" s="8"/>
    </row>
    <row r="191" spans="1:5">
      <c r="A191" s="14" t="s">
        <v>1334</v>
      </c>
      <c r="D191" s="40" t="s">
        <v>168</v>
      </c>
    </row>
    <row r="192" spans="1:5">
      <c r="A192" s="14"/>
      <c r="D192" s="8"/>
    </row>
    <row r="193" spans="1:9">
      <c r="A193" s="14" t="s">
        <v>1335</v>
      </c>
      <c r="D193" s="40" t="s">
        <v>168</v>
      </c>
    </row>
    <row r="194" spans="1:9">
      <c r="A194" s="14"/>
      <c r="D194" s="8"/>
    </row>
    <row r="195" spans="1:9">
      <c r="A195" s="14" t="s">
        <v>1336</v>
      </c>
      <c r="D195" s="40" t="s">
        <v>168</v>
      </c>
    </row>
    <row r="196" spans="1:9">
      <c r="D196" s="8"/>
    </row>
    <row r="197" spans="1:9">
      <c r="A197" s="76" t="s">
        <v>1346</v>
      </c>
      <c r="B197" s="77"/>
      <c r="C197" s="77"/>
      <c r="D197" s="77"/>
    </row>
    <row r="199" spans="1:9">
      <c r="A199" s="76" t="s">
        <v>1538</v>
      </c>
      <c r="B199" s="77"/>
      <c r="C199" s="77"/>
      <c r="D199" s="77"/>
      <c r="E199" s="75"/>
      <c r="F199" s="75"/>
      <c r="G199" s="75"/>
      <c r="H199" s="75"/>
      <c r="I199" s="75"/>
    </row>
    <row r="200" spans="1:9">
      <c r="A200" s="98"/>
      <c r="B200" s="77"/>
      <c r="C200" s="77"/>
      <c r="D200" s="77"/>
      <c r="E200" s="75"/>
      <c r="F200" s="75"/>
      <c r="G200" s="75"/>
      <c r="H200" s="75"/>
      <c r="I200" s="75"/>
    </row>
    <row r="201" spans="1:9">
      <c r="A201" s="77"/>
      <c r="B201" s="77"/>
      <c r="C201" s="77"/>
      <c r="D201" s="77"/>
      <c r="E201" s="75"/>
      <c r="F201" s="75"/>
      <c r="G201" s="75"/>
      <c r="H201" s="75"/>
      <c r="I201" s="75"/>
    </row>
    <row r="202" spans="1:9">
      <c r="A202" s="77"/>
      <c r="B202" s="77"/>
      <c r="C202" s="77"/>
      <c r="D202" s="77"/>
      <c r="E202" s="75"/>
      <c r="F202" s="75"/>
      <c r="G202" s="75"/>
      <c r="H202" s="75"/>
      <c r="I202" s="75"/>
    </row>
    <row r="203" spans="1:9">
      <c r="A203" s="77"/>
      <c r="B203" s="77"/>
      <c r="C203" s="77"/>
      <c r="D203" s="77"/>
      <c r="E203" s="75"/>
      <c r="F203" s="75"/>
      <c r="G203" s="75"/>
      <c r="H203" s="75"/>
      <c r="I203" s="75"/>
    </row>
    <row r="204" spans="1:9">
      <c r="A204" s="77"/>
      <c r="B204" s="77"/>
      <c r="C204" s="77"/>
      <c r="D204" s="77"/>
      <c r="E204" s="75"/>
      <c r="F204" s="75"/>
      <c r="G204" s="75"/>
      <c r="H204" s="75"/>
      <c r="I204" s="75"/>
    </row>
    <row r="205" spans="1:9">
      <c r="A205" s="77"/>
      <c r="B205" s="77"/>
      <c r="C205" s="77"/>
      <c r="D205" s="77"/>
      <c r="E205" s="75"/>
      <c r="F205" s="75"/>
      <c r="G205" s="75"/>
      <c r="H205" s="75"/>
      <c r="I205" s="75"/>
    </row>
    <row r="206" spans="1:9">
      <c r="A206" s="77"/>
      <c r="B206" s="77"/>
      <c r="C206" s="77"/>
      <c r="D206" s="77"/>
      <c r="E206" s="75"/>
      <c r="F206" s="75"/>
      <c r="G206" s="75"/>
      <c r="H206" s="75"/>
      <c r="I206" s="75"/>
    </row>
    <row r="207" spans="1:9">
      <c r="A207" s="77"/>
      <c r="B207" s="77"/>
      <c r="C207" s="77"/>
      <c r="D207" s="77"/>
      <c r="E207" s="75"/>
      <c r="F207" s="75"/>
      <c r="G207" s="75"/>
      <c r="H207" s="75"/>
      <c r="I207" s="75"/>
    </row>
    <row r="208" spans="1:9">
      <c r="A208" s="77"/>
      <c r="B208" s="77"/>
      <c r="C208" s="77"/>
      <c r="D208" s="77"/>
      <c r="E208" s="75"/>
      <c r="F208" s="75"/>
      <c r="G208" s="75"/>
      <c r="H208" s="75"/>
      <c r="I208" s="75"/>
    </row>
    <row r="209" spans="1:9">
      <c r="A209" s="77"/>
      <c r="B209" s="77"/>
      <c r="C209" s="77"/>
      <c r="D209" s="77"/>
      <c r="E209" s="75"/>
      <c r="F209" s="75"/>
      <c r="G209" s="75"/>
      <c r="H209" s="75"/>
      <c r="I209" s="75"/>
    </row>
    <row r="210" spans="1:9">
      <c r="A210" s="77"/>
      <c r="B210" s="77"/>
      <c r="C210" s="77"/>
      <c r="D210" s="77"/>
      <c r="E210" s="75"/>
      <c r="F210" s="75"/>
      <c r="G210" s="75"/>
      <c r="H210" s="75"/>
      <c r="I210" s="75"/>
    </row>
    <row r="211" spans="1:9">
      <c r="A211" s="77"/>
      <c r="B211" s="77"/>
      <c r="C211" s="77"/>
      <c r="D211" s="77"/>
      <c r="E211" s="75"/>
      <c r="F211" s="75"/>
      <c r="G211" s="75"/>
      <c r="H211" s="75"/>
      <c r="I211" s="75"/>
    </row>
    <row r="212" spans="1:9">
      <c r="A212" s="77"/>
      <c r="B212" s="77"/>
      <c r="C212" s="77"/>
      <c r="D212" s="77"/>
      <c r="E212" s="75"/>
      <c r="F212" s="75"/>
      <c r="G212" s="75"/>
      <c r="H212" s="75"/>
      <c r="I212" s="75"/>
    </row>
    <row r="213" spans="1:9">
      <c r="A213" s="77"/>
      <c r="B213" s="77"/>
      <c r="C213" s="77"/>
      <c r="D213" s="77"/>
      <c r="E213" s="75"/>
      <c r="F213" s="75"/>
      <c r="G213" s="75"/>
      <c r="H213" s="75"/>
      <c r="I213" s="75"/>
    </row>
    <row r="214" spans="1:9">
      <c r="A214" s="77"/>
      <c r="B214" s="77"/>
      <c r="C214" s="77"/>
      <c r="D214" s="77"/>
      <c r="E214" s="75"/>
      <c r="F214" s="75"/>
      <c r="G214" s="75"/>
      <c r="H214" s="75"/>
      <c r="I214" s="75"/>
    </row>
    <row r="215" spans="1:9">
      <c r="A215" s="77"/>
      <c r="B215" s="77"/>
      <c r="C215" s="77"/>
      <c r="D215" s="77"/>
      <c r="E215" s="75"/>
      <c r="F215" s="75"/>
      <c r="G215" s="75"/>
      <c r="H215" s="75"/>
      <c r="I215" s="75"/>
    </row>
    <row r="216" spans="1:9">
      <c r="A216" s="76" t="s">
        <v>1387</v>
      </c>
      <c r="B216" s="77"/>
      <c r="C216" s="77"/>
      <c r="D216" s="77"/>
      <c r="E216" s="75"/>
      <c r="F216" s="75"/>
      <c r="G216" s="75"/>
      <c r="H216" s="75"/>
      <c r="I216" s="75"/>
    </row>
    <row r="217" spans="1:9">
      <c r="A217" s="77"/>
      <c r="B217" s="77"/>
      <c r="C217" s="77"/>
      <c r="D217" s="77"/>
      <c r="E217" s="75"/>
      <c r="F217" s="75"/>
      <c r="G217" s="75"/>
      <c r="H217" s="75"/>
      <c r="I217" s="75"/>
    </row>
    <row r="218" spans="1:9">
      <c r="A218" s="76" t="s">
        <v>1539</v>
      </c>
      <c r="B218" s="77"/>
      <c r="C218" s="77"/>
      <c r="D218" s="77"/>
      <c r="E218" s="75"/>
      <c r="F218" s="75"/>
      <c r="G218" s="75"/>
      <c r="H218" s="75"/>
      <c r="I218" s="75"/>
    </row>
    <row r="219" spans="1:9">
      <c r="A219" s="77"/>
      <c r="B219" s="77"/>
      <c r="C219" s="77"/>
      <c r="D219" s="77"/>
      <c r="E219" s="75"/>
      <c r="F219" s="75"/>
      <c r="G219" s="75"/>
      <c r="H219" s="75"/>
      <c r="I219" s="75"/>
    </row>
    <row r="220" spans="1:9">
      <c r="A220" s="77"/>
      <c r="B220" s="77"/>
      <c r="C220" s="77"/>
      <c r="D220" s="77"/>
      <c r="E220" s="75"/>
      <c r="F220" s="75"/>
      <c r="G220" s="75"/>
      <c r="H220" s="75"/>
      <c r="I220" s="75"/>
    </row>
    <row r="221" spans="1:9">
      <c r="A221" s="77"/>
      <c r="B221" s="77"/>
      <c r="C221" s="77"/>
      <c r="D221" s="77"/>
      <c r="E221" s="75"/>
      <c r="F221" s="75"/>
      <c r="G221" s="75"/>
      <c r="H221" s="75"/>
      <c r="I221" s="75"/>
    </row>
    <row r="222" spans="1:9">
      <c r="A222" s="77"/>
      <c r="B222" s="77"/>
      <c r="C222" s="77"/>
      <c r="D222" s="77"/>
      <c r="E222" s="75"/>
      <c r="F222" s="75"/>
      <c r="G222" s="75"/>
      <c r="H222" s="75"/>
      <c r="I222" s="75"/>
    </row>
    <row r="223" spans="1:9">
      <c r="A223" s="77"/>
      <c r="B223" s="77"/>
      <c r="C223" s="77"/>
      <c r="D223" s="77"/>
      <c r="E223" s="75"/>
      <c r="F223" s="75"/>
      <c r="G223" s="75"/>
      <c r="H223" s="75"/>
      <c r="I223" s="75"/>
    </row>
    <row r="224" spans="1:9">
      <c r="A224" s="77"/>
      <c r="B224" s="77"/>
      <c r="C224" s="77"/>
      <c r="D224" s="77"/>
      <c r="E224" s="75"/>
      <c r="F224" s="75"/>
      <c r="G224" s="75"/>
      <c r="H224" s="75"/>
      <c r="I224" s="75"/>
    </row>
    <row r="225" spans="1:9">
      <c r="A225" s="77"/>
      <c r="B225" s="77"/>
      <c r="C225" s="77"/>
      <c r="D225" s="77"/>
      <c r="E225" s="75"/>
      <c r="F225" s="75"/>
      <c r="G225" s="75"/>
      <c r="H225" s="75"/>
      <c r="I225" s="75"/>
    </row>
    <row r="226" spans="1:9">
      <c r="A226" s="77"/>
      <c r="B226" s="77"/>
      <c r="C226" s="77"/>
      <c r="D226" s="77"/>
      <c r="E226" s="75"/>
      <c r="F226" s="75"/>
      <c r="G226" s="75"/>
      <c r="H226" s="75"/>
      <c r="I226" s="75"/>
    </row>
    <row r="227" spans="1:9">
      <c r="A227" s="77"/>
      <c r="B227" s="77"/>
      <c r="C227" s="77"/>
      <c r="D227" s="77"/>
      <c r="E227" s="75"/>
      <c r="F227" s="75"/>
      <c r="G227" s="75"/>
      <c r="H227" s="75"/>
      <c r="I227" s="75"/>
    </row>
    <row r="228" spans="1:9">
      <c r="A228" s="77"/>
      <c r="B228" s="77"/>
      <c r="C228" s="77"/>
      <c r="D228" s="77"/>
      <c r="E228" s="75"/>
      <c r="F228" s="75"/>
      <c r="G228" s="75"/>
      <c r="H228" s="75"/>
      <c r="I228" s="75"/>
    </row>
    <row r="229" spans="1:9">
      <c r="A229" s="77"/>
      <c r="B229" s="77"/>
      <c r="C229" s="77"/>
      <c r="D229" s="77"/>
      <c r="E229" s="75"/>
      <c r="F229" s="75"/>
      <c r="G229" s="75"/>
      <c r="H229" s="75"/>
      <c r="I229" s="75"/>
    </row>
    <row r="230" spans="1:9">
      <c r="A230" s="77"/>
      <c r="B230" s="77"/>
      <c r="C230" s="77"/>
      <c r="D230" s="77"/>
      <c r="E230" s="75"/>
      <c r="F230" s="75"/>
      <c r="G230" s="75"/>
      <c r="H230" s="75"/>
      <c r="I230" s="75"/>
    </row>
    <row r="231" spans="1:9">
      <c r="A231" s="77"/>
      <c r="B231" s="77"/>
      <c r="C231" s="77"/>
      <c r="D231" s="77"/>
      <c r="E231" s="75"/>
      <c r="F231" s="75"/>
      <c r="G231" s="75"/>
      <c r="H231" s="75"/>
      <c r="I231" s="75"/>
    </row>
    <row r="232" spans="1:9">
      <c r="A232" s="77"/>
      <c r="B232" s="77"/>
      <c r="C232" s="77"/>
      <c r="D232" s="77"/>
      <c r="E232" s="75"/>
      <c r="F232" s="75"/>
      <c r="G232" s="75"/>
      <c r="H232" s="75"/>
      <c r="I232" s="75"/>
    </row>
    <row r="233" spans="1:9">
      <c r="A233" s="77"/>
      <c r="B233" s="77"/>
      <c r="C233" s="77"/>
      <c r="D233" s="77"/>
      <c r="E233" s="75"/>
      <c r="F233" s="75"/>
      <c r="G233" s="75"/>
      <c r="H233" s="75"/>
      <c r="I233" s="75"/>
    </row>
    <row r="234" spans="1:9">
      <c r="A234" s="77" t="s">
        <v>1386</v>
      </c>
      <c r="B234" s="77"/>
      <c r="C234" s="77"/>
      <c r="D234" s="77"/>
      <c r="E234" s="75"/>
      <c r="F234" s="75"/>
      <c r="G234" s="75"/>
      <c r="H234" s="77"/>
      <c r="I234" s="77"/>
    </row>
    <row r="235" spans="1:9">
      <c r="A235" s="77"/>
      <c r="B235" s="77"/>
      <c r="C235" s="77"/>
      <c r="D235" s="77"/>
      <c r="E235" s="75"/>
      <c r="F235" s="75"/>
      <c r="G235" s="75"/>
      <c r="H235" s="77"/>
      <c r="I235" s="77"/>
    </row>
    <row r="236" spans="1:9">
      <c r="A236" s="77"/>
      <c r="B236" s="77"/>
      <c r="C236" s="77"/>
      <c r="D236" s="77"/>
      <c r="E236" s="75"/>
      <c r="F236" s="75"/>
      <c r="G236" s="75"/>
      <c r="H236" s="77"/>
      <c r="I236" s="77"/>
    </row>
    <row r="237" spans="1:9">
      <c r="A237" s="77"/>
      <c r="B237" s="77"/>
      <c r="C237" s="77"/>
      <c r="D237" s="77"/>
      <c r="E237" s="75"/>
      <c r="F237" s="75"/>
      <c r="G237" s="75"/>
      <c r="H237" s="77"/>
      <c r="I237" s="77"/>
    </row>
    <row r="238" spans="1:9">
      <c r="A238" s="77"/>
      <c r="B238" s="77"/>
      <c r="C238" s="77"/>
      <c r="D238" s="77"/>
      <c r="E238" s="75"/>
      <c r="F238" s="75"/>
      <c r="G238" s="75"/>
      <c r="H238" s="77"/>
      <c r="I238" s="77"/>
    </row>
    <row r="239" spans="1:9">
      <c r="A239" s="77"/>
      <c r="B239" s="77"/>
      <c r="C239" s="77"/>
      <c r="D239" s="77"/>
      <c r="E239" s="75"/>
      <c r="F239" s="75"/>
      <c r="G239" s="75"/>
      <c r="H239" s="77"/>
      <c r="I239" s="77"/>
    </row>
    <row r="240" spans="1:9">
      <c r="A240" s="77"/>
      <c r="B240" s="77"/>
      <c r="C240" s="77"/>
      <c r="D240" s="77"/>
      <c r="E240" s="75"/>
      <c r="F240" s="75"/>
      <c r="G240" s="75"/>
      <c r="H240" s="77"/>
      <c r="I240" s="77"/>
    </row>
    <row r="241" spans="1:9">
      <c r="A241" s="77"/>
      <c r="B241" s="77"/>
      <c r="C241" s="77"/>
      <c r="D241" s="77"/>
      <c r="E241" s="75"/>
      <c r="F241" s="75"/>
      <c r="G241" s="75"/>
      <c r="H241" s="77"/>
      <c r="I241" s="77"/>
    </row>
  </sheetData>
  <mergeCells count="10">
    <mergeCell ref="A1:G1"/>
    <mergeCell ref="A121:B121"/>
    <mergeCell ref="A122:B122"/>
    <mergeCell ref="A123:B123"/>
    <mergeCell ref="A106:D106"/>
    <mergeCell ref="A177:A178"/>
    <mergeCell ref="B177:B178"/>
    <mergeCell ref="C177:C178"/>
    <mergeCell ref="D177:D178"/>
    <mergeCell ref="E177:E178"/>
  </mergeCells>
  <conditionalFormatting sqref="F2:F3 F242:F65536 F5:F105 F107:F198">
    <cfRule type="cellIs" dxfId="89" priority="2" stopIfTrue="1" operator="between">
      <formula>0.009</formula>
      <formula>-0.009</formula>
    </cfRule>
  </conditionalFormatting>
  <conditionalFormatting sqref="F106:H106">
    <cfRule type="cellIs" dxfId="88"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F3230-7A57-470B-A4AC-1E2412F4C74B}">
  <dimension ref="A1:J224"/>
  <sheetViews>
    <sheetView zoomScale="80" zoomScaleNormal="80" workbookViewId="0">
      <selection sqref="A1:G1"/>
    </sheetView>
  </sheetViews>
  <sheetFormatPr defaultColWidth="9.28515625" defaultRowHeight="11.25"/>
  <cols>
    <col min="1" max="1" width="33.85546875" style="8" bestFit="1" customWidth="1"/>
    <col min="2" max="2" width="47.140625" style="8" bestFit="1" customWidth="1"/>
    <col min="3" max="3" width="32.28515625" style="8" bestFit="1" customWidth="1"/>
    <col min="4" max="4" width="20.42578125" style="9" customWidth="1"/>
    <col min="5" max="5" width="24.85546875" style="12" customWidth="1"/>
    <col min="6" max="6" width="27.7109375" style="13" bestFit="1" customWidth="1"/>
    <col min="7" max="7" width="28.5703125" style="12" customWidth="1"/>
    <col min="8" max="8" width="27.42578125" style="8" customWidth="1"/>
    <col min="9" max="9" width="6.7109375" style="8" customWidth="1"/>
    <col min="10" max="16384" width="9.28515625" style="8"/>
  </cols>
  <sheetData>
    <row r="1" spans="1:10" s="1" customFormat="1" ht="15">
      <c r="A1" s="160" t="s">
        <v>23</v>
      </c>
      <c r="B1" s="174"/>
      <c r="C1" s="174"/>
      <c r="D1" s="174"/>
      <c r="E1" s="174"/>
      <c r="F1" s="174"/>
      <c r="G1" s="174"/>
    </row>
    <row r="2" spans="1:10" s="1" customFormat="1" ht="12">
      <c r="D2" s="6"/>
      <c r="E2" s="7"/>
      <c r="F2" s="11"/>
      <c r="G2" s="12"/>
    </row>
    <row r="3" spans="1:10" s="1" customFormat="1" ht="12">
      <c r="A3" s="10" t="s">
        <v>7</v>
      </c>
      <c r="B3" s="2"/>
      <c r="C3" s="3"/>
      <c r="D3" s="4"/>
      <c r="E3" s="5"/>
      <c r="F3" s="11"/>
      <c r="G3" s="12"/>
    </row>
    <row r="4" spans="1:10" s="1" customFormat="1" ht="22.9" customHeight="1">
      <c r="A4" s="53" t="s">
        <v>2</v>
      </c>
      <c r="B4" s="53" t="s">
        <v>0</v>
      </c>
      <c r="C4" s="54" t="s">
        <v>4</v>
      </c>
      <c r="D4" s="55" t="s">
        <v>1</v>
      </c>
      <c r="E4" s="57" t="s">
        <v>6</v>
      </c>
      <c r="F4" s="56" t="s">
        <v>681</v>
      </c>
      <c r="G4" s="57" t="s">
        <v>682</v>
      </c>
      <c r="H4" s="58" t="s">
        <v>683</v>
      </c>
      <c r="I4" s="59" t="s">
        <v>5</v>
      </c>
      <c r="J4" s="52"/>
    </row>
    <row r="5" spans="1:10">
      <c r="A5" s="60" t="s">
        <v>485</v>
      </c>
      <c r="B5" s="61"/>
      <c r="C5" s="61"/>
      <c r="D5" s="62"/>
      <c r="E5" s="63"/>
      <c r="F5" s="64"/>
      <c r="G5" s="63"/>
      <c r="H5" s="61"/>
      <c r="I5" s="61"/>
    </row>
    <row r="6" spans="1:10">
      <c r="A6" s="60" t="s">
        <v>44</v>
      </c>
      <c r="B6" s="61"/>
      <c r="C6" s="61"/>
      <c r="D6" s="62"/>
      <c r="E6" s="63"/>
      <c r="F6" s="64"/>
      <c r="G6" s="63"/>
      <c r="H6" s="61"/>
      <c r="I6" s="61"/>
    </row>
    <row r="7" spans="1:10">
      <c r="A7" s="61" t="s">
        <v>487</v>
      </c>
      <c r="B7" s="61" t="s">
        <v>1744</v>
      </c>
      <c r="C7" s="61" t="s">
        <v>488</v>
      </c>
      <c r="D7" s="65">
        <v>1819600</v>
      </c>
      <c r="E7" s="63">
        <v>14519.4982</v>
      </c>
      <c r="F7" s="64">
        <v>5.1505824363660002</v>
      </c>
      <c r="G7" s="63">
        <v>-1482.1533999999999</v>
      </c>
      <c r="H7" s="63">
        <v>-0.52577252773378502</v>
      </c>
      <c r="I7" s="66"/>
    </row>
    <row r="8" spans="1:10">
      <c r="A8" s="61" t="s">
        <v>490</v>
      </c>
      <c r="B8" s="61" t="s">
        <v>1830</v>
      </c>
      <c r="C8" s="61" t="s">
        <v>488</v>
      </c>
      <c r="D8" s="65">
        <v>988481</v>
      </c>
      <c r="E8" s="63">
        <v>13593.59071</v>
      </c>
      <c r="F8" s="64">
        <v>4.8221301172842201</v>
      </c>
      <c r="G8" s="63">
        <v>-2422.35</v>
      </c>
      <c r="H8" s="63">
        <v>-0.85929370236301805</v>
      </c>
      <c r="I8" s="66"/>
    </row>
    <row r="9" spans="1:10">
      <c r="A9" s="61" t="s">
        <v>502</v>
      </c>
      <c r="B9" s="61" t="s">
        <v>1746</v>
      </c>
      <c r="C9" s="61" t="s">
        <v>503</v>
      </c>
      <c r="D9" s="65">
        <v>584037</v>
      </c>
      <c r="E9" s="63">
        <v>10816.365239999999</v>
      </c>
      <c r="F9" s="64">
        <v>3.8369494636160102</v>
      </c>
      <c r="G9" s="63">
        <v>-5460.03</v>
      </c>
      <c r="H9" s="63">
        <v>-1.93686684158489</v>
      </c>
      <c r="I9" s="66"/>
    </row>
    <row r="10" spans="1:10">
      <c r="A10" s="61" t="s">
        <v>496</v>
      </c>
      <c r="B10" s="61" t="s">
        <v>495</v>
      </c>
      <c r="C10" s="61" t="s">
        <v>497</v>
      </c>
      <c r="D10" s="65">
        <v>215720</v>
      </c>
      <c r="E10" s="63">
        <v>8938.1424800000004</v>
      </c>
      <c r="F10" s="64">
        <v>3.17067704662306</v>
      </c>
      <c r="G10" s="63">
        <v>-1968.2460000000001</v>
      </c>
      <c r="H10" s="63">
        <v>-0.69820686213850203</v>
      </c>
      <c r="I10" s="66"/>
    </row>
    <row r="11" spans="1:10">
      <c r="A11" s="61" t="s">
        <v>494</v>
      </c>
      <c r="B11" s="61" t="s">
        <v>1745</v>
      </c>
      <c r="C11" s="61" t="s">
        <v>488</v>
      </c>
      <c r="D11" s="65">
        <v>645000</v>
      </c>
      <c r="E11" s="63">
        <v>8679.7649999999994</v>
      </c>
      <c r="F11" s="64">
        <v>3.0790213645802398</v>
      </c>
      <c r="G11" s="63">
        <v>-423.625</v>
      </c>
      <c r="H11" s="63">
        <v>-0.15027485485728001</v>
      </c>
      <c r="I11" s="66"/>
    </row>
    <row r="12" spans="1:10">
      <c r="A12" s="61" t="s">
        <v>492</v>
      </c>
      <c r="B12" s="61" t="s">
        <v>491</v>
      </c>
      <c r="C12" s="61" t="s">
        <v>488</v>
      </c>
      <c r="D12" s="65">
        <v>822000</v>
      </c>
      <c r="E12" s="63">
        <v>8441.1180000000004</v>
      </c>
      <c r="F12" s="64">
        <v>2.99436478556076</v>
      </c>
      <c r="G12" s="63"/>
      <c r="H12" s="63"/>
      <c r="I12" s="66"/>
    </row>
    <row r="13" spans="1:10">
      <c r="A13" s="61" t="s">
        <v>499</v>
      </c>
      <c r="B13" s="61" t="s">
        <v>1742</v>
      </c>
      <c r="C13" s="61" t="s">
        <v>500</v>
      </c>
      <c r="D13" s="65">
        <v>648422</v>
      </c>
      <c r="E13" s="63">
        <v>8389.9322580000007</v>
      </c>
      <c r="F13" s="64">
        <v>2.97620738231541</v>
      </c>
      <c r="G13" s="63">
        <v>-1300.4000000000001</v>
      </c>
      <c r="H13" s="63">
        <v>-0.46129813220751298</v>
      </c>
      <c r="I13" s="66"/>
    </row>
    <row r="14" spans="1:10">
      <c r="A14" s="61" t="s">
        <v>517</v>
      </c>
      <c r="B14" s="61" t="s">
        <v>516</v>
      </c>
      <c r="C14" s="61" t="s">
        <v>518</v>
      </c>
      <c r="D14" s="65">
        <v>50000</v>
      </c>
      <c r="E14" s="63">
        <v>5626.5</v>
      </c>
      <c r="F14" s="64">
        <v>1.99591967153612</v>
      </c>
      <c r="G14" s="63">
        <v>-2171.2269999999999</v>
      </c>
      <c r="H14" s="63">
        <v>-0.77021144240119999</v>
      </c>
      <c r="I14" s="66"/>
    </row>
    <row r="15" spans="1:10">
      <c r="A15" s="61" t="s">
        <v>537</v>
      </c>
      <c r="B15" s="61" t="s">
        <v>536</v>
      </c>
      <c r="C15" s="61" t="s">
        <v>538</v>
      </c>
      <c r="D15" s="65">
        <v>2937805</v>
      </c>
      <c r="E15" s="63">
        <v>5524.8360830000001</v>
      </c>
      <c r="F15" s="64">
        <v>1.95985586422683</v>
      </c>
      <c r="G15" s="63">
        <v>-2731.430625</v>
      </c>
      <c r="H15" s="63">
        <v>-0.968935593330436</v>
      </c>
      <c r="I15" s="66"/>
    </row>
    <row r="16" spans="1:10">
      <c r="A16" s="61" t="s">
        <v>511</v>
      </c>
      <c r="B16" s="61" t="s">
        <v>510</v>
      </c>
      <c r="C16" s="61" t="s">
        <v>512</v>
      </c>
      <c r="D16" s="65">
        <v>1910000</v>
      </c>
      <c r="E16" s="63">
        <v>5053.8599999999997</v>
      </c>
      <c r="F16" s="64">
        <v>1.79278389606141</v>
      </c>
      <c r="G16" s="63">
        <v>-580.43587500000001</v>
      </c>
      <c r="H16" s="63">
        <v>-0.205901249618374</v>
      </c>
      <c r="I16" s="66"/>
    </row>
    <row r="17" spans="1:9">
      <c r="A17" s="61" t="s">
        <v>505</v>
      </c>
      <c r="B17" s="61" t="s">
        <v>504</v>
      </c>
      <c r="C17" s="61" t="s">
        <v>506</v>
      </c>
      <c r="D17" s="65">
        <v>162000</v>
      </c>
      <c r="E17" s="63">
        <v>4971.4560000000001</v>
      </c>
      <c r="F17" s="64">
        <v>1.76355226634253</v>
      </c>
      <c r="G17" s="63"/>
      <c r="H17" s="63"/>
      <c r="I17" s="66"/>
    </row>
    <row r="18" spans="1:9">
      <c r="A18" s="61" t="s">
        <v>525</v>
      </c>
      <c r="B18" s="61" t="s">
        <v>524</v>
      </c>
      <c r="C18" s="61" t="s">
        <v>526</v>
      </c>
      <c r="D18" s="65">
        <v>1381968</v>
      </c>
      <c r="E18" s="63">
        <v>4928.7888720000001</v>
      </c>
      <c r="F18" s="64">
        <v>1.7484167184702999</v>
      </c>
      <c r="G18" s="63">
        <v>-967.81500000000005</v>
      </c>
      <c r="H18" s="63">
        <v>-0.34331840343157</v>
      </c>
      <c r="I18" s="66"/>
    </row>
    <row r="19" spans="1:9">
      <c r="A19" s="61" t="s">
        <v>514</v>
      </c>
      <c r="B19" s="61" t="s">
        <v>513</v>
      </c>
      <c r="C19" s="61" t="s">
        <v>515</v>
      </c>
      <c r="D19" s="65">
        <v>195000</v>
      </c>
      <c r="E19" s="63">
        <v>4609.8</v>
      </c>
      <c r="F19" s="64">
        <v>1.63526001987865</v>
      </c>
      <c r="G19" s="63"/>
      <c r="H19" s="63"/>
      <c r="I19" s="66"/>
    </row>
    <row r="20" spans="1:9">
      <c r="A20" s="61" t="s">
        <v>558</v>
      </c>
      <c r="B20" s="61" t="s">
        <v>557</v>
      </c>
      <c r="C20" s="61" t="s">
        <v>559</v>
      </c>
      <c r="D20" s="65">
        <v>237500</v>
      </c>
      <c r="E20" s="63">
        <v>4250.7749999999996</v>
      </c>
      <c r="F20" s="64">
        <v>1.5079010826933199</v>
      </c>
      <c r="G20" s="63"/>
      <c r="H20" s="63"/>
      <c r="I20" s="66"/>
    </row>
    <row r="21" spans="1:9">
      <c r="A21" s="61" t="s">
        <v>508</v>
      </c>
      <c r="B21" s="61" t="s">
        <v>1743</v>
      </c>
      <c r="C21" s="61" t="s">
        <v>509</v>
      </c>
      <c r="D21" s="65">
        <v>410000</v>
      </c>
      <c r="E21" s="63">
        <v>4101.6400000000003</v>
      </c>
      <c r="F21" s="64">
        <v>1.4549975938077699</v>
      </c>
      <c r="G21" s="63"/>
      <c r="H21" s="63"/>
      <c r="I21" s="66"/>
    </row>
    <row r="22" spans="1:9">
      <c r="A22" s="61" t="s">
        <v>548</v>
      </c>
      <c r="B22" s="61" t="s">
        <v>547</v>
      </c>
      <c r="C22" s="61" t="s">
        <v>549</v>
      </c>
      <c r="D22" s="65">
        <v>75000</v>
      </c>
      <c r="E22" s="63">
        <v>4026.3</v>
      </c>
      <c r="F22" s="64">
        <v>1.42827181613896</v>
      </c>
      <c r="G22" s="63">
        <v>-485.51400000000001</v>
      </c>
      <c r="H22" s="63">
        <v>-0.172229084405259</v>
      </c>
      <c r="I22" s="66"/>
    </row>
    <row r="23" spans="1:9">
      <c r="A23" s="61" t="s">
        <v>520</v>
      </c>
      <c r="B23" s="61" t="s">
        <v>1747</v>
      </c>
      <c r="C23" s="61" t="s">
        <v>509</v>
      </c>
      <c r="D23" s="65">
        <v>355000</v>
      </c>
      <c r="E23" s="63">
        <v>3804.89</v>
      </c>
      <c r="F23" s="64">
        <v>1.34972981409954</v>
      </c>
      <c r="G23" s="63"/>
      <c r="H23" s="63"/>
      <c r="I23" s="66"/>
    </row>
    <row r="24" spans="1:9">
      <c r="A24" s="61" t="s">
        <v>528</v>
      </c>
      <c r="B24" s="61" t="s">
        <v>527</v>
      </c>
      <c r="C24" s="61" t="s">
        <v>529</v>
      </c>
      <c r="D24" s="65">
        <v>415000</v>
      </c>
      <c r="E24" s="63">
        <v>3470.4375</v>
      </c>
      <c r="F24" s="64">
        <v>1.2310876166509599</v>
      </c>
      <c r="G24" s="63"/>
      <c r="H24" s="63"/>
      <c r="I24" s="66"/>
    </row>
    <row r="25" spans="1:9">
      <c r="A25" s="61" t="s">
        <v>534</v>
      </c>
      <c r="B25" s="61" t="s">
        <v>533</v>
      </c>
      <c r="C25" s="61" t="s">
        <v>535</v>
      </c>
      <c r="D25" s="65">
        <v>177231</v>
      </c>
      <c r="E25" s="63">
        <v>3453.5232660000001</v>
      </c>
      <c r="F25" s="64">
        <v>1.22508753625114</v>
      </c>
      <c r="G25" s="63"/>
      <c r="H25" s="63"/>
      <c r="I25" s="66"/>
    </row>
    <row r="26" spans="1:9">
      <c r="A26" s="61" t="s">
        <v>531</v>
      </c>
      <c r="B26" s="61" t="s">
        <v>530</v>
      </c>
      <c r="C26" s="61" t="s">
        <v>532</v>
      </c>
      <c r="D26" s="65">
        <v>65000</v>
      </c>
      <c r="E26" s="63">
        <v>3345.2249999999999</v>
      </c>
      <c r="F26" s="64">
        <v>1.18667028938317</v>
      </c>
      <c r="G26" s="63"/>
      <c r="H26" s="63"/>
      <c r="I26" s="66"/>
    </row>
    <row r="27" spans="1:9">
      <c r="A27" s="61" t="s">
        <v>522</v>
      </c>
      <c r="B27" s="61" t="s">
        <v>521</v>
      </c>
      <c r="C27" s="61" t="s">
        <v>523</v>
      </c>
      <c r="D27" s="65">
        <v>225000</v>
      </c>
      <c r="E27" s="63">
        <v>3297.15</v>
      </c>
      <c r="F27" s="64">
        <v>1.16961637696709</v>
      </c>
      <c r="G27" s="63"/>
      <c r="H27" s="63"/>
      <c r="I27" s="66"/>
    </row>
    <row r="28" spans="1:9">
      <c r="A28" s="61" t="s">
        <v>543</v>
      </c>
      <c r="B28" s="61" t="s">
        <v>542</v>
      </c>
      <c r="C28" s="61" t="s">
        <v>544</v>
      </c>
      <c r="D28" s="65">
        <v>780300</v>
      </c>
      <c r="E28" s="63">
        <v>3213.2754</v>
      </c>
      <c r="F28" s="64">
        <v>1.13986307312238</v>
      </c>
      <c r="G28" s="63">
        <v>-767.12025000000006</v>
      </c>
      <c r="H28" s="63">
        <v>-0.27212483736047399</v>
      </c>
      <c r="I28" s="66"/>
    </row>
    <row r="29" spans="1:9">
      <c r="A29" s="61" t="s">
        <v>540</v>
      </c>
      <c r="B29" s="61" t="s">
        <v>539</v>
      </c>
      <c r="C29" s="61" t="s">
        <v>541</v>
      </c>
      <c r="D29" s="65">
        <v>562500</v>
      </c>
      <c r="E29" s="63">
        <v>3038.34375</v>
      </c>
      <c r="F29" s="64">
        <v>1.0778085949549101</v>
      </c>
      <c r="G29" s="63"/>
      <c r="H29" s="63"/>
      <c r="I29" s="66"/>
    </row>
    <row r="30" spans="1:9">
      <c r="A30" s="61" t="s">
        <v>573</v>
      </c>
      <c r="B30" s="61" t="s">
        <v>572</v>
      </c>
      <c r="C30" s="61" t="s">
        <v>574</v>
      </c>
      <c r="D30" s="65">
        <v>1750000</v>
      </c>
      <c r="E30" s="63">
        <v>2759.75</v>
      </c>
      <c r="F30" s="64">
        <v>0.97898148289732601</v>
      </c>
      <c r="G30" s="63"/>
      <c r="H30" s="63"/>
      <c r="I30" s="66"/>
    </row>
    <row r="31" spans="1:9">
      <c r="A31" s="61" t="s">
        <v>556</v>
      </c>
      <c r="B31" s="61" t="s">
        <v>555</v>
      </c>
      <c r="C31" s="61" t="s">
        <v>544</v>
      </c>
      <c r="D31" s="65">
        <v>60000</v>
      </c>
      <c r="E31" s="63">
        <v>2628.72</v>
      </c>
      <c r="F31" s="64">
        <v>0.93250048146457398</v>
      </c>
      <c r="G31" s="63"/>
      <c r="H31" s="63"/>
      <c r="I31" s="66"/>
    </row>
    <row r="32" spans="1:9">
      <c r="A32" s="61" t="s">
        <v>613</v>
      </c>
      <c r="B32" s="61" t="s">
        <v>612</v>
      </c>
      <c r="C32" s="61" t="s">
        <v>541</v>
      </c>
      <c r="D32" s="65">
        <v>193627</v>
      </c>
      <c r="E32" s="63">
        <v>2543.8715259999999</v>
      </c>
      <c r="F32" s="64">
        <v>0.90240170987363499</v>
      </c>
      <c r="G32" s="63"/>
      <c r="H32" s="63"/>
      <c r="I32" s="66"/>
    </row>
    <row r="33" spans="1:9">
      <c r="A33" s="61" t="s">
        <v>551</v>
      </c>
      <c r="B33" s="61" t="s">
        <v>550</v>
      </c>
      <c r="C33" s="61" t="s">
        <v>552</v>
      </c>
      <c r="D33" s="65">
        <v>140000</v>
      </c>
      <c r="E33" s="63">
        <v>2438.38</v>
      </c>
      <c r="F33" s="64">
        <v>0.86498011351288395</v>
      </c>
      <c r="G33" s="63"/>
      <c r="H33" s="63"/>
      <c r="I33" s="66"/>
    </row>
    <row r="34" spans="1:9">
      <c r="A34" s="61" t="s">
        <v>563</v>
      </c>
      <c r="B34" s="61" t="s">
        <v>562</v>
      </c>
      <c r="C34" s="61" t="s">
        <v>564</v>
      </c>
      <c r="D34" s="65">
        <v>32000</v>
      </c>
      <c r="E34" s="63">
        <v>2409.6</v>
      </c>
      <c r="F34" s="64">
        <v>0.85477082387513303</v>
      </c>
      <c r="G34" s="63"/>
      <c r="H34" s="63"/>
      <c r="I34" s="66"/>
    </row>
    <row r="35" spans="1:9">
      <c r="A35" s="61" t="s">
        <v>725</v>
      </c>
      <c r="B35" s="61" t="s">
        <v>724</v>
      </c>
      <c r="C35" s="61" t="s">
        <v>564</v>
      </c>
      <c r="D35" s="65">
        <v>90000</v>
      </c>
      <c r="E35" s="63">
        <v>2372.13</v>
      </c>
      <c r="F35" s="64">
        <v>0.84147888215426503</v>
      </c>
      <c r="G35" s="63"/>
      <c r="H35" s="63"/>
      <c r="I35" s="66"/>
    </row>
    <row r="36" spans="1:9">
      <c r="A36" s="61" t="s">
        <v>546</v>
      </c>
      <c r="B36" s="61" t="s">
        <v>545</v>
      </c>
      <c r="C36" s="61" t="s">
        <v>526</v>
      </c>
      <c r="D36" s="65">
        <v>1400000</v>
      </c>
      <c r="E36" s="63">
        <v>2363.34</v>
      </c>
      <c r="F36" s="64">
        <v>0.83836075651438202</v>
      </c>
      <c r="G36" s="63"/>
      <c r="H36" s="63"/>
      <c r="I36" s="66"/>
    </row>
    <row r="37" spans="1:9">
      <c r="A37" s="61" t="s">
        <v>554</v>
      </c>
      <c r="B37" s="61" t="s">
        <v>553</v>
      </c>
      <c r="C37" s="61" t="s">
        <v>523</v>
      </c>
      <c r="D37" s="65">
        <v>164229</v>
      </c>
      <c r="E37" s="63">
        <v>2354.2227149999999</v>
      </c>
      <c r="F37" s="64">
        <v>0.83512653124423197</v>
      </c>
      <c r="G37" s="63"/>
      <c r="H37" s="63"/>
      <c r="I37" s="66"/>
    </row>
    <row r="38" spans="1:9">
      <c r="A38" s="61" t="s">
        <v>615</v>
      </c>
      <c r="B38" s="61" t="s">
        <v>614</v>
      </c>
      <c r="C38" s="61" t="s">
        <v>616</v>
      </c>
      <c r="D38" s="65">
        <v>3700000</v>
      </c>
      <c r="E38" s="63">
        <v>2179.3000000000002</v>
      </c>
      <c r="F38" s="64">
        <v>0.77307522263905903</v>
      </c>
      <c r="G38" s="63"/>
      <c r="H38" s="63"/>
      <c r="I38" s="66"/>
    </row>
    <row r="39" spans="1:9">
      <c r="A39" s="61" t="s">
        <v>581</v>
      </c>
      <c r="B39" s="61" t="s">
        <v>580</v>
      </c>
      <c r="C39" s="61" t="s">
        <v>564</v>
      </c>
      <c r="D39" s="65">
        <v>18000</v>
      </c>
      <c r="E39" s="63">
        <v>2145.6</v>
      </c>
      <c r="F39" s="64">
        <v>0.76112063400833496</v>
      </c>
      <c r="G39" s="63"/>
      <c r="H39" s="63"/>
      <c r="I39" s="66"/>
    </row>
    <row r="40" spans="1:9">
      <c r="A40" s="61" t="s">
        <v>605</v>
      </c>
      <c r="B40" s="61" t="s">
        <v>604</v>
      </c>
      <c r="C40" s="61" t="s">
        <v>606</v>
      </c>
      <c r="D40" s="65">
        <v>130000</v>
      </c>
      <c r="E40" s="63">
        <v>2117.1799999999998</v>
      </c>
      <c r="F40" s="64">
        <v>0.75103904917494702</v>
      </c>
      <c r="G40" s="63">
        <v>-160.86699999999999</v>
      </c>
      <c r="H40" s="63">
        <v>-5.70652465655382E-2</v>
      </c>
      <c r="I40" s="66"/>
    </row>
    <row r="41" spans="1:9">
      <c r="A41" s="61" t="s">
        <v>576</v>
      </c>
      <c r="B41" s="61" t="s">
        <v>575</v>
      </c>
      <c r="C41" s="61" t="s">
        <v>559</v>
      </c>
      <c r="D41" s="65">
        <v>187351</v>
      </c>
      <c r="E41" s="63">
        <v>1945.4527840000001</v>
      </c>
      <c r="F41" s="64">
        <v>0.69012129772155095</v>
      </c>
      <c r="G41" s="63"/>
      <c r="H41" s="63"/>
      <c r="I41" s="66"/>
    </row>
    <row r="42" spans="1:9">
      <c r="A42" s="61" t="s">
        <v>611</v>
      </c>
      <c r="B42" s="61" t="s">
        <v>610</v>
      </c>
      <c r="C42" s="61" t="s">
        <v>567</v>
      </c>
      <c r="D42" s="65">
        <v>500000</v>
      </c>
      <c r="E42" s="63">
        <v>1938</v>
      </c>
      <c r="F42" s="64">
        <v>0.68747753015853497</v>
      </c>
      <c r="G42" s="63"/>
      <c r="H42" s="63"/>
      <c r="I42" s="66"/>
    </row>
    <row r="43" spans="1:9">
      <c r="A43" s="61" t="s">
        <v>608</v>
      </c>
      <c r="B43" s="61" t="s">
        <v>607</v>
      </c>
      <c r="C43" s="61" t="s">
        <v>609</v>
      </c>
      <c r="D43" s="65">
        <v>90000</v>
      </c>
      <c r="E43" s="63">
        <v>1906.38</v>
      </c>
      <c r="F43" s="64">
        <v>0.67626079150857998</v>
      </c>
      <c r="G43" s="63"/>
      <c r="H43" s="63"/>
      <c r="I43" s="66"/>
    </row>
    <row r="44" spans="1:9">
      <c r="A44" s="61" t="s">
        <v>561</v>
      </c>
      <c r="B44" s="61" t="s">
        <v>560</v>
      </c>
      <c r="C44" s="61" t="s">
        <v>506</v>
      </c>
      <c r="D44" s="65">
        <v>13000</v>
      </c>
      <c r="E44" s="63">
        <v>1834.95</v>
      </c>
      <c r="F44" s="64">
        <v>0.65092202990939296</v>
      </c>
      <c r="G44" s="63"/>
      <c r="H44" s="63"/>
      <c r="I44" s="66"/>
    </row>
    <row r="45" spans="1:9">
      <c r="A45" s="61" t="s">
        <v>652</v>
      </c>
      <c r="B45" s="61" t="s">
        <v>651</v>
      </c>
      <c r="C45" s="61" t="s">
        <v>606</v>
      </c>
      <c r="D45" s="65">
        <v>1126782</v>
      </c>
      <c r="E45" s="63">
        <v>1766.3434629999999</v>
      </c>
      <c r="F45" s="64">
        <v>0.62658485106032702</v>
      </c>
      <c r="G45" s="63"/>
      <c r="H45" s="63"/>
      <c r="I45" s="66"/>
    </row>
    <row r="46" spans="1:9">
      <c r="A46" s="61" t="s">
        <v>571</v>
      </c>
      <c r="B46" s="61" t="s">
        <v>570</v>
      </c>
      <c r="C46" s="61" t="s">
        <v>552</v>
      </c>
      <c r="D46" s="65">
        <v>300000</v>
      </c>
      <c r="E46" s="63">
        <v>1727.55</v>
      </c>
      <c r="F46" s="64">
        <v>0.61282342994085504</v>
      </c>
      <c r="G46" s="63"/>
      <c r="H46" s="63"/>
      <c r="I46" s="66"/>
    </row>
    <row r="47" spans="1:9">
      <c r="A47" s="61" t="s">
        <v>566</v>
      </c>
      <c r="B47" s="61" t="s">
        <v>565</v>
      </c>
      <c r="C47" s="61" t="s">
        <v>567</v>
      </c>
      <c r="D47" s="65">
        <v>4240000</v>
      </c>
      <c r="E47" s="63">
        <v>1701.088</v>
      </c>
      <c r="F47" s="64">
        <v>0.60343641734898001</v>
      </c>
      <c r="G47" s="63"/>
      <c r="H47" s="63"/>
      <c r="I47" s="66"/>
    </row>
    <row r="48" spans="1:9">
      <c r="A48" s="61" t="s">
        <v>578</v>
      </c>
      <c r="B48" s="61" t="s">
        <v>577</v>
      </c>
      <c r="C48" s="61" t="s">
        <v>579</v>
      </c>
      <c r="D48" s="65">
        <v>1395690</v>
      </c>
      <c r="E48" s="63">
        <v>1628.0723849999999</v>
      </c>
      <c r="F48" s="64">
        <v>0.57753518171264995</v>
      </c>
      <c r="G48" s="63"/>
      <c r="H48" s="63"/>
      <c r="I48" s="66"/>
    </row>
    <row r="49" spans="1:9">
      <c r="A49" s="61" t="s">
        <v>569</v>
      </c>
      <c r="B49" s="61" t="s">
        <v>568</v>
      </c>
      <c r="C49" s="61" t="s">
        <v>512</v>
      </c>
      <c r="D49" s="65">
        <v>284303</v>
      </c>
      <c r="E49" s="63">
        <v>1464.0182990000001</v>
      </c>
      <c r="F49" s="64">
        <v>0.51933936238566603</v>
      </c>
      <c r="G49" s="63"/>
      <c r="H49" s="63"/>
      <c r="I49" s="66"/>
    </row>
    <row r="50" spans="1:9">
      <c r="A50" s="61" t="s">
        <v>583</v>
      </c>
      <c r="B50" s="61" t="s">
        <v>582</v>
      </c>
      <c r="C50" s="61" t="s">
        <v>567</v>
      </c>
      <c r="D50" s="65">
        <v>54000</v>
      </c>
      <c r="E50" s="63">
        <v>1385.64</v>
      </c>
      <c r="F50" s="64">
        <v>0.49153579199632202</v>
      </c>
      <c r="G50" s="63"/>
      <c r="H50" s="63"/>
      <c r="I50" s="66"/>
    </row>
    <row r="51" spans="1:9">
      <c r="A51" s="61" t="s">
        <v>585</v>
      </c>
      <c r="B51" s="61" t="s">
        <v>584</v>
      </c>
      <c r="C51" s="61" t="s">
        <v>586</v>
      </c>
      <c r="D51" s="65">
        <v>400000</v>
      </c>
      <c r="E51" s="63">
        <v>1322.6</v>
      </c>
      <c r="F51" s="64">
        <v>0.46917326180994801</v>
      </c>
      <c r="G51" s="63"/>
      <c r="H51" s="63"/>
      <c r="I51" s="66"/>
    </row>
    <row r="52" spans="1:9">
      <c r="A52" s="61" t="s">
        <v>590</v>
      </c>
      <c r="B52" s="61" t="s">
        <v>589</v>
      </c>
      <c r="C52" s="61" t="s">
        <v>552</v>
      </c>
      <c r="D52" s="65">
        <v>594373</v>
      </c>
      <c r="E52" s="63">
        <v>831.29007779999995</v>
      </c>
      <c r="F52" s="64">
        <v>0.29488815765285897</v>
      </c>
      <c r="G52" s="63"/>
      <c r="H52" s="63"/>
      <c r="I52" s="66"/>
    </row>
    <row r="53" spans="1:9">
      <c r="A53" s="61" t="s">
        <v>588</v>
      </c>
      <c r="B53" s="61" t="s">
        <v>587</v>
      </c>
      <c r="C53" s="61" t="s">
        <v>567</v>
      </c>
      <c r="D53" s="65">
        <v>47266</v>
      </c>
      <c r="E53" s="63">
        <v>397.95608700000003</v>
      </c>
      <c r="F53" s="64">
        <v>0.14116917843256699</v>
      </c>
      <c r="G53" s="63"/>
      <c r="H53" s="63"/>
      <c r="I53" s="66"/>
    </row>
    <row r="54" spans="1:9">
      <c r="A54" s="61" t="s">
        <v>743</v>
      </c>
      <c r="B54" s="61" t="s">
        <v>742</v>
      </c>
      <c r="C54" s="61" t="s">
        <v>744</v>
      </c>
      <c r="D54" s="65">
        <v>73570</v>
      </c>
      <c r="E54" s="63">
        <v>237.00575499999999</v>
      </c>
      <c r="F54" s="64">
        <v>8.4074371042703294E-2</v>
      </c>
      <c r="G54" s="63"/>
      <c r="H54" s="63"/>
      <c r="I54" s="66"/>
    </row>
    <row r="55" spans="1:9">
      <c r="A55" s="61" t="s">
        <v>746</v>
      </c>
      <c r="B55" s="61" t="s">
        <v>745</v>
      </c>
      <c r="C55" s="61" t="s">
        <v>616</v>
      </c>
      <c r="D55" s="65">
        <v>31975</v>
      </c>
      <c r="E55" s="63">
        <v>109.67425</v>
      </c>
      <c r="F55" s="64">
        <v>3.8905357333327999E-2</v>
      </c>
      <c r="G55" s="63"/>
      <c r="H55" s="63"/>
      <c r="I55" s="66"/>
    </row>
    <row r="56" spans="1:9">
      <c r="A56" s="60" t="s">
        <v>65</v>
      </c>
      <c r="B56" s="60"/>
      <c r="C56" s="60"/>
      <c r="D56" s="67"/>
      <c r="E56" s="68">
        <f>SUM(E7:E55)</f>
        <v>186603.32810080005</v>
      </c>
      <c r="F56" s="69">
        <f>SUM(F7:F55)</f>
        <v>66.194837524303836</v>
      </c>
      <c r="G56" s="68">
        <f>SUM(G7:G55)</f>
        <v>-20921.214149999996</v>
      </c>
      <c r="H56" s="68">
        <f>SUM(H7:H55)</f>
        <v>-7.4214987779978392</v>
      </c>
      <c r="I56" s="60"/>
    </row>
    <row r="57" spans="1:9">
      <c r="A57" s="61"/>
      <c r="B57" s="61"/>
      <c r="C57" s="61"/>
      <c r="D57" s="62"/>
      <c r="E57" s="63"/>
      <c r="F57" s="64"/>
      <c r="G57" s="63"/>
      <c r="H57" s="61"/>
      <c r="I57" s="61"/>
    </row>
    <row r="58" spans="1:9">
      <c r="A58" s="60" t="s">
        <v>43</v>
      </c>
      <c r="B58" s="61"/>
      <c r="C58" s="61"/>
      <c r="D58" s="62"/>
      <c r="E58" s="63"/>
      <c r="F58" s="64"/>
      <c r="G58" s="63"/>
      <c r="H58" s="61"/>
      <c r="I58" s="61"/>
    </row>
    <row r="59" spans="1:9">
      <c r="A59" s="60" t="s">
        <v>44</v>
      </c>
      <c r="B59" s="61"/>
      <c r="C59" s="61"/>
      <c r="D59" s="62"/>
      <c r="E59" s="63"/>
      <c r="F59" s="64"/>
      <c r="G59" s="63"/>
      <c r="H59" s="61"/>
      <c r="I59" s="61"/>
    </row>
    <row r="60" spans="1:9">
      <c r="A60" s="61" t="s">
        <v>279</v>
      </c>
      <c r="B60" s="61" t="s">
        <v>278</v>
      </c>
      <c r="C60" s="61" t="s">
        <v>62</v>
      </c>
      <c r="D60" s="65">
        <v>11897</v>
      </c>
      <c r="E60" s="63">
        <v>13213.93842</v>
      </c>
      <c r="F60" s="64">
        <v>4.6874539466710896</v>
      </c>
      <c r="G60" s="66"/>
      <c r="H60" s="66"/>
      <c r="I60" s="66">
        <v>8.5273000000000003</v>
      </c>
    </row>
    <row r="61" spans="1:9">
      <c r="A61" s="61" t="s">
        <v>281</v>
      </c>
      <c r="B61" s="61" t="s">
        <v>280</v>
      </c>
      <c r="C61" s="61" t="s">
        <v>62</v>
      </c>
      <c r="D61" s="65">
        <v>7420</v>
      </c>
      <c r="E61" s="63">
        <v>8219.8834200000001</v>
      </c>
      <c r="F61" s="64">
        <v>2.9158850112346202</v>
      </c>
      <c r="G61" s="66"/>
      <c r="H61" s="66"/>
      <c r="I61" s="66">
        <v>8.4422999999999995</v>
      </c>
    </row>
    <row r="62" spans="1:9">
      <c r="A62" s="61" t="s">
        <v>314</v>
      </c>
      <c r="B62" s="61" t="s">
        <v>313</v>
      </c>
      <c r="C62" s="61" t="s">
        <v>50</v>
      </c>
      <c r="D62" s="65">
        <v>5367</v>
      </c>
      <c r="E62" s="63">
        <v>5524.6551839000003</v>
      </c>
      <c r="F62" s="64">
        <v>1.9597916928818999</v>
      </c>
      <c r="G62" s="66"/>
      <c r="H62" s="66"/>
      <c r="I62" s="66">
        <v>7.9050000000000002</v>
      </c>
    </row>
    <row r="63" spans="1:9">
      <c r="A63" s="61" t="s">
        <v>316</v>
      </c>
      <c r="B63" s="61" t="s">
        <v>315</v>
      </c>
      <c r="C63" s="61" t="s">
        <v>50</v>
      </c>
      <c r="D63" s="65">
        <v>5000</v>
      </c>
      <c r="E63" s="63">
        <v>5174.8654795000002</v>
      </c>
      <c r="F63" s="64">
        <v>1.8357088435239</v>
      </c>
      <c r="G63" s="66"/>
      <c r="H63" s="66"/>
      <c r="I63" s="66">
        <v>7.5750000000000002</v>
      </c>
    </row>
    <row r="64" spans="1:9">
      <c r="A64" s="61" t="s">
        <v>337</v>
      </c>
      <c r="B64" s="61" t="s">
        <v>336</v>
      </c>
      <c r="C64" s="61" t="s">
        <v>50</v>
      </c>
      <c r="D64" s="65">
        <v>5000</v>
      </c>
      <c r="E64" s="63">
        <v>5067.0091095999996</v>
      </c>
      <c r="F64" s="64">
        <v>1.79744835291982</v>
      </c>
      <c r="G64" s="66"/>
      <c r="H64" s="66"/>
      <c r="I64" s="66">
        <v>7.73</v>
      </c>
    </row>
    <row r="65" spans="1:9">
      <c r="A65" s="61" t="s">
        <v>400</v>
      </c>
      <c r="B65" s="61" t="s">
        <v>399</v>
      </c>
      <c r="C65" s="61" t="s">
        <v>50</v>
      </c>
      <c r="D65" s="65">
        <v>3500</v>
      </c>
      <c r="E65" s="63">
        <v>3561.0601369999999</v>
      </c>
      <c r="F65" s="64">
        <v>1.26323468923157</v>
      </c>
      <c r="G65" s="66"/>
      <c r="H65" s="66"/>
      <c r="I65" s="66">
        <v>7.69</v>
      </c>
    </row>
    <row r="66" spans="1:9">
      <c r="A66" s="61" t="s">
        <v>748</v>
      </c>
      <c r="B66" s="61" t="s">
        <v>747</v>
      </c>
      <c r="C66" s="61" t="s">
        <v>50</v>
      </c>
      <c r="D66" s="65">
        <v>3000</v>
      </c>
      <c r="E66" s="63">
        <v>3193.9552192000001</v>
      </c>
      <c r="F66" s="64">
        <v>1.1330095178186701</v>
      </c>
      <c r="G66" s="66"/>
      <c r="H66" s="66"/>
      <c r="I66" s="66">
        <v>7.92</v>
      </c>
    </row>
    <row r="67" spans="1:9">
      <c r="A67" s="61" t="s">
        <v>333</v>
      </c>
      <c r="B67" s="61" t="s">
        <v>332</v>
      </c>
      <c r="C67" s="61" t="s">
        <v>50</v>
      </c>
      <c r="D67" s="65">
        <v>300</v>
      </c>
      <c r="E67" s="63">
        <v>3062.9552877000001</v>
      </c>
      <c r="F67" s="64">
        <v>1.0865391827523301</v>
      </c>
      <c r="G67" s="66"/>
      <c r="H67" s="66"/>
      <c r="I67" s="66">
        <v>7.2499000000000002</v>
      </c>
    </row>
    <row r="68" spans="1:9">
      <c r="A68" s="61" t="s">
        <v>317</v>
      </c>
      <c r="B68" s="61" t="s">
        <v>1474</v>
      </c>
      <c r="C68" s="61" t="s">
        <v>50</v>
      </c>
      <c r="D68" s="65">
        <v>3000</v>
      </c>
      <c r="E68" s="63">
        <v>3040.5547397</v>
      </c>
      <c r="F68" s="64">
        <v>1.07859291164127</v>
      </c>
      <c r="G68" s="66"/>
      <c r="H68" s="66"/>
      <c r="I68" s="66">
        <v>7.2815659954192897</v>
      </c>
    </row>
    <row r="69" spans="1:9">
      <c r="A69" s="61" t="s">
        <v>750</v>
      </c>
      <c r="B69" s="61" t="s">
        <v>749</v>
      </c>
      <c r="C69" s="61" t="s">
        <v>50</v>
      </c>
      <c r="D69" s="65">
        <v>2500</v>
      </c>
      <c r="E69" s="63">
        <v>2701.9219862999998</v>
      </c>
      <c r="F69" s="64">
        <v>0.95846782962980803</v>
      </c>
      <c r="G69" s="66"/>
      <c r="H69" s="66"/>
      <c r="I69" s="66">
        <v>7.89</v>
      </c>
    </row>
    <row r="70" spans="1:9">
      <c r="A70" s="61" t="s">
        <v>467</v>
      </c>
      <c r="B70" s="61" t="s">
        <v>466</v>
      </c>
      <c r="C70" s="61" t="s">
        <v>50</v>
      </c>
      <c r="D70" s="65">
        <v>2500</v>
      </c>
      <c r="E70" s="63">
        <v>2676.3923288000001</v>
      </c>
      <c r="F70" s="64">
        <v>0.94941155208393901</v>
      </c>
      <c r="G70" s="66"/>
      <c r="H70" s="66"/>
      <c r="I70" s="66">
        <v>7.61</v>
      </c>
    </row>
    <row r="71" spans="1:9">
      <c r="A71" s="61" t="s">
        <v>331</v>
      </c>
      <c r="B71" s="61" t="s">
        <v>330</v>
      </c>
      <c r="C71" s="61" t="s">
        <v>53</v>
      </c>
      <c r="D71" s="65">
        <v>2500</v>
      </c>
      <c r="E71" s="63">
        <v>2569.2264384</v>
      </c>
      <c r="F71" s="64">
        <v>0.91139599911725599</v>
      </c>
      <c r="G71" s="66"/>
      <c r="H71" s="66"/>
      <c r="I71" s="66">
        <v>7.2118000000000002</v>
      </c>
    </row>
    <row r="72" spans="1:9">
      <c r="A72" s="61" t="s">
        <v>319</v>
      </c>
      <c r="B72" s="61" t="s">
        <v>318</v>
      </c>
      <c r="C72" s="61" t="s">
        <v>50</v>
      </c>
      <c r="D72" s="65">
        <v>2500</v>
      </c>
      <c r="E72" s="63">
        <v>2493.2963356</v>
      </c>
      <c r="F72" s="64">
        <v>0.884460890996705</v>
      </c>
      <c r="G72" s="66"/>
      <c r="H72" s="66"/>
      <c r="I72" s="66">
        <v>7.5990000000000002</v>
      </c>
    </row>
    <row r="73" spans="1:9">
      <c r="A73" s="61" t="s">
        <v>323</v>
      </c>
      <c r="B73" s="61" t="s">
        <v>322</v>
      </c>
      <c r="C73" s="61" t="s">
        <v>50</v>
      </c>
      <c r="D73" s="65">
        <v>4148</v>
      </c>
      <c r="E73" s="63">
        <v>2374.327644</v>
      </c>
      <c r="F73" s="64">
        <v>0.84225846464615794</v>
      </c>
      <c r="G73" s="66"/>
      <c r="H73" s="66"/>
      <c r="I73" s="66">
        <v>6.9162999999999997</v>
      </c>
    </row>
    <row r="74" spans="1:9">
      <c r="A74" s="61" t="s">
        <v>752</v>
      </c>
      <c r="B74" s="61" t="s">
        <v>751</v>
      </c>
      <c r="C74" s="61" t="s">
        <v>47</v>
      </c>
      <c r="D74" s="65">
        <v>1000</v>
      </c>
      <c r="E74" s="63">
        <v>1049.0061780999999</v>
      </c>
      <c r="F74" s="64">
        <v>0.37211980208525902</v>
      </c>
      <c r="G74" s="66"/>
      <c r="H74" s="66"/>
      <c r="I74" s="66">
        <v>7.3650000000000002</v>
      </c>
    </row>
    <row r="75" spans="1:9">
      <c r="A75" s="60" t="s">
        <v>65</v>
      </c>
      <c r="B75" s="60"/>
      <c r="C75" s="60"/>
      <c r="D75" s="67"/>
      <c r="E75" s="68">
        <f>SUM(E59:E74)</f>
        <v>63923.047907799999</v>
      </c>
      <c r="F75" s="69">
        <f>SUM(F59:F74)</f>
        <v>22.675778687234295</v>
      </c>
      <c r="G75" s="68"/>
      <c r="H75" s="60"/>
      <c r="I75" s="60"/>
    </row>
    <row r="76" spans="1:9">
      <c r="A76" s="61"/>
      <c r="B76" s="61"/>
      <c r="C76" s="61"/>
      <c r="D76" s="62"/>
      <c r="E76" s="63"/>
      <c r="F76" s="64"/>
      <c r="G76" s="63"/>
      <c r="H76" s="61"/>
      <c r="I76" s="61"/>
    </row>
    <row r="77" spans="1:9">
      <c r="A77" s="60" t="s">
        <v>244</v>
      </c>
      <c r="B77" s="61"/>
      <c r="C77" s="61"/>
      <c r="D77" s="62"/>
      <c r="E77" s="63"/>
      <c r="F77" s="64"/>
      <c r="G77" s="63"/>
      <c r="H77" s="61"/>
      <c r="I77" s="61"/>
    </row>
    <row r="78" spans="1:9">
      <c r="A78" s="61" t="s">
        <v>734</v>
      </c>
      <c r="B78" s="61" t="s">
        <v>733</v>
      </c>
      <c r="C78" s="61" t="s">
        <v>131</v>
      </c>
      <c r="D78" s="65">
        <v>3500000</v>
      </c>
      <c r="E78" s="63">
        <v>3570.35</v>
      </c>
      <c r="F78" s="64">
        <v>1.26653013405652</v>
      </c>
      <c r="G78" s="66"/>
      <c r="H78" s="66"/>
      <c r="I78" s="66">
        <v>7.3912250240124999</v>
      </c>
    </row>
    <row r="79" spans="1:9">
      <c r="A79" s="61" t="s">
        <v>359</v>
      </c>
      <c r="B79" s="61" t="s">
        <v>358</v>
      </c>
      <c r="C79" s="61" t="s">
        <v>131</v>
      </c>
      <c r="D79" s="65">
        <v>3133000</v>
      </c>
      <c r="E79" s="63">
        <v>3229.1204400000001</v>
      </c>
      <c r="F79" s="64">
        <v>1.1454838723816501</v>
      </c>
      <c r="G79" s="66"/>
      <c r="H79" s="66"/>
      <c r="I79" s="66">
        <v>7.7469852812500104</v>
      </c>
    </row>
    <row r="80" spans="1:9">
      <c r="A80" s="61" t="s">
        <v>363</v>
      </c>
      <c r="B80" s="61" t="s">
        <v>362</v>
      </c>
      <c r="C80" s="61" t="s">
        <v>131</v>
      </c>
      <c r="D80" s="65">
        <v>2500000</v>
      </c>
      <c r="E80" s="63">
        <v>2605.5475000000001</v>
      </c>
      <c r="F80" s="64">
        <v>0.92428037152257303</v>
      </c>
      <c r="G80" s="66"/>
      <c r="H80" s="66"/>
      <c r="I80" s="66">
        <v>7.5644496720125103</v>
      </c>
    </row>
    <row r="81" spans="1:9">
      <c r="A81" s="61" t="s">
        <v>375</v>
      </c>
      <c r="B81" s="61" t="s">
        <v>374</v>
      </c>
      <c r="C81" s="61" t="s">
        <v>131</v>
      </c>
      <c r="D81" s="65">
        <v>2343370</v>
      </c>
      <c r="E81" s="63">
        <v>2392.2586873</v>
      </c>
      <c r="F81" s="64">
        <v>0.84861924347022899</v>
      </c>
      <c r="G81" s="66"/>
      <c r="H81" s="66"/>
      <c r="I81" s="66">
        <v>7.3912250240124999</v>
      </c>
    </row>
    <row r="82" spans="1:9">
      <c r="A82" s="61" t="s">
        <v>736</v>
      </c>
      <c r="B82" s="61" t="s">
        <v>735</v>
      </c>
      <c r="C82" s="61" t="s">
        <v>131</v>
      </c>
      <c r="D82" s="65">
        <v>2000000</v>
      </c>
      <c r="E82" s="63">
        <v>2097.5757778000002</v>
      </c>
      <c r="F82" s="64">
        <v>0.74408473428395905</v>
      </c>
      <c r="G82" s="66"/>
      <c r="H82" s="66"/>
      <c r="I82" s="66">
        <v>7.2364097700124903</v>
      </c>
    </row>
    <row r="83" spans="1:9">
      <c r="A83" s="61" t="s">
        <v>737</v>
      </c>
      <c r="B83" s="61" t="s">
        <v>1741</v>
      </c>
      <c r="C83" s="61" t="s">
        <v>131</v>
      </c>
      <c r="D83" s="65">
        <v>2000000</v>
      </c>
      <c r="E83" s="63">
        <v>2067.17</v>
      </c>
      <c r="F83" s="64">
        <v>0.73329872343540703</v>
      </c>
      <c r="G83" s="66"/>
      <c r="H83" s="66"/>
      <c r="I83" s="66">
        <v>6.0758947346124996</v>
      </c>
    </row>
    <row r="84" spans="1:9">
      <c r="A84" s="61" t="s">
        <v>369</v>
      </c>
      <c r="B84" s="61" t="s">
        <v>368</v>
      </c>
      <c r="C84" s="61" t="s">
        <v>131</v>
      </c>
      <c r="D84" s="65">
        <v>1562190</v>
      </c>
      <c r="E84" s="63">
        <v>1583.2975306000001</v>
      </c>
      <c r="F84" s="64">
        <v>0.56165194831939902</v>
      </c>
      <c r="G84" s="66"/>
      <c r="H84" s="66"/>
      <c r="I84" s="66">
        <v>7.5754445906125003</v>
      </c>
    </row>
    <row r="85" spans="1:9">
      <c r="A85" s="61" t="s">
        <v>754</v>
      </c>
      <c r="B85" s="61" t="s">
        <v>1728</v>
      </c>
      <c r="C85" s="61" t="s">
        <v>131</v>
      </c>
      <c r="D85" s="65">
        <v>480000</v>
      </c>
      <c r="E85" s="63">
        <v>488.76240000000001</v>
      </c>
      <c r="F85" s="64">
        <v>0.17338140742330099</v>
      </c>
      <c r="G85" s="66"/>
      <c r="H85" s="66"/>
      <c r="I85" s="66">
        <v>5.7375091328124999</v>
      </c>
    </row>
    <row r="86" spans="1:9">
      <c r="A86" s="61" t="s">
        <v>377</v>
      </c>
      <c r="B86" s="61" t="s">
        <v>376</v>
      </c>
      <c r="C86" s="61" t="s">
        <v>131</v>
      </c>
      <c r="D86" s="65">
        <v>52560</v>
      </c>
      <c r="E86" s="63">
        <v>52.906142600000003</v>
      </c>
      <c r="F86" s="64">
        <v>1.8767690528825199E-2</v>
      </c>
      <c r="G86" s="66"/>
      <c r="H86" s="66"/>
      <c r="I86" s="66">
        <v>7.69527593261249</v>
      </c>
    </row>
    <row r="87" spans="1:9">
      <c r="A87" s="61" t="s">
        <v>379</v>
      </c>
      <c r="B87" s="61" t="s">
        <v>378</v>
      </c>
      <c r="C87" s="61" t="s">
        <v>131</v>
      </c>
      <c r="D87" s="65">
        <v>50000</v>
      </c>
      <c r="E87" s="63">
        <v>50.122433299999997</v>
      </c>
      <c r="F87" s="64">
        <v>1.7780209830041201E-2</v>
      </c>
      <c r="G87" s="66"/>
      <c r="H87" s="66"/>
      <c r="I87" s="66">
        <v>7.7383278711125101</v>
      </c>
    </row>
    <row r="88" spans="1:9">
      <c r="A88" s="61" t="s">
        <v>381</v>
      </c>
      <c r="B88" s="61" t="s">
        <v>380</v>
      </c>
      <c r="C88" s="61" t="s">
        <v>131</v>
      </c>
      <c r="D88" s="65">
        <v>21400</v>
      </c>
      <c r="E88" s="63">
        <v>20.209339700000001</v>
      </c>
      <c r="F88" s="64">
        <v>7.1689715908621401E-3</v>
      </c>
      <c r="G88" s="66"/>
      <c r="H88" s="66"/>
      <c r="I88" s="66">
        <v>7.5935675537999998</v>
      </c>
    </row>
    <row r="89" spans="1:9">
      <c r="A89" s="61" t="s">
        <v>756</v>
      </c>
      <c r="B89" s="61" t="s">
        <v>755</v>
      </c>
      <c r="C89" s="61" t="s">
        <v>131</v>
      </c>
      <c r="D89" s="65">
        <v>14900</v>
      </c>
      <c r="E89" s="63">
        <v>14.5407362</v>
      </c>
      <c r="F89" s="64">
        <v>5.1581163103523201E-3</v>
      </c>
      <c r="G89" s="66"/>
      <c r="H89" s="66"/>
      <c r="I89" s="66">
        <v>7.7288101249999901</v>
      </c>
    </row>
    <row r="90" spans="1:9">
      <c r="A90" s="60" t="s">
        <v>65</v>
      </c>
      <c r="B90" s="60"/>
      <c r="C90" s="60"/>
      <c r="D90" s="67"/>
      <c r="E90" s="68">
        <f>SUM(E78:E89)</f>
        <v>18171.8609875</v>
      </c>
      <c r="F90" s="69">
        <f>SUM(F78:F89)</f>
        <v>6.4462054231531196</v>
      </c>
      <c r="G90" s="68"/>
      <c r="H90" s="60"/>
      <c r="I90" s="60"/>
    </row>
    <row r="91" spans="1:9">
      <c r="A91" s="61"/>
      <c r="B91" s="61"/>
      <c r="C91" s="61"/>
      <c r="D91" s="62"/>
      <c r="E91" s="63"/>
      <c r="F91" s="64"/>
      <c r="G91" s="63"/>
      <c r="H91" s="61"/>
      <c r="I91" s="61"/>
    </row>
    <row r="92" spans="1:9">
      <c r="A92" s="60" t="s">
        <v>137</v>
      </c>
      <c r="B92" s="60"/>
      <c r="C92" s="60"/>
      <c r="D92" s="67"/>
      <c r="E92" s="68">
        <f>E56+E75+E90</f>
        <v>268698.23699610005</v>
      </c>
      <c r="F92" s="69">
        <f>F56+F75+F90</f>
        <v>95.316821634691252</v>
      </c>
      <c r="G92" s="68"/>
      <c r="H92" s="60"/>
      <c r="I92" s="60"/>
    </row>
    <row r="93" spans="1:9">
      <c r="A93" s="60"/>
      <c r="B93" s="60"/>
      <c r="C93" s="60"/>
      <c r="D93" s="67"/>
      <c r="E93" s="68"/>
      <c r="F93" s="69"/>
      <c r="G93" s="68"/>
      <c r="H93" s="60"/>
      <c r="I93" s="60"/>
    </row>
    <row r="94" spans="1:9">
      <c r="A94" s="60" t="s">
        <v>738</v>
      </c>
      <c r="B94" s="60"/>
      <c r="C94" s="60"/>
      <c r="D94" s="67"/>
      <c r="E94" s="78">
        <v>2046.9553986000001</v>
      </c>
      <c r="F94" s="78">
        <f>E94/E98*100</f>
        <v>0.7261278853324088</v>
      </c>
      <c r="G94" s="68"/>
      <c r="H94" s="60"/>
      <c r="I94" s="60"/>
    </row>
    <row r="95" spans="1:9">
      <c r="A95" s="60"/>
      <c r="B95" s="60"/>
      <c r="C95" s="60"/>
      <c r="D95" s="67"/>
      <c r="E95" s="68"/>
      <c r="F95" s="69"/>
      <c r="G95" s="68"/>
      <c r="H95" s="60"/>
      <c r="I95" s="60"/>
    </row>
    <row r="96" spans="1:9">
      <c r="A96" s="60" t="s">
        <v>139</v>
      </c>
      <c r="B96" s="60"/>
      <c r="C96" s="60"/>
      <c r="D96" s="67"/>
      <c r="E96" s="68">
        <f>E98-(E56+E75+E90+E94)</f>
        <v>11154.93015229993</v>
      </c>
      <c r="F96" s="69">
        <f>F98-(F56+F75+F90+F94)</f>
        <v>3.9570504799763455</v>
      </c>
      <c r="G96" s="68"/>
      <c r="H96" s="60"/>
      <c r="I96" s="60"/>
    </row>
    <row r="97" spans="1:9">
      <c r="A97" s="61"/>
      <c r="B97" s="61"/>
      <c r="C97" s="61"/>
      <c r="D97" s="62"/>
      <c r="E97" s="63"/>
      <c r="F97" s="64"/>
      <c r="G97" s="63"/>
      <c r="H97" s="61"/>
      <c r="I97" s="61"/>
    </row>
    <row r="98" spans="1:9">
      <c r="A98" s="70" t="s">
        <v>138</v>
      </c>
      <c r="B98" s="70"/>
      <c r="C98" s="70"/>
      <c r="D98" s="71"/>
      <c r="E98" s="72">
        <v>281900.12254700001</v>
      </c>
      <c r="F98" s="73">
        <v>100</v>
      </c>
      <c r="G98" s="72"/>
      <c r="H98" s="70"/>
      <c r="I98" s="70"/>
    </row>
    <row r="99" spans="1:9">
      <c r="A99" s="8" t="s">
        <v>1727</v>
      </c>
      <c r="B99" s="135"/>
      <c r="C99" s="135"/>
      <c r="D99" s="136"/>
      <c r="E99" s="137"/>
      <c r="F99" s="17" t="s">
        <v>1317</v>
      </c>
      <c r="G99" s="137"/>
      <c r="H99" s="135"/>
      <c r="I99" s="135"/>
    </row>
    <row r="100" spans="1:9">
      <c r="A100" s="138" t="s">
        <v>1733</v>
      </c>
      <c r="B100" s="135"/>
      <c r="C100" s="135"/>
      <c r="D100" s="136"/>
      <c r="E100" s="137"/>
      <c r="F100" s="17"/>
      <c r="G100" s="137"/>
      <c r="H100" s="135"/>
      <c r="I100" s="135"/>
    </row>
    <row r="101" spans="1:9">
      <c r="A101" s="138" t="s">
        <v>1734</v>
      </c>
      <c r="B101" s="135"/>
      <c r="C101" s="135"/>
      <c r="D101" s="136"/>
      <c r="E101" s="137"/>
      <c r="F101" s="17"/>
      <c r="G101" s="137"/>
      <c r="H101" s="135"/>
      <c r="I101" s="135"/>
    </row>
    <row r="102" spans="1:9">
      <c r="A102" s="138" t="s">
        <v>1735</v>
      </c>
      <c r="B102" s="135"/>
      <c r="C102" s="135"/>
      <c r="D102" s="136"/>
      <c r="E102" s="137"/>
      <c r="F102" s="17"/>
      <c r="G102" s="137"/>
      <c r="H102" s="135"/>
      <c r="I102" s="135"/>
    </row>
    <row r="103" spans="1:9">
      <c r="A103" s="138" t="s">
        <v>1736</v>
      </c>
      <c r="B103" s="135"/>
      <c r="C103" s="135"/>
      <c r="D103" s="136"/>
      <c r="E103" s="137"/>
      <c r="F103" s="17"/>
      <c r="G103" s="137"/>
      <c r="H103" s="135"/>
      <c r="I103" s="135"/>
    </row>
    <row r="104" spans="1:9">
      <c r="A104" s="138" t="s">
        <v>1737</v>
      </c>
      <c r="B104" s="135"/>
      <c r="C104" s="135"/>
      <c r="D104" s="136"/>
      <c r="E104" s="137"/>
      <c r="F104" s="17"/>
      <c r="G104" s="137"/>
      <c r="H104" s="135"/>
      <c r="I104" s="135"/>
    </row>
    <row r="105" spans="1:9">
      <c r="A105" s="138" t="s">
        <v>1738</v>
      </c>
      <c r="B105" s="135"/>
      <c r="C105" s="135"/>
      <c r="D105" s="136"/>
      <c r="E105" s="137"/>
      <c r="F105" s="17"/>
      <c r="G105" s="137"/>
      <c r="H105" s="135"/>
      <c r="I105" s="135"/>
    </row>
    <row r="106" spans="1:9">
      <c r="A106" s="138" t="s">
        <v>1739</v>
      </c>
      <c r="B106" s="135"/>
      <c r="C106" s="135"/>
      <c r="D106" s="136"/>
      <c r="E106" s="137"/>
      <c r="F106" s="17"/>
      <c r="G106" s="137"/>
      <c r="H106" s="135"/>
      <c r="I106" s="135"/>
    </row>
    <row r="107" spans="1:9">
      <c r="A107" s="138" t="s">
        <v>1740</v>
      </c>
      <c r="B107" s="135"/>
      <c r="C107" s="135"/>
      <c r="D107" s="136"/>
      <c r="E107" s="137"/>
      <c r="F107" s="17"/>
      <c r="G107" s="137"/>
      <c r="H107" s="135"/>
      <c r="I107" s="135"/>
    </row>
    <row r="108" spans="1:9">
      <c r="F108" s="17"/>
    </row>
    <row r="109" spans="1:9">
      <c r="A109" s="14" t="s">
        <v>142</v>
      </c>
    </row>
    <row r="111" spans="1:9">
      <c r="A111" s="14" t="s">
        <v>302</v>
      </c>
      <c r="D111" s="8"/>
      <c r="F111" s="75"/>
    </row>
    <row r="112" spans="1:9">
      <c r="D112" s="8"/>
      <c r="F112" s="75"/>
    </row>
    <row r="113" spans="1:9" ht="34.9" customHeight="1">
      <c r="A113" s="165" t="s">
        <v>262</v>
      </c>
      <c r="B113" s="165"/>
      <c r="C113" s="165"/>
      <c r="D113" s="165"/>
      <c r="E113" s="165"/>
      <c r="F113" s="165"/>
      <c r="G113" s="165"/>
    </row>
    <row r="115" spans="1:9" ht="23.25" customHeight="1">
      <c r="A115" s="162" t="s">
        <v>1329</v>
      </c>
      <c r="B115" s="162"/>
      <c r="C115" s="162"/>
      <c r="D115" s="162"/>
      <c r="F115" s="75"/>
      <c r="G115" s="75"/>
      <c r="H115" s="75"/>
      <c r="I115" s="12"/>
    </row>
    <row r="117" spans="1:9">
      <c r="A117" s="14" t="s">
        <v>145</v>
      </c>
    </row>
    <row r="118" spans="1:9">
      <c r="A118" s="14" t="s">
        <v>1324</v>
      </c>
    </row>
    <row r="119" spans="1:9">
      <c r="A119" s="14" t="s">
        <v>146</v>
      </c>
      <c r="B119" s="14"/>
      <c r="C119" s="40" t="s">
        <v>1330</v>
      </c>
      <c r="D119" s="15" t="s">
        <v>147</v>
      </c>
    </row>
    <row r="120" spans="1:9">
      <c r="A120" s="8" t="s">
        <v>171</v>
      </c>
      <c r="C120" s="41">
        <v>14.071099999999999</v>
      </c>
      <c r="D120" s="41">
        <v>14.358499999999999</v>
      </c>
    </row>
    <row r="121" spans="1:9">
      <c r="A121" s="8" t="s">
        <v>419</v>
      </c>
      <c r="C121" s="41">
        <v>13.0867</v>
      </c>
      <c r="D121" s="41">
        <v>13.353999999999999</v>
      </c>
    </row>
    <row r="122" spans="1:9">
      <c r="A122" s="8" t="s">
        <v>174</v>
      </c>
      <c r="C122" s="41">
        <v>14.946199999999999</v>
      </c>
      <c r="D122" s="41">
        <v>15.270300000000001</v>
      </c>
    </row>
    <row r="123" spans="1:9">
      <c r="A123" s="8" t="s">
        <v>420</v>
      </c>
      <c r="C123" s="41">
        <v>13.341699999999999</v>
      </c>
      <c r="D123" s="41">
        <v>13.631</v>
      </c>
    </row>
    <row r="125" spans="1:9">
      <c r="A125" s="8" t="s">
        <v>166</v>
      </c>
    </row>
    <row r="127" spans="1:9">
      <c r="A127" s="14" t="s">
        <v>1325</v>
      </c>
      <c r="D127" s="46" t="s">
        <v>168</v>
      </c>
    </row>
    <row r="129" spans="1:5">
      <c r="A129" s="14" t="s">
        <v>1331</v>
      </c>
      <c r="B129" s="14"/>
      <c r="C129" s="14"/>
      <c r="D129" s="40" t="s">
        <v>168</v>
      </c>
    </row>
    <row r="131" spans="1:5">
      <c r="A131" s="14" t="s">
        <v>1542</v>
      </c>
    </row>
    <row r="133" spans="1:5">
      <c r="A133" s="12" t="s">
        <v>1543</v>
      </c>
    </row>
    <row r="135" spans="1:5" ht="22.5">
      <c r="A135" s="126" t="s">
        <v>1438</v>
      </c>
      <c r="B135" s="127" t="s">
        <v>1544</v>
      </c>
      <c r="C135" s="127" t="s">
        <v>1545</v>
      </c>
      <c r="D135" s="128" t="s">
        <v>1546</v>
      </c>
      <c r="E135" s="129" t="s">
        <v>1547</v>
      </c>
    </row>
    <row r="136" spans="1:5">
      <c r="A136" s="130" t="s">
        <v>1551</v>
      </c>
      <c r="B136" s="131" t="s">
        <v>1446</v>
      </c>
      <c r="C136" s="132">
        <v>1386.924</v>
      </c>
      <c r="D136" s="133">
        <v>1355.6</v>
      </c>
      <c r="E136" s="134">
        <v>74.670625000000001</v>
      </c>
    </row>
    <row r="137" spans="1:5">
      <c r="A137" s="130" t="s">
        <v>1587</v>
      </c>
      <c r="B137" s="131" t="s">
        <v>1446</v>
      </c>
      <c r="C137" s="132">
        <v>411.50653199999999</v>
      </c>
      <c r="D137" s="133">
        <v>414.1</v>
      </c>
      <c r="E137" s="134">
        <v>145.87233875000001</v>
      </c>
    </row>
    <row r="138" spans="1:5">
      <c r="A138" s="130" t="s">
        <v>1556</v>
      </c>
      <c r="B138" s="131" t="s">
        <v>1446</v>
      </c>
      <c r="C138" s="132">
        <v>1879.710491</v>
      </c>
      <c r="D138" s="133">
        <v>1854</v>
      </c>
      <c r="E138" s="134">
        <v>971.20209999999997</v>
      </c>
    </row>
    <row r="139" spans="1:5">
      <c r="A139" s="130" t="s">
        <v>1588</v>
      </c>
      <c r="B139" s="131" t="s">
        <v>1446</v>
      </c>
      <c r="C139" s="132">
        <v>258.96112699999998</v>
      </c>
      <c r="D139" s="133">
        <v>265.95</v>
      </c>
      <c r="E139" s="134">
        <v>134.35088562499999</v>
      </c>
    </row>
    <row r="140" spans="1:5">
      <c r="A140" s="130" t="s">
        <v>1589</v>
      </c>
      <c r="B140" s="131" t="s">
        <v>1446</v>
      </c>
      <c r="C140" s="132">
        <v>783.88577599999996</v>
      </c>
      <c r="D140" s="133">
        <v>802.9</v>
      </c>
      <c r="E140" s="134">
        <v>261.48866899999996</v>
      </c>
    </row>
    <row r="141" spans="1:5">
      <c r="A141" s="130" t="s">
        <v>1563</v>
      </c>
      <c r="B141" s="131" t="s">
        <v>1446</v>
      </c>
      <c r="C141" s="132">
        <v>1373.3904</v>
      </c>
      <c r="D141" s="133">
        <v>1384.2</v>
      </c>
      <c r="E141" s="134">
        <v>427.25725</v>
      </c>
    </row>
    <row r="142" spans="1:5">
      <c r="A142" s="130" t="s">
        <v>1590</v>
      </c>
      <c r="B142" s="131" t="s">
        <v>1446</v>
      </c>
      <c r="C142" s="132">
        <v>5399.0666799999999</v>
      </c>
      <c r="D142" s="133">
        <v>5394.6</v>
      </c>
      <c r="E142" s="134">
        <v>105.15339</v>
      </c>
    </row>
    <row r="143" spans="1:5">
      <c r="A143" s="130" t="s">
        <v>1570</v>
      </c>
      <c r="B143" s="131" t="s">
        <v>1446</v>
      </c>
      <c r="C143" s="132">
        <v>4205.3392990000002</v>
      </c>
      <c r="D143" s="133">
        <v>4165.6000000000004</v>
      </c>
      <c r="E143" s="134">
        <v>350.40411</v>
      </c>
    </row>
    <row r="144" spans="1:5">
      <c r="A144" s="130" t="s">
        <v>1574</v>
      </c>
      <c r="B144" s="131" t="s">
        <v>1446</v>
      </c>
      <c r="C144" s="132">
        <v>358.66305599999998</v>
      </c>
      <c r="D144" s="133">
        <v>358.45</v>
      </c>
      <c r="E144" s="134">
        <v>170.89852500000001</v>
      </c>
    </row>
    <row r="145" spans="1:5">
      <c r="A145" s="130" t="s">
        <v>1591</v>
      </c>
      <c r="B145" s="131" t="s">
        <v>1446</v>
      </c>
      <c r="C145" s="132">
        <v>1653.925</v>
      </c>
      <c r="D145" s="133">
        <v>1641.5</v>
      </c>
      <c r="E145" s="134">
        <v>36.706144999999999</v>
      </c>
    </row>
    <row r="146" spans="1:5">
      <c r="A146" s="130" t="s">
        <v>1578</v>
      </c>
      <c r="B146" s="131" t="s">
        <v>1446</v>
      </c>
      <c r="C146" s="132">
        <v>1326.9075</v>
      </c>
      <c r="D146" s="133">
        <v>1300.4000000000001</v>
      </c>
      <c r="E146" s="134">
        <v>229.64400000000001</v>
      </c>
    </row>
    <row r="147" spans="1:5">
      <c r="A147" s="130" t="s">
        <v>1582</v>
      </c>
      <c r="B147" s="131" t="s">
        <v>1446</v>
      </c>
      <c r="C147" s="132">
        <v>190.57376400000001</v>
      </c>
      <c r="D147" s="133">
        <v>189.19</v>
      </c>
      <c r="E147" s="134">
        <v>510.96695187500001</v>
      </c>
    </row>
    <row r="148" spans="1:5">
      <c r="A148" s="130" t="s">
        <v>1584</v>
      </c>
      <c r="B148" s="131" t="s">
        <v>1446</v>
      </c>
      <c r="C148" s="132">
        <v>11545.093991</v>
      </c>
      <c r="D148" s="133">
        <v>11338</v>
      </c>
      <c r="E148" s="134">
        <v>382.68211500000001</v>
      </c>
    </row>
    <row r="150" spans="1:5">
      <c r="A150" s="12" t="s">
        <v>1817</v>
      </c>
    </row>
    <row r="151" spans="1:5">
      <c r="A151" s="12" t="s">
        <v>1818</v>
      </c>
    </row>
    <row r="152" spans="1:5">
      <c r="A152" s="12" t="s">
        <v>1811</v>
      </c>
    </row>
    <row r="154" spans="1:5">
      <c r="A154" s="179" t="s">
        <v>1796</v>
      </c>
      <c r="B154" s="179" t="s">
        <v>1797</v>
      </c>
      <c r="C154" s="179" t="s">
        <v>1806</v>
      </c>
      <c r="D154" s="181" t="s">
        <v>1807</v>
      </c>
      <c r="E154" s="183" t="s">
        <v>1808</v>
      </c>
    </row>
    <row r="155" spans="1:5" ht="52.15" customHeight="1">
      <c r="A155" s="180"/>
      <c r="B155" s="180"/>
      <c r="C155" s="180"/>
      <c r="D155" s="182"/>
      <c r="E155" s="184"/>
    </row>
    <row r="156" spans="1:5" ht="15">
      <c r="A156" s="144" t="s">
        <v>168</v>
      </c>
      <c r="B156" s="149">
        <v>4361</v>
      </c>
      <c r="C156" s="144" t="s">
        <v>168</v>
      </c>
      <c r="D156" s="150">
        <f>2744818888.84/100000</f>
        <v>27448.1888884</v>
      </c>
      <c r="E156" s="151">
        <f>-12062014.61/100000</f>
        <v>-120.6201461</v>
      </c>
    </row>
    <row r="158" spans="1:5">
      <c r="A158" s="14" t="s">
        <v>1343</v>
      </c>
      <c r="D158" s="44">
        <f>ABS(+H56)</f>
        <v>7.4214987779978392</v>
      </c>
    </row>
    <row r="160" spans="1:5">
      <c r="A160" s="14" t="s">
        <v>1344</v>
      </c>
      <c r="D160" s="51">
        <v>2.31220269085832</v>
      </c>
    </row>
    <row r="162" spans="1:9">
      <c r="A162" s="14" t="s">
        <v>1345</v>
      </c>
      <c r="D162" s="44">
        <v>3.4175968209116401</v>
      </c>
      <c r="E162" s="12" t="s">
        <v>167</v>
      </c>
    </row>
    <row r="164" spans="1:9">
      <c r="A164" s="14" t="s">
        <v>1332</v>
      </c>
      <c r="D164" s="40" t="s">
        <v>168</v>
      </c>
    </row>
    <row r="165" spans="1:9">
      <c r="D165" s="8"/>
    </row>
    <row r="166" spans="1:9">
      <c r="A166" s="14" t="s">
        <v>1333</v>
      </c>
      <c r="D166" s="40" t="s">
        <v>168</v>
      </c>
    </row>
    <row r="167" spans="1:9">
      <c r="A167" s="14"/>
      <c r="D167" s="8"/>
    </row>
    <row r="168" spans="1:9">
      <c r="A168" s="14" t="s">
        <v>1334</v>
      </c>
      <c r="D168" s="40" t="s">
        <v>168</v>
      </c>
    </row>
    <row r="169" spans="1:9">
      <c r="A169" s="14"/>
      <c r="D169" s="8"/>
    </row>
    <row r="170" spans="1:9">
      <c r="A170" s="14" t="s">
        <v>1335</v>
      </c>
      <c r="D170" s="40" t="s">
        <v>168</v>
      </c>
    </row>
    <row r="171" spans="1:9">
      <c r="A171" s="14"/>
      <c r="D171" s="8"/>
    </row>
    <row r="172" spans="1:9">
      <c r="A172" s="14" t="s">
        <v>1336</v>
      </c>
      <c r="D172" s="40" t="s">
        <v>168</v>
      </c>
    </row>
    <row r="173" spans="1:9">
      <c r="D173" s="8"/>
    </row>
    <row r="174" spans="1:9">
      <c r="A174" s="76" t="s">
        <v>1346</v>
      </c>
      <c r="B174" s="77"/>
      <c r="C174" s="77"/>
      <c r="D174" s="77"/>
    </row>
    <row r="176" spans="1:9">
      <c r="A176" s="76" t="s">
        <v>1538</v>
      </c>
      <c r="B176" s="77"/>
      <c r="C176" s="77"/>
      <c r="D176" s="77"/>
      <c r="E176" s="75"/>
      <c r="F176" s="75"/>
      <c r="G176" s="75"/>
      <c r="H176" s="75"/>
      <c r="I176" s="75"/>
    </row>
    <row r="177" spans="1:9">
      <c r="A177" s="77"/>
      <c r="B177" s="77"/>
      <c r="C177" s="77"/>
      <c r="D177" s="77"/>
      <c r="E177" s="75"/>
      <c r="F177" s="75"/>
      <c r="G177" s="75"/>
      <c r="H177" s="75"/>
      <c r="I177" s="75"/>
    </row>
    <row r="178" spans="1:9">
      <c r="A178" s="77"/>
      <c r="B178" s="77"/>
      <c r="C178" s="77"/>
      <c r="D178" s="77"/>
      <c r="E178" s="75"/>
      <c r="F178" s="75"/>
      <c r="G178" s="75"/>
      <c r="H178" s="75"/>
      <c r="I178" s="75"/>
    </row>
    <row r="179" spans="1:9">
      <c r="A179" s="77"/>
      <c r="B179" s="77"/>
      <c r="C179" s="77"/>
      <c r="D179" s="77"/>
      <c r="E179" s="75"/>
      <c r="F179" s="75"/>
      <c r="G179" s="75"/>
      <c r="H179" s="75"/>
      <c r="I179" s="75"/>
    </row>
    <row r="180" spans="1:9">
      <c r="A180" s="77"/>
      <c r="B180" s="77"/>
      <c r="C180" s="77"/>
      <c r="D180" s="77"/>
      <c r="E180" s="75"/>
      <c r="F180" s="75"/>
      <c r="G180" s="75"/>
      <c r="H180" s="75"/>
      <c r="I180" s="75"/>
    </row>
    <row r="181" spans="1:9">
      <c r="A181" s="77"/>
      <c r="B181" s="77"/>
      <c r="C181" s="77"/>
      <c r="D181" s="77"/>
      <c r="E181" s="75"/>
      <c r="F181" s="75"/>
      <c r="G181" s="75"/>
      <c r="H181" s="75"/>
      <c r="I181" s="75"/>
    </row>
    <row r="182" spans="1:9">
      <c r="A182" s="77"/>
      <c r="B182" s="77"/>
      <c r="C182" s="77"/>
      <c r="D182" s="77"/>
      <c r="E182" s="75"/>
      <c r="F182" s="75"/>
      <c r="G182" s="75"/>
      <c r="H182" s="75"/>
      <c r="I182" s="75"/>
    </row>
    <row r="183" spans="1:9">
      <c r="A183" s="77"/>
      <c r="B183" s="77"/>
      <c r="C183" s="77"/>
      <c r="D183" s="77"/>
      <c r="E183" s="75"/>
      <c r="F183" s="75"/>
      <c r="G183" s="75"/>
      <c r="H183" s="75"/>
      <c r="I183" s="75"/>
    </row>
    <row r="184" spans="1:9">
      <c r="A184" s="77"/>
      <c r="B184" s="77"/>
      <c r="C184" s="77"/>
      <c r="D184" s="77"/>
      <c r="E184" s="75"/>
      <c r="F184" s="75"/>
      <c r="G184" s="75"/>
      <c r="H184" s="75"/>
      <c r="I184" s="75"/>
    </row>
    <row r="185" spans="1:9">
      <c r="A185" s="77"/>
      <c r="B185" s="77"/>
      <c r="C185" s="77"/>
      <c r="D185" s="77"/>
      <c r="E185" s="75"/>
      <c r="F185" s="75"/>
      <c r="G185" s="75"/>
      <c r="H185" s="75"/>
      <c r="I185" s="75"/>
    </row>
    <row r="186" spans="1:9">
      <c r="A186" s="77"/>
      <c r="B186" s="77"/>
      <c r="C186" s="77"/>
      <c r="D186" s="77"/>
      <c r="E186" s="75"/>
      <c r="F186" s="75"/>
      <c r="G186" s="75"/>
      <c r="H186" s="75"/>
      <c r="I186" s="75"/>
    </row>
    <row r="187" spans="1:9">
      <c r="A187" s="77"/>
      <c r="B187" s="77"/>
      <c r="C187" s="77"/>
      <c r="D187" s="77"/>
      <c r="E187" s="75"/>
      <c r="F187" s="75"/>
      <c r="G187" s="75"/>
      <c r="H187" s="75"/>
      <c r="I187" s="75"/>
    </row>
    <row r="188" spans="1:9">
      <c r="A188" s="77"/>
      <c r="B188" s="77"/>
      <c r="C188" s="77"/>
      <c r="D188" s="77"/>
      <c r="E188" s="75"/>
      <c r="F188" s="75"/>
      <c r="G188" s="75"/>
      <c r="H188" s="75"/>
      <c r="I188" s="75"/>
    </row>
    <row r="189" spans="1:9">
      <c r="A189" s="77"/>
      <c r="B189" s="77"/>
      <c r="C189" s="77"/>
      <c r="D189" s="77"/>
      <c r="E189" s="75"/>
      <c r="F189" s="75"/>
      <c r="G189" s="75"/>
      <c r="H189" s="75"/>
      <c r="I189" s="75"/>
    </row>
    <row r="190" spans="1:9">
      <c r="A190" s="77"/>
      <c r="B190" s="77"/>
      <c r="C190" s="77"/>
      <c r="D190" s="77"/>
      <c r="E190" s="75"/>
      <c r="F190" s="75"/>
      <c r="G190" s="75"/>
      <c r="H190" s="75"/>
      <c r="I190" s="75"/>
    </row>
    <row r="191" spans="1:9">
      <c r="A191" s="77"/>
      <c r="B191" s="77"/>
      <c r="C191" s="77"/>
      <c r="D191" s="77"/>
      <c r="E191" s="75"/>
      <c r="F191" s="75"/>
      <c r="G191" s="75"/>
      <c r="H191" s="75"/>
      <c r="I191" s="75"/>
    </row>
    <row r="192" spans="1:9">
      <c r="A192" s="77"/>
      <c r="B192" s="77"/>
      <c r="C192" s="77"/>
      <c r="D192" s="77"/>
      <c r="E192" s="75"/>
      <c r="F192" s="75"/>
      <c r="G192" s="75"/>
      <c r="H192" s="75"/>
      <c r="I192" s="75"/>
    </row>
    <row r="193" spans="1:9">
      <c r="A193" s="77"/>
      <c r="B193" s="77"/>
      <c r="C193" s="77"/>
      <c r="D193" s="77"/>
      <c r="E193" s="75"/>
      <c r="F193" s="75"/>
      <c r="G193" s="75"/>
      <c r="H193" s="75"/>
      <c r="I193" s="75"/>
    </row>
    <row r="194" spans="1:9">
      <c r="A194" s="76" t="s">
        <v>1388</v>
      </c>
      <c r="B194" s="77"/>
      <c r="C194" s="77"/>
      <c r="D194" s="77"/>
      <c r="E194" s="75"/>
      <c r="F194" s="75"/>
      <c r="G194" s="75"/>
      <c r="H194" s="75"/>
      <c r="I194" s="75"/>
    </row>
    <row r="195" spans="1:9">
      <c r="A195" s="77"/>
      <c r="B195" s="77"/>
      <c r="C195" s="77"/>
      <c r="D195" s="77"/>
      <c r="E195" s="75"/>
      <c r="F195" s="75"/>
      <c r="G195" s="75"/>
      <c r="H195" s="75"/>
      <c r="I195" s="75"/>
    </row>
    <row r="196" spans="1:9">
      <c r="A196" s="76" t="s">
        <v>1539</v>
      </c>
      <c r="B196" s="77"/>
      <c r="C196" s="77"/>
      <c r="D196" s="77"/>
      <c r="E196" s="75"/>
      <c r="F196" s="75"/>
      <c r="G196" s="75"/>
      <c r="H196" s="75"/>
      <c r="I196" s="75"/>
    </row>
    <row r="197" spans="1:9">
      <c r="A197" s="77"/>
      <c r="B197" s="77"/>
      <c r="C197" s="77"/>
      <c r="D197" s="77"/>
      <c r="E197" s="75"/>
      <c r="F197" s="75"/>
      <c r="G197" s="75"/>
      <c r="H197" s="75"/>
      <c r="I197" s="75"/>
    </row>
    <row r="198" spans="1:9">
      <c r="A198" s="77"/>
      <c r="B198" s="77"/>
      <c r="C198" s="77"/>
      <c r="D198" s="77"/>
      <c r="E198" s="75"/>
      <c r="F198" s="75"/>
      <c r="G198" s="75"/>
      <c r="H198" s="75"/>
      <c r="I198" s="75"/>
    </row>
    <row r="199" spans="1:9">
      <c r="A199" s="77"/>
      <c r="B199" s="77"/>
      <c r="C199" s="77"/>
      <c r="D199" s="77"/>
      <c r="E199" s="75"/>
      <c r="F199" s="75"/>
      <c r="G199" s="75"/>
      <c r="H199" s="75"/>
      <c r="I199" s="75"/>
    </row>
    <row r="200" spans="1:9">
      <c r="A200" s="77"/>
      <c r="B200" s="77"/>
      <c r="C200" s="77"/>
      <c r="D200" s="77"/>
      <c r="E200" s="75"/>
      <c r="F200" s="75"/>
      <c r="G200" s="75"/>
      <c r="H200" s="75"/>
      <c r="I200" s="75"/>
    </row>
    <row r="201" spans="1:9">
      <c r="A201" s="77"/>
      <c r="B201" s="77"/>
      <c r="C201" s="77"/>
      <c r="D201" s="77"/>
      <c r="E201" s="75"/>
      <c r="F201" s="75"/>
      <c r="G201" s="75"/>
      <c r="H201" s="75"/>
      <c r="I201" s="75"/>
    </row>
    <row r="202" spans="1:9">
      <c r="A202" s="77"/>
      <c r="B202" s="77"/>
      <c r="C202" s="77"/>
      <c r="D202" s="77"/>
      <c r="E202" s="75"/>
      <c r="F202" s="75"/>
      <c r="G202" s="75"/>
      <c r="H202" s="75"/>
      <c r="I202" s="75"/>
    </row>
    <row r="203" spans="1:9">
      <c r="A203" s="77"/>
      <c r="B203" s="77"/>
      <c r="C203" s="77"/>
      <c r="D203" s="77"/>
      <c r="E203" s="75"/>
      <c r="F203" s="75"/>
      <c r="G203" s="75"/>
      <c r="H203" s="75"/>
      <c r="I203" s="75"/>
    </row>
    <row r="204" spans="1:9">
      <c r="A204" s="77"/>
      <c r="B204" s="77"/>
      <c r="C204" s="77"/>
      <c r="D204" s="77"/>
      <c r="E204" s="75"/>
      <c r="F204" s="75"/>
      <c r="G204" s="75"/>
      <c r="H204" s="75"/>
      <c r="I204" s="75"/>
    </row>
    <row r="205" spans="1:9">
      <c r="A205" s="77"/>
      <c r="B205" s="77"/>
      <c r="C205" s="77"/>
      <c r="D205" s="77"/>
      <c r="E205" s="75"/>
      <c r="F205" s="75"/>
      <c r="G205" s="75"/>
      <c r="H205" s="75"/>
      <c r="I205" s="75"/>
    </row>
    <row r="206" spans="1:9">
      <c r="A206" s="77"/>
      <c r="B206" s="77"/>
      <c r="C206" s="77"/>
      <c r="D206" s="77"/>
      <c r="E206" s="75"/>
      <c r="F206" s="75"/>
      <c r="G206" s="75"/>
      <c r="H206" s="75"/>
      <c r="I206" s="75"/>
    </row>
    <row r="207" spans="1:9">
      <c r="A207" s="77"/>
      <c r="B207" s="77"/>
      <c r="C207" s="77"/>
      <c r="D207" s="77"/>
      <c r="E207" s="75"/>
      <c r="F207" s="75"/>
      <c r="G207" s="75"/>
      <c r="H207" s="75"/>
      <c r="I207" s="75"/>
    </row>
    <row r="208" spans="1:9">
      <c r="A208" s="77"/>
      <c r="B208" s="77"/>
      <c r="C208" s="77"/>
      <c r="D208" s="77"/>
      <c r="E208" s="75"/>
      <c r="F208" s="75"/>
      <c r="G208" s="75"/>
      <c r="H208" s="75"/>
      <c r="I208" s="75"/>
    </row>
    <row r="209" spans="1:9">
      <c r="A209" s="77"/>
      <c r="B209" s="77"/>
      <c r="C209" s="77"/>
      <c r="D209" s="77"/>
      <c r="E209" s="75"/>
      <c r="F209" s="75"/>
      <c r="G209" s="75"/>
      <c r="H209" s="75"/>
      <c r="I209" s="75"/>
    </row>
    <row r="210" spans="1:9">
      <c r="A210" s="77"/>
      <c r="B210" s="77"/>
      <c r="C210" s="77"/>
      <c r="D210" s="77"/>
      <c r="E210" s="75"/>
      <c r="F210" s="75"/>
      <c r="G210" s="75"/>
      <c r="H210" s="77"/>
      <c r="I210" s="77"/>
    </row>
    <row r="211" spans="1:9">
      <c r="A211" s="77"/>
      <c r="B211" s="77"/>
      <c r="C211" s="77"/>
      <c r="D211" s="77"/>
      <c r="E211" s="75"/>
      <c r="F211" s="75"/>
      <c r="G211" s="75"/>
      <c r="H211" s="77"/>
      <c r="I211" s="77"/>
    </row>
    <row r="212" spans="1:9">
      <c r="A212" s="77" t="s">
        <v>1386</v>
      </c>
      <c r="B212" s="77"/>
      <c r="C212" s="77"/>
      <c r="D212" s="77"/>
      <c r="E212" s="75"/>
      <c r="F212" s="75"/>
      <c r="G212" s="75"/>
      <c r="H212" s="77"/>
      <c r="I212" s="77"/>
    </row>
    <row r="213" spans="1:9">
      <c r="A213" s="77"/>
      <c r="B213" s="77"/>
      <c r="C213" s="77"/>
      <c r="D213" s="77"/>
      <c r="E213" s="75"/>
      <c r="F213" s="75"/>
      <c r="G213" s="75"/>
      <c r="H213" s="77"/>
      <c r="I213" s="77"/>
    </row>
    <row r="214" spans="1:9">
      <c r="A214" s="77"/>
      <c r="B214" s="77"/>
      <c r="C214" s="77"/>
      <c r="D214" s="77"/>
      <c r="E214" s="75"/>
      <c r="F214" s="75"/>
      <c r="G214" s="75"/>
      <c r="H214" s="77"/>
      <c r="I214" s="77"/>
    </row>
    <row r="215" spans="1:9">
      <c r="A215" s="77"/>
      <c r="B215" s="77"/>
      <c r="C215" s="77"/>
      <c r="D215" s="77"/>
      <c r="E215" s="75"/>
      <c r="F215" s="75"/>
      <c r="G215" s="75"/>
      <c r="H215" s="77"/>
      <c r="I215" s="77"/>
    </row>
    <row r="216" spans="1:9">
      <c r="A216" s="77"/>
      <c r="B216" s="77"/>
      <c r="C216" s="77"/>
      <c r="D216" s="77"/>
      <c r="E216" s="75"/>
      <c r="F216" s="75"/>
      <c r="G216" s="75"/>
      <c r="H216" s="77"/>
      <c r="I216" s="77"/>
    </row>
    <row r="217" spans="1:9">
      <c r="A217" s="77"/>
      <c r="B217" s="77"/>
      <c r="C217" s="77"/>
      <c r="D217" s="77"/>
      <c r="E217" s="75"/>
      <c r="F217" s="75"/>
      <c r="G217" s="75"/>
      <c r="H217" s="77"/>
      <c r="I217" s="77"/>
    </row>
    <row r="218" spans="1:9">
      <c r="A218" s="77"/>
      <c r="B218" s="77"/>
      <c r="C218" s="77"/>
      <c r="D218" s="77"/>
      <c r="E218" s="75"/>
      <c r="F218" s="75"/>
      <c r="G218" s="75"/>
      <c r="H218" s="77"/>
      <c r="I218" s="77"/>
    </row>
    <row r="219" spans="1:9">
      <c r="A219" s="77"/>
      <c r="B219" s="77"/>
      <c r="C219" s="77"/>
      <c r="D219" s="77"/>
      <c r="E219" s="75"/>
      <c r="F219" s="75"/>
      <c r="G219" s="75"/>
      <c r="H219" s="77"/>
      <c r="I219" s="77"/>
    </row>
    <row r="220" spans="1:9">
      <c r="A220" s="77"/>
      <c r="B220" s="77"/>
      <c r="C220" s="77"/>
      <c r="D220" s="77"/>
      <c r="E220" s="75"/>
      <c r="F220" s="75"/>
      <c r="G220" s="75"/>
      <c r="H220" s="77"/>
      <c r="I220" s="77"/>
    </row>
    <row r="221" spans="1:9">
      <c r="A221" s="77"/>
      <c r="B221" s="77"/>
      <c r="C221" s="77"/>
      <c r="D221" s="77"/>
      <c r="E221" s="75"/>
      <c r="F221" s="75"/>
      <c r="G221" s="75"/>
      <c r="H221" s="77"/>
      <c r="I221" s="77"/>
    </row>
    <row r="222" spans="1:9">
      <c r="A222" s="77"/>
      <c r="B222" s="77"/>
      <c r="C222" s="77"/>
      <c r="D222" s="77"/>
      <c r="E222" s="75"/>
      <c r="F222" s="75"/>
      <c r="G222" s="75"/>
      <c r="H222" s="77"/>
      <c r="I222" s="77"/>
    </row>
    <row r="223" spans="1:9">
      <c r="A223" s="77"/>
      <c r="B223" s="77"/>
      <c r="C223" s="77"/>
      <c r="D223" s="77"/>
      <c r="E223" s="75"/>
      <c r="F223" s="75"/>
      <c r="G223" s="75"/>
      <c r="H223" s="77"/>
      <c r="I223" s="77"/>
    </row>
    <row r="224" spans="1:9">
      <c r="A224" s="77"/>
      <c r="B224" s="77"/>
      <c r="C224" s="77"/>
      <c r="D224" s="77"/>
      <c r="E224" s="75"/>
      <c r="F224" s="75"/>
      <c r="G224" s="75"/>
      <c r="H224" s="77"/>
      <c r="I224" s="77"/>
    </row>
  </sheetData>
  <mergeCells count="8">
    <mergeCell ref="A1:G1"/>
    <mergeCell ref="A115:D115"/>
    <mergeCell ref="A154:A155"/>
    <mergeCell ref="B154:B155"/>
    <mergeCell ref="C154:C155"/>
    <mergeCell ref="D154:D155"/>
    <mergeCell ref="E154:E155"/>
    <mergeCell ref="A113:G113"/>
  </mergeCells>
  <conditionalFormatting sqref="F2:F3 F225:F65536 F5:F110 F116:F175 F114">
    <cfRule type="cellIs" dxfId="87" priority="5" stopIfTrue="1" operator="between">
      <formula>0.009</formula>
      <formula>-0.009</formula>
    </cfRule>
  </conditionalFormatting>
  <conditionalFormatting sqref="F115:H115">
    <cfRule type="cellIs" dxfId="86" priority="4" stopIfTrue="1" operator="between">
      <formula>0.009</formula>
      <formula>-0.009</formula>
    </cfRule>
  </conditionalFormatting>
  <conditionalFormatting sqref="F176:I209">
    <cfRule type="cellIs" dxfId="85" priority="2" stopIfTrue="1" operator="between">
      <formula>0.009</formula>
      <formula>-0.009</formula>
    </cfRule>
  </conditionalFormatting>
  <conditionalFormatting sqref="F111:F112">
    <cfRule type="cellIs" dxfId="84"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FDA39-D83A-46D6-92DC-23550445D7A3}">
  <dimension ref="A1:I204"/>
  <sheetViews>
    <sheetView zoomScale="80" zoomScaleNormal="80" workbookViewId="0">
      <selection sqref="A1:G1"/>
    </sheetView>
  </sheetViews>
  <sheetFormatPr defaultColWidth="9.28515625" defaultRowHeight="11.25"/>
  <cols>
    <col min="1" max="1" width="35.28515625" style="8" bestFit="1" customWidth="1"/>
    <col min="2" max="2" width="47.140625" style="8" bestFit="1" customWidth="1"/>
    <col min="3" max="3" width="32.28515625" style="8" bestFit="1" customWidth="1"/>
    <col min="4" max="4" width="15.7109375" style="9" customWidth="1"/>
    <col min="5" max="5" width="24.85546875" style="12" customWidth="1"/>
    <col min="6" max="6" width="11.7109375" style="13" bestFit="1" customWidth="1"/>
    <col min="7" max="7" width="6.7109375" style="12" customWidth="1"/>
    <col min="8" max="16384" width="9.28515625" style="8"/>
  </cols>
  <sheetData>
    <row r="1" spans="1:7" s="1" customFormat="1" ht="15">
      <c r="A1" s="160" t="s">
        <v>24</v>
      </c>
      <c r="B1" s="174"/>
      <c r="C1" s="174"/>
      <c r="D1" s="174"/>
      <c r="E1" s="174"/>
      <c r="F1" s="174"/>
      <c r="G1" s="174"/>
    </row>
    <row r="2" spans="1:7" s="1" customFormat="1" ht="12">
      <c r="D2" s="6"/>
      <c r="E2" s="7"/>
      <c r="F2" s="11"/>
      <c r="G2" s="12"/>
    </row>
    <row r="3" spans="1:7" s="1" customFormat="1" ht="12">
      <c r="A3" s="10" t="s">
        <v>7</v>
      </c>
      <c r="B3" s="2"/>
      <c r="C3" s="3"/>
      <c r="D3" s="4"/>
      <c r="E3" s="5"/>
      <c r="F3" s="11"/>
      <c r="G3" s="12"/>
    </row>
    <row r="4" spans="1:7" s="1" customFormat="1" ht="19.149999999999999" customHeight="1">
      <c r="A4" s="18" t="s">
        <v>2</v>
      </c>
      <c r="B4" s="18" t="s">
        <v>0</v>
      </c>
      <c r="C4" s="19" t="s">
        <v>4</v>
      </c>
      <c r="D4" s="20" t="s">
        <v>1</v>
      </c>
      <c r="E4" s="91" t="s">
        <v>6</v>
      </c>
      <c r="F4" s="21" t="s">
        <v>3</v>
      </c>
      <c r="G4" s="21" t="s">
        <v>5</v>
      </c>
    </row>
    <row r="5" spans="1:7">
      <c r="A5" s="22" t="s">
        <v>485</v>
      </c>
      <c r="B5" s="23"/>
      <c r="C5" s="23"/>
      <c r="D5" s="24"/>
      <c r="E5" s="25"/>
      <c r="F5" s="26"/>
      <c r="G5" s="25"/>
    </row>
    <row r="6" spans="1:7">
      <c r="A6" s="27" t="s">
        <v>44</v>
      </c>
      <c r="B6" s="28"/>
      <c r="C6" s="28"/>
      <c r="D6" s="29"/>
      <c r="E6" s="30"/>
      <c r="F6" s="31"/>
      <c r="G6" s="30"/>
    </row>
    <row r="7" spans="1:7">
      <c r="A7" s="28" t="s">
        <v>487</v>
      </c>
      <c r="B7" s="28" t="s">
        <v>486</v>
      </c>
      <c r="C7" s="28" t="s">
        <v>488</v>
      </c>
      <c r="D7" s="32">
        <v>1540000</v>
      </c>
      <c r="E7" s="30">
        <v>12288.43</v>
      </c>
      <c r="F7" s="31">
        <v>5.2511185519346402</v>
      </c>
      <c r="G7" s="30"/>
    </row>
    <row r="8" spans="1:7">
      <c r="A8" s="28" t="s">
        <v>490</v>
      </c>
      <c r="B8" s="28" t="s">
        <v>489</v>
      </c>
      <c r="C8" s="28" t="s">
        <v>488</v>
      </c>
      <c r="D8" s="32">
        <v>770000</v>
      </c>
      <c r="E8" s="30">
        <v>10589.04</v>
      </c>
      <c r="F8" s="31">
        <v>4.5249315324396999</v>
      </c>
      <c r="G8" s="30"/>
    </row>
    <row r="9" spans="1:7">
      <c r="A9" s="28" t="s">
        <v>492</v>
      </c>
      <c r="B9" s="28" t="s">
        <v>491</v>
      </c>
      <c r="C9" s="28" t="s">
        <v>488</v>
      </c>
      <c r="D9" s="32">
        <v>800000</v>
      </c>
      <c r="E9" s="30">
        <v>8215.2000000000007</v>
      </c>
      <c r="F9" s="31">
        <v>3.5105370765714898</v>
      </c>
      <c r="G9" s="30"/>
    </row>
    <row r="10" spans="1:7">
      <c r="A10" s="28" t="s">
        <v>494</v>
      </c>
      <c r="B10" s="28" t="s">
        <v>493</v>
      </c>
      <c r="C10" s="28" t="s">
        <v>488</v>
      </c>
      <c r="D10" s="32">
        <v>600000</v>
      </c>
      <c r="E10" s="30">
        <v>8074.2</v>
      </c>
      <c r="F10" s="31">
        <v>3.45028465084886</v>
      </c>
      <c r="G10" s="30"/>
    </row>
    <row r="11" spans="1:7">
      <c r="A11" s="28" t="s">
        <v>496</v>
      </c>
      <c r="B11" s="28" t="s">
        <v>495</v>
      </c>
      <c r="C11" s="28" t="s">
        <v>497</v>
      </c>
      <c r="D11" s="32">
        <v>157400</v>
      </c>
      <c r="E11" s="30">
        <v>6521.7115999999996</v>
      </c>
      <c r="F11" s="31">
        <v>2.7868719415846699</v>
      </c>
      <c r="G11" s="30"/>
    </row>
    <row r="12" spans="1:7">
      <c r="A12" s="28" t="s">
        <v>499</v>
      </c>
      <c r="B12" s="28" t="s">
        <v>498</v>
      </c>
      <c r="C12" s="28" t="s">
        <v>500</v>
      </c>
      <c r="D12" s="32">
        <v>500000</v>
      </c>
      <c r="E12" s="30">
        <v>6469.5</v>
      </c>
      <c r="F12" s="31">
        <v>2.7645607674650998</v>
      </c>
      <c r="G12" s="30"/>
    </row>
    <row r="13" spans="1:7">
      <c r="A13" s="28" t="s">
        <v>502</v>
      </c>
      <c r="B13" s="28" t="s">
        <v>501</v>
      </c>
      <c r="C13" s="28" t="s">
        <v>503</v>
      </c>
      <c r="D13" s="32">
        <v>267000</v>
      </c>
      <c r="E13" s="30">
        <v>4944.84</v>
      </c>
      <c r="F13" s="31">
        <v>2.1130397504277201</v>
      </c>
      <c r="G13" s="30"/>
    </row>
    <row r="14" spans="1:7">
      <c r="A14" s="28" t="s">
        <v>505</v>
      </c>
      <c r="B14" s="28" t="s">
        <v>504</v>
      </c>
      <c r="C14" s="28" t="s">
        <v>506</v>
      </c>
      <c r="D14" s="32">
        <v>157000</v>
      </c>
      <c r="E14" s="30">
        <v>4818.0159999999996</v>
      </c>
      <c r="F14" s="31">
        <v>2.0588450437621302</v>
      </c>
      <c r="G14" s="30"/>
    </row>
    <row r="15" spans="1:7">
      <c r="A15" s="28" t="s">
        <v>511</v>
      </c>
      <c r="B15" s="28" t="s">
        <v>510</v>
      </c>
      <c r="C15" s="28" t="s">
        <v>512</v>
      </c>
      <c r="D15" s="32">
        <v>1700000</v>
      </c>
      <c r="E15" s="30">
        <v>4498.2</v>
      </c>
      <c r="F15" s="31">
        <v>1.92218057720249</v>
      </c>
      <c r="G15" s="30"/>
    </row>
    <row r="16" spans="1:7">
      <c r="A16" s="28" t="s">
        <v>508</v>
      </c>
      <c r="B16" s="28" t="s">
        <v>507</v>
      </c>
      <c r="C16" s="28" t="s">
        <v>509</v>
      </c>
      <c r="D16" s="32">
        <v>435100</v>
      </c>
      <c r="E16" s="30">
        <v>4352.7403999999997</v>
      </c>
      <c r="F16" s="31">
        <v>1.8600224655383499</v>
      </c>
      <c r="G16" s="30"/>
    </row>
    <row r="17" spans="1:7">
      <c r="A17" s="28" t="s">
        <v>514</v>
      </c>
      <c r="B17" s="28" t="s">
        <v>513</v>
      </c>
      <c r="C17" s="28" t="s">
        <v>515</v>
      </c>
      <c r="D17" s="32">
        <v>180000</v>
      </c>
      <c r="E17" s="30">
        <v>4255.2</v>
      </c>
      <c r="F17" s="31">
        <v>1.8183412903188001</v>
      </c>
      <c r="G17" s="30"/>
    </row>
    <row r="18" spans="1:7">
      <c r="A18" s="28" t="s">
        <v>558</v>
      </c>
      <c r="B18" s="28" t="s">
        <v>557</v>
      </c>
      <c r="C18" s="28" t="s">
        <v>559</v>
      </c>
      <c r="D18" s="32">
        <v>220000</v>
      </c>
      <c r="E18" s="30">
        <v>3937.56</v>
      </c>
      <c r="F18" s="31">
        <v>1.6826066767972601</v>
      </c>
      <c r="G18" s="30"/>
    </row>
    <row r="19" spans="1:7">
      <c r="A19" s="28" t="s">
        <v>520</v>
      </c>
      <c r="B19" s="28" t="s">
        <v>519</v>
      </c>
      <c r="C19" s="28" t="s">
        <v>509</v>
      </c>
      <c r="D19" s="32">
        <v>360000</v>
      </c>
      <c r="E19" s="30">
        <v>3858.48</v>
      </c>
      <c r="F19" s="31">
        <v>1.6488140397324</v>
      </c>
      <c r="G19" s="30"/>
    </row>
    <row r="20" spans="1:7">
      <c r="A20" s="28" t="s">
        <v>548</v>
      </c>
      <c r="B20" s="28" t="s">
        <v>547</v>
      </c>
      <c r="C20" s="28" t="s">
        <v>549</v>
      </c>
      <c r="D20" s="32">
        <v>65000</v>
      </c>
      <c r="E20" s="30">
        <v>3489.46</v>
      </c>
      <c r="F20" s="31">
        <v>1.4911236132063901</v>
      </c>
      <c r="G20" s="30"/>
    </row>
    <row r="21" spans="1:7">
      <c r="A21" s="28" t="s">
        <v>534</v>
      </c>
      <c r="B21" s="28" t="s">
        <v>533</v>
      </c>
      <c r="C21" s="28" t="s">
        <v>535</v>
      </c>
      <c r="D21" s="32">
        <v>177231</v>
      </c>
      <c r="E21" s="30">
        <v>3453.5232660000001</v>
      </c>
      <c r="F21" s="31">
        <v>1.47576705011385</v>
      </c>
      <c r="G21" s="30"/>
    </row>
    <row r="22" spans="1:7">
      <c r="A22" s="28" t="s">
        <v>525</v>
      </c>
      <c r="B22" s="28" t="s">
        <v>524</v>
      </c>
      <c r="C22" s="28" t="s">
        <v>526</v>
      </c>
      <c r="D22" s="32">
        <v>950000</v>
      </c>
      <c r="E22" s="30">
        <v>3388.1750000000002</v>
      </c>
      <c r="F22" s="31">
        <v>1.44784228739563</v>
      </c>
      <c r="G22" s="30"/>
    </row>
    <row r="23" spans="1:7">
      <c r="A23" s="28" t="s">
        <v>517</v>
      </c>
      <c r="B23" s="28" t="s">
        <v>516</v>
      </c>
      <c r="C23" s="28" t="s">
        <v>518</v>
      </c>
      <c r="D23" s="32">
        <v>30000</v>
      </c>
      <c r="E23" s="30">
        <v>3375.9</v>
      </c>
      <c r="F23" s="31">
        <v>1.4425969077804199</v>
      </c>
      <c r="G23" s="30"/>
    </row>
    <row r="24" spans="1:7">
      <c r="A24" s="28" t="s">
        <v>528</v>
      </c>
      <c r="B24" s="28" t="s">
        <v>527</v>
      </c>
      <c r="C24" s="28" t="s">
        <v>529</v>
      </c>
      <c r="D24" s="32">
        <v>400000</v>
      </c>
      <c r="E24" s="30">
        <v>3345</v>
      </c>
      <c r="F24" s="31">
        <v>1.4293926527816301</v>
      </c>
      <c r="G24" s="30"/>
    </row>
    <row r="25" spans="1:7">
      <c r="A25" s="28" t="s">
        <v>522</v>
      </c>
      <c r="B25" s="28" t="s">
        <v>521</v>
      </c>
      <c r="C25" s="28" t="s">
        <v>523</v>
      </c>
      <c r="D25" s="32">
        <v>220000</v>
      </c>
      <c r="E25" s="30">
        <v>3223.88</v>
      </c>
      <c r="F25" s="31">
        <v>1.3776353917637201</v>
      </c>
      <c r="G25" s="30"/>
    </row>
    <row r="26" spans="1:7">
      <c r="A26" s="28" t="s">
        <v>531</v>
      </c>
      <c r="B26" s="28" t="s">
        <v>530</v>
      </c>
      <c r="C26" s="28" t="s">
        <v>532</v>
      </c>
      <c r="D26" s="32">
        <v>60000</v>
      </c>
      <c r="E26" s="30">
        <v>3087.9</v>
      </c>
      <c r="F26" s="31">
        <v>1.3195281233256799</v>
      </c>
      <c r="G26" s="30"/>
    </row>
    <row r="27" spans="1:7">
      <c r="A27" s="28" t="s">
        <v>540</v>
      </c>
      <c r="B27" s="28" t="s">
        <v>539</v>
      </c>
      <c r="C27" s="28" t="s">
        <v>541</v>
      </c>
      <c r="D27" s="32">
        <v>520000</v>
      </c>
      <c r="E27" s="30">
        <v>2808.78</v>
      </c>
      <c r="F27" s="31">
        <v>1.20025395972496</v>
      </c>
      <c r="G27" s="30"/>
    </row>
    <row r="28" spans="1:7">
      <c r="A28" s="28" t="s">
        <v>556</v>
      </c>
      <c r="B28" s="28" t="s">
        <v>555</v>
      </c>
      <c r="C28" s="28" t="s">
        <v>544</v>
      </c>
      <c r="D28" s="32">
        <v>63000</v>
      </c>
      <c r="E28" s="30">
        <v>2760.1559999999999</v>
      </c>
      <c r="F28" s="31">
        <v>1.1794758466161801</v>
      </c>
      <c r="G28" s="30"/>
    </row>
    <row r="29" spans="1:7">
      <c r="A29" s="28" t="s">
        <v>613</v>
      </c>
      <c r="B29" s="28" t="s">
        <v>612</v>
      </c>
      <c r="C29" s="28" t="s">
        <v>541</v>
      </c>
      <c r="D29" s="32">
        <v>193627</v>
      </c>
      <c r="E29" s="30">
        <v>2543.8715259999999</v>
      </c>
      <c r="F29" s="31">
        <v>1.08705269622864</v>
      </c>
      <c r="G29" s="30"/>
    </row>
    <row r="30" spans="1:7">
      <c r="A30" s="28" t="s">
        <v>554</v>
      </c>
      <c r="B30" s="28" t="s">
        <v>553</v>
      </c>
      <c r="C30" s="28" t="s">
        <v>523</v>
      </c>
      <c r="D30" s="32">
        <v>173649</v>
      </c>
      <c r="E30" s="30">
        <v>2489.2584149999998</v>
      </c>
      <c r="F30" s="31">
        <v>1.0637153032214799</v>
      </c>
      <c r="G30" s="30"/>
    </row>
    <row r="31" spans="1:7">
      <c r="A31" s="28" t="s">
        <v>543</v>
      </c>
      <c r="B31" s="28" t="s">
        <v>542</v>
      </c>
      <c r="C31" s="28" t="s">
        <v>544</v>
      </c>
      <c r="D31" s="32">
        <v>600000</v>
      </c>
      <c r="E31" s="30">
        <v>2470.8000000000002</v>
      </c>
      <c r="F31" s="31">
        <v>1.0558276133013</v>
      </c>
      <c r="G31" s="30"/>
    </row>
    <row r="32" spans="1:7">
      <c r="A32" s="28" t="s">
        <v>537</v>
      </c>
      <c r="B32" s="28" t="s">
        <v>536</v>
      </c>
      <c r="C32" s="28" t="s">
        <v>538</v>
      </c>
      <c r="D32" s="32">
        <v>1300000</v>
      </c>
      <c r="E32" s="30">
        <v>2444.7800000000002</v>
      </c>
      <c r="F32" s="31">
        <v>1.0447086904835501</v>
      </c>
      <c r="G32" s="30"/>
    </row>
    <row r="33" spans="1:7">
      <c r="A33" s="28" t="s">
        <v>563</v>
      </c>
      <c r="B33" s="28" t="s">
        <v>562</v>
      </c>
      <c r="C33" s="28" t="s">
        <v>564</v>
      </c>
      <c r="D33" s="32">
        <v>32000</v>
      </c>
      <c r="E33" s="30">
        <v>2409.6</v>
      </c>
      <c r="F33" s="31">
        <v>1.0296754966046699</v>
      </c>
      <c r="G33" s="30"/>
    </row>
    <row r="34" spans="1:7">
      <c r="A34" s="28" t="s">
        <v>725</v>
      </c>
      <c r="B34" s="28" t="s">
        <v>724</v>
      </c>
      <c r="C34" s="28" t="s">
        <v>564</v>
      </c>
      <c r="D34" s="32">
        <v>90000</v>
      </c>
      <c r="E34" s="30">
        <v>2372.13</v>
      </c>
      <c r="F34" s="31">
        <v>1.0136637349605</v>
      </c>
      <c r="G34" s="30"/>
    </row>
    <row r="35" spans="1:7">
      <c r="A35" s="28" t="s">
        <v>573</v>
      </c>
      <c r="B35" s="28" t="s">
        <v>572</v>
      </c>
      <c r="C35" s="28" t="s">
        <v>574</v>
      </c>
      <c r="D35" s="32">
        <v>1500000</v>
      </c>
      <c r="E35" s="30">
        <v>2365.5</v>
      </c>
      <c r="F35" s="31">
        <v>1.01083058898504</v>
      </c>
      <c r="G35" s="30"/>
    </row>
    <row r="36" spans="1:7">
      <c r="A36" s="28" t="s">
        <v>546</v>
      </c>
      <c r="B36" s="28" t="s">
        <v>545</v>
      </c>
      <c r="C36" s="28" t="s">
        <v>526</v>
      </c>
      <c r="D36" s="32">
        <v>1400000</v>
      </c>
      <c r="E36" s="30">
        <v>2363.34</v>
      </c>
      <c r="F36" s="31">
        <v>1.00990757310163</v>
      </c>
      <c r="G36" s="30"/>
    </row>
    <row r="37" spans="1:7">
      <c r="A37" s="28" t="s">
        <v>551</v>
      </c>
      <c r="B37" s="28" t="s">
        <v>550</v>
      </c>
      <c r="C37" s="28" t="s">
        <v>552</v>
      </c>
      <c r="D37" s="32">
        <v>130000</v>
      </c>
      <c r="E37" s="30">
        <v>2264.21</v>
      </c>
      <c r="F37" s="31">
        <v>0.967547126563436</v>
      </c>
      <c r="G37" s="30"/>
    </row>
    <row r="38" spans="1:7">
      <c r="A38" s="28" t="s">
        <v>615</v>
      </c>
      <c r="B38" s="28" t="s">
        <v>614</v>
      </c>
      <c r="C38" s="28" t="s">
        <v>616</v>
      </c>
      <c r="D38" s="32">
        <v>3700000</v>
      </c>
      <c r="E38" s="30">
        <v>2179.3000000000002</v>
      </c>
      <c r="F38" s="31">
        <v>0.93126320125770001</v>
      </c>
      <c r="G38" s="30"/>
    </row>
    <row r="39" spans="1:7">
      <c r="A39" s="28" t="s">
        <v>581</v>
      </c>
      <c r="B39" s="28" t="s">
        <v>580</v>
      </c>
      <c r="C39" s="28" t="s">
        <v>564</v>
      </c>
      <c r="D39" s="32">
        <v>18000</v>
      </c>
      <c r="E39" s="30">
        <v>2145.6</v>
      </c>
      <c r="F39" s="31">
        <v>0.91686244418782203</v>
      </c>
      <c r="G39" s="30"/>
    </row>
    <row r="40" spans="1:7">
      <c r="A40" s="28" t="s">
        <v>605</v>
      </c>
      <c r="B40" s="28" t="s">
        <v>604</v>
      </c>
      <c r="C40" s="28" t="s">
        <v>606</v>
      </c>
      <c r="D40" s="32">
        <v>120000</v>
      </c>
      <c r="E40" s="30">
        <v>1954.32</v>
      </c>
      <c r="F40" s="31">
        <v>0.83512425984579797</v>
      </c>
      <c r="G40" s="30"/>
    </row>
    <row r="41" spans="1:7">
      <c r="A41" s="28" t="s">
        <v>611</v>
      </c>
      <c r="B41" s="28" t="s">
        <v>610</v>
      </c>
      <c r="C41" s="28" t="s">
        <v>567</v>
      </c>
      <c r="D41" s="32">
        <v>500000</v>
      </c>
      <c r="E41" s="30">
        <v>1938</v>
      </c>
      <c r="F41" s="31">
        <v>0.82815036206002901</v>
      </c>
      <c r="G41" s="30"/>
    </row>
    <row r="42" spans="1:7">
      <c r="A42" s="28" t="s">
        <v>652</v>
      </c>
      <c r="B42" s="28" t="s">
        <v>651</v>
      </c>
      <c r="C42" s="28" t="s">
        <v>606</v>
      </c>
      <c r="D42" s="32">
        <v>1226069</v>
      </c>
      <c r="E42" s="30">
        <v>1921.985764</v>
      </c>
      <c r="F42" s="31">
        <v>0.82130712400971195</v>
      </c>
      <c r="G42" s="30"/>
    </row>
    <row r="43" spans="1:7">
      <c r="A43" s="28" t="s">
        <v>608</v>
      </c>
      <c r="B43" s="28" t="s">
        <v>607</v>
      </c>
      <c r="C43" s="28" t="s">
        <v>609</v>
      </c>
      <c r="D43" s="32">
        <v>90000</v>
      </c>
      <c r="E43" s="30">
        <v>1906.38</v>
      </c>
      <c r="F43" s="31">
        <v>0.81463843510010303</v>
      </c>
      <c r="G43" s="30"/>
    </row>
    <row r="44" spans="1:7">
      <c r="A44" s="28" t="s">
        <v>576</v>
      </c>
      <c r="B44" s="28" t="s">
        <v>575</v>
      </c>
      <c r="C44" s="28" t="s">
        <v>559</v>
      </c>
      <c r="D44" s="32">
        <v>181125</v>
      </c>
      <c r="E44" s="30">
        <v>1880.8019999999999</v>
      </c>
      <c r="F44" s="31">
        <v>0.80370838868071603</v>
      </c>
      <c r="G44" s="30"/>
    </row>
    <row r="45" spans="1:7">
      <c r="A45" s="28" t="s">
        <v>561</v>
      </c>
      <c r="B45" s="28" t="s">
        <v>560</v>
      </c>
      <c r="C45" s="28" t="s">
        <v>506</v>
      </c>
      <c r="D45" s="32">
        <v>13000</v>
      </c>
      <c r="E45" s="30">
        <v>1834.95</v>
      </c>
      <c r="F45" s="31">
        <v>0.78411481262231697</v>
      </c>
      <c r="G45" s="30"/>
    </row>
    <row r="46" spans="1:7">
      <c r="A46" s="28" t="s">
        <v>566</v>
      </c>
      <c r="B46" s="28" t="s">
        <v>565</v>
      </c>
      <c r="C46" s="28" t="s">
        <v>567</v>
      </c>
      <c r="D46" s="32">
        <v>4240000</v>
      </c>
      <c r="E46" s="30">
        <v>1701.088</v>
      </c>
      <c r="F46" s="31">
        <v>0.72691261253662098</v>
      </c>
      <c r="G46" s="30"/>
    </row>
    <row r="47" spans="1:7">
      <c r="A47" s="28" t="s">
        <v>578</v>
      </c>
      <c r="B47" s="28" t="s">
        <v>577</v>
      </c>
      <c r="C47" s="28" t="s">
        <v>579</v>
      </c>
      <c r="D47" s="32">
        <v>1349310</v>
      </c>
      <c r="E47" s="30">
        <v>1573.9701150000001</v>
      </c>
      <c r="F47" s="31">
        <v>0.67259232229562205</v>
      </c>
      <c r="G47" s="30"/>
    </row>
    <row r="48" spans="1:7">
      <c r="A48" s="28" t="s">
        <v>583</v>
      </c>
      <c r="B48" s="28" t="s">
        <v>582</v>
      </c>
      <c r="C48" s="28" t="s">
        <v>567</v>
      </c>
      <c r="D48" s="32">
        <v>60000</v>
      </c>
      <c r="E48" s="30">
        <v>1539.6</v>
      </c>
      <c r="F48" s="31">
        <v>0.65790521023097104</v>
      </c>
      <c r="G48" s="30"/>
    </row>
    <row r="49" spans="1:7">
      <c r="A49" s="28" t="s">
        <v>569</v>
      </c>
      <c r="B49" s="28" t="s">
        <v>568</v>
      </c>
      <c r="C49" s="28" t="s">
        <v>512</v>
      </c>
      <c r="D49" s="32">
        <v>284302</v>
      </c>
      <c r="E49" s="30">
        <v>1464.0131490000001</v>
      </c>
      <c r="F49" s="31">
        <v>0.62560527317079195</v>
      </c>
      <c r="G49" s="30"/>
    </row>
    <row r="50" spans="1:7">
      <c r="A50" s="28" t="s">
        <v>571</v>
      </c>
      <c r="B50" s="28" t="s">
        <v>570</v>
      </c>
      <c r="C50" s="28" t="s">
        <v>552</v>
      </c>
      <c r="D50" s="32">
        <v>230000</v>
      </c>
      <c r="E50" s="30">
        <v>1324.4549999999999</v>
      </c>
      <c r="F50" s="31">
        <v>0.56596898234376503</v>
      </c>
      <c r="G50" s="30"/>
    </row>
    <row r="51" spans="1:7">
      <c r="A51" s="28" t="s">
        <v>585</v>
      </c>
      <c r="B51" s="28" t="s">
        <v>584</v>
      </c>
      <c r="C51" s="28" t="s">
        <v>586</v>
      </c>
      <c r="D51" s="32">
        <v>400000</v>
      </c>
      <c r="E51" s="30">
        <v>1322.6</v>
      </c>
      <c r="F51" s="31">
        <v>0.56517629972166905</v>
      </c>
      <c r="G51" s="30"/>
    </row>
    <row r="52" spans="1:7">
      <c r="A52" s="28" t="s">
        <v>590</v>
      </c>
      <c r="B52" s="28" t="s">
        <v>589</v>
      </c>
      <c r="C52" s="28" t="s">
        <v>552</v>
      </c>
      <c r="D52" s="32">
        <v>588224</v>
      </c>
      <c r="E52" s="30">
        <v>822.69008640000004</v>
      </c>
      <c r="F52" s="31">
        <v>0.35155371151463199</v>
      </c>
      <c r="G52" s="30"/>
    </row>
    <row r="53" spans="1:7">
      <c r="A53" s="28" t="s">
        <v>588</v>
      </c>
      <c r="B53" s="28" t="s">
        <v>587</v>
      </c>
      <c r="C53" s="28" t="s">
        <v>567</v>
      </c>
      <c r="D53" s="32">
        <v>52828</v>
      </c>
      <c r="E53" s="30">
        <v>444.785346</v>
      </c>
      <c r="F53" s="31">
        <v>0.19006663845660199</v>
      </c>
      <c r="G53" s="30"/>
    </row>
    <row r="54" spans="1:7">
      <c r="A54" s="28" t="s">
        <v>743</v>
      </c>
      <c r="B54" s="28" t="s">
        <v>742</v>
      </c>
      <c r="C54" s="28" t="s">
        <v>744</v>
      </c>
      <c r="D54" s="32">
        <v>73570</v>
      </c>
      <c r="E54" s="30">
        <v>237.00575499999999</v>
      </c>
      <c r="F54" s="31">
        <v>0.101277813113292</v>
      </c>
      <c r="G54" s="30"/>
    </row>
    <row r="55" spans="1:7">
      <c r="A55" s="28" t="s">
        <v>746</v>
      </c>
      <c r="B55" s="28" t="s">
        <v>745</v>
      </c>
      <c r="C55" s="28" t="s">
        <v>616</v>
      </c>
      <c r="D55" s="32">
        <v>31974</v>
      </c>
      <c r="E55" s="30">
        <v>109.67082000000001</v>
      </c>
      <c r="F55" s="31">
        <v>4.6864772595676098E-2</v>
      </c>
      <c r="G55" s="30"/>
    </row>
    <row r="56" spans="1:7">
      <c r="A56" s="27" t="s">
        <v>65</v>
      </c>
      <c r="B56" s="27"/>
      <c r="C56" s="27"/>
      <c r="D56" s="33"/>
      <c r="E56" s="34">
        <f>SUM(E7:E55)</f>
        <v>159780.59824240001</v>
      </c>
      <c r="F56" s="35">
        <f>SUM(F7:F55)</f>
        <v>68.277791684526164</v>
      </c>
      <c r="G56" s="34"/>
    </row>
    <row r="57" spans="1:7">
      <c r="A57" s="28"/>
      <c r="B57" s="28"/>
      <c r="C57" s="28"/>
      <c r="D57" s="29"/>
      <c r="E57" s="30"/>
      <c r="F57" s="31"/>
      <c r="G57" s="30"/>
    </row>
    <row r="58" spans="1:7">
      <c r="A58" s="27" t="s">
        <v>1819</v>
      </c>
      <c r="B58" s="28"/>
      <c r="C58" s="28"/>
      <c r="D58" s="29"/>
      <c r="E58" s="30"/>
      <c r="F58" s="31"/>
      <c r="G58" s="30"/>
    </row>
    <row r="59" spans="1:7">
      <c r="A59" s="28" t="s">
        <v>758</v>
      </c>
      <c r="B59" s="28" t="s">
        <v>757</v>
      </c>
      <c r="C59" s="28" t="s">
        <v>759</v>
      </c>
      <c r="D59" s="32">
        <v>27000</v>
      </c>
      <c r="E59" s="30">
        <v>2.7000000000000001E-3</v>
      </c>
      <c r="F59" s="31">
        <v>1.1537698542632E-6</v>
      </c>
      <c r="G59" s="30"/>
    </row>
    <row r="60" spans="1:7">
      <c r="A60" s="27" t="s">
        <v>65</v>
      </c>
      <c r="B60" s="27"/>
      <c r="C60" s="27"/>
      <c r="D60" s="33"/>
      <c r="E60" s="34">
        <f>SUM(E58:E59)</f>
        <v>2.7000000000000001E-3</v>
      </c>
      <c r="F60" s="35">
        <f>SUM(F58:F59)</f>
        <v>1.1537698542632E-6</v>
      </c>
      <c r="G60" s="34"/>
    </row>
    <row r="61" spans="1:7">
      <c r="A61" s="28"/>
      <c r="B61" s="28"/>
      <c r="C61" s="28"/>
      <c r="D61" s="29"/>
      <c r="E61" s="30"/>
      <c r="F61" s="31"/>
      <c r="G61" s="30"/>
    </row>
    <row r="62" spans="1:7">
      <c r="A62" s="27" t="s">
        <v>760</v>
      </c>
      <c r="B62" s="28"/>
      <c r="C62" s="28"/>
      <c r="D62" s="29"/>
      <c r="E62" s="30"/>
      <c r="F62" s="31"/>
      <c r="G62" s="30"/>
    </row>
    <row r="63" spans="1:7">
      <c r="A63" s="28" t="s">
        <v>762</v>
      </c>
      <c r="B63" s="28" t="s">
        <v>761</v>
      </c>
      <c r="C63" s="28" t="s">
        <v>535</v>
      </c>
      <c r="D63" s="32">
        <v>1150000</v>
      </c>
      <c r="E63" s="30">
        <v>1877.26</v>
      </c>
      <c r="F63" s="31">
        <v>0.80219481356079003</v>
      </c>
      <c r="G63" s="30"/>
    </row>
    <row r="64" spans="1:7">
      <c r="A64" s="27" t="s">
        <v>65</v>
      </c>
      <c r="B64" s="27"/>
      <c r="C64" s="27"/>
      <c r="D64" s="33"/>
      <c r="E64" s="34">
        <f>SUM(E62:E63)</f>
        <v>1877.26</v>
      </c>
      <c r="F64" s="35">
        <f>SUM(F62:F63)</f>
        <v>0.80219481356079003</v>
      </c>
      <c r="G64" s="34"/>
    </row>
    <row r="65" spans="1:7">
      <c r="A65" s="28"/>
      <c r="B65" s="28"/>
      <c r="C65" s="28"/>
      <c r="D65" s="29"/>
      <c r="E65" s="30"/>
      <c r="F65" s="31"/>
      <c r="G65" s="30"/>
    </row>
    <row r="66" spans="1:7">
      <c r="A66" s="27" t="s">
        <v>43</v>
      </c>
      <c r="B66" s="28"/>
      <c r="C66" s="28"/>
      <c r="D66" s="29"/>
      <c r="E66" s="30"/>
      <c r="F66" s="31"/>
      <c r="G66" s="30"/>
    </row>
    <row r="67" spans="1:7">
      <c r="A67" s="27" t="s">
        <v>44</v>
      </c>
      <c r="B67" s="28"/>
      <c r="C67" s="28"/>
      <c r="D67" s="29"/>
      <c r="E67" s="30"/>
      <c r="F67" s="31"/>
      <c r="G67" s="30"/>
    </row>
    <row r="68" spans="1:7">
      <c r="A68" s="28" t="s">
        <v>279</v>
      </c>
      <c r="B68" s="28" t="s">
        <v>278</v>
      </c>
      <c r="C68" s="28" t="s">
        <v>62</v>
      </c>
      <c r="D68" s="32">
        <v>9994</v>
      </c>
      <c r="E68" s="30">
        <v>11100.285830000001</v>
      </c>
      <c r="F68" s="31">
        <v>4.7433982090218301</v>
      </c>
      <c r="G68" s="30">
        <v>8.5273000000000003</v>
      </c>
    </row>
    <row r="69" spans="1:7">
      <c r="A69" s="28" t="s">
        <v>281</v>
      </c>
      <c r="B69" s="28" t="s">
        <v>280</v>
      </c>
      <c r="C69" s="28" t="s">
        <v>62</v>
      </c>
      <c r="D69" s="32">
        <v>6136</v>
      </c>
      <c r="E69" s="30">
        <v>6797.4669359999998</v>
      </c>
      <c r="F69" s="31">
        <v>2.9047083096694899</v>
      </c>
      <c r="G69" s="30">
        <v>8.4422999999999995</v>
      </c>
    </row>
    <row r="70" spans="1:7">
      <c r="A70" s="28" t="s">
        <v>337</v>
      </c>
      <c r="B70" s="28" t="s">
        <v>336</v>
      </c>
      <c r="C70" s="28" t="s">
        <v>50</v>
      </c>
      <c r="D70" s="32">
        <v>5000</v>
      </c>
      <c r="E70" s="30">
        <v>5067.0091095999996</v>
      </c>
      <c r="F70" s="31">
        <v>2.1652453192346299</v>
      </c>
      <c r="G70" s="30">
        <v>7.73</v>
      </c>
    </row>
    <row r="71" spans="1:7">
      <c r="A71" s="28" t="s">
        <v>748</v>
      </c>
      <c r="B71" s="28" t="s">
        <v>747</v>
      </c>
      <c r="C71" s="28" t="s">
        <v>50</v>
      </c>
      <c r="D71" s="32">
        <v>3500</v>
      </c>
      <c r="E71" s="30">
        <v>3726.2810890000001</v>
      </c>
      <c r="F71" s="31">
        <v>1.59232251444416</v>
      </c>
      <c r="G71" s="30">
        <v>7.92</v>
      </c>
    </row>
    <row r="72" spans="1:7">
      <c r="A72" s="28" t="s">
        <v>750</v>
      </c>
      <c r="B72" s="28" t="s">
        <v>749</v>
      </c>
      <c r="C72" s="28" t="s">
        <v>50</v>
      </c>
      <c r="D72" s="32">
        <v>2500</v>
      </c>
      <c r="E72" s="30">
        <v>2701.9219862999998</v>
      </c>
      <c r="F72" s="31">
        <v>1.1545911616162501</v>
      </c>
      <c r="G72" s="30">
        <v>7.89</v>
      </c>
    </row>
    <row r="73" spans="1:7">
      <c r="A73" s="28" t="s">
        <v>764</v>
      </c>
      <c r="B73" s="28" t="s">
        <v>763</v>
      </c>
      <c r="C73" s="28" t="s">
        <v>50</v>
      </c>
      <c r="D73" s="32">
        <v>2500</v>
      </c>
      <c r="E73" s="30">
        <v>2701.7877397000002</v>
      </c>
      <c r="F73" s="31">
        <v>1.1545337950680601</v>
      </c>
      <c r="G73" s="30">
        <v>7.69</v>
      </c>
    </row>
    <row r="74" spans="1:7">
      <c r="A74" s="28" t="s">
        <v>467</v>
      </c>
      <c r="B74" s="28" t="s">
        <v>466</v>
      </c>
      <c r="C74" s="28" t="s">
        <v>50</v>
      </c>
      <c r="D74" s="32">
        <v>2500</v>
      </c>
      <c r="E74" s="30">
        <v>2676.3923288000001</v>
      </c>
      <c r="F74" s="31">
        <v>1.14368177301878</v>
      </c>
      <c r="G74" s="30">
        <v>7.61</v>
      </c>
    </row>
    <row r="75" spans="1:7">
      <c r="A75" s="28" t="s">
        <v>316</v>
      </c>
      <c r="B75" s="28" t="s">
        <v>315</v>
      </c>
      <c r="C75" s="28" t="s">
        <v>50</v>
      </c>
      <c r="D75" s="32">
        <v>2500</v>
      </c>
      <c r="E75" s="30">
        <v>2587.4327397000002</v>
      </c>
      <c r="F75" s="31">
        <v>1.10566736851833</v>
      </c>
      <c r="G75" s="30">
        <v>7.5750000000000002</v>
      </c>
    </row>
    <row r="76" spans="1:7">
      <c r="A76" s="28" t="s">
        <v>331</v>
      </c>
      <c r="B76" s="28" t="s">
        <v>330</v>
      </c>
      <c r="C76" s="28" t="s">
        <v>53</v>
      </c>
      <c r="D76" s="32">
        <v>2500</v>
      </c>
      <c r="E76" s="30">
        <v>2569.2264384</v>
      </c>
      <c r="F76" s="31">
        <v>1.09788741237108</v>
      </c>
      <c r="G76" s="30">
        <v>7.2118000000000002</v>
      </c>
    </row>
    <row r="77" spans="1:7">
      <c r="A77" s="28" t="s">
        <v>333</v>
      </c>
      <c r="B77" s="28" t="s">
        <v>332</v>
      </c>
      <c r="C77" s="28" t="s">
        <v>50</v>
      </c>
      <c r="D77" s="32">
        <v>250</v>
      </c>
      <c r="E77" s="30">
        <v>2552.4627396999999</v>
      </c>
      <c r="F77" s="31">
        <v>1.0907239122947801</v>
      </c>
      <c r="G77" s="30">
        <v>7.2499000000000002</v>
      </c>
    </row>
    <row r="78" spans="1:7">
      <c r="A78" s="28" t="s">
        <v>317</v>
      </c>
      <c r="B78" s="28" t="s">
        <v>1474</v>
      </c>
      <c r="C78" s="28" t="s">
        <v>50</v>
      </c>
      <c r="D78" s="32">
        <v>2500</v>
      </c>
      <c r="E78" s="30">
        <v>2533.7956164000002</v>
      </c>
      <c r="F78" s="31">
        <v>1.0827470366913201</v>
      </c>
      <c r="G78" s="30">
        <v>7.2815659954192897</v>
      </c>
    </row>
    <row r="79" spans="1:7">
      <c r="A79" s="28" t="s">
        <v>319</v>
      </c>
      <c r="B79" s="28" t="s">
        <v>318</v>
      </c>
      <c r="C79" s="28" t="s">
        <v>50</v>
      </c>
      <c r="D79" s="32">
        <v>2500</v>
      </c>
      <c r="E79" s="30">
        <v>2493.2963356</v>
      </c>
      <c r="F79" s="31">
        <v>1.0654407962074699</v>
      </c>
      <c r="G79" s="30">
        <v>7.5990000000000002</v>
      </c>
    </row>
    <row r="80" spans="1:7">
      <c r="A80" s="28" t="s">
        <v>323</v>
      </c>
      <c r="B80" s="28" t="s">
        <v>322</v>
      </c>
      <c r="C80" s="28" t="s">
        <v>50</v>
      </c>
      <c r="D80" s="32">
        <v>2035</v>
      </c>
      <c r="E80" s="30">
        <v>1164.840105</v>
      </c>
      <c r="F80" s="31">
        <v>0.49776199932806597</v>
      </c>
      <c r="G80" s="30">
        <v>6.9162999999999997</v>
      </c>
    </row>
    <row r="81" spans="1:7">
      <c r="A81" s="28" t="s">
        <v>283</v>
      </c>
      <c r="B81" s="28" t="s">
        <v>282</v>
      </c>
      <c r="C81" s="28" t="s">
        <v>284</v>
      </c>
      <c r="D81" s="32">
        <v>500</v>
      </c>
      <c r="E81" s="30">
        <v>515.88713010000004</v>
      </c>
      <c r="F81" s="31">
        <v>0.220450007004347</v>
      </c>
      <c r="G81" s="30">
        <v>7.625</v>
      </c>
    </row>
    <row r="82" spans="1:7">
      <c r="A82" s="28" t="s">
        <v>402</v>
      </c>
      <c r="B82" s="28" t="s">
        <v>401</v>
      </c>
      <c r="C82" s="28" t="s">
        <v>50</v>
      </c>
      <c r="D82" s="32">
        <v>500</v>
      </c>
      <c r="E82" s="30">
        <v>512.21593150000001</v>
      </c>
      <c r="F82" s="31">
        <v>0.218881222458535</v>
      </c>
      <c r="G82" s="30">
        <v>7.2953999999999999</v>
      </c>
    </row>
    <row r="83" spans="1:7">
      <c r="A83" s="27" t="s">
        <v>65</v>
      </c>
      <c r="B83" s="27"/>
      <c r="C83" s="27"/>
      <c r="D83" s="33"/>
      <c r="E83" s="34">
        <f>SUM(E67:E82)</f>
        <v>49700.302055800006</v>
      </c>
      <c r="F83" s="35">
        <f>SUM(F67:F82)</f>
        <v>21.238040836947128</v>
      </c>
      <c r="G83" s="34"/>
    </row>
    <row r="84" spans="1:7">
      <c r="A84" s="28"/>
      <c r="B84" s="28"/>
      <c r="C84" s="28"/>
      <c r="D84" s="29"/>
      <c r="E84" s="30"/>
      <c r="F84" s="31"/>
      <c r="G84" s="30"/>
    </row>
    <row r="85" spans="1:7">
      <c r="A85" s="27" t="s">
        <v>66</v>
      </c>
      <c r="B85" s="28"/>
      <c r="C85" s="28"/>
      <c r="D85" s="29"/>
      <c r="E85" s="30"/>
      <c r="F85" s="31"/>
      <c r="G85" s="30"/>
    </row>
    <row r="86" spans="1:7">
      <c r="A86" s="27" t="s">
        <v>67</v>
      </c>
      <c r="B86" s="28"/>
      <c r="C86" s="28"/>
      <c r="D86" s="29"/>
      <c r="E86" s="30"/>
      <c r="F86" s="31"/>
      <c r="G86" s="30"/>
    </row>
    <row r="87" spans="1:7">
      <c r="A87" s="28" t="s">
        <v>418</v>
      </c>
      <c r="B87" s="28" t="s">
        <v>417</v>
      </c>
      <c r="C87" s="28" t="s">
        <v>93</v>
      </c>
      <c r="D87" s="32">
        <v>100</v>
      </c>
      <c r="E87" s="30">
        <v>477.46699999999998</v>
      </c>
      <c r="F87" s="31">
        <v>0.204032233705736</v>
      </c>
      <c r="G87" s="30">
        <v>6.7816000000000001</v>
      </c>
    </row>
    <row r="88" spans="1:7">
      <c r="A88" s="27" t="s">
        <v>65</v>
      </c>
      <c r="B88" s="27"/>
      <c r="C88" s="27"/>
      <c r="D88" s="33"/>
      <c r="E88" s="34">
        <f>SUM(E86:E87)</f>
        <v>477.46699999999998</v>
      </c>
      <c r="F88" s="35">
        <f>SUM(F86:F87)</f>
        <v>0.204032233705736</v>
      </c>
      <c r="G88" s="34"/>
    </row>
    <row r="89" spans="1:7">
      <c r="A89" s="28"/>
      <c r="B89" s="28"/>
      <c r="C89" s="28"/>
      <c r="D89" s="29"/>
      <c r="E89" s="30"/>
      <c r="F89" s="31"/>
      <c r="G89" s="30"/>
    </row>
    <row r="90" spans="1:7">
      <c r="A90" s="27" t="s">
        <v>244</v>
      </c>
      <c r="B90" s="28"/>
      <c r="C90" s="28"/>
      <c r="D90" s="29"/>
      <c r="E90" s="30"/>
      <c r="F90" s="31"/>
      <c r="G90" s="30"/>
    </row>
    <row r="91" spans="1:7">
      <c r="A91" s="28" t="s">
        <v>734</v>
      </c>
      <c r="B91" s="28" t="s">
        <v>733</v>
      </c>
      <c r="C91" s="28" t="s">
        <v>131</v>
      </c>
      <c r="D91" s="32">
        <v>3500000</v>
      </c>
      <c r="E91" s="30">
        <v>3570.35</v>
      </c>
      <c r="F91" s="31">
        <v>1.5256897033957799</v>
      </c>
      <c r="G91" s="30">
        <v>7.3912250240124999</v>
      </c>
    </row>
    <row r="92" spans="1:7">
      <c r="A92" s="28" t="s">
        <v>363</v>
      </c>
      <c r="B92" s="28" t="s">
        <v>362</v>
      </c>
      <c r="C92" s="28" t="s">
        <v>131</v>
      </c>
      <c r="D92" s="32">
        <v>2500000</v>
      </c>
      <c r="E92" s="30">
        <v>2605.5475000000001</v>
      </c>
      <c r="F92" s="31">
        <v>1.11340820716698</v>
      </c>
      <c r="G92" s="30">
        <v>7.5644496720125103</v>
      </c>
    </row>
    <row r="93" spans="1:7">
      <c r="A93" s="28" t="s">
        <v>375</v>
      </c>
      <c r="B93" s="28" t="s">
        <v>374</v>
      </c>
      <c r="C93" s="28" t="s">
        <v>131</v>
      </c>
      <c r="D93" s="32">
        <v>2343370</v>
      </c>
      <c r="E93" s="30">
        <v>2392.2586873</v>
      </c>
      <c r="F93" s="31">
        <v>1.0222651692614799</v>
      </c>
      <c r="G93" s="30">
        <v>7.3912250240124999</v>
      </c>
    </row>
    <row r="94" spans="1:7">
      <c r="A94" s="28" t="s">
        <v>359</v>
      </c>
      <c r="B94" s="28" t="s">
        <v>358</v>
      </c>
      <c r="C94" s="28" t="s">
        <v>131</v>
      </c>
      <c r="D94" s="32">
        <v>2134000</v>
      </c>
      <c r="E94" s="30">
        <v>2199.4711200000002</v>
      </c>
      <c r="F94" s="31">
        <v>0.93988276799204296</v>
      </c>
      <c r="G94" s="30">
        <v>7.7469852812500104</v>
      </c>
    </row>
    <row r="95" spans="1:7">
      <c r="A95" s="28" t="s">
        <v>736</v>
      </c>
      <c r="B95" s="28" t="s">
        <v>735</v>
      </c>
      <c r="C95" s="28" t="s">
        <v>131</v>
      </c>
      <c r="D95" s="32">
        <v>2000000</v>
      </c>
      <c r="E95" s="30">
        <v>2097.5757778000002</v>
      </c>
      <c r="F95" s="31">
        <v>0.89634062942900805</v>
      </c>
      <c r="G95" s="30">
        <v>7.2364097700124903</v>
      </c>
    </row>
    <row r="96" spans="1:7">
      <c r="A96" s="28" t="s">
        <v>369</v>
      </c>
      <c r="B96" s="28" t="s">
        <v>368</v>
      </c>
      <c r="C96" s="28" t="s">
        <v>131</v>
      </c>
      <c r="D96" s="32">
        <v>1562190</v>
      </c>
      <c r="E96" s="30">
        <v>1583.2975306000001</v>
      </c>
      <c r="F96" s="31">
        <v>0.67657813375394205</v>
      </c>
      <c r="G96" s="30">
        <v>7.5754445906125003</v>
      </c>
    </row>
    <row r="97" spans="1:7">
      <c r="A97" s="28" t="s">
        <v>377</v>
      </c>
      <c r="B97" s="28" t="s">
        <v>376</v>
      </c>
      <c r="C97" s="28" t="s">
        <v>131</v>
      </c>
      <c r="D97" s="32">
        <v>52560</v>
      </c>
      <c r="E97" s="30">
        <v>52.906142600000003</v>
      </c>
      <c r="F97" s="31">
        <v>2.2607967569344498E-2</v>
      </c>
      <c r="G97" s="30">
        <v>7.69527593261249</v>
      </c>
    </row>
    <row r="98" spans="1:7">
      <c r="A98" s="28" t="s">
        <v>379</v>
      </c>
      <c r="B98" s="28" t="s">
        <v>378</v>
      </c>
      <c r="C98" s="28" t="s">
        <v>131</v>
      </c>
      <c r="D98" s="32">
        <v>50000</v>
      </c>
      <c r="E98" s="30">
        <v>50.122433299999997</v>
      </c>
      <c r="F98" s="31">
        <v>2.14184268755029E-2</v>
      </c>
      <c r="G98" s="30">
        <v>7.7383278711125101</v>
      </c>
    </row>
    <row r="99" spans="1:7">
      <c r="A99" s="28" t="s">
        <v>381</v>
      </c>
      <c r="B99" s="28" t="s">
        <v>380</v>
      </c>
      <c r="C99" s="28" t="s">
        <v>131</v>
      </c>
      <c r="D99" s="32">
        <v>36200</v>
      </c>
      <c r="E99" s="30">
        <v>34.185892299999999</v>
      </c>
      <c r="F99" s="31">
        <v>1.46083896210476E-2</v>
      </c>
      <c r="G99" s="30">
        <v>7.5935675537999998</v>
      </c>
    </row>
    <row r="100" spans="1:7">
      <c r="A100" s="28" t="s">
        <v>754</v>
      </c>
      <c r="B100" s="28" t="s">
        <v>753</v>
      </c>
      <c r="C100" s="28" t="s">
        <v>131</v>
      </c>
      <c r="D100" s="32">
        <v>20000</v>
      </c>
      <c r="E100" s="30">
        <v>20.365100000000002</v>
      </c>
      <c r="F100" s="31">
        <v>8.7024586885390606E-3</v>
      </c>
      <c r="G100" s="30">
        <v>5.7375091328124999</v>
      </c>
    </row>
    <row r="101" spans="1:7">
      <c r="A101" s="27" t="s">
        <v>65</v>
      </c>
      <c r="B101" s="27"/>
      <c r="C101" s="27"/>
      <c r="D101" s="33"/>
      <c r="E101" s="34">
        <f>SUM(E91:E100)</f>
        <v>14606.080183900001</v>
      </c>
      <c r="F101" s="35">
        <f>SUM(F91:F100)</f>
        <v>6.2415018537536664</v>
      </c>
      <c r="G101" s="34"/>
    </row>
    <row r="102" spans="1:7">
      <c r="A102" s="28"/>
      <c r="B102" s="28"/>
      <c r="C102" s="28"/>
      <c r="D102" s="29"/>
      <c r="E102" s="30"/>
      <c r="F102" s="31"/>
      <c r="G102" s="30"/>
    </row>
    <row r="103" spans="1:7">
      <c r="A103" s="27" t="s">
        <v>137</v>
      </c>
      <c r="B103" s="27"/>
      <c r="C103" s="27"/>
      <c r="D103" s="33"/>
      <c r="E103" s="34">
        <f>E56+E60+E64+E83+E88+E101</f>
        <v>226441.71018210004</v>
      </c>
      <c r="F103" s="35">
        <f>F56+F60+F64+F83+F88+F101</f>
        <v>96.76356257626334</v>
      </c>
      <c r="G103" s="34"/>
    </row>
    <row r="104" spans="1:7">
      <c r="A104" s="27"/>
      <c r="B104" s="27"/>
      <c r="C104" s="27"/>
      <c r="D104" s="33"/>
      <c r="E104" s="34"/>
      <c r="F104" s="35"/>
      <c r="G104" s="34"/>
    </row>
    <row r="105" spans="1:7">
      <c r="A105" s="27" t="s">
        <v>139</v>
      </c>
      <c r="B105" s="27"/>
      <c r="C105" s="27"/>
      <c r="D105" s="33"/>
      <c r="E105" s="34">
        <f>E107-(E56+E60+E64+E83+E88+E101)</f>
        <v>7573.7643965999596</v>
      </c>
      <c r="F105" s="35">
        <f>F107-(F56+F60+F64+F83+F88+F101)</f>
        <v>3.2364374237366604</v>
      </c>
      <c r="G105" s="34"/>
    </row>
    <row r="106" spans="1:7">
      <c r="A106" s="27"/>
      <c r="B106" s="27"/>
      <c r="C106" s="27"/>
      <c r="D106" s="33"/>
      <c r="E106" s="34"/>
      <c r="F106" s="35"/>
      <c r="G106" s="34"/>
    </row>
    <row r="107" spans="1:7">
      <c r="A107" s="36" t="s">
        <v>138</v>
      </c>
      <c r="B107" s="36"/>
      <c r="C107" s="36"/>
      <c r="D107" s="37"/>
      <c r="E107" s="38">
        <v>234015.4745787</v>
      </c>
      <c r="F107" s="39">
        <v>100</v>
      </c>
      <c r="G107" s="38"/>
    </row>
    <row r="108" spans="1:7">
      <c r="F108" s="17" t="s">
        <v>1317</v>
      </c>
    </row>
    <row r="109" spans="1:7">
      <c r="A109" s="14" t="s">
        <v>142</v>
      </c>
    </row>
    <row r="110" spans="1:7">
      <c r="A110" s="14" t="s">
        <v>765</v>
      </c>
    </row>
    <row r="112" spans="1:7">
      <c r="A112" s="14" t="s">
        <v>302</v>
      </c>
      <c r="D112" s="8"/>
      <c r="F112" s="75"/>
    </row>
    <row r="113" spans="1:9">
      <c r="D113" s="8"/>
      <c r="F113" s="75"/>
    </row>
    <row r="114" spans="1:9" ht="34.9" customHeight="1">
      <c r="A114" s="165" t="s">
        <v>262</v>
      </c>
      <c r="B114" s="165"/>
      <c r="C114" s="165"/>
      <c r="D114" s="165"/>
      <c r="E114" s="165"/>
      <c r="F114" s="165"/>
      <c r="G114" s="165"/>
    </row>
    <row r="116" spans="1:9" ht="23.25" customHeight="1">
      <c r="A116" s="162" t="s">
        <v>1329</v>
      </c>
      <c r="B116" s="162"/>
      <c r="C116" s="162"/>
      <c r="D116" s="162"/>
      <c r="F116" s="75"/>
      <c r="G116" s="75"/>
      <c r="H116" s="75"/>
      <c r="I116" s="12"/>
    </row>
    <row r="118" spans="1:9">
      <c r="A118" s="14" t="s">
        <v>145</v>
      </c>
    </row>
    <row r="119" spans="1:9">
      <c r="A119" s="14" t="s">
        <v>1324</v>
      </c>
    </row>
    <row r="120" spans="1:9">
      <c r="A120" s="14" t="s">
        <v>146</v>
      </c>
      <c r="B120" s="14"/>
      <c r="C120" s="40" t="s">
        <v>1330</v>
      </c>
      <c r="D120" s="15" t="s">
        <v>147</v>
      </c>
    </row>
    <row r="121" spans="1:9">
      <c r="A121" s="8" t="s">
        <v>171</v>
      </c>
      <c r="C121" s="41">
        <v>260.15800000000002</v>
      </c>
      <c r="D121" s="41">
        <v>265.8075</v>
      </c>
    </row>
    <row r="122" spans="1:9">
      <c r="A122" s="8" t="s">
        <v>419</v>
      </c>
      <c r="C122" s="41">
        <v>27.764600000000002</v>
      </c>
      <c r="D122" s="41">
        <v>28.198</v>
      </c>
    </row>
    <row r="123" spans="1:9">
      <c r="A123" s="8" t="s">
        <v>174</v>
      </c>
      <c r="C123" s="41">
        <v>300.23970000000003</v>
      </c>
      <c r="D123" s="41">
        <v>307.05630000000002</v>
      </c>
    </row>
    <row r="124" spans="1:9">
      <c r="A124" s="8" t="s">
        <v>420</v>
      </c>
      <c r="C124" s="41">
        <v>33.240600000000001</v>
      </c>
      <c r="D124" s="41">
        <v>33.775599999999997</v>
      </c>
    </row>
    <row r="126" spans="1:9">
      <c r="A126" s="14" t="s">
        <v>1325</v>
      </c>
    </row>
    <row r="127" spans="1:9">
      <c r="A127" s="163" t="s">
        <v>163</v>
      </c>
      <c r="B127" s="164"/>
      <c r="C127" s="42" t="s">
        <v>164</v>
      </c>
    </row>
    <row r="128" spans="1:9">
      <c r="A128" s="158" t="s">
        <v>419</v>
      </c>
      <c r="B128" s="159"/>
      <c r="C128" s="43">
        <v>0.17</v>
      </c>
    </row>
    <row r="129" spans="1:5">
      <c r="A129" s="158" t="s">
        <v>420</v>
      </c>
      <c r="B129" s="159"/>
      <c r="C129" s="43">
        <v>0.22</v>
      </c>
    </row>
    <row r="130" spans="1:5">
      <c r="A130" s="8" t="s">
        <v>165</v>
      </c>
    </row>
    <row r="131" spans="1:5">
      <c r="A131" s="8" t="s">
        <v>166</v>
      </c>
    </row>
    <row r="133" spans="1:5">
      <c r="A133" s="14" t="s">
        <v>1347</v>
      </c>
      <c r="B133" s="14"/>
      <c r="C133" s="14"/>
      <c r="D133" s="40" t="s">
        <v>168</v>
      </c>
    </row>
    <row r="135" spans="1:5">
      <c r="A135" s="14" t="s">
        <v>1348</v>
      </c>
      <c r="B135" s="14"/>
      <c r="C135" s="14"/>
      <c r="D135" s="40" t="s">
        <v>168</v>
      </c>
    </row>
    <row r="137" spans="1:5">
      <c r="A137" s="14" t="s">
        <v>1349</v>
      </c>
      <c r="D137" s="51">
        <v>0.84065408144168596</v>
      </c>
    </row>
    <row r="139" spans="1:5">
      <c r="A139" s="14" t="s">
        <v>740</v>
      </c>
      <c r="D139" s="44">
        <v>3.46062635233787</v>
      </c>
      <c r="E139" s="12" t="s">
        <v>167</v>
      </c>
    </row>
    <row r="141" spans="1:5">
      <c r="A141" s="14" t="s">
        <v>741</v>
      </c>
      <c r="D141" s="46" t="s">
        <v>168</v>
      </c>
    </row>
    <row r="143" spans="1:5">
      <c r="A143" s="14" t="s">
        <v>1350</v>
      </c>
      <c r="D143" s="40"/>
    </row>
    <row r="144" spans="1:5">
      <c r="A144" s="14"/>
      <c r="D144" s="8"/>
    </row>
    <row r="145" spans="1:9">
      <c r="A145" s="14" t="s">
        <v>1351</v>
      </c>
      <c r="D145" s="40" t="s">
        <v>168</v>
      </c>
    </row>
    <row r="146" spans="1:9">
      <c r="A146" s="14"/>
      <c r="D146" s="8"/>
    </row>
    <row r="147" spans="1:9">
      <c r="A147" s="14" t="s">
        <v>1352</v>
      </c>
      <c r="D147" s="40" t="s">
        <v>168</v>
      </c>
    </row>
    <row r="148" spans="1:9">
      <c r="A148" s="14"/>
      <c r="D148" s="8"/>
    </row>
    <row r="149" spans="1:9">
      <c r="A149" s="14" t="s">
        <v>1353</v>
      </c>
      <c r="D149" s="40" t="s">
        <v>168</v>
      </c>
    </row>
    <row r="150" spans="1:9">
      <c r="D150" s="8"/>
    </row>
    <row r="151" spans="1:9">
      <c r="A151" s="76" t="s">
        <v>1354</v>
      </c>
      <c r="B151" s="77"/>
      <c r="C151" s="77"/>
      <c r="D151" s="77"/>
    </row>
    <row r="153" spans="1:9">
      <c r="A153" s="76" t="s">
        <v>1538</v>
      </c>
      <c r="B153" s="77"/>
      <c r="C153" s="77"/>
      <c r="D153" s="77"/>
      <c r="E153" s="75"/>
      <c r="F153" s="75"/>
      <c r="G153" s="75"/>
      <c r="H153" s="77"/>
      <c r="I153" s="77"/>
    </row>
    <row r="154" spans="1:9">
      <c r="A154" s="98"/>
      <c r="B154" s="77"/>
      <c r="C154" s="77"/>
      <c r="D154" s="77"/>
      <c r="E154" s="75"/>
      <c r="F154" s="75"/>
      <c r="G154" s="75"/>
      <c r="H154" s="77"/>
      <c r="I154" s="77"/>
    </row>
    <row r="155" spans="1:9">
      <c r="A155" s="77"/>
      <c r="B155" s="77"/>
      <c r="C155" s="77"/>
      <c r="D155" s="77"/>
      <c r="E155" s="75"/>
      <c r="F155" s="75"/>
      <c r="G155" s="75"/>
      <c r="H155" s="77"/>
      <c r="I155" s="77"/>
    </row>
    <row r="156" spans="1:9">
      <c r="A156" s="77"/>
      <c r="B156" s="77"/>
      <c r="C156" s="77"/>
      <c r="D156" s="77"/>
      <c r="E156" s="75"/>
      <c r="F156" s="75"/>
      <c r="G156" s="75"/>
      <c r="H156" s="77"/>
      <c r="I156" s="77"/>
    </row>
    <row r="157" spans="1:9">
      <c r="A157" s="77"/>
      <c r="B157" s="77"/>
      <c r="C157" s="77"/>
      <c r="D157" s="77"/>
      <c r="E157" s="75"/>
      <c r="F157" s="75"/>
      <c r="G157" s="75"/>
      <c r="H157" s="77"/>
      <c r="I157" s="77"/>
    </row>
    <row r="158" spans="1:9">
      <c r="A158" s="77"/>
      <c r="B158" s="77"/>
      <c r="C158" s="77"/>
      <c r="D158" s="77"/>
      <c r="E158" s="75"/>
      <c r="F158" s="75"/>
      <c r="G158" s="75"/>
      <c r="H158" s="77"/>
      <c r="I158" s="77"/>
    </row>
    <row r="159" spans="1:9">
      <c r="A159" s="77"/>
      <c r="B159" s="77"/>
      <c r="C159" s="77"/>
      <c r="D159" s="77"/>
      <c r="E159" s="75"/>
      <c r="F159" s="75"/>
      <c r="G159" s="75"/>
      <c r="H159" s="77"/>
      <c r="I159" s="77"/>
    </row>
    <row r="160" spans="1:9">
      <c r="A160" s="77"/>
      <c r="B160" s="77"/>
      <c r="C160" s="77"/>
      <c r="D160" s="77"/>
      <c r="E160" s="75"/>
      <c r="F160" s="75"/>
      <c r="G160" s="75"/>
      <c r="H160" s="77"/>
      <c r="I160" s="77"/>
    </row>
    <row r="161" spans="1:9">
      <c r="A161" s="77"/>
      <c r="B161" s="77"/>
      <c r="C161" s="77"/>
      <c r="D161" s="77"/>
      <c r="E161" s="75"/>
      <c r="F161" s="75"/>
      <c r="G161" s="75"/>
      <c r="H161" s="77"/>
      <c r="I161" s="77"/>
    </row>
    <row r="162" spans="1:9">
      <c r="A162" s="77"/>
      <c r="B162" s="77"/>
      <c r="C162" s="77"/>
      <c r="D162" s="77"/>
      <c r="E162" s="75"/>
      <c r="F162" s="75"/>
      <c r="G162" s="75"/>
      <c r="H162" s="77"/>
      <c r="I162" s="77"/>
    </row>
    <row r="163" spans="1:9">
      <c r="A163" s="77"/>
      <c r="B163" s="77"/>
      <c r="C163" s="77"/>
      <c r="D163" s="77"/>
      <c r="E163" s="75"/>
      <c r="F163" s="75"/>
      <c r="G163" s="75"/>
      <c r="H163" s="77"/>
      <c r="I163" s="77"/>
    </row>
    <row r="164" spans="1:9">
      <c r="A164" s="77"/>
      <c r="B164" s="77"/>
      <c r="C164" s="77"/>
      <c r="D164" s="77"/>
      <c r="E164" s="75"/>
      <c r="F164" s="75"/>
      <c r="G164" s="75"/>
      <c r="H164" s="77"/>
      <c r="I164" s="77"/>
    </row>
    <row r="165" spans="1:9">
      <c r="A165" s="77"/>
      <c r="B165" s="77"/>
      <c r="C165" s="77"/>
      <c r="D165" s="77"/>
      <c r="E165" s="75"/>
      <c r="F165" s="75"/>
      <c r="G165" s="75"/>
      <c r="H165" s="77"/>
      <c r="I165" s="77"/>
    </row>
    <row r="166" spans="1:9">
      <c r="A166" s="77"/>
      <c r="B166" s="77"/>
      <c r="C166" s="77"/>
      <c r="D166" s="77"/>
      <c r="E166" s="75"/>
      <c r="F166" s="75"/>
      <c r="G166" s="75"/>
      <c r="H166" s="77"/>
      <c r="I166" s="77"/>
    </row>
    <row r="167" spans="1:9">
      <c r="A167" s="77"/>
      <c r="B167" s="77"/>
      <c r="C167" s="77"/>
      <c r="D167" s="77"/>
      <c r="E167" s="75"/>
      <c r="F167" s="75"/>
      <c r="G167" s="75"/>
      <c r="H167" s="77"/>
      <c r="I167" s="77"/>
    </row>
    <row r="168" spans="1:9">
      <c r="A168" s="77"/>
      <c r="B168" s="77"/>
      <c r="C168" s="77"/>
      <c r="D168" s="77"/>
      <c r="E168" s="75"/>
      <c r="F168" s="75"/>
      <c r="G168" s="75"/>
      <c r="H168" s="77"/>
      <c r="I168" s="77"/>
    </row>
    <row r="169" spans="1:9">
      <c r="A169" s="77"/>
      <c r="B169" s="77"/>
      <c r="C169" s="77"/>
      <c r="D169" s="77"/>
      <c r="E169" s="75"/>
      <c r="F169" s="75"/>
      <c r="G169" s="75"/>
      <c r="H169" s="77"/>
      <c r="I169" s="77"/>
    </row>
    <row r="170" spans="1:9">
      <c r="A170" s="77"/>
      <c r="B170" s="77"/>
      <c r="C170" s="77"/>
      <c r="D170" s="77"/>
      <c r="E170" s="75"/>
      <c r="F170" s="75"/>
      <c r="G170" s="75"/>
      <c r="H170" s="77"/>
      <c r="I170" s="77"/>
    </row>
    <row r="171" spans="1:9">
      <c r="A171" s="76" t="s">
        <v>1389</v>
      </c>
      <c r="B171" s="77"/>
      <c r="C171" s="77"/>
      <c r="D171" s="77"/>
      <c r="E171" s="75"/>
      <c r="F171" s="75"/>
      <c r="G171" s="75"/>
      <c r="H171" s="77"/>
      <c r="I171" s="77"/>
    </row>
    <row r="172" spans="1:9">
      <c r="A172" s="77"/>
      <c r="B172" s="77"/>
      <c r="C172" s="77"/>
      <c r="D172" s="77"/>
      <c r="E172" s="75"/>
      <c r="F172" s="75"/>
      <c r="G172" s="75"/>
      <c r="H172" s="77"/>
      <c r="I172" s="77"/>
    </row>
    <row r="173" spans="1:9">
      <c r="A173" s="76" t="s">
        <v>1539</v>
      </c>
      <c r="B173" s="77"/>
      <c r="C173" s="77"/>
      <c r="D173" s="77"/>
      <c r="E173" s="75"/>
      <c r="F173" s="75"/>
      <c r="G173" s="75"/>
      <c r="H173" s="77"/>
      <c r="I173" s="77"/>
    </row>
    <row r="174" spans="1:9">
      <c r="A174" s="77"/>
      <c r="B174" s="77"/>
      <c r="C174" s="77"/>
      <c r="D174" s="77"/>
      <c r="E174" s="75"/>
      <c r="F174" s="75"/>
      <c r="G174" s="75"/>
      <c r="H174" s="77"/>
      <c r="I174" s="77"/>
    </row>
    <row r="175" spans="1:9">
      <c r="A175" s="77"/>
      <c r="B175" s="77"/>
      <c r="C175" s="77"/>
      <c r="D175" s="77"/>
      <c r="E175" s="75"/>
      <c r="F175" s="75"/>
      <c r="G175" s="75"/>
      <c r="H175" s="77"/>
      <c r="I175" s="77"/>
    </row>
    <row r="176" spans="1:9">
      <c r="A176" s="77"/>
      <c r="B176" s="77"/>
      <c r="C176" s="77"/>
      <c r="D176" s="77"/>
      <c r="E176" s="75"/>
      <c r="F176" s="75"/>
      <c r="G176" s="75"/>
      <c r="H176" s="77"/>
      <c r="I176" s="77"/>
    </row>
    <row r="177" spans="1:9">
      <c r="A177" s="77"/>
      <c r="B177" s="77"/>
      <c r="C177" s="77"/>
      <c r="D177" s="77"/>
      <c r="E177" s="75"/>
      <c r="F177" s="75"/>
      <c r="G177" s="75"/>
      <c r="H177" s="77"/>
      <c r="I177" s="77"/>
    </row>
    <row r="178" spans="1:9">
      <c r="A178" s="77"/>
      <c r="B178" s="77"/>
      <c r="C178" s="77"/>
      <c r="D178" s="77"/>
      <c r="E178" s="75"/>
      <c r="F178" s="75"/>
      <c r="G178" s="75"/>
      <c r="H178" s="77"/>
      <c r="I178" s="77"/>
    </row>
    <row r="179" spans="1:9">
      <c r="A179" s="77"/>
      <c r="B179" s="77"/>
      <c r="C179" s="77"/>
      <c r="D179" s="77"/>
      <c r="E179" s="75"/>
      <c r="F179" s="75"/>
      <c r="G179" s="75"/>
      <c r="H179" s="77"/>
      <c r="I179" s="77"/>
    </row>
    <row r="180" spans="1:9">
      <c r="A180" s="77"/>
      <c r="B180" s="77"/>
      <c r="C180" s="77"/>
      <c r="D180" s="77"/>
      <c r="E180" s="75"/>
      <c r="F180" s="75"/>
      <c r="G180" s="75"/>
      <c r="H180" s="77"/>
      <c r="I180" s="77"/>
    </row>
    <row r="181" spans="1:9">
      <c r="A181" s="77"/>
      <c r="B181" s="77"/>
      <c r="C181" s="77"/>
      <c r="D181" s="77"/>
      <c r="E181" s="75"/>
      <c r="F181" s="75"/>
      <c r="G181" s="75"/>
      <c r="H181" s="77"/>
      <c r="I181" s="77"/>
    </row>
    <row r="182" spans="1:9">
      <c r="A182" s="77"/>
      <c r="B182" s="77"/>
      <c r="C182" s="77"/>
      <c r="D182" s="77"/>
      <c r="E182" s="75"/>
      <c r="F182" s="75"/>
      <c r="G182" s="75"/>
      <c r="H182" s="77"/>
      <c r="I182" s="77"/>
    </row>
    <row r="183" spans="1:9">
      <c r="A183" s="77"/>
      <c r="B183" s="77"/>
      <c r="C183" s="77"/>
      <c r="D183" s="77"/>
      <c r="E183" s="75"/>
      <c r="F183" s="75"/>
      <c r="G183" s="75"/>
      <c r="H183" s="77"/>
      <c r="I183" s="77"/>
    </row>
    <row r="184" spans="1:9">
      <c r="A184" s="77"/>
      <c r="B184" s="77"/>
      <c r="C184" s="77"/>
      <c r="D184" s="77"/>
      <c r="E184" s="75"/>
      <c r="F184" s="75"/>
      <c r="G184" s="75"/>
      <c r="H184" s="77"/>
      <c r="I184" s="77"/>
    </row>
    <row r="185" spans="1:9">
      <c r="A185" s="77"/>
      <c r="B185" s="77"/>
      <c r="C185" s="77"/>
      <c r="D185" s="77"/>
      <c r="E185" s="75"/>
      <c r="F185" s="75"/>
      <c r="G185" s="75"/>
      <c r="H185" s="77"/>
      <c r="I185" s="77"/>
    </row>
    <row r="186" spans="1:9">
      <c r="A186" s="77"/>
      <c r="B186" s="77"/>
      <c r="C186" s="77"/>
      <c r="D186" s="77"/>
      <c r="E186" s="75"/>
      <c r="F186" s="75"/>
      <c r="G186" s="75"/>
      <c r="H186" s="77"/>
      <c r="I186" s="77"/>
    </row>
    <row r="187" spans="1:9">
      <c r="A187" s="77"/>
      <c r="B187" s="77"/>
      <c r="C187" s="77"/>
      <c r="D187" s="77"/>
      <c r="E187" s="75"/>
      <c r="F187" s="75"/>
      <c r="G187" s="75"/>
      <c r="H187" s="77"/>
      <c r="I187" s="77"/>
    </row>
    <row r="188" spans="1:9">
      <c r="A188" s="77" t="s">
        <v>1390</v>
      </c>
      <c r="B188" s="77"/>
      <c r="C188" s="77"/>
      <c r="D188" s="77"/>
      <c r="E188" s="75"/>
      <c r="F188" s="75"/>
      <c r="G188" s="75"/>
      <c r="H188" s="77"/>
      <c r="I188" s="77"/>
    </row>
    <row r="189" spans="1:9">
      <c r="A189" s="77"/>
      <c r="B189" s="77"/>
      <c r="C189" s="77"/>
      <c r="D189" s="77"/>
      <c r="E189" s="75"/>
      <c r="F189" s="75"/>
      <c r="G189" s="75"/>
      <c r="H189" s="77"/>
      <c r="I189" s="77"/>
    </row>
    <row r="190" spans="1:9">
      <c r="A190" s="77" t="s">
        <v>1386</v>
      </c>
      <c r="B190" s="77"/>
      <c r="C190" s="77"/>
      <c r="D190" s="77"/>
      <c r="E190" s="75"/>
      <c r="F190" s="75"/>
      <c r="G190" s="75"/>
      <c r="H190" s="77"/>
      <c r="I190" s="77"/>
    </row>
    <row r="191" spans="1:9">
      <c r="A191" s="77"/>
      <c r="B191" s="77"/>
      <c r="C191" s="77"/>
      <c r="D191" s="77"/>
      <c r="E191" s="75"/>
      <c r="F191" s="75"/>
      <c r="G191" s="75"/>
      <c r="H191" s="77"/>
      <c r="I191" s="77"/>
    </row>
    <row r="192" spans="1:9">
      <c r="A192" s="77"/>
      <c r="B192" s="77"/>
      <c r="C192" s="77"/>
      <c r="D192" s="77"/>
      <c r="E192" s="75"/>
      <c r="F192" s="75"/>
      <c r="G192" s="75"/>
      <c r="H192" s="77"/>
      <c r="I192" s="77"/>
    </row>
    <row r="193" spans="4:6">
      <c r="D193" s="8"/>
      <c r="F193" s="75"/>
    </row>
    <row r="194" spans="4:6">
      <c r="D194" s="8"/>
      <c r="F194" s="75"/>
    </row>
    <row r="195" spans="4:6">
      <c r="D195" s="8"/>
      <c r="F195" s="75"/>
    </row>
    <row r="196" spans="4:6">
      <c r="D196" s="8"/>
      <c r="F196" s="75"/>
    </row>
    <row r="197" spans="4:6">
      <c r="D197" s="8"/>
      <c r="F197" s="75"/>
    </row>
    <row r="198" spans="4:6">
      <c r="D198" s="8"/>
      <c r="F198" s="75"/>
    </row>
    <row r="199" spans="4:6">
      <c r="D199" s="8"/>
      <c r="F199" s="75"/>
    </row>
    <row r="200" spans="4:6">
      <c r="D200" s="8"/>
      <c r="F200" s="75"/>
    </row>
    <row r="201" spans="4:6">
      <c r="D201" s="8"/>
      <c r="F201" s="75"/>
    </row>
    <row r="202" spans="4:6">
      <c r="D202" s="8"/>
      <c r="F202" s="75"/>
    </row>
    <row r="203" spans="4:6">
      <c r="D203" s="8"/>
      <c r="F203" s="75"/>
    </row>
    <row r="204" spans="4:6">
      <c r="D204" s="8"/>
      <c r="F204" s="75"/>
    </row>
  </sheetData>
  <mergeCells count="6">
    <mergeCell ref="A1:G1"/>
    <mergeCell ref="A127:B127"/>
    <mergeCell ref="A128:B128"/>
    <mergeCell ref="A129:B129"/>
    <mergeCell ref="A116:D116"/>
    <mergeCell ref="A114:G114"/>
  </mergeCells>
  <conditionalFormatting sqref="F2:F3 F5:F107 F117:F152 F109:F111 F205:F65536 F115">
    <cfRule type="cellIs" dxfId="83" priority="6" stopIfTrue="1" operator="between">
      <formula>0.009</formula>
      <formula>-0.009</formula>
    </cfRule>
  </conditionalFormatting>
  <conditionalFormatting sqref="F116:H116">
    <cfRule type="cellIs" dxfId="82" priority="5" stopIfTrue="1" operator="between">
      <formula>0.009</formula>
      <formula>-0.009</formula>
    </cfRule>
  </conditionalFormatting>
  <conditionalFormatting sqref="F108">
    <cfRule type="cellIs" dxfId="81" priority="4" stopIfTrue="1" operator="between">
      <formula>0.009</formula>
      <formula>-0.009</formula>
    </cfRule>
  </conditionalFormatting>
  <conditionalFormatting sqref="F153:F185">
    <cfRule type="cellIs" dxfId="80" priority="2" stopIfTrue="1" operator="between">
      <formula>0.009</formula>
      <formula>-0.009</formula>
    </cfRule>
  </conditionalFormatting>
  <conditionalFormatting sqref="F193:F204">
    <cfRule type="cellIs" dxfId="79" priority="3" stopIfTrue="1" operator="between">
      <formula>0.009</formula>
      <formula>-0.009</formula>
    </cfRule>
  </conditionalFormatting>
  <conditionalFormatting sqref="F112:F113">
    <cfRule type="cellIs" dxfId="78"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82C4-090D-4DBB-BE82-18FDD7326067}">
  <dimension ref="A1:J429"/>
  <sheetViews>
    <sheetView zoomScale="80" zoomScaleNormal="80" workbookViewId="0">
      <selection sqref="A1:G1"/>
    </sheetView>
  </sheetViews>
  <sheetFormatPr defaultColWidth="9.28515625" defaultRowHeight="11.25"/>
  <cols>
    <col min="1" max="1" width="33.85546875" style="8" bestFit="1" customWidth="1"/>
    <col min="2" max="2" width="43.28515625" style="8" bestFit="1" customWidth="1"/>
    <col min="3" max="3" width="32.28515625" style="8" bestFit="1" customWidth="1"/>
    <col min="4" max="4" width="17.28515625" style="9" customWidth="1"/>
    <col min="5" max="5" width="24.85546875" style="12" customWidth="1"/>
    <col min="6" max="6" width="27.7109375" style="13" bestFit="1" customWidth="1"/>
    <col min="7" max="7" width="29.28515625" style="12" customWidth="1"/>
    <col min="8" max="8" width="28.140625" style="8" customWidth="1"/>
    <col min="9" max="9" width="6.7109375" style="8" customWidth="1"/>
    <col min="10" max="16384" width="9.28515625" style="8"/>
  </cols>
  <sheetData>
    <row r="1" spans="1:10" s="1" customFormat="1" ht="15">
      <c r="A1" s="160" t="s">
        <v>25</v>
      </c>
      <c r="B1" s="174"/>
      <c r="C1" s="174"/>
      <c r="D1" s="174"/>
      <c r="E1" s="174"/>
      <c r="F1" s="174"/>
      <c r="G1" s="174"/>
    </row>
    <row r="2" spans="1:10" s="1" customFormat="1" ht="12">
      <c r="D2" s="6"/>
      <c r="E2" s="7"/>
      <c r="F2" s="11"/>
      <c r="G2" s="12"/>
    </row>
    <row r="3" spans="1:10" s="1" customFormat="1" ht="12">
      <c r="A3" s="10" t="s">
        <v>7</v>
      </c>
      <c r="B3" s="2"/>
      <c r="C3" s="3"/>
      <c r="D3" s="4"/>
      <c r="E3" s="5"/>
      <c r="F3" s="11"/>
      <c r="G3" s="12"/>
    </row>
    <row r="4" spans="1:10" s="1" customFormat="1" ht="22.5" customHeight="1">
      <c r="A4" s="53" t="s">
        <v>2</v>
      </c>
      <c r="B4" s="53" t="s">
        <v>0</v>
      </c>
      <c r="C4" s="54" t="s">
        <v>4</v>
      </c>
      <c r="D4" s="55" t="s">
        <v>1</v>
      </c>
      <c r="E4" s="57" t="s">
        <v>6</v>
      </c>
      <c r="F4" s="56" t="s">
        <v>681</v>
      </c>
      <c r="G4" s="57" t="s">
        <v>682</v>
      </c>
      <c r="H4" s="58" t="s">
        <v>683</v>
      </c>
      <c r="I4" s="59" t="s">
        <v>5</v>
      </c>
      <c r="J4" s="52"/>
    </row>
    <row r="5" spans="1:10">
      <c r="A5" s="60" t="s">
        <v>485</v>
      </c>
      <c r="B5" s="61"/>
      <c r="C5" s="61"/>
      <c r="D5" s="62"/>
      <c r="E5" s="63"/>
      <c r="F5" s="64"/>
      <c r="G5" s="63"/>
      <c r="H5" s="61"/>
      <c r="I5" s="61"/>
    </row>
    <row r="6" spans="1:10">
      <c r="A6" s="60" t="s">
        <v>44</v>
      </c>
      <c r="B6" s="61"/>
      <c r="C6" s="61"/>
      <c r="D6" s="62"/>
      <c r="E6" s="63"/>
      <c r="F6" s="64"/>
      <c r="G6" s="63"/>
      <c r="H6" s="61"/>
      <c r="I6" s="61"/>
    </row>
    <row r="7" spans="1:10">
      <c r="A7" s="61" t="s">
        <v>487</v>
      </c>
      <c r="B7" s="61" t="s">
        <v>1784</v>
      </c>
      <c r="C7" s="61" t="s">
        <v>488</v>
      </c>
      <c r="D7" s="65">
        <v>1181700</v>
      </c>
      <c r="E7" s="63">
        <v>9429.3751499999998</v>
      </c>
      <c r="F7" s="64">
        <v>6.6160266327396098</v>
      </c>
      <c r="G7" s="63">
        <v>-9506.4606000000003</v>
      </c>
      <c r="H7" s="63">
        <v>-6.6701128666717304</v>
      </c>
      <c r="I7" s="66"/>
    </row>
    <row r="8" spans="1:10">
      <c r="A8" s="61" t="s">
        <v>490</v>
      </c>
      <c r="B8" s="61" t="s">
        <v>1786</v>
      </c>
      <c r="C8" s="61" t="s">
        <v>488</v>
      </c>
      <c r="D8" s="65">
        <v>660100</v>
      </c>
      <c r="E8" s="63">
        <v>9077.6952000000001</v>
      </c>
      <c r="F8" s="64">
        <v>6.3692739181230396</v>
      </c>
      <c r="G8" s="63">
        <v>-9136.0514000000003</v>
      </c>
      <c r="H8" s="63">
        <v>-6.4102189613781499</v>
      </c>
      <c r="I8" s="66"/>
    </row>
    <row r="9" spans="1:10">
      <c r="A9" s="61" t="s">
        <v>499</v>
      </c>
      <c r="B9" s="61" t="s">
        <v>1731</v>
      </c>
      <c r="C9" s="61" t="s">
        <v>500</v>
      </c>
      <c r="D9" s="65">
        <v>572500</v>
      </c>
      <c r="E9" s="63">
        <v>7407.5775000000003</v>
      </c>
      <c r="F9" s="64">
        <v>5.1974525612211604</v>
      </c>
      <c r="G9" s="63">
        <v>-7448.4650000000001</v>
      </c>
      <c r="H9" s="63">
        <v>-5.2261408660815496</v>
      </c>
      <c r="I9" s="66"/>
    </row>
    <row r="10" spans="1:10">
      <c r="A10" s="61" t="s">
        <v>687</v>
      </c>
      <c r="B10" s="61" t="s">
        <v>686</v>
      </c>
      <c r="C10" s="61" t="s">
        <v>503</v>
      </c>
      <c r="D10" s="65">
        <v>31091625</v>
      </c>
      <c r="E10" s="63">
        <v>4495.8489749999999</v>
      </c>
      <c r="F10" s="64">
        <v>3.1544674044891599</v>
      </c>
      <c r="G10" s="63">
        <v>-4521.1511250000003</v>
      </c>
      <c r="H10" s="63">
        <v>-3.1722204046193498</v>
      </c>
      <c r="I10" s="66"/>
    </row>
    <row r="11" spans="1:10">
      <c r="A11" s="61" t="s">
        <v>767</v>
      </c>
      <c r="B11" s="61" t="s">
        <v>1787</v>
      </c>
      <c r="C11" s="61" t="s">
        <v>488</v>
      </c>
      <c r="D11" s="65">
        <v>4971400</v>
      </c>
      <c r="E11" s="63">
        <v>3951.76586</v>
      </c>
      <c r="F11" s="64">
        <v>2.7727169361918</v>
      </c>
      <c r="G11" s="63">
        <v>-3966.6800600000001</v>
      </c>
      <c r="H11" s="63">
        <v>-2.7831813352464998</v>
      </c>
      <c r="I11" s="66"/>
    </row>
    <row r="12" spans="1:10">
      <c r="A12" s="61" t="s">
        <v>629</v>
      </c>
      <c r="B12" s="61" t="s">
        <v>1783</v>
      </c>
      <c r="C12" s="61" t="s">
        <v>630</v>
      </c>
      <c r="D12" s="65">
        <v>319200</v>
      </c>
      <c r="E12" s="63">
        <v>3053.4672</v>
      </c>
      <c r="F12" s="64">
        <v>2.1424346784417398</v>
      </c>
      <c r="G12" s="63">
        <v>-3063.4422</v>
      </c>
      <c r="H12" s="63">
        <v>-2.1494335372857001</v>
      </c>
      <c r="I12" s="66"/>
    </row>
    <row r="13" spans="1:10">
      <c r="A13" s="61" t="s">
        <v>494</v>
      </c>
      <c r="B13" s="61" t="s">
        <v>1789</v>
      </c>
      <c r="C13" s="61" t="s">
        <v>488</v>
      </c>
      <c r="D13" s="65">
        <v>216875</v>
      </c>
      <c r="E13" s="63">
        <v>2918.4868750000001</v>
      </c>
      <c r="F13" s="64">
        <v>2.0477270853202798</v>
      </c>
      <c r="G13" s="63">
        <v>-2940.6275000000001</v>
      </c>
      <c r="H13" s="63">
        <v>-2.0632618330989301</v>
      </c>
      <c r="I13" s="66"/>
    </row>
    <row r="14" spans="1:10">
      <c r="A14" s="61" t="s">
        <v>492</v>
      </c>
      <c r="B14" s="61" t="s">
        <v>491</v>
      </c>
      <c r="C14" s="61" t="s">
        <v>488</v>
      </c>
      <c r="D14" s="65">
        <v>280500</v>
      </c>
      <c r="E14" s="63">
        <v>2880.4544999999998</v>
      </c>
      <c r="F14" s="64">
        <v>2.0210420503202302</v>
      </c>
      <c r="G14" s="63">
        <v>-2904.0862499999998</v>
      </c>
      <c r="H14" s="63">
        <v>-2.0376230310205501</v>
      </c>
      <c r="I14" s="66"/>
    </row>
    <row r="15" spans="1:10">
      <c r="A15" s="61" t="s">
        <v>769</v>
      </c>
      <c r="B15" s="61" t="s">
        <v>1791</v>
      </c>
      <c r="C15" s="61" t="s">
        <v>770</v>
      </c>
      <c r="D15" s="65">
        <v>94554</v>
      </c>
      <c r="E15" s="63">
        <v>2870.6594399999999</v>
      </c>
      <c r="F15" s="64">
        <v>2.0141694445750602</v>
      </c>
      <c r="G15" s="63">
        <v>-2885.208396</v>
      </c>
      <c r="H15" s="63">
        <v>-2.0243775738353098</v>
      </c>
      <c r="I15" s="66"/>
    </row>
    <row r="16" spans="1:10">
      <c r="A16" s="61" t="s">
        <v>511</v>
      </c>
      <c r="B16" s="61" t="s">
        <v>1793</v>
      </c>
      <c r="C16" s="61" t="s">
        <v>512</v>
      </c>
      <c r="D16" s="65">
        <v>943325</v>
      </c>
      <c r="E16" s="63">
        <v>2496.0379499999999</v>
      </c>
      <c r="F16" s="64">
        <v>1.75132002819177</v>
      </c>
      <c r="G16" s="63">
        <v>-2510.1732750000001</v>
      </c>
      <c r="H16" s="63">
        <v>-1.76123793740365</v>
      </c>
      <c r="I16" s="66"/>
    </row>
    <row r="17" spans="1:9">
      <c r="A17" s="61" t="s">
        <v>543</v>
      </c>
      <c r="B17" s="61" t="s">
        <v>542</v>
      </c>
      <c r="C17" s="61" t="s">
        <v>544</v>
      </c>
      <c r="D17" s="65">
        <v>594225</v>
      </c>
      <c r="E17" s="63">
        <v>2447.0185499999998</v>
      </c>
      <c r="F17" s="64">
        <v>1.7169260571425899</v>
      </c>
      <c r="G17" s="63">
        <v>-2460.7840500000002</v>
      </c>
      <c r="H17" s="63">
        <v>-1.72658448234726</v>
      </c>
      <c r="I17" s="66"/>
    </row>
    <row r="18" spans="1:9">
      <c r="A18" s="61" t="s">
        <v>502</v>
      </c>
      <c r="B18" s="61" t="s">
        <v>1766</v>
      </c>
      <c r="C18" s="61" t="s">
        <v>503</v>
      </c>
      <c r="D18" s="65">
        <v>128250</v>
      </c>
      <c r="E18" s="63">
        <v>2375.19</v>
      </c>
      <c r="F18" s="64">
        <v>1.66652827444423</v>
      </c>
      <c r="G18" s="63">
        <v>-2377.7550000000001</v>
      </c>
      <c r="H18" s="63">
        <v>-1.6683279810041001</v>
      </c>
      <c r="I18" s="66"/>
    </row>
    <row r="19" spans="1:9">
      <c r="A19" s="61" t="s">
        <v>717</v>
      </c>
      <c r="B19" s="61" t="s">
        <v>1790</v>
      </c>
      <c r="C19" s="61" t="s">
        <v>559</v>
      </c>
      <c r="D19" s="65">
        <v>231000</v>
      </c>
      <c r="E19" s="63">
        <v>2320.9724999999999</v>
      </c>
      <c r="F19" s="64">
        <v>1.62848710859237</v>
      </c>
      <c r="G19" s="63">
        <v>-2333.2443750000002</v>
      </c>
      <c r="H19" s="63">
        <v>-1.6370975467754001</v>
      </c>
      <c r="I19" s="66"/>
    </row>
    <row r="20" spans="1:9">
      <c r="A20" s="61" t="s">
        <v>772</v>
      </c>
      <c r="B20" s="61" t="s">
        <v>771</v>
      </c>
      <c r="C20" s="61" t="s">
        <v>512</v>
      </c>
      <c r="D20" s="65">
        <v>656250</v>
      </c>
      <c r="E20" s="63">
        <v>2039.953125</v>
      </c>
      <c r="F20" s="64">
        <v>1.43131267871343</v>
      </c>
      <c r="G20" s="63">
        <v>-2048.484375</v>
      </c>
      <c r="H20" s="63">
        <v>-1.43729854482998</v>
      </c>
      <c r="I20" s="66"/>
    </row>
    <row r="21" spans="1:9">
      <c r="A21" s="61" t="s">
        <v>774</v>
      </c>
      <c r="B21" s="61" t="s">
        <v>773</v>
      </c>
      <c r="C21" s="61" t="s">
        <v>606</v>
      </c>
      <c r="D21" s="65">
        <v>139925</v>
      </c>
      <c r="E21" s="63">
        <v>1597.2438749999999</v>
      </c>
      <c r="F21" s="64">
        <v>1.1206901674688601</v>
      </c>
      <c r="G21" s="63">
        <v>-1611.74315</v>
      </c>
      <c r="H21" s="63">
        <v>-1.1308634385530401</v>
      </c>
      <c r="I21" s="66"/>
    </row>
    <row r="22" spans="1:9">
      <c r="A22" s="61" t="s">
        <v>528</v>
      </c>
      <c r="B22" s="61" t="s">
        <v>527</v>
      </c>
      <c r="C22" s="61" t="s">
        <v>529</v>
      </c>
      <c r="D22" s="65">
        <v>188400</v>
      </c>
      <c r="E22" s="63">
        <v>1575.4949999999999</v>
      </c>
      <c r="F22" s="64">
        <v>1.10543028715408</v>
      </c>
      <c r="G22" s="63">
        <v>-1584.915</v>
      </c>
      <c r="H22" s="63">
        <v>-1.11203973580672</v>
      </c>
      <c r="I22" s="66"/>
    </row>
    <row r="23" spans="1:9">
      <c r="A23" s="61" t="s">
        <v>776</v>
      </c>
      <c r="B23" s="61" t="s">
        <v>775</v>
      </c>
      <c r="C23" s="61" t="s">
        <v>488</v>
      </c>
      <c r="D23" s="65">
        <v>1464000</v>
      </c>
      <c r="E23" s="63">
        <v>1561.9416000000001</v>
      </c>
      <c r="F23" s="64">
        <v>1.0959206797901</v>
      </c>
      <c r="G23" s="63">
        <v>-1574.0544</v>
      </c>
      <c r="H23" s="63">
        <v>-1.1044195045926199</v>
      </c>
      <c r="I23" s="66"/>
    </row>
    <row r="24" spans="1:9">
      <c r="A24" s="61" t="s">
        <v>608</v>
      </c>
      <c r="B24" s="61" t="s">
        <v>607</v>
      </c>
      <c r="C24" s="61" t="s">
        <v>609</v>
      </c>
      <c r="D24" s="65">
        <v>72000</v>
      </c>
      <c r="E24" s="63">
        <v>1525.104</v>
      </c>
      <c r="F24" s="64">
        <v>1.0700739467023599</v>
      </c>
      <c r="G24" s="63">
        <v>-1537.3059000000001</v>
      </c>
      <c r="H24" s="63">
        <v>-1.0786352876274901</v>
      </c>
      <c r="I24" s="66"/>
    </row>
    <row r="25" spans="1:9">
      <c r="A25" s="61" t="s">
        <v>721</v>
      </c>
      <c r="B25" s="61" t="s">
        <v>1785</v>
      </c>
      <c r="C25" s="61" t="s">
        <v>523</v>
      </c>
      <c r="D25" s="65">
        <v>70350</v>
      </c>
      <c r="E25" s="63">
        <v>1310.26875</v>
      </c>
      <c r="F25" s="64">
        <v>0.91933694525309395</v>
      </c>
      <c r="G25" s="63">
        <v>-1316.1078</v>
      </c>
      <c r="H25" s="63">
        <v>-0.92343385620375196</v>
      </c>
      <c r="I25" s="66"/>
    </row>
    <row r="26" spans="1:9">
      <c r="A26" s="61" t="s">
        <v>505</v>
      </c>
      <c r="B26" s="61" t="s">
        <v>504</v>
      </c>
      <c r="C26" s="61" t="s">
        <v>506</v>
      </c>
      <c r="D26" s="65">
        <v>42200</v>
      </c>
      <c r="E26" s="63">
        <v>1295.0336</v>
      </c>
      <c r="F26" s="64">
        <v>0.90864735484542103</v>
      </c>
      <c r="G26" s="63">
        <v>-1293.7791999999999</v>
      </c>
      <c r="H26" s="63">
        <v>-0.907767217649044</v>
      </c>
      <c r="I26" s="66"/>
    </row>
    <row r="27" spans="1:9">
      <c r="A27" s="61" t="s">
        <v>729</v>
      </c>
      <c r="B27" s="61" t="s">
        <v>728</v>
      </c>
      <c r="C27" s="61" t="s">
        <v>488</v>
      </c>
      <c r="D27" s="65">
        <v>5131500</v>
      </c>
      <c r="E27" s="63">
        <v>1240.7967000000001</v>
      </c>
      <c r="F27" s="64">
        <v>0.87059257717786498</v>
      </c>
      <c r="G27" s="63">
        <v>-1250.9664</v>
      </c>
      <c r="H27" s="63">
        <v>-0.87772804532677695</v>
      </c>
      <c r="I27" s="66"/>
    </row>
    <row r="28" spans="1:9">
      <c r="A28" s="61" t="s">
        <v>778</v>
      </c>
      <c r="B28" s="61" t="s">
        <v>777</v>
      </c>
      <c r="C28" s="61" t="s">
        <v>744</v>
      </c>
      <c r="D28" s="65">
        <v>68400</v>
      </c>
      <c r="E28" s="63">
        <v>1238.1768</v>
      </c>
      <c r="F28" s="64">
        <v>0.868754350582849</v>
      </c>
      <c r="G28" s="63">
        <v>-1251.0891999999999</v>
      </c>
      <c r="H28" s="63">
        <v>-0.87781420671685595</v>
      </c>
      <c r="I28" s="66"/>
    </row>
    <row r="29" spans="1:9">
      <c r="A29" s="61" t="s">
        <v>643</v>
      </c>
      <c r="B29" s="61" t="s">
        <v>642</v>
      </c>
      <c r="C29" s="61" t="s">
        <v>644</v>
      </c>
      <c r="D29" s="65">
        <v>526500</v>
      </c>
      <c r="E29" s="63">
        <v>1236.7484999999999</v>
      </c>
      <c r="F29" s="64">
        <v>0.86775219819319205</v>
      </c>
      <c r="G29" s="63">
        <v>-1244.54025</v>
      </c>
      <c r="H29" s="63">
        <v>-0.87321920154130295</v>
      </c>
      <c r="I29" s="66"/>
    </row>
    <row r="30" spans="1:9">
      <c r="A30" s="61" t="s">
        <v>496</v>
      </c>
      <c r="B30" s="61" t="s">
        <v>495</v>
      </c>
      <c r="C30" s="61" t="s">
        <v>497</v>
      </c>
      <c r="D30" s="65">
        <v>29750</v>
      </c>
      <c r="E30" s="63">
        <v>1232.6614999999999</v>
      </c>
      <c r="F30" s="64">
        <v>0.86488459557712605</v>
      </c>
      <c r="G30" s="63">
        <v>-1241.079</v>
      </c>
      <c r="H30" s="63">
        <v>-0.87079065014544899</v>
      </c>
      <c r="I30" s="66"/>
    </row>
    <row r="31" spans="1:9">
      <c r="A31" s="61" t="s">
        <v>627</v>
      </c>
      <c r="B31" s="61" t="s">
        <v>626</v>
      </c>
      <c r="C31" s="61" t="s">
        <v>526</v>
      </c>
      <c r="D31" s="65">
        <v>317550</v>
      </c>
      <c r="E31" s="63">
        <v>1224.15525</v>
      </c>
      <c r="F31" s="64">
        <v>0.85891627046019203</v>
      </c>
      <c r="G31" s="63">
        <v>-1234.0341000000001</v>
      </c>
      <c r="H31" s="63">
        <v>-0.86584766661965396</v>
      </c>
      <c r="I31" s="66"/>
    </row>
    <row r="32" spans="1:9">
      <c r="A32" s="61" t="s">
        <v>780</v>
      </c>
      <c r="B32" s="61" t="s">
        <v>779</v>
      </c>
      <c r="C32" s="61" t="s">
        <v>509</v>
      </c>
      <c r="D32" s="65">
        <v>54450</v>
      </c>
      <c r="E32" s="63">
        <v>1176.9911999999999</v>
      </c>
      <c r="F32" s="64">
        <v>0.82582408715599198</v>
      </c>
      <c r="G32" s="63">
        <v>-1185.86655</v>
      </c>
      <c r="H32" s="63">
        <v>-0.83205138759115305</v>
      </c>
      <c r="I32" s="66"/>
    </row>
    <row r="33" spans="1:9">
      <c r="A33" s="61" t="s">
        <v>571</v>
      </c>
      <c r="B33" s="61" t="s">
        <v>570</v>
      </c>
      <c r="C33" s="61" t="s">
        <v>552</v>
      </c>
      <c r="D33" s="65">
        <v>196900</v>
      </c>
      <c r="E33" s="63">
        <v>1133.8486499999999</v>
      </c>
      <c r="F33" s="64">
        <v>0.79555354904888298</v>
      </c>
      <c r="G33" s="63">
        <v>-1142.9363000000001</v>
      </c>
      <c r="H33" s="63">
        <v>-0.80192980765272304</v>
      </c>
      <c r="I33" s="66"/>
    </row>
    <row r="34" spans="1:9">
      <c r="A34" s="61" t="s">
        <v>711</v>
      </c>
      <c r="B34" s="61" t="s">
        <v>1792</v>
      </c>
      <c r="C34" s="61" t="s">
        <v>535</v>
      </c>
      <c r="D34" s="65">
        <v>59800</v>
      </c>
      <c r="E34" s="63">
        <v>1116.2267999999999</v>
      </c>
      <c r="F34" s="64">
        <v>0.78318935449054705</v>
      </c>
      <c r="G34" s="63">
        <v>-1119.0062</v>
      </c>
      <c r="H34" s="63">
        <v>-0.78513949266306804</v>
      </c>
      <c r="I34" s="66"/>
    </row>
    <row r="35" spans="1:9">
      <c r="A35" s="61" t="s">
        <v>691</v>
      </c>
      <c r="B35" s="61" t="s">
        <v>690</v>
      </c>
      <c r="C35" s="61" t="s">
        <v>559</v>
      </c>
      <c r="D35" s="65">
        <v>451200</v>
      </c>
      <c r="E35" s="63">
        <v>1066.81728</v>
      </c>
      <c r="F35" s="64">
        <v>0.74852165965067397</v>
      </c>
      <c r="G35" s="63">
        <v>-1073.2924700000001</v>
      </c>
      <c r="H35" s="63">
        <v>-0.75306491186098101</v>
      </c>
      <c r="I35" s="66"/>
    </row>
    <row r="36" spans="1:9">
      <c r="A36" s="61" t="s">
        <v>685</v>
      </c>
      <c r="B36" s="61" t="s">
        <v>684</v>
      </c>
      <c r="C36" s="61" t="s">
        <v>488</v>
      </c>
      <c r="D36" s="65">
        <v>268000</v>
      </c>
      <c r="E36" s="63">
        <v>1051.23</v>
      </c>
      <c r="F36" s="64">
        <v>0.73758500075530997</v>
      </c>
      <c r="G36" s="63">
        <v>-1058.0640000000001</v>
      </c>
      <c r="H36" s="63">
        <v>-0.74238000840840401</v>
      </c>
      <c r="I36" s="66"/>
    </row>
    <row r="37" spans="1:9">
      <c r="A37" s="61" t="s">
        <v>782</v>
      </c>
      <c r="B37" s="61" t="s">
        <v>781</v>
      </c>
      <c r="C37" s="61" t="s">
        <v>512</v>
      </c>
      <c r="D37" s="65">
        <v>86350</v>
      </c>
      <c r="E37" s="63">
        <v>844.50300000000004</v>
      </c>
      <c r="F37" s="64">
        <v>0.5925370717092</v>
      </c>
      <c r="G37" s="63">
        <v>-848.23860000000002</v>
      </c>
      <c r="H37" s="63">
        <v>-0.59515811803476304</v>
      </c>
      <c r="I37" s="66"/>
    </row>
    <row r="38" spans="1:9">
      <c r="A38" s="61" t="s">
        <v>525</v>
      </c>
      <c r="B38" s="61" t="s">
        <v>524</v>
      </c>
      <c r="C38" s="61" t="s">
        <v>526</v>
      </c>
      <c r="D38" s="65">
        <v>229500</v>
      </c>
      <c r="E38" s="63">
        <v>818.51175000000001</v>
      </c>
      <c r="F38" s="64">
        <v>0.57430057146578795</v>
      </c>
      <c r="G38" s="63">
        <v>-822.64274999999998</v>
      </c>
      <c r="H38" s="63">
        <v>-0.57719904624116602</v>
      </c>
      <c r="I38" s="66"/>
    </row>
    <row r="39" spans="1:9">
      <c r="A39" s="61" t="s">
        <v>784</v>
      </c>
      <c r="B39" s="61" t="s">
        <v>783</v>
      </c>
      <c r="C39" s="61" t="s">
        <v>506</v>
      </c>
      <c r="D39" s="65">
        <v>225600</v>
      </c>
      <c r="E39" s="63">
        <v>794.56320000000005</v>
      </c>
      <c r="F39" s="64">
        <v>0.55749731121842205</v>
      </c>
      <c r="G39" s="63">
        <v>-801.29280000000006</v>
      </c>
      <c r="H39" s="63">
        <v>-0.56221906765714902</v>
      </c>
      <c r="I39" s="66"/>
    </row>
    <row r="40" spans="1:9">
      <c r="A40" s="61" t="s">
        <v>786</v>
      </c>
      <c r="B40" s="61" t="s">
        <v>785</v>
      </c>
      <c r="C40" s="61" t="s">
        <v>538</v>
      </c>
      <c r="D40" s="65">
        <v>455900</v>
      </c>
      <c r="E40" s="63">
        <v>790.94091000000003</v>
      </c>
      <c r="F40" s="64">
        <v>0.55495576771948696</v>
      </c>
      <c r="G40" s="63">
        <v>-797.39448000000004</v>
      </c>
      <c r="H40" s="63">
        <v>-0.55948385047333205</v>
      </c>
      <c r="I40" s="66"/>
    </row>
    <row r="41" spans="1:9">
      <c r="A41" s="61" t="s">
        <v>573</v>
      </c>
      <c r="B41" s="61" t="s">
        <v>572</v>
      </c>
      <c r="C41" s="61" t="s">
        <v>574</v>
      </c>
      <c r="D41" s="65">
        <v>495000</v>
      </c>
      <c r="E41" s="63">
        <v>780.61500000000001</v>
      </c>
      <c r="F41" s="64">
        <v>0.54771069638861802</v>
      </c>
      <c r="G41" s="63">
        <v>-788.25850000000003</v>
      </c>
      <c r="H41" s="63">
        <v>-0.55307368160904802</v>
      </c>
      <c r="I41" s="66"/>
    </row>
    <row r="42" spans="1:9">
      <c r="A42" s="61" t="s">
        <v>561</v>
      </c>
      <c r="B42" s="61" t="s">
        <v>560</v>
      </c>
      <c r="C42" s="61" t="s">
        <v>506</v>
      </c>
      <c r="D42" s="65">
        <v>5350</v>
      </c>
      <c r="E42" s="63">
        <v>755.15250000000003</v>
      </c>
      <c r="F42" s="64">
        <v>0.52984518828693505</v>
      </c>
      <c r="G42" s="63">
        <v>-757.09100000000001</v>
      </c>
      <c r="H42" s="63">
        <v>-0.53120531739661003</v>
      </c>
      <c r="I42" s="66"/>
    </row>
    <row r="43" spans="1:9">
      <c r="A43" s="61" t="s">
        <v>788</v>
      </c>
      <c r="B43" s="61" t="s">
        <v>787</v>
      </c>
      <c r="C43" s="61" t="s">
        <v>789</v>
      </c>
      <c r="D43" s="65">
        <v>137700</v>
      </c>
      <c r="E43" s="63">
        <v>698.89634999999998</v>
      </c>
      <c r="F43" s="64">
        <v>0.49037362408096602</v>
      </c>
      <c r="G43" s="63">
        <v>-703.37159999999994</v>
      </c>
      <c r="H43" s="63">
        <v>-0.49351363842095802</v>
      </c>
      <c r="I43" s="66"/>
    </row>
    <row r="44" spans="1:9">
      <c r="A44" s="61" t="s">
        <v>709</v>
      </c>
      <c r="B44" s="61" t="s">
        <v>1788</v>
      </c>
      <c r="C44" s="61" t="s">
        <v>609</v>
      </c>
      <c r="D44" s="65">
        <v>224250</v>
      </c>
      <c r="E44" s="63">
        <v>643.48537499999998</v>
      </c>
      <c r="F44" s="64">
        <v>0.45149506844877502</v>
      </c>
      <c r="G44" s="63">
        <v>-647.32953750000001</v>
      </c>
      <c r="H44" s="63">
        <v>-0.45419228656513999</v>
      </c>
      <c r="I44" s="66"/>
    </row>
    <row r="45" spans="1:9">
      <c r="A45" s="61" t="s">
        <v>731</v>
      </c>
      <c r="B45" s="61" t="s">
        <v>730</v>
      </c>
      <c r="C45" s="61" t="s">
        <v>538</v>
      </c>
      <c r="D45" s="65">
        <v>50625</v>
      </c>
      <c r="E45" s="63">
        <v>620.86500000000001</v>
      </c>
      <c r="F45" s="64">
        <v>0.43562370888763202</v>
      </c>
      <c r="G45" s="63">
        <v>-622.00372500000003</v>
      </c>
      <c r="H45" s="63">
        <v>-0.436422683878819</v>
      </c>
      <c r="I45" s="66"/>
    </row>
    <row r="46" spans="1:9">
      <c r="A46" s="61" t="s">
        <v>723</v>
      </c>
      <c r="B46" s="61" t="s">
        <v>722</v>
      </c>
      <c r="C46" s="61" t="s">
        <v>552</v>
      </c>
      <c r="D46" s="65">
        <v>33375</v>
      </c>
      <c r="E46" s="63">
        <v>589.30237499999998</v>
      </c>
      <c r="F46" s="64">
        <v>0.41347810917637601</v>
      </c>
      <c r="G46" s="63">
        <v>-593.42250000000001</v>
      </c>
      <c r="H46" s="63">
        <v>-0.416368953616923</v>
      </c>
      <c r="I46" s="66"/>
    </row>
    <row r="47" spans="1:9">
      <c r="A47" s="61" t="s">
        <v>791</v>
      </c>
      <c r="B47" s="61" t="s">
        <v>790</v>
      </c>
      <c r="C47" s="61" t="s">
        <v>532</v>
      </c>
      <c r="D47" s="65">
        <v>41500</v>
      </c>
      <c r="E47" s="63">
        <v>583.15800000000002</v>
      </c>
      <c r="F47" s="64">
        <v>0.40916696999749402</v>
      </c>
      <c r="G47" s="63">
        <v>-583.56050000000005</v>
      </c>
      <c r="H47" s="63">
        <v>-0.40944938009119702</v>
      </c>
      <c r="I47" s="66"/>
    </row>
    <row r="48" spans="1:9">
      <c r="A48" s="61" t="s">
        <v>793</v>
      </c>
      <c r="B48" s="61" t="s">
        <v>792</v>
      </c>
      <c r="C48" s="61" t="s">
        <v>794</v>
      </c>
      <c r="D48" s="65">
        <v>129600</v>
      </c>
      <c r="E48" s="63">
        <v>569.00879999999995</v>
      </c>
      <c r="F48" s="64">
        <v>0.39923932553083402</v>
      </c>
      <c r="G48" s="63">
        <v>-572.50800000000004</v>
      </c>
      <c r="H48" s="63">
        <v>-0.40169450416409502</v>
      </c>
      <c r="I48" s="66"/>
    </row>
    <row r="49" spans="1:9">
      <c r="A49" s="61" t="s">
        <v>796</v>
      </c>
      <c r="B49" s="61" t="s">
        <v>795</v>
      </c>
      <c r="C49" s="61" t="s">
        <v>789</v>
      </c>
      <c r="D49" s="65">
        <v>39600</v>
      </c>
      <c r="E49" s="63">
        <v>534.75840000000005</v>
      </c>
      <c r="F49" s="64">
        <v>0.375207875410622</v>
      </c>
      <c r="G49" s="63">
        <v>-532.69920000000002</v>
      </c>
      <c r="H49" s="63">
        <v>-0.37376305835483498</v>
      </c>
      <c r="I49" s="66"/>
    </row>
    <row r="50" spans="1:9">
      <c r="A50" s="61" t="s">
        <v>798</v>
      </c>
      <c r="B50" s="61" t="s">
        <v>797</v>
      </c>
      <c r="C50" s="61" t="s">
        <v>526</v>
      </c>
      <c r="D50" s="65">
        <v>230750</v>
      </c>
      <c r="E50" s="63">
        <v>516.34927500000003</v>
      </c>
      <c r="F50" s="64">
        <v>0.36229129723360198</v>
      </c>
      <c r="G50" s="63">
        <v>-521.30330000000004</v>
      </c>
      <c r="H50" s="63">
        <v>-0.36576723925710403</v>
      </c>
      <c r="I50" s="66"/>
    </row>
    <row r="51" spans="1:9">
      <c r="A51" s="61" t="s">
        <v>800</v>
      </c>
      <c r="B51" s="61" t="s">
        <v>799</v>
      </c>
      <c r="C51" s="61" t="s">
        <v>801</v>
      </c>
      <c r="D51" s="65">
        <v>178250</v>
      </c>
      <c r="E51" s="63">
        <v>500.43687499999999</v>
      </c>
      <c r="F51" s="64">
        <v>0.35112652114652398</v>
      </c>
      <c r="G51" s="63">
        <v>-505.303675</v>
      </c>
      <c r="H51" s="63">
        <v>-0.354541262622391</v>
      </c>
      <c r="I51" s="66"/>
    </row>
    <row r="52" spans="1:9">
      <c r="A52" s="61" t="s">
        <v>803</v>
      </c>
      <c r="B52" s="61" t="s">
        <v>802</v>
      </c>
      <c r="C52" s="61" t="s">
        <v>559</v>
      </c>
      <c r="D52" s="65">
        <v>47025</v>
      </c>
      <c r="E52" s="63">
        <v>490.07103749999999</v>
      </c>
      <c r="F52" s="64">
        <v>0.34385343508518001</v>
      </c>
      <c r="G52" s="63">
        <v>-492.42765000000003</v>
      </c>
      <c r="H52" s="63">
        <v>-0.34550692864281402</v>
      </c>
      <c r="I52" s="66"/>
    </row>
    <row r="53" spans="1:9">
      <c r="A53" s="61" t="s">
        <v>805</v>
      </c>
      <c r="B53" s="61" t="s">
        <v>804</v>
      </c>
      <c r="C53" s="61" t="s">
        <v>552</v>
      </c>
      <c r="D53" s="65">
        <v>99900</v>
      </c>
      <c r="E53" s="63">
        <v>487.46204999999998</v>
      </c>
      <c r="F53" s="64">
        <v>0.34202286513649299</v>
      </c>
      <c r="G53" s="63">
        <v>-490.75875000000002</v>
      </c>
      <c r="H53" s="63">
        <v>-0.34433596167292102</v>
      </c>
      <c r="I53" s="66"/>
    </row>
    <row r="54" spans="1:9">
      <c r="A54" s="61" t="s">
        <v>807</v>
      </c>
      <c r="B54" s="61" t="s">
        <v>806</v>
      </c>
      <c r="C54" s="61" t="s">
        <v>549</v>
      </c>
      <c r="D54" s="65">
        <v>93750</v>
      </c>
      <c r="E54" s="63">
        <v>445.546875</v>
      </c>
      <c r="F54" s="64">
        <v>0.31261350240518399</v>
      </c>
      <c r="G54" s="63">
        <v>-448.291875</v>
      </c>
      <c r="H54" s="63">
        <v>-0.31453950416224302</v>
      </c>
      <c r="I54" s="66"/>
    </row>
    <row r="55" spans="1:9">
      <c r="A55" s="61" t="s">
        <v>618</v>
      </c>
      <c r="B55" s="61" t="s">
        <v>617</v>
      </c>
      <c r="C55" s="61" t="s">
        <v>541</v>
      </c>
      <c r="D55" s="65">
        <v>5125</v>
      </c>
      <c r="E55" s="63">
        <v>444.95249999999999</v>
      </c>
      <c r="F55" s="64">
        <v>0.31219646513948202</v>
      </c>
      <c r="G55" s="63">
        <v>-448.05312500000002</v>
      </c>
      <c r="H55" s="63">
        <v>-0.31437198761597801</v>
      </c>
      <c r="I55" s="66"/>
    </row>
    <row r="56" spans="1:9">
      <c r="A56" s="61" t="s">
        <v>719</v>
      </c>
      <c r="B56" s="61" t="s">
        <v>718</v>
      </c>
      <c r="C56" s="61" t="s">
        <v>488</v>
      </c>
      <c r="D56" s="65">
        <v>216000</v>
      </c>
      <c r="E56" s="63">
        <v>441.02879999999999</v>
      </c>
      <c r="F56" s="64">
        <v>0.30944344033286098</v>
      </c>
      <c r="G56" s="63">
        <v>-443.23200000000003</v>
      </c>
      <c r="H56" s="63">
        <v>-0.31098929354639598</v>
      </c>
      <c r="I56" s="66"/>
    </row>
    <row r="57" spans="1:9">
      <c r="A57" s="61" t="s">
        <v>809</v>
      </c>
      <c r="B57" s="61" t="s">
        <v>808</v>
      </c>
      <c r="C57" s="61" t="s">
        <v>810</v>
      </c>
      <c r="D57" s="65">
        <v>2350</v>
      </c>
      <c r="E57" s="63">
        <v>439.35599999999999</v>
      </c>
      <c r="F57" s="64">
        <v>0.30826973696702897</v>
      </c>
      <c r="G57" s="63">
        <v>-442.67349999999999</v>
      </c>
      <c r="H57" s="63">
        <v>-0.31059742761513298</v>
      </c>
      <c r="I57" s="66"/>
    </row>
    <row r="58" spans="1:9">
      <c r="A58" s="61" t="s">
        <v>701</v>
      </c>
      <c r="B58" s="61" t="s">
        <v>700</v>
      </c>
      <c r="C58" s="61" t="s">
        <v>559</v>
      </c>
      <c r="D58" s="65">
        <v>24300</v>
      </c>
      <c r="E58" s="63">
        <v>432.58859999999999</v>
      </c>
      <c r="F58" s="64">
        <v>0.303521458536894</v>
      </c>
      <c r="G58" s="63">
        <v>-435.87119999999999</v>
      </c>
      <c r="H58" s="63">
        <v>-0.305824661949543</v>
      </c>
      <c r="I58" s="66"/>
    </row>
    <row r="59" spans="1:9">
      <c r="A59" s="61" t="s">
        <v>812</v>
      </c>
      <c r="B59" s="61" t="s">
        <v>811</v>
      </c>
      <c r="C59" s="61" t="s">
        <v>523</v>
      </c>
      <c r="D59" s="65">
        <v>28050</v>
      </c>
      <c r="E59" s="63">
        <v>425.63069999999999</v>
      </c>
      <c r="F59" s="64">
        <v>0.29863951768973801</v>
      </c>
      <c r="G59" s="63">
        <v>-427.41399999999999</v>
      </c>
      <c r="H59" s="63">
        <v>-0.29989075227384099</v>
      </c>
      <c r="I59" s="66"/>
    </row>
    <row r="60" spans="1:9">
      <c r="A60" s="61" t="s">
        <v>522</v>
      </c>
      <c r="B60" s="61" t="s">
        <v>521</v>
      </c>
      <c r="C60" s="61" t="s">
        <v>523</v>
      </c>
      <c r="D60" s="65">
        <v>28475</v>
      </c>
      <c r="E60" s="63">
        <v>417.27265</v>
      </c>
      <c r="F60" s="64">
        <v>0.29277517561848498</v>
      </c>
      <c r="G60" s="63">
        <v>-420.68115</v>
      </c>
      <c r="H60" s="63">
        <v>-0.29516671550516499</v>
      </c>
      <c r="I60" s="66"/>
    </row>
    <row r="61" spans="1:9">
      <c r="A61" s="61" t="s">
        <v>517</v>
      </c>
      <c r="B61" s="61" t="s">
        <v>516</v>
      </c>
      <c r="C61" s="61" t="s">
        <v>518</v>
      </c>
      <c r="D61" s="65">
        <v>3700</v>
      </c>
      <c r="E61" s="63">
        <v>416.36099999999999</v>
      </c>
      <c r="F61" s="64">
        <v>0.29213552552674699</v>
      </c>
      <c r="G61" s="63">
        <v>-419.75799999999998</v>
      </c>
      <c r="H61" s="63">
        <v>-0.29451899655360603</v>
      </c>
      <c r="I61" s="66"/>
    </row>
    <row r="62" spans="1:9">
      <c r="A62" s="61" t="s">
        <v>814</v>
      </c>
      <c r="B62" s="61" t="s">
        <v>813</v>
      </c>
      <c r="C62" s="61" t="s">
        <v>630</v>
      </c>
      <c r="D62" s="65">
        <v>116250</v>
      </c>
      <c r="E62" s="63">
        <v>394.78500000000003</v>
      </c>
      <c r="F62" s="64">
        <v>0.27699694122426599</v>
      </c>
      <c r="G62" s="63">
        <v>-398.85374999999999</v>
      </c>
      <c r="H62" s="63">
        <v>-0.27985173891061699</v>
      </c>
      <c r="I62" s="66"/>
    </row>
    <row r="63" spans="1:9">
      <c r="A63" s="61" t="s">
        <v>816</v>
      </c>
      <c r="B63" s="61" t="s">
        <v>815</v>
      </c>
      <c r="C63" s="61" t="s">
        <v>526</v>
      </c>
      <c r="D63" s="65">
        <v>26400</v>
      </c>
      <c r="E63" s="63">
        <v>393.94080000000002</v>
      </c>
      <c r="F63" s="64">
        <v>0.27640461674947198</v>
      </c>
      <c r="G63" s="63">
        <v>-397.34640000000002</v>
      </c>
      <c r="H63" s="63">
        <v>-0.27879412188019698</v>
      </c>
      <c r="I63" s="66"/>
    </row>
    <row r="64" spans="1:9">
      <c r="A64" s="61" t="s">
        <v>817</v>
      </c>
      <c r="B64" s="61" t="s">
        <v>694</v>
      </c>
      <c r="C64" s="61" t="s">
        <v>506</v>
      </c>
      <c r="D64" s="65">
        <v>11375</v>
      </c>
      <c r="E64" s="63">
        <v>393.64325000000002</v>
      </c>
      <c r="F64" s="64">
        <v>0.27619584377212703</v>
      </c>
      <c r="G64" s="63">
        <v>-396.94637499999999</v>
      </c>
      <c r="H64" s="63">
        <v>-0.27851344834545499</v>
      </c>
      <c r="I64" s="66"/>
    </row>
    <row r="65" spans="1:9">
      <c r="A65" s="61" t="s">
        <v>819</v>
      </c>
      <c r="B65" s="61" t="s">
        <v>818</v>
      </c>
      <c r="C65" s="61" t="s">
        <v>820</v>
      </c>
      <c r="D65" s="65">
        <v>445500</v>
      </c>
      <c r="E65" s="63">
        <v>379.38780000000003</v>
      </c>
      <c r="F65" s="64">
        <v>0.26619365005712903</v>
      </c>
      <c r="G65" s="63">
        <v>-382.1499</v>
      </c>
      <c r="H65" s="63">
        <v>-0.26813164985792098</v>
      </c>
      <c r="I65" s="66"/>
    </row>
    <row r="66" spans="1:9">
      <c r="A66" s="61" t="s">
        <v>822</v>
      </c>
      <c r="B66" s="61" t="s">
        <v>821</v>
      </c>
      <c r="C66" s="61" t="s">
        <v>488</v>
      </c>
      <c r="D66" s="65">
        <v>290250</v>
      </c>
      <c r="E66" s="63">
        <v>364.3218</v>
      </c>
      <c r="F66" s="64">
        <v>0.25562274205281099</v>
      </c>
      <c r="G66" s="63">
        <v>-368.21249999999998</v>
      </c>
      <c r="H66" s="63">
        <v>-0.25835261273994697</v>
      </c>
      <c r="I66" s="66"/>
    </row>
    <row r="67" spans="1:9">
      <c r="A67" s="61" t="s">
        <v>705</v>
      </c>
      <c r="B67" s="61" t="s">
        <v>704</v>
      </c>
      <c r="C67" s="61" t="s">
        <v>488</v>
      </c>
      <c r="D67" s="65">
        <v>34000</v>
      </c>
      <c r="E67" s="63">
        <v>352.59699999999998</v>
      </c>
      <c r="F67" s="64">
        <v>0.24739615356422501</v>
      </c>
      <c r="G67" s="63">
        <v>-355.19799999999998</v>
      </c>
      <c r="H67" s="63">
        <v>-0.24922111916353701</v>
      </c>
      <c r="I67" s="66"/>
    </row>
    <row r="68" spans="1:9">
      <c r="A68" s="61" t="s">
        <v>824</v>
      </c>
      <c r="B68" s="61" t="s">
        <v>823</v>
      </c>
      <c r="C68" s="61" t="s">
        <v>630</v>
      </c>
      <c r="D68" s="65">
        <v>63700</v>
      </c>
      <c r="E68" s="63">
        <v>339.61655000000002</v>
      </c>
      <c r="F68" s="64">
        <v>0.23828855082928199</v>
      </c>
      <c r="G68" s="63">
        <v>-341.95997499999999</v>
      </c>
      <c r="H68" s="63">
        <v>-0.23993279150962299</v>
      </c>
      <c r="I68" s="66"/>
    </row>
    <row r="69" spans="1:9">
      <c r="A69" s="61" t="s">
        <v>826</v>
      </c>
      <c r="B69" s="61" t="s">
        <v>825</v>
      </c>
      <c r="C69" s="61" t="s">
        <v>564</v>
      </c>
      <c r="D69" s="65">
        <v>85050</v>
      </c>
      <c r="E69" s="63">
        <v>328.88835</v>
      </c>
      <c r="F69" s="64">
        <v>0.23076121674910599</v>
      </c>
      <c r="G69" s="63">
        <v>-332.10607499999998</v>
      </c>
      <c r="H69" s="63">
        <v>-0.23301890126777</v>
      </c>
      <c r="I69" s="66"/>
    </row>
    <row r="70" spans="1:9">
      <c r="A70" s="61" t="s">
        <v>556</v>
      </c>
      <c r="B70" s="61" t="s">
        <v>555</v>
      </c>
      <c r="C70" s="61" t="s">
        <v>544</v>
      </c>
      <c r="D70" s="65">
        <v>7500</v>
      </c>
      <c r="E70" s="63">
        <v>328.59</v>
      </c>
      <c r="F70" s="64">
        <v>0.23055188245977301</v>
      </c>
      <c r="G70" s="63">
        <v>-330.80250000000001</v>
      </c>
      <c r="H70" s="63">
        <v>-0.23210426092516301</v>
      </c>
      <c r="I70" s="66"/>
    </row>
    <row r="71" spans="1:9">
      <c r="A71" s="61" t="s">
        <v>828</v>
      </c>
      <c r="B71" s="61" t="s">
        <v>827</v>
      </c>
      <c r="C71" s="61" t="s">
        <v>497</v>
      </c>
      <c r="D71" s="65">
        <v>299000</v>
      </c>
      <c r="E71" s="63">
        <v>313.7407</v>
      </c>
      <c r="F71" s="64">
        <v>0.220133019840065</v>
      </c>
      <c r="G71" s="63">
        <v>-316.31209999999999</v>
      </c>
      <c r="H71" s="63">
        <v>-0.22193721689584001</v>
      </c>
      <c r="I71" s="66"/>
    </row>
    <row r="72" spans="1:9">
      <c r="A72" s="61" t="s">
        <v>830</v>
      </c>
      <c r="B72" s="61" t="s">
        <v>829</v>
      </c>
      <c r="C72" s="61" t="s">
        <v>616</v>
      </c>
      <c r="D72" s="65">
        <v>73500</v>
      </c>
      <c r="E72" s="63">
        <v>304.36349999999999</v>
      </c>
      <c r="F72" s="64">
        <v>0.21355360137875501</v>
      </c>
      <c r="G72" s="63">
        <v>-307.0095</v>
      </c>
      <c r="H72" s="63">
        <v>-0.21541014077736301</v>
      </c>
      <c r="I72" s="66"/>
    </row>
    <row r="73" spans="1:9">
      <c r="A73" s="61" t="s">
        <v>832</v>
      </c>
      <c r="B73" s="61" t="s">
        <v>831</v>
      </c>
      <c r="C73" s="61" t="s">
        <v>526</v>
      </c>
      <c r="D73" s="65">
        <v>19575</v>
      </c>
      <c r="E73" s="63">
        <v>291.94155000000001</v>
      </c>
      <c r="F73" s="64">
        <v>0.204837864575075</v>
      </c>
      <c r="G73" s="63">
        <v>-294.39449999999999</v>
      </c>
      <c r="H73" s="63">
        <v>-0.20655895237470301</v>
      </c>
      <c r="I73" s="66"/>
    </row>
    <row r="74" spans="1:9">
      <c r="A74" s="61" t="s">
        <v>834</v>
      </c>
      <c r="B74" s="61" t="s">
        <v>833</v>
      </c>
      <c r="C74" s="61" t="s">
        <v>616</v>
      </c>
      <c r="D74" s="65">
        <v>775</v>
      </c>
      <c r="E74" s="63">
        <v>270.63</v>
      </c>
      <c r="F74" s="64">
        <v>0.189884828966458</v>
      </c>
      <c r="G74" s="63">
        <v>-272.45125000000002</v>
      </c>
      <c r="H74" s="63">
        <v>-0.19116269078796799</v>
      </c>
      <c r="I74" s="66"/>
    </row>
    <row r="75" spans="1:9">
      <c r="A75" s="61" t="s">
        <v>703</v>
      </c>
      <c r="B75" s="61" t="s">
        <v>702</v>
      </c>
      <c r="C75" s="61" t="s">
        <v>526</v>
      </c>
      <c r="D75" s="65">
        <v>93100</v>
      </c>
      <c r="E75" s="63">
        <v>266.5453</v>
      </c>
      <c r="F75" s="64">
        <v>0.18701884012235601</v>
      </c>
      <c r="G75" s="63">
        <v>-267.98835000000003</v>
      </c>
      <c r="H75" s="63">
        <v>-0.18803134170178201</v>
      </c>
      <c r="I75" s="66"/>
    </row>
    <row r="76" spans="1:9">
      <c r="A76" s="61" t="s">
        <v>836</v>
      </c>
      <c r="B76" s="61" t="s">
        <v>835</v>
      </c>
      <c r="C76" s="61" t="s">
        <v>559</v>
      </c>
      <c r="D76" s="65">
        <v>81000</v>
      </c>
      <c r="E76" s="63">
        <v>262.60199999999998</v>
      </c>
      <c r="F76" s="64">
        <v>0.18425206317204201</v>
      </c>
      <c r="G76" s="63">
        <v>-264.09899999999999</v>
      </c>
      <c r="H76" s="63">
        <v>-0.18530241822862401</v>
      </c>
      <c r="I76" s="66"/>
    </row>
    <row r="77" spans="1:9">
      <c r="A77" s="61" t="s">
        <v>576</v>
      </c>
      <c r="B77" s="61" t="s">
        <v>575</v>
      </c>
      <c r="C77" s="61" t="s">
        <v>559</v>
      </c>
      <c r="D77" s="65">
        <v>24700</v>
      </c>
      <c r="E77" s="63">
        <v>256.48480000000001</v>
      </c>
      <c r="F77" s="64">
        <v>0.17995999105973501</v>
      </c>
      <c r="G77" s="63">
        <v>-258.70780000000002</v>
      </c>
      <c r="H77" s="63">
        <v>-0.18151973674496</v>
      </c>
      <c r="I77" s="66"/>
    </row>
    <row r="78" spans="1:9">
      <c r="A78" s="61" t="s">
        <v>838</v>
      </c>
      <c r="B78" s="61" t="s">
        <v>837</v>
      </c>
      <c r="C78" s="61" t="s">
        <v>586</v>
      </c>
      <c r="D78" s="65">
        <v>9000</v>
      </c>
      <c r="E78" s="63">
        <v>255.34800000000001</v>
      </c>
      <c r="F78" s="64">
        <v>0.179162366725519</v>
      </c>
      <c r="G78" s="63">
        <v>-256.06619999999998</v>
      </c>
      <c r="H78" s="63">
        <v>-0.17966628456228401</v>
      </c>
      <c r="I78" s="66"/>
    </row>
    <row r="79" spans="1:9">
      <c r="A79" s="61" t="s">
        <v>840</v>
      </c>
      <c r="B79" s="61" t="s">
        <v>839</v>
      </c>
      <c r="C79" s="61" t="s">
        <v>586</v>
      </c>
      <c r="D79" s="65">
        <v>182700</v>
      </c>
      <c r="E79" s="63">
        <v>228.61250999999999</v>
      </c>
      <c r="F79" s="64">
        <v>0.16040367794015001</v>
      </c>
      <c r="G79" s="63">
        <v>-230.66136</v>
      </c>
      <c r="H79" s="63">
        <v>-0.16184123302209899</v>
      </c>
      <c r="I79" s="66"/>
    </row>
    <row r="80" spans="1:9">
      <c r="A80" s="61" t="s">
        <v>842</v>
      </c>
      <c r="B80" s="61" t="s">
        <v>841</v>
      </c>
      <c r="C80" s="61" t="s">
        <v>586</v>
      </c>
      <c r="D80" s="65">
        <v>25875</v>
      </c>
      <c r="E80" s="63">
        <v>227.64824999999999</v>
      </c>
      <c r="F80" s="64">
        <v>0.15972711456883401</v>
      </c>
      <c r="G80" s="63">
        <v>-226.23806250000001</v>
      </c>
      <c r="H80" s="63">
        <v>-0.158737670633394</v>
      </c>
      <c r="I80" s="66"/>
    </row>
    <row r="81" spans="1:9">
      <c r="A81" s="61" t="s">
        <v>844</v>
      </c>
      <c r="B81" s="61" t="s">
        <v>843</v>
      </c>
      <c r="C81" s="61" t="s">
        <v>810</v>
      </c>
      <c r="D81" s="65">
        <v>14000</v>
      </c>
      <c r="E81" s="63">
        <v>222.97800000000001</v>
      </c>
      <c r="F81" s="64">
        <v>0.15645028043189199</v>
      </c>
      <c r="G81" s="63">
        <v>-223.09</v>
      </c>
      <c r="H81" s="63">
        <v>-0.15652886411014</v>
      </c>
      <c r="I81" s="66"/>
    </row>
    <row r="82" spans="1:9">
      <c r="A82" s="61" t="s">
        <v>846</v>
      </c>
      <c r="B82" s="61" t="s">
        <v>845</v>
      </c>
      <c r="C82" s="61" t="s">
        <v>488</v>
      </c>
      <c r="D82" s="65">
        <v>23100</v>
      </c>
      <c r="E82" s="63">
        <v>213.49019999999999</v>
      </c>
      <c r="F82" s="64">
        <v>0.14979326058831199</v>
      </c>
      <c r="G82" s="63">
        <v>-215.01480000000001</v>
      </c>
      <c r="H82" s="63">
        <v>-0.15086298090846201</v>
      </c>
      <c r="I82" s="66"/>
    </row>
    <row r="83" spans="1:9">
      <c r="A83" s="61" t="s">
        <v>622</v>
      </c>
      <c r="B83" s="61" t="s">
        <v>621</v>
      </c>
      <c r="C83" s="61" t="s">
        <v>564</v>
      </c>
      <c r="D83" s="65">
        <v>4550</v>
      </c>
      <c r="E83" s="63">
        <v>200.38200000000001</v>
      </c>
      <c r="F83" s="64">
        <v>0.140596023345367</v>
      </c>
      <c r="G83" s="63">
        <v>-201.18279999999999</v>
      </c>
      <c r="H83" s="63">
        <v>-0.14115789664483999</v>
      </c>
      <c r="I83" s="66"/>
    </row>
    <row r="84" spans="1:9">
      <c r="A84" s="61" t="s">
        <v>689</v>
      </c>
      <c r="B84" s="61" t="s">
        <v>688</v>
      </c>
      <c r="C84" s="61" t="s">
        <v>488</v>
      </c>
      <c r="D84" s="65">
        <v>53975</v>
      </c>
      <c r="E84" s="63">
        <v>199.1947375</v>
      </c>
      <c r="F84" s="64">
        <v>0.13976299250343999</v>
      </c>
      <c r="G84" s="63">
        <v>-200.4901375</v>
      </c>
      <c r="H84" s="63">
        <v>-0.14067189693917601</v>
      </c>
      <c r="I84" s="66"/>
    </row>
    <row r="85" spans="1:9">
      <c r="A85" s="61" t="s">
        <v>605</v>
      </c>
      <c r="B85" s="61" t="s">
        <v>604</v>
      </c>
      <c r="C85" s="61" t="s">
        <v>606</v>
      </c>
      <c r="D85" s="65">
        <v>11550</v>
      </c>
      <c r="E85" s="63">
        <v>188.10329999999999</v>
      </c>
      <c r="F85" s="64">
        <v>0.13198079646944699</v>
      </c>
      <c r="G85" s="63">
        <v>-189.59325000000001</v>
      </c>
      <c r="H85" s="63">
        <v>-0.133026204964139</v>
      </c>
      <c r="I85" s="66"/>
    </row>
    <row r="86" spans="1:9">
      <c r="A86" s="61" t="s">
        <v>848</v>
      </c>
      <c r="B86" s="61" t="s">
        <v>847</v>
      </c>
      <c r="C86" s="61" t="s">
        <v>523</v>
      </c>
      <c r="D86" s="65">
        <v>6750</v>
      </c>
      <c r="E86" s="63">
        <v>148.79024999999999</v>
      </c>
      <c r="F86" s="64">
        <v>0.104397188682432</v>
      </c>
      <c r="G86" s="63">
        <v>-149.93549999999999</v>
      </c>
      <c r="H86" s="63">
        <v>-0.105200741874516</v>
      </c>
      <c r="I86" s="66"/>
    </row>
    <row r="87" spans="1:9">
      <c r="A87" s="61" t="s">
        <v>850</v>
      </c>
      <c r="B87" s="61" t="s">
        <v>849</v>
      </c>
      <c r="C87" s="61" t="s">
        <v>523</v>
      </c>
      <c r="D87" s="65">
        <v>2200</v>
      </c>
      <c r="E87" s="63">
        <v>144.738</v>
      </c>
      <c r="F87" s="64">
        <v>0.10155396805582199</v>
      </c>
      <c r="G87" s="63">
        <v>-145.28800000000001</v>
      </c>
      <c r="H87" s="63">
        <v>-0.10193987004721899</v>
      </c>
      <c r="I87" s="66"/>
    </row>
    <row r="88" spans="1:9">
      <c r="A88" s="61" t="s">
        <v>852</v>
      </c>
      <c r="B88" s="61" t="s">
        <v>851</v>
      </c>
      <c r="C88" s="61" t="s">
        <v>512</v>
      </c>
      <c r="D88" s="65">
        <v>121250</v>
      </c>
      <c r="E88" s="63">
        <v>143.014375</v>
      </c>
      <c r="F88" s="64">
        <v>0.100344603837785</v>
      </c>
      <c r="G88" s="63">
        <v>-144.11775</v>
      </c>
      <c r="H88" s="63">
        <v>-0.10111877585552501</v>
      </c>
      <c r="I88" s="66"/>
    </row>
    <row r="89" spans="1:9">
      <c r="A89" s="61" t="s">
        <v>854</v>
      </c>
      <c r="B89" s="61" t="s">
        <v>853</v>
      </c>
      <c r="C89" s="61" t="s">
        <v>500</v>
      </c>
      <c r="D89" s="65">
        <v>102375</v>
      </c>
      <c r="E89" s="63">
        <v>142.69027500000001</v>
      </c>
      <c r="F89" s="64">
        <v>0.100117202318855</v>
      </c>
      <c r="G89" s="63">
        <v>-143.71402499999999</v>
      </c>
      <c r="H89" s="63">
        <v>-0.100835506252841</v>
      </c>
      <c r="I89" s="66"/>
    </row>
    <row r="90" spans="1:9">
      <c r="A90" s="61" t="s">
        <v>856</v>
      </c>
      <c r="B90" s="61" t="s">
        <v>855</v>
      </c>
      <c r="C90" s="61" t="s">
        <v>857</v>
      </c>
      <c r="D90" s="65">
        <v>33750</v>
      </c>
      <c r="E90" s="63">
        <v>142.49250000000001</v>
      </c>
      <c r="F90" s="64">
        <v>9.9978435470949298E-2</v>
      </c>
      <c r="G90" s="63">
        <v>-142.08562499999999</v>
      </c>
      <c r="H90" s="63">
        <v>-9.9692955702314207E-2</v>
      </c>
      <c r="I90" s="66"/>
    </row>
    <row r="91" spans="1:9">
      <c r="A91" s="61" t="s">
        <v>656</v>
      </c>
      <c r="B91" s="61" t="s">
        <v>655</v>
      </c>
      <c r="C91" s="61" t="s">
        <v>564</v>
      </c>
      <c r="D91" s="65">
        <v>49450</v>
      </c>
      <c r="E91" s="63">
        <v>135.86387500000001</v>
      </c>
      <c r="F91" s="64">
        <v>9.5327527129642806E-2</v>
      </c>
      <c r="G91" s="63">
        <v>-135.77035000000001</v>
      </c>
      <c r="H91" s="63">
        <v>-9.5261906250105804E-2</v>
      </c>
      <c r="I91" s="66"/>
    </row>
    <row r="92" spans="1:9">
      <c r="A92" s="61" t="s">
        <v>634</v>
      </c>
      <c r="B92" s="61" t="s">
        <v>633</v>
      </c>
      <c r="C92" s="61" t="s">
        <v>564</v>
      </c>
      <c r="D92" s="65">
        <v>15200</v>
      </c>
      <c r="E92" s="63">
        <v>81.076800000000006</v>
      </c>
      <c r="F92" s="64">
        <v>5.6886724683692602E-2</v>
      </c>
      <c r="G92" s="63">
        <v>-81.730400000000003</v>
      </c>
      <c r="H92" s="63">
        <v>-5.7345316577468101E-2</v>
      </c>
      <c r="I92" s="66"/>
    </row>
    <row r="93" spans="1:9">
      <c r="A93" s="61" t="s">
        <v>558</v>
      </c>
      <c r="B93" s="61" t="s">
        <v>557</v>
      </c>
      <c r="C93" s="61" t="s">
        <v>559</v>
      </c>
      <c r="D93" s="65">
        <v>4375</v>
      </c>
      <c r="E93" s="63">
        <v>78.303749999999994</v>
      </c>
      <c r="F93" s="64">
        <v>5.4941041925072202E-2</v>
      </c>
      <c r="G93" s="63">
        <v>-78.868125000000006</v>
      </c>
      <c r="H93" s="63">
        <v>-5.53370299912435E-2</v>
      </c>
      <c r="I93" s="66"/>
    </row>
    <row r="94" spans="1:9">
      <c r="A94" s="61" t="s">
        <v>859</v>
      </c>
      <c r="B94" s="61" t="s">
        <v>858</v>
      </c>
      <c r="C94" s="61" t="s">
        <v>523</v>
      </c>
      <c r="D94" s="65">
        <v>4950</v>
      </c>
      <c r="E94" s="63">
        <v>78.145650000000003</v>
      </c>
      <c r="F94" s="64">
        <v>5.4830112643545398E-2</v>
      </c>
      <c r="G94" s="63">
        <v>-78.833699999999993</v>
      </c>
      <c r="H94" s="63">
        <v>-5.5312876034782001E-2</v>
      </c>
      <c r="I94" s="66"/>
    </row>
    <row r="95" spans="1:9">
      <c r="A95" s="61" t="s">
        <v>861</v>
      </c>
      <c r="B95" s="61" t="s">
        <v>860</v>
      </c>
      <c r="C95" s="61" t="s">
        <v>559</v>
      </c>
      <c r="D95" s="65">
        <v>18900</v>
      </c>
      <c r="E95" s="63">
        <v>68.758200000000002</v>
      </c>
      <c r="F95" s="64">
        <v>4.8243502372395899E-2</v>
      </c>
      <c r="G95" s="63">
        <v>-69.259050000000002</v>
      </c>
      <c r="H95" s="63">
        <v>-4.8594918758561E-2</v>
      </c>
      <c r="I95" s="66"/>
    </row>
    <row r="96" spans="1:9">
      <c r="A96" s="61" t="s">
        <v>863</v>
      </c>
      <c r="B96" s="61" t="s">
        <v>862</v>
      </c>
      <c r="C96" s="61" t="s">
        <v>488</v>
      </c>
      <c r="D96" s="65">
        <v>46800</v>
      </c>
      <c r="E96" s="63">
        <v>65.7072</v>
      </c>
      <c r="F96" s="64">
        <v>4.6102798780123598E-2</v>
      </c>
      <c r="G96" s="63">
        <v>-66.288039999999995</v>
      </c>
      <c r="H96" s="63">
        <v>-4.6510339348637401E-2</v>
      </c>
      <c r="I96" s="66"/>
    </row>
    <row r="97" spans="1:9">
      <c r="A97" s="61" t="s">
        <v>650</v>
      </c>
      <c r="B97" s="61" t="s">
        <v>649</v>
      </c>
      <c r="C97" s="61" t="s">
        <v>586</v>
      </c>
      <c r="D97" s="65">
        <v>6000</v>
      </c>
      <c r="E97" s="63">
        <v>64.475999999999999</v>
      </c>
      <c r="F97" s="64">
        <v>4.5238939631383597E-2</v>
      </c>
      <c r="G97" s="63">
        <v>-64.968000000000004</v>
      </c>
      <c r="H97" s="63">
        <v>-4.5584146503687098E-2</v>
      </c>
      <c r="I97" s="66"/>
    </row>
    <row r="98" spans="1:9">
      <c r="A98" s="61" t="s">
        <v>531</v>
      </c>
      <c r="B98" s="61" t="s">
        <v>530</v>
      </c>
      <c r="C98" s="61" t="s">
        <v>532</v>
      </c>
      <c r="D98" s="65">
        <v>875</v>
      </c>
      <c r="E98" s="63">
        <v>45.031874999999999</v>
      </c>
      <c r="F98" s="64">
        <v>3.1596164070553601E-2</v>
      </c>
      <c r="G98" s="63">
        <v>-45.124375000000001</v>
      </c>
      <c r="H98" s="63">
        <v>-3.16610657691066E-2</v>
      </c>
      <c r="I98" s="66"/>
    </row>
    <row r="99" spans="1:9">
      <c r="A99" s="61" t="s">
        <v>865</v>
      </c>
      <c r="B99" s="61" t="s">
        <v>864</v>
      </c>
      <c r="C99" s="61" t="s">
        <v>523</v>
      </c>
      <c r="D99" s="65">
        <v>10000</v>
      </c>
      <c r="E99" s="63">
        <v>41.83</v>
      </c>
      <c r="F99" s="64">
        <v>2.93496005456414E-2</v>
      </c>
      <c r="G99" s="63">
        <v>-42.195</v>
      </c>
      <c r="H99" s="63">
        <v>-2.96056991399316E-2</v>
      </c>
      <c r="I99" s="66"/>
    </row>
    <row r="100" spans="1:9">
      <c r="A100" s="61" t="s">
        <v>867</v>
      </c>
      <c r="B100" s="61" t="s">
        <v>866</v>
      </c>
      <c r="C100" s="61" t="s">
        <v>541</v>
      </c>
      <c r="D100" s="65">
        <v>3875</v>
      </c>
      <c r="E100" s="63">
        <v>37.081812499999998</v>
      </c>
      <c r="F100" s="64">
        <v>2.6018082342418699E-2</v>
      </c>
      <c r="G100" s="63">
        <v>-37.238750000000003</v>
      </c>
      <c r="H100" s="63">
        <v>-2.6128195967463699E-2</v>
      </c>
      <c r="I100" s="66"/>
    </row>
    <row r="101" spans="1:9">
      <c r="A101" s="61" t="s">
        <v>869</v>
      </c>
      <c r="B101" s="61" t="s">
        <v>868</v>
      </c>
      <c r="C101" s="61" t="s">
        <v>506</v>
      </c>
      <c r="D101" s="65">
        <v>500</v>
      </c>
      <c r="E101" s="63">
        <v>35.3675</v>
      </c>
      <c r="F101" s="64">
        <v>2.4815252146736199E-2</v>
      </c>
      <c r="G101" s="63">
        <v>-35.482500000000002</v>
      </c>
      <c r="H101" s="63">
        <v>-2.4895940744937201E-2</v>
      </c>
      <c r="I101" s="66"/>
    </row>
    <row r="102" spans="1:9">
      <c r="A102" s="61" t="s">
        <v>697</v>
      </c>
      <c r="B102" s="61" t="s">
        <v>696</v>
      </c>
      <c r="C102" s="61" t="s">
        <v>503</v>
      </c>
      <c r="D102" s="65">
        <v>8500</v>
      </c>
      <c r="E102" s="63">
        <v>33.294499999999999</v>
      </c>
      <c r="F102" s="64">
        <v>2.3360752459164701E-2</v>
      </c>
      <c r="G102" s="63">
        <v>-33.558</v>
      </c>
      <c r="H102" s="63">
        <v>-2.3545634595042698E-2</v>
      </c>
      <c r="I102" s="66"/>
    </row>
    <row r="103" spans="1:9">
      <c r="A103" s="61" t="s">
        <v>871</v>
      </c>
      <c r="B103" s="61" t="s">
        <v>870</v>
      </c>
      <c r="C103" s="61" t="s">
        <v>872</v>
      </c>
      <c r="D103" s="65">
        <v>7525</v>
      </c>
      <c r="E103" s="63">
        <v>30.9315125</v>
      </c>
      <c r="F103" s="64">
        <v>2.17027859466296E-2</v>
      </c>
      <c r="G103" s="63">
        <v>-30.991712499999998</v>
      </c>
      <c r="H103" s="63">
        <v>-2.1745024673687802E-2</v>
      </c>
      <c r="I103" s="66"/>
    </row>
    <row r="104" spans="1:9">
      <c r="A104" s="61" t="s">
        <v>648</v>
      </c>
      <c r="B104" s="61" t="s">
        <v>647</v>
      </c>
      <c r="C104" s="61" t="s">
        <v>500</v>
      </c>
      <c r="D104" s="65">
        <v>9875</v>
      </c>
      <c r="E104" s="63">
        <v>29.975562499999999</v>
      </c>
      <c r="F104" s="64">
        <v>2.1032053203583801E-2</v>
      </c>
      <c r="G104" s="63">
        <v>-30.148375000000001</v>
      </c>
      <c r="H104" s="63">
        <v>-2.1153305363380399E-2</v>
      </c>
      <c r="I104" s="66"/>
    </row>
    <row r="105" spans="1:9">
      <c r="A105" s="61" t="s">
        <v>874</v>
      </c>
      <c r="B105" s="61" t="s">
        <v>873</v>
      </c>
      <c r="C105" s="61" t="s">
        <v>506</v>
      </c>
      <c r="D105" s="65">
        <v>600</v>
      </c>
      <c r="E105" s="63">
        <v>28.765799999999999</v>
      </c>
      <c r="F105" s="64">
        <v>2.0183235462008401E-2</v>
      </c>
      <c r="G105" s="63">
        <v>-28.521000000000001</v>
      </c>
      <c r="H105" s="63">
        <v>-2.0011473993837899E-2</v>
      </c>
      <c r="I105" s="66"/>
    </row>
    <row r="106" spans="1:9">
      <c r="A106" s="61" t="s">
        <v>876</v>
      </c>
      <c r="B106" s="61" t="s">
        <v>875</v>
      </c>
      <c r="C106" s="61" t="s">
        <v>857</v>
      </c>
      <c r="D106" s="65">
        <v>2500</v>
      </c>
      <c r="E106" s="63">
        <v>25.25</v>
      </c>
      <c r="F106" s="64">
        <v>1.7716409605007099E-2</v>
      </c>
      <c r="G106" s="63">
        <v>-25.465</v>
      </c>
      <c r="H106" s="63">
        <v>-1.7867262201643801E-2</v>
      </c>
      <c r="I106" s="66"/>
    </row>
    <row r="107" spans="1:9">
      <c r="A107" s="61" t="s">
        <v>878</v>
      </c>
      <c r="B107" s="61" t="s">
        <v>877</v>
      </c>
      <c r="C107" s="61" t="s">
        <v>526</v>
      </c>
      <c r="D107" s="65">
        <v>4300</v>
      </c>
      <c r="E107" s="63">
        <v>25.07545</v>
      </c>
      <c r="F107" s="64">
        <v>1.7593938345737602E-2</v>
      </c>
      <c r="G107" s="63">
        <v>-25.327000000000002</v>
      </c>
      <c r="H107" s="63">
        <v>-1.7770435883802501E-2</v>
      </c>
      <c r="I107" s="66"/>
    </row>
    <row r="108" spans="1:9">
      <c r="A108" s="61" t="s">
        <v>880</v>
      </c>
      <c r="B108" s="61" t="s">
        <v>879</v>
      </c>
      <c r="C108" s="61" t="s">
        <v>515</v>
      </c>
      <c r="D108" s="65">
        <v>1400</v>
      </c>
      <c r="E108" s="63">
        <v>25.041799999999999</v>
      </c>
      <c r="F108" s="64">
        <v>1.7570328160264E-2</v>
      </c>
      <c r="G108" s="63">
        <v>-25.234999999999999</v>
      </c>
      <c r="H108" s="63">
        <v>-1.7705885005241701E-2</v>
      </c>
      <c r="I108" s="66"/>
    </row>
    <row r="109" spans="1:9">
      <c r="A109" s="61" t="s">
        <v>713</v>
      </c>
      <c r="B109" s="61" t="s">
        <v>712</v>
      </c>
      <c r="C109" s="61" t="s">
        <v>500</v>
      </c>
      <c r="D109" s="65">
        <v>6075</v>
      </c>
      <c r="E109" s="63">
        <v>23.962837499999999</v>
      </c>
      <c r="F109" s="64">
        <v>1.6813284928642501E-2</v>
      </c>
      <c r="G109" s="63">
        <v>-24.170400000000001</v>
      </c>
      <c r="H109" s="63">
        <v>-1.6958919077895599E-2</v>
      </c>
      <c r="I109" s="66"/>
    </row>
    <row r="110" spans="1:9">
      <c r="A110" s="61" t="s">
        <v>882</v>
      </c>
      <c r="B110" s="61" t="s">
        <v>881</v>
      </c>
      <c r="C110" s="61" t="s">
        <v>616</v>
      </c>
      <c r="D110" s="65">
        <v>1700</v>
      </c>
      <c r="E110" s="63">
        <v>16.18655</v>
      </c>
      <c r="F110" s="64">
        <v>1.1357130688789199E-2</v>
      </c>
      <c r="G110" s="63">
        <v>-16.411799999999999</v>
      </c>
      <c r="H110" s="63">
        <v>-1.1515175095265499E-2</v>
      </c>
      <c r="I110" s="66"/>
    </row>
    <row r="111" spans="1:9">
      <c r="A111" s="61" t="s">
        <v>537</v>
      </c>
      <c r="B111" s="61" t="s">
        <v>536</v>
      </c>
      <c r="C111" s="61" t="s">
        <v>538</v>
      </c>
      <c r="D111" s="65">
        <v>8250</v>
      </c>
      <c r="E111" s="63">
        <v>15.514950000000001</v>
      </c>
      <c r="F111" s="64">
        <v>1.0885909275295201E-2</v>
      </c>
      <c r="G111" s="63">
        <v>-15.608174999999999</v>
      </c>
      <c r="H111" s="63">
        <v>-1.0951319662836899E-2</v>
      </c>
      <c r="I111" s="66"/>
    </row>
    <row r="112" spans="1:9">
      <c r="A112" s="61" t="s">
        <v>611</v>
      </c>
      <c r="B112" s="61" t="s">
        <v>610</v>
      </c>
      <c r="C112" s="61" t="s">
        <v>567</v>
      </c>
      <c r="D112" s="65">
        <v>3600</v>
      </c>
      <c r="E112" s="63">
        <v>13.9536</v>
      </c>
      <c r="F112" s="64">
        <v>9.7904036857198694E-3</v>
      </c>
      <c r="G112" s="63">
        <v>-13.9536</v>
      </c>
      <c r="H112" s="63">
        <v>-9.7904036857198694E-3</v>
      </c>
      <c r="I112" s="66"/>
    </row>
    <row r="113" spans="1:9">
      <c r="A113" s="61" t="s">
        <v>884</v>
      </c>
      <c r="B113" s="61" t="s">
        <v>883</v>
      </c>
      <c r="C113" s="61" t="s">
        <v>559</v>
      </c>
      <c r="D113" s="65">
        <v>3100</v>
      </c>
      <c r="E113" s="63">
        <v>12.150449999999999</v>
      </c>
      <c r="F113" s="64">
        <v>8.5252415479270607E-3</v>
      </c>
      <c r="G113" s="63">
        <v>-12.293049999999999</v>
      </c>
      <c r="H113" s="63">
        <v>-8.6252954096963305E-3</v>
      </c>
      <c r="I113" s="66"/>
    </row>
    <row r="114" spans="1:9">
      <c r="A114" s="61" t="s">
        <v>886</v>
      </c>
      <c r="B114" s="61" t="s">
        <v>885</v>
      </c>
      <c r="C114" s="61" t="s">
        <v>549</v>
      </c>
      <c r="D114" s="65">
        <v>2075</v>
      </c>
      <c r="E114" s="63">
        <v>9.7950374999999994</v>
      </c>
      <c r="F114" s="64">
        <v>6.8725899582734503E-3</v>
      </c>
      <c r="G114" s="63">
        <v>-9.9402875000000002</v>
      </c>
      <c r="H114" s="63">
        <v>-6.9745031660012604E-3</v>
      </c>
      <c r="I114" s="66"/>
    </row>
    <row r="115" spans="1:9">
      <c r="A115" s="61" t="s">
        <v>615</v>
      </c>
      <c r="B115" s="61" t="s">
        <v>614</v>
      </c>
      <c r="C115" s="61" t="s">
        <v>616</v>
      </c>
      <c r="D115" s="65">
        <v>12700</v>
      </c>
      <c r="E115" s="63">
        <v>7.4802999999999997</v>
      </c>
      <c r="F115" s="64">
        <v>5.2484775749835396E-3</v>
      </c>
      <c r="G115" s="63">
        <v>-7.5514200000000002</v>
      </c>
      <c r="H115" s="63">
        <v>-5.2983782106709896E-3</v>
      </c>
      <c r="I115" s="66"/>
    </row>
    <row r="116" spans="1:9">
      <c r="A116" s="61" t="s">
        <v>888</v>
      </c>
      <c r="B116" s="61" t="s">
        <v>887</v>
      </c>
      <c r="C116" s="61" t="s">
        <v>541</v>
      </c>
      <c r="D116" s="65">
        <v>525</v>
      </c>
      <c r="E116" s="63">
        <v>5.9285625</v>
      </c>
      <c r="F116" s="64">
        <v>4.1597164997578097E-3</v>
      </c>
      <c r="G116" s="63">
        <v>-5.9647874999999999</v>
      </c>
      <c r="H116" s="63">
        <v>-4.1851334081911299E-3</v>
      </c>
      <c r="I116" s="66"/>
    </row>
    <row r="117" spans="1:9">
      <c r="A117" s="60" t="s">
        <v>65</v>
      </c>
      <c r="B117" s="60"/>
      <c r="C117" s="60"/>
      <c r="D117" s="67"/>
      <c r="E117" s="68">
        <f>SUM(E7:E116)</f>
        <v>101562.56972500002</v>
      </c>
      <c r="F117" s="69">
        <f>SUM(F7:F116)</f>
        <v>71.260359833076862</v>
      </c>
      <c r="G117" s="68">
        <f>SUM(G7:G116)</f>
        <v>-102179.88832600006</v>
      </c>
      <c r="H117" s="68">
        <f>SUM(H7:H116)</f>
        <v>-71.693495246625616</v>
      </c>
      <c r="I117" s="60"/>
    </row>
    <row r="118" spans="1:9">
      <c r="A118" s="61"/>
      <c r="B118" s="61"/>
      <c r="C118" s="61"/>
      <c r="D118" s="62"/>
      <c r="E118" s="63"/>
      <c r="F118" s="64"/>
      <c r="G118" s="63"/>
      <c r="H118" s="61"/>
      <c r="I118" s="61"/>
    </row>
    <row r="119" spans="1:9">
      <c r="A119" s="60" t="s">
        <v>43</v>
      </c>
      <c r="B119" s="61"/>
      <c r="C119" s="61"/>
      <c r="D119" s="62"/>
      <c r="E119" s="63"/>
      <c r="F119" s="64"/>
      <c r="G119" s="63"/>
      <c r="H119" s="61"/>
      <c r="I119" s="61"/>
    </row>
    <row r="120" spans="1:9">
      <c r="A120" s="60" t="s">
        <v>44</v>
      </c>
      <c r="B120" s="61"/>
      <c r="C120" s="61"/>
      <c r="D120" s="62"/>
      <c r="E120" s="63"/>
      <c r="F120" s="64"/>
      <c r="G120" s="63"/>
      <c r="H120" s="61"/>
      <c r="I120" s="61"/>
    </row>
    <row r="121" spans="1:9">
      <c r="A121" s="61" t="s">
        <v>281</v>
      </c>
      <c r="B121" s="61" t="s">
        <v>280</v>
      </c>
      <c r="C121" s="61" t="s">
        <v>62</v>
      </c>
      <c r="D121" s="65">
        <v>1094</v>
      </c>
      <c r="E121" s="63">
        <v>1211.9342939999999</v>
      </c>
      <c r="F121" s="64">
        <v>0.85034155908352704</v>
      </c>
      <c r="G121" s="66"/>
      <c r="H121" s="66"/>
      <c r="I121" s="66">
        <v>8.4422999999999995</v>
      </c>
    </row>
    <row r="122" spans="1:9">
      <c r="A122" s="61" t="s">
        <v>337</v>
      </c>
      <c r="B122" s="61" t="s">
        <v>336</v>
      </c>
      <c r="C122" s="61" t="s">
        <v>50</v>
      </c>
      <c r="D122" s="65">
        <v>1000</v>
      </c>
      <c r="E122" s="63">
        <v>1013.4018219</v>
      </c>
      <c r="F122" s="64">
        <v>0.71104323846498296</v>
      </c>
      <c r="G122" s="66"/>
      <c r="H122" s="66"/>
      <c r="I122" s="66">
        <v>7.73</v>
      </c>
    </row>
    <row r="123" spans="1:9">
      <c r="A123" s="61" t="s">
        <v>279</v>
      </c>
      <c r="B123" s="61" t="s">
        <v>278</v>
      </c>
      <c r="C123" s="61" t="s">
        <v>62</v>
      </c>
      <c r="D123" s="65">
        <v>871</v>
      </c>
      <c r="E123" s="63">
        <v>967.415345</v>
      </c>
      <c r="F123" s="64">
        <v>0.67877728753224698</v>
      </c>
      <c r="G123" s="66"/>
      <c r="H123" s="66"/>
      <c r="I123" s="66">
        <v>8.5273000000000003</v>
      </c>
    </row>
    <row r="124" spans="1:9">
      <c r="A124" s="60" t="s">
        <v>65</v>
      </c>
      <c r="B124" s="60"/>
      <c r="C124" s="60"/>
      <c r="D124" s="67"/>
      <c r="E124" s="68">
        <f>SUM(E120:E123)</f>
        <v>3192.7514608999995</v>
      </c>
      <c r="F124" s="69">
        <f>SUM(F120:F123)</f>
        <v>2.2401620850807569</v>
      </c>
      <c r="G124" s="68"/>
      <c r="H124" s="60"/>
      <c r="I124" s="60"/>
    </row>
    <row r="125" spans="1:9">
      <c r="A125" s="61"/>
      <c r="B125" s="61"/>
      <c r="C125" s="61"/>
      <c r="D125" s="62"/>
      <c r="E125" s="63"/>
      <c r="F125" s="64"/>
      <c r="G125" s="63"/>
      <c r="H125" s="61"/>
      <c r="I125" s="61"/>
    </row>
    <row r="126" spans="1:9">
      <c r="A126" s="60" t="s">
        <v>66</v>
      </c>
      <c r="B126" s="61"/>
      <c r="C126" s="61"/>
      <c r="D126" s="62"/>
      <c r="E126" s="63"/>
      <c r="F126" s="64"/>
      <c r="G126" s="63"/>
      <c r="H126" s="61"/>
      <c r="I126" s="61"/>
    </row>
    <row r="127" spans="1:9">
      <c r="A127" s="60" t="s">
        <v>67</v>
      </c>
      <c r="B127" s="61"/>
      <c r="C127" s="61"/>
      <c r="D127" s="62"/>
      <c r="E127" s="63"/>
      <c r="F127" s="64"/>
      <c r="G127" s="63"/>
      <c r="H127" s="61"/>
      <c r="I127" s="61"/>
    </row>
    <row r="128" spans="1:9">
      <c r="A128" s="61" t="s">
        <v>436</v>
      </c>
      <c r="B128" s="61" t="s">
        <v>435</v>
      </c>
      <c r="C128" s="61" t="s">
        <v>93</v>
      </c>
      <c r="D128" s="65">
        <v>1000</v>
      </c>
      <c r="E128" s="63">
        <v>4770.91</v>
      </c>
      <c r="F128" s="64">
        <v>3.3474612177673002</v>
      </c>
      <c r="G128" s="66"/>
      <c r="H128" s="66"/>
      <c r="I128" s="66">
        <v>6.7933000000000003</v>
      </c>
    </row>
    <row r="129" spans="1:9">
      <c r="A129" s="61" t="s">
        <v>292</v>
      </c>
      <c r="B129" s="61" t="s">
        <v>291</v>
      </c>
      <c r="C129" s="61" t="s">
        <v>75</v>
      </c>
      <c r="D129" s="65">
        <v>1000</v>
      </c>
      <c r="E129" s="63">
        <v>4766.78</v>
      </c>
      <c r="F129" s="64">
        <v>3.3445634446319099</v>
      </c>
      <c r="G129" s="66"/>
      <c r="H129" s="66"/>
      <c r="I129" s="66">
        <v>6.8949999999999996</v>
      </c>
    </row>
    <row r="130" spans="1:9">
      <c r="A130" s="61" t="s">
        <v>182</v>
      </c>
      <c r="B130" s="61" t="s">
        <v>181</v>
      </c>
      <c r="C130" s="61" t="s">
        <v>78</v>
      </c>
      <c r="D130" s="65">
        <v>500</v>
      </c>
      <c r="E130" s="63">
        <v>2393.1125000000002</v>
      </c>
      <c r="F130" s="64">
        <v>1.6791034170638599</v>
      </c>
      <c r="G130" s="66"/>
      <c r="H130" s="66"/>
      <c r="I130" s="66">
        <v>6.8498999999999999</v>
      </c>
    </row>
    <row r="131" spans="1:9">
      <c r="A131" s="61" t="s">
        <v>224</v>
      </c>
      <c r="B131" s="61" t="s">
        <v>223</v>
      </c>
      <c r="C131" s="61" t="s">
        <v>78</v>
      </c>
      <c r="D131" s="65">
        <v>400</v>
      </c>
      <c r="E131" s="63">
        <v>1947.452</v>
      </c>
      <c r="F131" s="64">
        <v>1.36641019081545</v>
      </c>
      <c r="G131" s="66"/>
      <c r="H131" s="66"/>
      <c r="I131" s="66">
        <v>6.7</v>
      </c>
    </row>
    <row r="132" spans="1:9">
      <c r="A132" s="61" t="s">
        <v>418</v>
      </c>
      <c r="B132" s="61" t="s">
        <v>417</v>
      </c>
      <c r="C132" s="61" t="s">
        <v>93</v>
      </c>
      <c r="D132" s="65">
        <v>200</v>
      </c>
      <c r="E132" s="63">
        <v>954.93399999999997</v>
      </c>
      <c r="F132" s="64">
        <v>0.67001987682169595</v>
      </c>
      <c r="G132" s="66"/>
      <c r="H132" s="66"/>
      <c r="I132" s="66">
        <v>6.7816000000000001</v>
      </c>
    </row>
    <row r="133" spans="1:9">
      <c r="A133" s="60" t="s">
        <v>65</v>
      </c>
      <c r="B133" s="60"/>
      <c r="C133" s="60"/>
      <c r="D133" s="67"/>
      <c r="E133" s="68">
        <f>SUM(E127:E132)</f>
        <v>14833.188499999997</v>
      </c>
      <c r="F133" s="69">
        <f>SUM(F127:F132)</f>
        <v>10.407558147100216</v>
      </c>
      <c r="G133" s="68"/>
      <c r="H133" s="60"/>
      <c r="I133" s="60"/>
    </row>
    <row r="134" spans="1:9">
      <c r="A134" s="61"/>
      <c r="B134" s="61"/>
      <c r="C134" s="61"/>
      <c r="D134" s="62"/>
      <c r="E134" s="63"/>
      <c r="F134" s="64"/>
      <c r="G134" s="63"/>
      <c r="H134" s="61"/>
      <c r="I134" s="61"/>
    </row>
    <row r="135" spans="1:9">
      <c r="A135" s="60" t="s">
        <v>94</v>
      </c>
      <c r="B135" s="61"/>
      <c r="C135" s="61"/>
      <c r="D135" s="62"/>
      <c r="E135" s="63"/>
      <c r="F135" s="64"/>
      <c r="G135" s="63"/>
      <c r="H135" s="61"/>
      <c r="I135" s="61"/>
    </row>
    <row r="136" spans="1:9">
      <c r="A136" s="61" t="s">
        <v>234</v>
      </c>
      <c r="B136" s="61" t="s">
        <v>233</v>
      </c>
      <c r="C136" s="61" t="s">
        <v>75</v>
      </c>
      <c r="D136" s="65">
        <v>800</v>
      </c>
      <c r="E136" s="63">
        <v>3800.136</v>
      </c>
      <c r="F136" s="64">
        <v>2.66632736359339</v>
      </c>
      <c r="G136" s="66"/>
      <c r="H136" s="66"/>
      <c r="I136" s="66">
        <v>7.9</v>
      </c>
    </row>
    <row r="137" spans="1:9">
      <c r="A137" s="61" t="s">
        <v>438</v>
      </c>
      <c r="B137" s="61" t="s">
        <v>437</v>
      </c>
      <c r="C137" s="61" t="s">
        <v>93</v>
      </c>
      <c r="D137" s="65">
        <v>200</v>
      </c>
      <c r="E137" s="63">
        <v>986.51400000000001</v>
      </c>
      <c r="F137" s="64">
        <v>0.69217766752768095</v>
      </c>
      <c r="G137" s="66"/>
      <c r="H137" s="66"/>
      <c r="I137" s="66">
        <v>6.9301000000000004</v>
      </c>
    </row>
    <row r="138" spans="1:9">
      <c r="A138" s="60" t="s">
        <v>65</v>
      </c>
      <c r="B138" s="60"/>
      <c r="C138" s="60"/>
      <c r="D138" s="67"/>
      <c r="E138" s="68">
        <f>SUM(E135:E137)</f>
        <v>4786.6499999999996</v>
      </c>
      <c r="F138" s="69">
        <f>SUM(F135:F137)</f>
        <v>3.3585050311210711</v>
      </c>
      <c r="G138" s="68"/>
      <c r="H138" s="60"/>
      <c r="I138" s="60"/>
    </row>
    <row r="139" spans="1:9">
      <c r="A139" s="61"/>
      <c r="B139" s="61"/>
      <c r="C139" s="61"/>
      <c r="D139" s="62"/>
      <c r="E139" s="63"/>
      <c r="F139" s="64"/>
      <c r="G139" s="63"/>
      <c r="H139" s="61"/>
      <c r="I139" s="61"/>
    </row>
    <row r="140" spans="1:9">
      <c r="A140" s="60" t="s">
        <v>601</v>
      </c>
      <c r="B140" s="61"/>
      <c r="C140" s="61"/>
      <c r="D140" s="62"/>
      <c r="E140" s="63"/>
      <c r="F140" s="64"/>
      <c r="G140" s="63"/>
      <c r="H140" s="61"/>
      <c r="I140" s="61"/>
    </row>
    <row r="141" spans="1:9">
      <c r="A141" s="61" t="s">
        <v>889</v>
      </c>
      <c r="B141" s="61" t="s">
        <v>1820</v>
      </c>
      <c r="C141" s="61" t="s">
        <v>603</v>
      </c>
      <c r="D141" s="65">
        <v>29442779.852000002</v>
      </c>
      <c r="E141" s="63">
        <v>16280.355680000001</v>
      </c>
      <c r="F141" s="64">
        <v>11.422948504637001</v>
      </c>
      <c r="G141" s="66"/>
      <c r="H141" s="66"/>
      <c r="I141" s="66"/>
    </row>
    <row r="142" spans="1:9">
      <c r="A142" s="61" t="s">
        <v>890</v>
      </c>
      <c r="B142" s="61" t="s">
        <v>1794</v>
      </c>
      <c r="C142" s="61" t="s">
        <v>603</v>
      </c>
      <c r="D142" s="65">
        <v>8933.8320000000003</v>
      </c>
      <c r="E142" s="63">
        <v>376.7696952</v>
      </c>
      <c r="F142" s="64">
        <v>0.26435668304621301</v>
      </c>
      <c r="G142" s="66"/>
      <c r="H142" s="66"/>
      <c r="I142" s="66"/>
    </row>
    <row r="143" spans="1:9">
      <c r="A143" s="60" t="s">
        <v>65</v>
      </c>
      <c r="B143" s="60"/>
      <c r="C143" s="60"/>
      <c r="D143" s="67"/>
      <c r="E143" s="68">
        <f>SUM(E141:E142)</f>
        <v>16657.125375200001</v>
      </c>
      <c r="F143" s="69">
        <f>SUM(F141:F142)</f>
        <v>11.687305187683213</v>
      </c>
      <c r="G143" s="68"/>
      <c r="H143" s="60"/>
      <c r="I143" s="60"/>
    </row>
    <row r="144" spans="1:9">
      <c r="A144" s="61"/>
      <c r="B144" s="61"/>
      <c r="C144" s="61"/>
      <c r="D144" s="62"/>
      <c r="E144" s="63"/>
      <c r="F144" s="64"/>
      <c r="G144" s="63"/>
      <c r="H144" s="61"/>
      <c r="I144" s="61"/>
    </row>
    <row r="145" spans="1:9">
      <c r="A145" s="60" t="s">
        <v>137</v>
      </c>
      <c r="B145" s="60"/>
      <c r="C145" s="60"/>
      <c r="D145" s="67"/>
      <c r="E145" s="68">
        <f>E117+E124+E133+E138+E143</f>
        <v>141032.28506110003</v>
      </c>
      <c r="F145" s="69">
        <f>F117+F124+F133+F138+F143</f>
        <v>98.953890284062112</v>
      </c>
      <c r="G145" s="68"/>
      <c r="H145" s="60"/>
      <c r="I145" s="60"/>
    </row>
    <row r="146" spans="1:9">
      <c r="A146" s="60"/>
      <c r="B146" s="60"/>
      <c r="C146" s="60"/>
      <c r="D146" s="67"/>
      <c r="E146" s="68"/>
      <c r="F146" s="69"/>
      <c r="G146" s="68"/>
      <c r="H146" s="60"/>
      <c r="I146" s="60"/>
    </row>
    <row r="147" spans="1:9">
      <c r="A147" s="60" t="s">
        <v>738</v>
      </c>
      <c r="B147" s="60"/>
      <c r="C147" s="60"/>
      <c r="D147" s="67"/>
      <c r="E147" s="78">
        <v>114.20149739999999</v>
      </c>
      <c r="F147" s="78">
        <f>E147/E151*100</f>
        <v>8.0128336849249512E-2</v>
      </c>
      <c r="G147" s="68"/>
      <c r="H147" s="60"/>
      <c r="I147" s="60"/>
    </row>
    <row r="148" spans="1:9">
      <c r="A148" s="60"/>
      <c r="B148" s="60"/>
      <c r="C148" s="60"/>
      <c r="D148" s="67"/>
      <c r="E148" s="68"/>
      <c r="F148" s="69"/>
      <c r="G148" s="68"/>
      <c r="H148" s="60"/>
      <c r="I148" s="60"/>
    </row>
    <row r="149" spans="1:9">
      <c r="A149" s="60" t="s">
        <v>139</v>
      </c>
      <c r="B149" s="60"/>
      <c r="C149" s="60"/>
      <c r="D149" s="67"/>
      <c r="E149" s="68">
        <f>E151-(E117+E124+E133+E138+E143+E147)</f>
        <v>1376.7479057999735</v>
      </c>
      <c r="F149" s="69">
        <f>F151-(F117+F124+F133+F138+F143+F147)</f>
        <v>0.9659813790886318</v>
      </c>
      <c r="G149" s="68"/>
      <c r="H149" s="60"/>
      <c r="I149" s="60"/>
    </row>
    <row r="150" spans="1:9">
      <c r="A150" s="61"/>
      <c r="B150" s="61"/>
      <c r="C150" s="61"/>
      <c r="D150" s="62"/>
      <c r="E150" s="63"/>
      <c r="F150" s="64"/>
      <c r="G150" s="63"/>
      <c r="H150" s="61"/>
      <c r="I150" s="61"/>
    </row>
    <row r="151" spans="1:9">
      <c r="A151" s="70" t="s">
        <v>138</v>
      </c>
      <c r="B151" s="70"/>
      <c r="C151" s="70"/>
      <c r="D151" s="71"/>
      <c r="E151" s="72">
        <v>142523.23446430001</v>
      </c>
      <c r="F151" s="73">
        <v>100</v>
      </c>
      <c r="G151" s="72"/>
      <c r="H151" s="70"/>
      <c r="I151" s="70"/>
    </row>
    <row r="152" spans="1:9">
      <c r="A152" s="138" t="s">
        <v>1770</v>
      </c>
      <c r="B152" s="135"/>
      <c r="C152" s="135"/>
      <c r="D152" s="136"/>
      <c r="E152" s="137"/>
      <c r="F152" s="17" t="s">
        <v>1317</v>
      </c>
      <c r="G152" s="137"/>
      <c r="H152" s="135"/>
      <c r="I152" s="135"/>
    </row>
    <row r="153" spans="1:9">
      <c r="A153" s="138" t="s">
        <v>1771</v>
      </c>
      <c r="B153" s="135"/>
      <c r="C153" s="135"/>
      <c r="D153" s="136"/>
      <c r="E153" s="137"/>
      <c r="F153" s="17"/>
      <c r="G153" s="137"/>
      <c r="H153" s="135"/>
      <c r="I153" s="135"/>
    </row>
    <row r="154" spans="1:9">
      <c r="A154" s="138" t="s">
        <v>1772</v>
      </c>
      <c r="B154" s="135"/>
      <c r="C154" s="135"/>
      <c r="D154" s="136"/>
      <c r="E154" s="137"/>
      <c r="F154" s="17"/>
      <c r="G154" s="137"/>
      <c r="H154" s="135"/>
      <c r="I154" s="135"/>
    </row>
    <row r="155" spans="1:9">
      <c r="A155" s="138" t="s">
        <v>1773</v>
      </c>
      <c r="B155" s="135"/>
      <c r="C155" s="135"/>
      <c r="D155" s="136"/>
      <c r="E155" s="137"/>
      <c r="F155" s="17"/>
      <c r="G155" s="137"/>
      <c r="H155" s="135"/>
      <c r="I155" s="135"/>
    </row>
    <row r="156" spans="1:9">
      <c r="A156" s="138" t="s">
        <v>1774</v>
      </c>
      <c r="B156" s="135"/>
      <c r="C156" s="135"/>
      <c r="D156" s="136"/>
      <c r="E156" s="137"/>
      <c r="F156" s="17"/>
      <c r="G156" s="137"/>
      <c r="H156" s="135"/>
      <c r="I156" s="135"/>
    </row>
    <row r="157" spans="1:9">
      <c r="A157" s="138" t="s">
        <v>1775</v>
      </c>
      <c r="B157" s="135"/>
      <c r="C157" s="135"/>
      <c r="D157" s="136"/>
      <c r="E157" s="137"/>
      <c r="F157" s="17"/>
      <c r="G157" s="137"/>
      <c r="H157" s="135"/>
      <c r="I157" s="135"/>
    </row>
    <row r="158" spans="1:9">
      <c r="A158" s="138" t="s">
        <v>1776</v>
      </c>
      <c r="B158" s="135"/>
      <c r="C158" s="135"/>
      <c r="D158" s="136"/>
      <c r="E158" s="137"/>
      <c r="F158" s="17"/>
      <c r="G158" s="137"/>
      <c r="H158" s="135"/>
      <c r="I158" s="135"/>
    </row>
    <row r="159" spans="1:9">
      <c r="A159" s="138" t="s">
        <v>1777</v>
      </c>
      <c r="B159" s="135"/>
      <c r="C159" s="135"/>
      <c r="D159" s="136"/>
      <c r="E159" s="137"/>
      <c r="F159" s="17"/>
      <c r="G159" s="137"/>
      <c r="H159" s="135"/>
      <c r="I159" s="135"/>
    </row>
    <row r="160" spans="1:9">
      <c r="A160" s="138" t="s">
        <v>1778</v>
      </c>
      <c r="B160" s="135"/>
      <c r="C160" s="135"/>
      <c r="D160" s="136"/>
      <c r="E160" s="137"/>
      <c r="F160" s="17"/>
      <c r="G160" s="137"/>
      <c r="H160" s="135"/>
      <c r="I160" s="135"/>
    </row>
    <row r="161" spans="1:9">
      <c r="A161" s="138" t="s">
        <v>1779</v>
      </c>
      <c r="B161" s="135"/>
      <c r="C161" s="135"/>
      <c r="D161" s="136"/>
      <c r="E161" s="137"/>
      <c r="F161" s="17"/>
      <c r="G161" s="137"/>
      <c r="H161" s="135"/>
      <c r="I161" s="135"/>
    </row>
    <row r="162" spans="1:9">
      <c r="A162" s="138" t="s">
        <v>1780</v>
      </c>
      <c r="B162" s="135"/>
      <c r="C162" s="135"/>
      <c r="D162" s="136"/>
      <c r="E162" s="137"/>
      <c r="F162" s="17"/>
      <c r="G162" s="137"/>
      <c r="H162" s="135"/>
      <c r="I162" s="135"/>
    </row>
    <row r="163" spans="1:9">
      <c r="A163" s="138" t="s">
        <v>1781</v>
      </c>
      <c r="B163" s="135"/>
      <c r="C163" s="135"/>
      <c r="D163" s="136"/>
      <c r="E163" s="137"/>
      <c r="F163" s="17"/>
      <c r="G163" s="137"/>
      <c r="H163" s="135"/>
      <c r="I163" s="135"/>
    </row>
    <row r="164" spans="1:9">
      <c r="A164" s="138" t="s">
        <v>1782</v>
      </c>
      <c r="B164" s="135"/>
      <c r="C164" s="135"/>
      <c r="D164" s="136"/>
      <c r="E164" s="137"/>
      <c r="F164" s="17"/>
      <c r="G164" s="137"/>
      <c r="H164" s="135"/>
      <c r="I164" s="135"/>
    </row>
    <row r="165" spans="1:9">
      <c r="A165" s="138" t="s">
        <v>1769</v>
      </c>
      <c r="B165" s="135"/>
      <c r="C165" s="135"/>
      <c r="D165" s="136"/>
      <c r="E165" s="137"/>
      <c r="F165" s="17"/>
      <c r="G165" s="137"/>
      <c r="H165" s="135"/>
      <c r="I165" s="135"/>
    </row>
    <row r="167" spans="1:9">
      <c r="A167" s="14" t="s">
        <v>140</v>
      </c>
    </row>
    <row r="168" spans="1:9">
      <c r="A168" s="14" t="s">
        <v>142</v>
      </c>
    </row>
    <row r="169" spans="1:9">
      <c r="A169" s="14"/>
    </row>
    <row r="170" spans="1:9" ht="23.25" customHeight="1">
      <c r="A170" s="162" t="s">
        <v>1329</v>
      </c>
      <c r="B170" s="162"/>
      <c r="C170" s="162"/>
      <c r="D170" s="162"/>
      <c r="F170" s="75"/>
      <c r="G170" s="75"/>
      <c r="H170" s="75"/>
      <c r="I170" s="12"/>
    </row>
    <row r="172" spans="1:9">
      <c r="A172" s="14" t="s">
        <v>145</v>
      </c>
    </row>
    <row r="173" spans="1:9">
      <c r="A173" s="14" t="s">
        <v>1324</v>
      </c>
    </row>
    <row r="174" spans="1:9">
      <c r="A174" s="14" t="s">
        <v>146</v>
      </c>
      <c r="B174" s="14"/>
      <c r="C174" s="40" t="s">
        <v>1330</v>
      </c>
      <c r="D174" s="15" t="s">
        <v>147</v>
      </c>
    </row>
    <row r="175" spans="1:9">
      <c r="A175" s="8" t="s">
        <v>171</v>
      </c>
      <c r="C175" s="41">
        <v>10.9282</v>
      </c>
      <c r="D175" s="41">
        <v>11.0298</v>
      </c>
    </row>
    <row r="176" spans="1:9">
      <c r="A176" s="8" t="s">
        <v>419</v>
      </c>
      <c r="C176" s="41">
        <v>10.9282</v>
      </c>
      <c r="D176" s="41">
        <v>11.0298</v>
      </c>
    </row>
    <row r="177" spans="1:5">
      <c r="A177" s="8" t="s">
        <v>174</v>
      </c>
      <c r="C177" s="41">
        <v>11.048400000000001</v>
      </c>
      <c r="D177" s="41">
        <v>11.158300000000001</v>
      </c>
    </row>
    <row r="178" spans="1:5">
      <c r="A178" s="8" t="s">
        <v>420</v>
      </c>
      <c r="C178" s="41">
        <v>11.048400000000001</v>
      </c>
      <c r="D178" s="41">
        <v>11.158300000000001</v>
      </c>
    </row>
    <row r="180" spans="1:5">
      <c r="A180" s="8" t="s">
        <v>166</v>
      </c>
    </row>
    <row r="182" spans="1:5">
      <c r="A182" s="14" t="s">
        <v>1325</v>
      </c>
      <c r="D182" s="46" t="s">
        <v>168</v>
      </c>
    </row>
    <row r="184" spans="1:5">
      <c r="A184" s="14" t="s">
        <v>1331</v>
      </c>
      <c r="B184" s="14"/>
      <c r="C184" s="14"/>
      <c r="D184" s="40" t="s">
        <v>168</v>
      </c>
    </row>
    <row r="186" spans="1:5">
      <c r="A186" s="16" t="s">
        <v>1542</v>
      </c>
    </row>
    <row r="188" spans="1:5">
      <c r="A188" s="12" t="s">
        <v>1593</v>
      </c>
    </row>
    <row r="190" spans="1:5" ht="22.5">
      <c r="A190" s="126" t="s">
        <v>1438</v>
      </c>
      <c r="B190" s="127" t="s">
        <v>1544</v>
      </c>
      <c r="C190" s="127" t="s">
        <v>1545</v>
      </c>
      <c r="D190" s="128" t="s">
        <v>1546</v>
      </c>
      <c r="E190" s="129" t="s">
        <v>1547</v>
      </c>
    </row>
    <row r="191" spans="1:5">
      <c r="A191" s="130" t="s">
        <v>1594</v>
      </c>
      <c r="B191" s="131" t="s">
        <v>1446</v>
      </c>
      <c r="C191" s="132">
        <v>1114.0083</v>
      </c>
      <c r="D191" s="133">
        <v>1082.8</v>
      </c>
      <c r="E191" s="134">
        <v>12.930479999999999</v>
      </c>
    </row>
    <row r="192" spans="1:5">
      <c r="A192" s="130" t="s">
        <v>1595</v>
      </c>
      <c r="B192" s="131" t="s">
        <v>1446</v>
      </c>
      <c r="C192" s="132">
        <v>355</v>
      </c>
      <c r="D192" s="133">
        <v>396.55</v>
      </c>
      <c r="E192" s="134">
        <v>2.8488767500000001</v>
      </c>
    </row>
    <row r="193" spans="1:5">
      <c r="A193" s="130" t="s">
        <v>1596</v>
      </c>
      <c r="B193" s="131" t="s">
        <v>1446</v>
      </c>
      <c r="C193" s="132">
        <v>1515.1750259999999</v>
      </c>
      <c r="D193" s="133">
        <v>1511</v>
      </c>
      <c r="E193" s="185">
        <v>127.0128575</v>
      </c>
    </row>
    <row r="194" spans="1:5">
      <c r="A194" s="130" t="s">
        <v>1597</v>
      </c>
      <c r="B194" s="131" t="s">
        <v>1446</v>
      </c>
      <c r="C194" s="132">
        <v>1525.0319999999999</v>
      </c>
      <c r="D194" s="133">
        <v>1502.8</v>
      </c>
      <c r="E194" s="186"/>
    </row>
    <row r="195" spans="1:5">
      <c r="A195" s="130" t="s">
        <v>1598</v>
      </c>
      <c r="B195" s="131" t="s">
        <v>1446</v>
      </c>
      <c r="C195" s="132">
        <v>3022.498959</v>
      </c>
      <c r="D195" s="133">
        <v>3050.9</v>
      </c>
      <c r="E195" s="185">
        <v>777.79988986000001</v>
      </c>
    </row>
    <row r="196" spans="1:5">
      <c r="A196" s="130" t="s">
        <v>1599</v>
      </c>
      <c r="B196" s="131" t="s">
        <v>1446</v>
      </c>
      <c r="C196" s="132">
        <v>3022.76</v>
      </c>
      <c r="D196" s="133">
        <v>3065.8</v>
      </c>
      <c r="E196" s="186"/>
    </row>
    <row r="197" spans="1:5">
      <c r="A197" s="130" t="s">
        <v>1600</v>
      </c>
      <c r="B197" s="131" t="s">
        <v>1446</v>
      </c>
      <c r="C197" s="132">
        <v>1515.8</v>
      </c>
      <c r="D197" s="133">
        <v>1503.5</v>
      </c>
      <c r="E197" s="185">
        <v>112.49120400000001</v>
      </c>
    </row>
    <row r="198" spans="1:5">
      <c r="A198" s="130" t="s">
        <v>1601</v>
      </c>
      <c r="B198" s="131" t="s">
        <v>1446</v>
      </c>
      <c r="C198" s="132">
        <v>1501.45</v>
      </c>
      <c r="D198" s="133">
        <v>1512.3</v>
      </c>
      <c r="E198" s="186"/>
    </row>
    <row r="199" spans="1:5" ht="22.5">
      <c r="A199" s="130" t="s">
        <v>1602</v>
      </c>
      <c r="B199" s="131" t="s">
        <v>1446</v>
      </c>
      <c r="C199" s="132">
        <v>1771.065505</v>
      </c>
      <c r="D199" s="133">
        <v>1824.3</v>
      </c>
      <c r="E199" s="185">
        <v>276.44588199999998</v>
      </c>
    </row>
    <row r="200" spans="1:5" ht="22.5">
      <c r="A200" s="130" t="s">
        <v>1603</v>
      </c>
      <c r="B200" s="131" t="s">
        <v>1446</v>
      </c>
      <c r="C200" s="132">
        <v>1826.8790779999999</v>
      </c>
      <c r="D200" s="133">
        <v>1832.3</v>
      </c>
      <c r="E200" s="186"/>
    </row>
    <row r="201" spans="1:5">
      <c r="A201" s="130" t="s">
        <v>1604</v>
      </c>
      <c r="B201" s="131" t="s">
        <v>1446</v>
      </c>
      <c r="C201" s="132">
        <v>227.49889999999999</v>
      </c>
      <c r="D201" s="133">
        <v>225.44</v>
      </c>
      <c r="E201" s="185">
        <v>131.94501550000001</v>
      </c>
    </row>
    <row r="202" spans="1:5">
      <c r="A202" s="130" t="s">
        <v>1605</v>
      </c>
      <c r="B202" s="131" t="s">
        <v>1446</v>
      </c>
      <c r="C202" s="132">
        <v>227.51450500000001</v>
      </c>
      <c r="D202" s="133">
        <v>226.99</v>
      </c>
      <c r="E202" s="186"/>
    </row>
    <row r="203" spans="1:5">
      <c r="A203" s="130" t="s">
        <v>1606</v>
      </c>
      <c r="B203" s="131" t="s">
        <v>1446</v>
      </c>
      <c r="C203" s="132">
        <v>1916.6</v>
      </c>
      <c r="D203" s="133">
        <v>1802.5</v>
      </c>
      <c r="E203" s="134">
        <v>4.8431249999999997</v>
      </c>
    </row>
    <row r="204" spans="1:5">
      <c r="A204" s="130" t="s">
        <v>1549</v>
      </c>
      <c r="B204" s="131" t="s">
        <v>1446</v>
      </c>
      <c r="C204" s="132">
        <v>8590.6463000000003</v>
      </c>
      <c r="D204" s="133">
        <v>8742.5</v>
      </c>
      <c r="E204" s="134">
        <v>80.769364374999995</v>
      </c>
    </row>
    <row r="205" spans="1:5">
      <c r="A205" s="130" t="s">
        <v>1607</v>
      </c>
      <c r="B205" s="131" t="s">
        <v>1446</v>
      </c>
      <c r="C205" s="132">
        <v>158.426849</v>
      </c>
      <c r="D205" s="133">
        <v>158.94999999999999</v>
      </c>
      <c r="E205" s="185">
        <v>183.3110475</v>
      </c>
    </row>
    <row r="206" spans="1:5">
      <c r="A206" s="130" t="s">
        <v>1608</v>
      </c>
      <c r="B206" s="131" t="s">
        <v>1446</v>
      </c>
      <c r="C206" s="132">
        <v>145.04750000000001</v>
      </c>
      <c r="D206" s="133">
        <v>159.86000000000001</v>
      </c>
      <c r="E206" s="186"/>
    </row>
    <row r="207" spans="1:5">
      <c r="A207" s="130" t="s">
        <v>1550</v>
      </c>
      <c r="B207" s="131" t="s">
        <v>1446</v>
      </c>
      <c r="C207" s="132">
        <v>1046.55</v>
      </c>
      <c r="D207" s="133">
        <v>1044.7</v>
      </c>
      <c r="E207" s="134">
        <v>72.299130000000005</v>
      </c>
    </row>
    <row r="208" spans="1:5">
      <c r="A208" s="130" t="s">
        <v>1609</v>
      </c>
      <c r="B208" s="131" t="s">
        <v>1446</v>
      </c>
      <c r="C208" s="132">
        <v>1537.4889009999999</v>
      </c>
      <c r="D208" s="133">
        <v>1592.6</v>
      </c>
      <c r="E208" s="134">
        <v>28.153674500000001</v>
      </c>
    </row>
    <row r="209" spans="1:5">
      <c r="A209" s="130" t="s">
        <v>1551</v>
      </c>
      <c r="B209" s="131" t="s">
        <v>1446</v>
      </c>
      <c r="C209" s="132">
        <v>1325.10664</v>
      </c>
      <c r="D209" s="133">
        <v>1355.6</v>
      </c>
      <c r="E209" s="185">
        <v>492.70334250000002</v>
      </c>
    </row>
    <row r="210" spans="1:5">
      <c r="A210" s="130" t="s">
        <v>1610</v>
      </c>
      <c r="B210" s="131" t="s">
        <v>1446</v>
      </c>
      <c r="C210" s="132">
        <v>1345.8687190000001</v>
      </c>
      <c r="D210" s="133">
        <v>1362.3</v>
      </c>
      <c r="E210" s="186"/>
    </row>
    <row r="211" spans="1:5">
      <c r="A211" s="130" t="s">
        <v>1552</v>
      </c>
      <c r="B211" s="131" t="s">
        <v>1446</v>
      </c>
      <c r="C211" s="132">
        <v>1783.1845080000001</v>
      </c>
      <c r="D211" s="133">
        <v>1792.4</v>
      </c>
      <c r="E211" s="185">
        <v>82.135041999999999</v>
      </c>
    </row>
    <row r="212" spans="1:5">
      <c r="A212" s="130" t="s">
        <v>1611</v>
      </c>
      <c r="B212" s="131" t="s">
        <v>1446</v>
      </c>
      <c r="C212" s="132">
        <v>1681.35998</v>
      </c>
      <c r="D212" s="133">
        <v>1803</v>
      </c>
      <c r="E212" s="186"/>
    </row>
    <row r="213" spans="1:5">
      <c r="A213" s="130" t="s">
        <v>1553</v>
      </c>
      <c r="B213" s="131" t="s">
        <v>1446</v>
      </c>
      <c r="C213" s="132">
        <v>970.36012800000003</v>
      </c>
      <c r="D213" s="133">
        <v>1009.9</v>
      </c>
      <c r="E213" s="185">
        <v>504.69385312499998</v>
      </c>
    </row>
    <row r="214" spans="1:5">
      <c r="A214" s="130" t="s">
        <v>1612</v>
      </c>
      <c r="B214" s="131" t="s">
        <v>1446</v>
      </c>
      <c r="C214" s="132">
        <v>886.41428599999995</v>
      </c>
      <c r="D214" s="133">
        <v>1017.05</v>
      </c>
      <c r="E214" s="186"/>
    </row>
    <row r="215" spans="1:5">
      <c r="A215" s="130" t="s">
        <v>1554</v>
      </c>
      <c r="B215" s="131" t="s">
        <v>1446</v>
      </c>
      <c r="C215" s="132">
        <v>206.79730699999999</v>
      </c>
      <c r="D215" s="133">
        <v>205.2</v>
      </c>
      <c r="E215" s="134">
        <v>177.72911999999999</v>
      </c>
    </row>
    <row r="216" spans="1:5">
      <c r="A216" s="130" t="s">
        <v>1613</v>
      </c>
      <c r="B216" s="131" t="s">
        <v>1446</v>
      </c>
      <c r="C216" s="132">
        <v>140.94624999999999</v>
      </c>
      <c r="D216" s="133">
        <v>141.54</v>
      </c>
      <c r="E216" s="185">
        <v>13.431441399999999</v>
      </c>
    </row>
    <row r="217" spans="1:5">
      <c r="A217" s="130" t="s">
        <v>1614</v>
      </c>
      <c r="B217" s="131" t="s">
        <v>1446</v>
      </c>
      <c r="C217" s="132">
        <v>143.5</v>
      </c>
      <c r="D217" s="133">
        <v>142.44999999999999</v>
      </c>
      <c r="E217" s="186"/>
    </row>
    <row r="218" spans="1:5">
      <c r="A218" s="130" t="s">
        <v>1587</v>
      </c>
      <c r="B218" s="131" t="s">
        <v>1446</v>
      </c>
      <c r="C218" s="132">
        <v>414.040212</v>
      </c>
      <c r="D218" s="133">
        <v>414.1</v>
      </c>
      <c r="E218" s="185">
        <v>473.29196174999998</v>
      </c>
    </row>
    <row r="219" spans="1:5">
      <c r="A219" s="130" t="s">
        <v>1615</v>
      </c>
      <c r="B219" s="131" t="s">
        <v>1446</v>
      </c>
      <c r="C219" s="132">
        <v>421.21669900000001</v>
      </c>
      <c r="D219" s="133">
        <v>416.4</v>
      </c>
      <c r="E219" s="186"/>
    </row>
    <row r="220" spans="1:5">
      <c r="A220" s="130" t="s">
        <v>1556</v>
      </c>
      <c r="B220" s="131" t="s">
        <v>1446</v>
      </c>
      <c r="C220" s="132">
        <v>1858.8855349999999</v>
      </c>
      <c r="D220" s="133">
        <v>1854</v>
      </c>
      <c r="E220" s="134">
        <v>436.47133000000002</v>
      </c>
    </row>
    <row r="221" spans="1:5">
      <c r="A221" s="130" t="s">
        <v>1616</v>
      </c>
      <c r="B221" s="131" t="s">
        <v>1446</v>
      </c>
      <c r="C221" s="132">
        <v>404.47320000000002</v>
      </c>
      <c r="D221" s="133">
        <v>417.7</v>
      </c>
      <c r="E221" s="134">
        <v>124.0566075</v>
      </c>
    </row>
    <row r="222" spans="1:5">
      <c r="A222" s="130" t="s">
        <v>1617</v>
      </c>
      <c r="B222" s="131" t="s">
        <v>1446</v>
      </c>
      <c r="C222" s="132">
        <v>421.8</v>
      </c>
      <c r="D222" s="133">
        <v>421.2</v>
      </c>
      <c r="E222" s="185">
        <v>8.3213249999999999</v>
      </c>
    </row>
    <row r="223" spans="1:5">
      <c r="A223" s="130" t="s">
        <v>1618</v>
      </c>
      <c r="B223" s="131" t="s">
        <v>1446</v>
      </c>
      <c r="C223" s="132">
        <v>422.5</v>
      </c>
      <c r="D223" s="133">
        <v>424.2</v>
      </c>
      <c r="E223" s="186"/>
    </row>
    <row r="224" spans="1:5">
      <c r="A224" s="130" t="s">
        <v>1619</v>
      </c>
      <c r="B224" s="131" t="s">
        <v>1446</v>
      </c>
      <c r="C224" s="132">
        <v>292.5</v>
      </c>
      <c r="D224" s="133">
        <v>305.3</v>
      </c>
      <c r="E224" s="134">
        <v>6.380778125</v>
      </c>
    </row>
    <row r="225" spans="1:5">
      <c r="A225" s="130" t="s">
        <v>1620</v>
      </c>
      <c r="B225" s="131" t="s">
        <v>1446</v>
      </c>
      <c r="C225" s="132">
        <v>5506.125</v>
      </c>
      <c r="D225" s="133">
        <v>5180</v>
      </c>
      <c r="E225" s="185">
        <v>8.4022581249999995</v>
      </c>
    </row>
    <row r="226" spans="1:5">
      <c r="A226" s="130" t="s">
        <v>1621</v>
      </c>
      <c r="B226" s="131" t="s">
        <v>1446</v>
      </c>
      <c r="C226" s="132">
        <v>5112.3333329999996</v>
      </c>
      <c r="D226" s="133">
        <v>5126.5</v>
      </c>
      <c r="E226" s="186"/>
    </row>
    <row r="227" spans="1:5">
      <c r="A227" s="130" t="s">
        <v>1622</v>
      </c>
      <c r="B227" s="131" t="s">
        <v>1446</v>
      </c>
      <c r="C227" s="132">
        <v>136.986842</v>
      </c>
      <c r="D227" s="133">
        <v>126.52</v>
      </c>
      <c r="E227" s="185">
        <v>81.00860625</v>
      </c>
    </row>
    <row r="228" spans="1:5">
      <c r="A228" s="130" t="s">
        <v>1623</v>
      </c>
      <c r="B228" s="131" t="s">
        <v>1446</v>
      </c>
      <c r="C228" s="132">
        <v>133.06625</v>
      </c>
      <c r="D228" s="133">
        <v>127.13</v>
      </c>
      <c r="E228" s="186"/>
    </row>
    <row r="229" spans="1:5" ht="22.5">
      <c r="A229" s="130" t="s">
        <v>1624</v>
      </c>
      <c r="B229" s="131" t="s">
        <v>1446</v>
      </c>
      <c r="C229" s="132">
        <v>944</v>
      </c>
      <c r="D229" s="133">
        <v>965.4</v>
      </c>
      <c r="E229" s="134">
        <v>3.7107429999999999</v>
      </c>
    </row>
    <row r="230" spans="1:5" ht="22.5">
      <c r="A230" s="130" t="s">
        <v>1625</v>
      </c>
      <c r="B230" s="131" t="s">
        <v>1446</v>
      </c>
      <c r="C230" s="132">
        <v>1537.8714010000001</v>
      </c>
      <c r="D230" s="133">
        <v>1802.7</v>
      </c>
      <c r="E230" s="134">
        <v>17.867699375000001</v>
      </c>
    </row>
    <row r="231" spans="1:5">
      <c r="A231" s="130" t="s">
        <v>1557</v>
      </c>
      <c r="B231" s="131" t="s">
        <v>1446</v>
      </c>
      <c r="C231" s="132">
        <v>1423.5246119999999</v>
      </c>
      <c r="D231" s="133">
        <v>1476.6</v>
      </c>
      <c r="E231" s="185">
        <v>77.084790249999998</v>
      </c>
    </row>
    <row r="232" spans="1:5">
      <c r="A232" s="130" t="s">
        <v>1626</v>
      </c>
      <c r="B232" s="131" t="s">
        <v>1446</v>
      </c>
      <c r="C232" s="132">
        <v>1394.333333</v>
      </c>
      <c r="D232" s="133">
        <v>1485.2</v>
      </c>
      <c r="E232" s="186"/>
    </row>
    <row r="233" spans="1:5">
      <c r="A233" s="130" t="s">
        <v>1627</v>
      </c>
      <c r="B233" s="131" t="s">
        <v>1446</v>
      </c>
      <c r="C233" s="132">
        <v>436.56979999999999</v>
      </c>
      <c r="D233" s="133">
        <v>441.75</v>
      </c>
      <c r="E233" s="134">
        <v>95.244659999999996</v>
      </c>
    </row>
    <row r="234" spans="1:5">
      <c r="A234" s="130" t="s">
        <v>1628</v>
      </c>
      <c r="B234" s="131" t="s">
        <v>1446</v>
      </c>
      <c r="C234" s="132">
        <v>471.95608800000002</v>
      </c>
      <c r="D234" s="133">
        <v>478.15</v>
      </c>
      <c r="E234" s="185">
        <v>154.78737187499999</v>
      </c>
    </row>
    <row r="235" spans="1:5">
      <c r="A235" s="130" t="s">
        <v>1629</v>
      </c>
      <c r="B235" s="131" t="s">
        <v>1446</v>
      </c>
      <c r="C235" s="132">
        <v>450</v>
      </c>
      <c r="D235" s="133">
        <v>480.25</v>
      </c>
      <c r="E235" s="186"/>
    </row>
    <row r="236" spans="1:5" ht="22.5">
      <c r="A236" s="130" t="s">
        <v>1630</v>
      </c>
      <c r="B236" s="131" t="s">
        <v>1446</v>
      </c>
      <c r="C236" s="132">
        <v>274.57775600000002</v>
      </c>
      <c r="D236" s="133">
        <v>273.8</v>
      </c>
      <c r="E236" s="185">
        <v>27.371957250000001</v>
      </c>
    </row>
    <row r="237" spans="1:5" ht="22.5">
      <c r="A237" s="130" t="s">
        <v>1631</v>
      </c>
      <c r="B237" s="131" t="s">
        <v>1446</v>
      </c>
      <c r="C237" s="132">
        <v>260.724986</v>
      </c>
      <c r="D237" s="133">
        <v>275.05</v>
      </c>
      <c r="E237" s="186"/>
    </row>
    <row r="238" spans="1:5">
      <c r="A238" s="130" t="s">
        <v>1632</v>
      </c>
      <c r="B238" s="131" t="s">
        <v>1446</v>
      </c>
      <c r="C238" s="132">
        <v>439.449994</v>
      </c>
      <c r="D238" s="133">
        <v>419.95</v>
      </c>
      <c r="E238" s="185">
        <v>24.158371875</v>
      </c>
    </row>
    <row r="239" spans="1:5">
      <c r="A239" s="130" t="s">
        <v>1633</v>
      </c>
      <c r="B239" s="131" t="s">
        <v>1446</v>
      </c>
      <c r="C239" s="132">
        <v>423.25414999999998</v>
      </c>
      <c r="D239" s="133">
        <v>422.3</v>
      </c>
      <c r="E239" s="186"/>
    </row>
    <row r="240" spans="1:5">
      <c r="A240" s="130" t="s">
        <v>1634</v>
      </c>
      <c r="B240" s="131" t="s">
        <v>1446</v>
      </c>
      <c r="C240" s="132">
        <v>464</v>
      </c>
      <c r="D240" s="133">
        <v>479.05</v>
      </c>
      <c r="E240" s="134">
        <v>2.2303550620000001</v>
      </c>
    </row>
    <row r="241" spans="1:5">
      <c r="A241" s="130" t="s">
        <v>1635</v>
      </c>
      <c r="B241" s="131" t="s">
        <v>1446</v>
      </c>
      <c r="C241" s="132">
        <v>6754.6363549999996</v>
      </c>
      <c r="D241" s="133">
        <v>6604</v>
      </c>
      <c r="E241" s="134">
        <v>26.25414</v>
      </c>
    </row>
    <row r="242" spans="1:5">
      <c r="A242" s="130" t="s">
        <v>1636</v>
      </c>
      <c r="B242" s="131" t="s">
        <v>1446</v>
      </c>
      <c r="C242" s="132">
        <v>7244.8</v>
      </c>
      <c r="D242" s="133">
        <v>7096.5</v>
      </c>
      <c r="E242" s="134">
        <v>4.5664875</v>
      </c>
    </row>
    <row r="243" spans="1:5">
      <c r="A243" s="130" t="s">
        <v>1588</v>
      </c>
      <c r="B243" s="131" t="s">
        <v>1446</v>
      </c>
      <c r="C243" s="132">
        <v>259.48045300000001</v>
      </c>
      <c r="D243" s="133">
        <v>265.95</v>
      </c>
      <c r="E243" s="185">
        <v>629.89594462499997</v>
      </c>
    </row>
    <row r="244" spans="1:5">
      <c r="A244" s="130" t="s">
        <v>1637</v>
      </c>
      <c r="B244" s="131" t="s">
        <v>1446</v>
      </c>
      <c r="C244" s="132">
        <v>248.403006</v>
      </c>
      <c r="D244" s="133">
        <v>267.7</v>
      </c>
      <c r="E244" s="186"/>
    </row>
    <row r="245" spans="1:5">
      <c r="A245" s="130" t="s">
        <v>1638</v>
      </c>
      <c r="B245" s="131" t="s">
        <v>1446</v>
      </c>
      <c r="C245" s="132">
        <v>377.3</v>
      </c>
      <c r="D245" s="133">
        <v>387.6</v>
      </c>
      <c r="E245" s="134">
        <v>2.8812959999999999</v>
      </c>
    </row>
    <row r="246" spans="1:5">
      <c r="A246" s="130" t="s">
        <v>1639</v>
      </c>
      <c r="B246" s="131" t="s">
        <v>1446</v>
      </c>
      <c r="C246" s="132">
        <v>966.45</v>
      </c>
      <c r="D246" s="133">
        <v>961</v>
      </c>
      <c r="E246" s="134">
        <v>6.82445375</v>
      </c>
    </row>
    <row r="247" spans="1:5">
      <c r="A247" s="130" t="s">
        <v>1640</v>
      </c>
      <c r="B247" s="131" t="s">
        <v>1446</v>
      </c>
      <c r="C247" s="132">
        <v>2235.6999999999998</v>
      </c>
      <c r="D247" s="133">
        <v>2219.1999999999998</v>
      </c>
      <c r="E247" s="185">
        <v>52.900047499999999</v>
      </c>
    </row>
    <row r="248" spans="1:5">
      <c r="A248" s="130" t="s">
        <v>1641</v>
      </c>
      <c r="B248" s="131" t="s">
        <v>1446</v>
      </c>
      <c r="C248" s="132">
        <v>2183.8000000000002</v>
      </c>
      <c r="D248" s="133">
        <v>2231.6</v>
      </c>
      <c r="E248" s="186"/>
    </row>
    <row r="249" spans="1:5">
      <c r="A249" s="130" t="s">
        <v>1642</v>
      </c>
      <c r="B249" s="131" t="s">
        <v>1446</v>
      </c>
      <c r="C249" s="132">
        <v>1044.7199800000001</v>
      </c>
      <c r="D249" s="133">
        <v>1018.6</v>
      </c>
      <c r="E249" s="134">
        <v>4.1945249999999996</v>
      </c>
    </row>
    <row r="250" spans="1:5">
      <c r="A250" s="130" t="s">
        <v>1558</v>
      </c>
      <c r="B250" s="131" t="s">
        <v>1446</v>
      </c>
      <c r="C250" s="132">
        <v>1844.9078099999999</v>
      </c>
      <c r="D250" s="133">
        <v>1870.9</v>
      </c>
      <c r="E250" s="185">
        <v>284.03498200000001</v>
      </c>
    </row>
    <row r="251" spans="1:5">
      <c r="A251" s="130" t="s">
        <v>1643</v>
      </c>
      <c r="B251" s="131" t="s">
        <v>1446</v>
      </c>
      <c r="C251" s="132">
        <v>1674.06</v>
      </c>
      <c r="D251" s="133">
        <v>1883.7</v>
      </c>
      <c r="E251" s="186"/>
    </row>
    <row r="252" spans="1:5">
      <c r="A252" s="130" t="s">
        <v>1559</v>
      </c>
      <c r="B252" s="131" t="s">
        <v>1446</v>
      </c>
      <c r="C252" s="132">
        <v>4373.7940010000002</v>
      </c>
      <c r="D252" s="133">
        <v>4410.7</v>
      </c>
      <c r="E252" s="134">
        <v>71.1355875</v>
      </c>
    </row>
    <row r="253" spans="1:5">
      <c r="A253" s="130" t="s">
        <v>1589</v>
      </c>
      <c r="B253" s="131" t="s">
        <v>1446</v>
      </c>
      <c r="C253" s="132">
        <v>760.26156700000001</v>
      </c>
      <c r="D253" s="133">
        <v>802.9</v>
      </c>
      <c r="E253" s="185">
        <v>1676.0064159999999</v>
      </c>
    </row>
    <row r="254" spans="1:5">
      <c r="A254" s="130" t="s">
        <v>1644</v>
      </c>
      <c r="B254" s="131" t="s">
        <v>1446</v>
      </c>
      <c r="C254" s="132">
        <v>752.14864999999998</v>
      </c>
      <c r="D254" s="133">
        <v>807.1</v>
      </c>
      <c r="E254" s="186"/>
    </row>
    <row r="255" spans="1:5">
      <c r="A255" s="130" t="s">
        <v>1560</v>
      </c>
      <c r="B255" s="131" t="s">
        <v>1446</v>
      </c>
      <c r="C255" s="132">
        <v>596.57081600000004</v>
      </c>
      <c r="D255" s="133">
        <v>579.9</v>
      </c>
      <c r="E255" s="185">
        <v>186.2371005</v>
      </c>
    </row>
    <row r="256" spans="1:5">
      <c r="A256" s="130" t="s">
        <v>1645</v>
      </c>
      <c r="B256" s="131" t="s">
        <v>1446</v>
      </c>
      <c r="C256" s="132">
        <v>567.07174799999996</v>
      </c>
      <c r="D256" s="133">
        <v>584.29999999999995</v>
      </c>
      <c r="E256" s="186"/>
    </row>
    <row r="257" spans="1:5">
      <c r="A257" s="130" t="s">
        <v>1646</v>
      </c>
      <c r="B257" s="131" t="s">
        <v>1446</v>
      </c>
      <c r="C257" s="132">
        <v>5206.75</v>
      </c>
      <c r="D257" s="133">
        <v>4753.5</v>
      </c>
      <c r="E257" s="134">
        <v>4.9624350000000002</v>
      </c>
    </row>
    <row r="258" spans="1:5">
      <c r="A258" s="130" t="s">
        <v>1647</v>
      </c>
      <c r="B258" s="131" t="s">
        <v>1446</v>
      </c>
      <c r="C258" s="132">
        <v>1070.539133</v>
      </c>
      <c r="D258" s="133">
        <v>959.5</v>
      </c>
      <c r="E258" s="185">
        <v>583.12240700000007</v>
      </c>
    </row>
    <row r="259" spans="1:5">
      <c r="A259" s="130" t="s">
        <v>1648</v>
      </c>
      <c r="B259" s="131" t="s">
        <v>1446</v>
      </c>
      <c r="C259" s="132">
        <v>1008.678947</v>
      </c>
      <c r="D259" s="133">
        <v>964.9</v>
      </c>
      <c r="E259" s="186"/>
    </row>
    <row r="260" spans="1:5">
      <c r="A260" s="130" t="s">
        <v>1561</v>
      </c>
      <c r="B260" s="131" t="s">
        <v>1446</v>
      </c>
      <c r="C260" s="132">
        <v>398</v>
      </c>
      <c r="D260" s="133">
        <v>396.5</v>
      </c>
      <c r="E260" s="185">
        <v>5.8485265000000002</v>
      </c>
    </row>
    <row r="261" spans="1:5" ht="22.5">
      <c r="A261" s="130" t="s">
        <v>1649</v>
      </c>
      <c r="B261" s="131" t="s">
        <v>1446</v>
      </c>
      <c r="C261" s="132">
        <v>380.2</v>
      </c>
      <c r="D261" s="133">
        <v>398.55</v>
      </c>
      <c r="E261" s="186"/>
    </row>
    <row r="262" spans="1:5">
      <c r="A262" s="130" t="s">
        <v>1562</v>
      </c>
      <c r="B262" s="131" t="s">
        <v>1446</v>
      </c>
      <c r="C262" s="132">
        <v>2197.2631660000002</v>
      </c>
      <c r="D262" s="133">
        <v>2135.1</v>
      </c>
      <c r="E262" s="185">
        <v>246.2186265</v>
      </c>
    </row>
    <row r="263" spans="1:5">
      <c r="A263" s="130" t="s">
        <v>1650</v>
      </c>
      <c r="B263" s="131" t="s">
        <v>1446</v>
      </c>
      <c r="C263" s="132">
        <v>2199</v>
      </c>
      <c r="D263" s="133">
        <v>2146.4</v>
      </c>
      <c r="E263" s="186"/>
    </row>
    <row r="264" spans="1:5">
      <c r="A264" s="130" t="s">
        <v>1651</v>
      </c>
      <c r="B264" s="131" t="s">
        <v>1446</v>
      </c>
      <c r="C264" s="132">
        <v>561.60924499999999</v>
      </c>
      <c r="D264" s="133">
        <v>535.9</v>
      </c>
      <c r="E264" s="185">
        <v>124.731319125</v>
      </c>
    </row>
    <row r="265" spans="1:5">
      <c r="A265" s="130" t="s">
        <v>1652</v>
      </c>
      <c r="B265" s="131" t="s">
        <v>1446</v>
      </c>
      <c r="C265" s="132">
        <v>574.63927899999999</v>
      </c>
      <c r="D265" s="133">
        <v>539.35</v>
      </c>
      <c r="E265" s="186"/>
    </row>
    <row r="266" spans="1:5">
      <c r="A266" s="130" t="s">
        <v>1563</v>
      </c>
      <c r="B266" s="131" t="s">
        <v>1446</v>
      </c>
      <c r="C266" s="132">
        <v>1355.7027929999999</v>
      </c>
      <c r="D266" s="133">
        <v>1384.2</v>
      </c>
      <c r="E266" s="185">
        <v>1544.8033090000001</v>
      </c>
    </row>
    <row r="267" spans="1:5">
      <c r="A267" s="130" t="s">
        <v>1653</v>
      </c>
      <c r="B267" s="131" t="s">
        <v>1446</v>
      </c>
      <c r="C267" s="132">
        <v>1351.661726</v>
      </c>
      <c r="D267" s="133">
        <v>1381</v>
      </c>
      <c r="E267" s="186"/>
    </row>
    <row r="268" spans="1:5">
      <c r="A268" s="130" t="s">
        <v>1654</v>
      </c>
      <c r="B268" s="131" t="s">
        <v>1446</v>
      </c>
      <c r="C268" s="132">
        <v>499.00925899999999</v>
      </c>
      <c r="D268" s="133">
        <v>491.25</v>
      </c>
      <c r="E268" s="134">
        <v>84.948716250000004</v>
      </c>
    </row>
    <row r="269" spans="1:5">
      <c r="A269" s="130" t="s">
        <v>1564</v>
      </c>
      <c r="B269" s="131" t="s">
        <v>1446</v>
      </c>
      <c r="C269" s="132">
        <v>14.089012</v>
      </c>
      <c r="D269" s="133">
        <v>14.54</v>
      </c>
      <c r="E269" s="185">
        <v>2105.201423125</v>
      </c>
    </row>
    <row r="270" spans="1:5">
      <c r="A270" s="130" t="s">
        <v>1655</v>
      </c>
      <c r="B270" s="131" t="s">
        <v>1446</v>
      </c>
      <c r="C270" s="132">
        <v>15.266</v>
      </c>
      <c r="D270" s="133">
        <v>14.66</v>
      </c>
      <c r="E270" s="186"/>
    </row>
    <row r="271" spans="1:5">
      <c r="A271" s="130" t="s">
        <v>1656</v>
      </c>
      <c r="B271" s="131" t="s">
        <v>1446</v>
      </c>
      <c r="C271" s="132">
        <v>69.150094999999993</v>
      </c>
      <c r="D271" s="133">
        <v>79.790000000000006</v>
      </c>
      <c r="E271" s="134">
        <v>882.55524209999999</v>
      </c>
    </row>
    <row r="272" spans="1:5">
      <c r="A272" s="130" t="s">
        <v>1657</v>
      </c>
      <c r="B272" s="131" t="s">
        <v>1446</v>
      </c>
      <c r="C272" s="132">
        <v>121.250012</v>
      </c>
      <c r="D272" s="133">
        <v>126.12</v>
      </c>
      <c r="E272" s="185">
        <v>92.193951600000005</v>
      </c>
    </row>
    <row r="273" spans="1:5">
      <c r="A273" s="130" t="s">
        <v>1658</v>
      </c>
      <c r="B273" s="131" t="s">
        <v>1446</v>
      </c>
      <c r="C273" s="132">
        <v>121.78</v>
      </c>
      <c r="D273" s="133">
        <v>126.81</v>
      </c>
      <c r="E273" s="186"/>
    </row>
    <row r="274" spans="1:5">
      <c r="A274" s="130" t="s">
        <v>1659</v>
      </c>
      <c r="B274" s="131" t="s">
        <v>1446</v>
      </c>
      <c r="C274" s="132">
        <v>930.37727299999995</v>
      </c>
      <c r="D274" s="133">
        <v>930.8</v>
      </c>
      <c r="E274" s="134">
        <v>48.349447999999995</v>
      </c>
    </row>
    <row r="275" spans="1:5">
      <c r="A275" s="130" t="s">
        <v>1565</v>
      </c>
      <c r="B275" s="131" t="s">
        <v>1446</v>
      </c>
      <c r="C275" s="132">
        <v>413</v>
      </c>
      <c r="D275" s="133">
        <v>394.8</v>
      </c>
      <c r="E275" s="134">
        <v>6.3170299999999999</v>
      </c>
    </row>
    <row r="276" spans="1:5">
      <c r="A276" s="130" t="s">
        <v>1660</v>
      </c>
      <c r="B276" s="131" t="s">
        <v>1446</v>
      </c>
      <c r="C276" s="132">
        <v>139.82474300000001</v>
      </c>
      <c r="D276" s="133">
        <v>140.38</v>
      </c>
      <c r="E276" s="134">
        <v>27.262913375</v>
      </c>
    </row>
    <row r="277" spans="1:5">
      <c r="A277" s="130" t="s">
        <v>1566</v>
      </c>
      <c r="B277" s="131" t="s">
        <v>1446</v>
      </c>
      <c r="C277" s="132">
        <v>305.894631</v>
      </c>
      <c r="D277" s="133">
        <v>288.55</v>
      </c>
      <c r="E277" s="185">
        <v>106.30717631200001</v>
      </c>
    </row>
    <row r="278" spans="1:5">
      <c r="A278" s="130" t="s">
        <v>1661</v>
      </c>
      <c r="B278" s="131" t="s">
        <v>1446</v>
      </c>
      <c r="C278" s="132">
        <v>286.33333299999998</v>
      </c>
      <c r="D278" s="133">
        <v>290.2</v>
      </c>
      <c r="E278" s="186"/>
    </row>
    <row r="279" spans="1:5">
      <c r="A279" s="130" t="s">
        <v>1567</v>
      </c>
      <c r="B279" s="131" t="s">
        <v>1446</v>
      </c>
      <c r="C279" s="132">
        <v>245.81749300000001</v>
      </c>
      <c r="D279" s="133">
        <v>237.81</v>
      </c>
      <c r="E279" s="185">
        <v>213.60138645000001</v>
      </c>
    </row>
    <row r="280" spans="1:5">
      <c r="A280" s="130" t="s">
        <v>1662</v>
      </c>
      <c r="B280" s="131" t="s">
        <v>1446</v>
      </c>
      <c r="C280" s="132">
        <v>235.4</v>
      </c>
      <c r="D280" s="133">
        <v>239.06</v>
      </c>
      <c r="E280" s="186"/>
    </row>
    <row r="281" spans="1:5">
      <c r="A281" s="130" t="s">
        <v>1663</v>
      </c>
      <c r="B281" s="131" t="s">
        <v>1446</v>
      </c>
      <c r="C281" s="132">
        <v>559.83749999999998</v>
      </c>
      <c r="D281" s="133">
        <v>589</v>
      </c>
      <c r="E281" s="134">
        <v>5.8103749999999996</v>
      </c>
    </row>
    <row r="282" spans="1:5">
      <c r="A282" s="130" t="s">
        <v>1568</v>
      </c>
      <c r="B282" s="131" t="s">
        <v>1446</v>
      </c>
      <c r="C282" s="132">
        <v>1232.082795</v>
      </c>
      <c r="D282" s="133">
        <v>1227.3</v>
      </c>
      <c r="E282" s="185">
        <v>201.73589412500002</v>
      </c>
    </row>
    <row r="283" spans="1:5">
      <c r="A283" s="130" t="s">
        <v>1664</v>
      </c>
      <c r="B283" s="131" t="s">
        <v>1446</v>
      </c>
      <c r="C283" s="132">
        <v>1285.5090909999999</v>
      </c>
      <c r="D283" s="133">
        <v>1236.5</v>
      </c>
      <c r="E283" s="186"/>
    </row>
    <row r="284" spans="1:5">
      <c r="A284" s="130" t="s">
        <v>1665</v>
      </c>
      <c r="B284" s="131" t="s">
        <v>1446</v>
      </c>
      <c r="C284" s="132">
        <v>385.81072399999999</v>
      </c>
      <c r="D284" s="133">
        <v>389.9</v>
      </c>
      <c r="E284" s="185">
        <v>103.579558937</v>
      </c>
    </row>
    <row r="285" spans="1:5">
      <c r="A285" s="130" t="s">
        <v>1666</v>
      </c>
      <c r="B285" s="131" t="s">
        <v>1446</v>
      </c>
      <c r="C285" s="132">
        <v>344.09760999999997</v>
      </c>
      <c r="D285" s="133">
        <v>391.65</v>
      </c>
      <c r="E285" s="186"/>
    </row>
    <row r="286" spans="1:5">
      <c r="A286" s="130" t="s">
        <v>1667</v>
      </c>
      <c r="B286" s="131" t="s">
        <v>1446</v>
      </c>
      <c r="C286" s="132">
        <v>876.79</v>
      </c>
      <c r="D286" s="133">
        <v>874.35</v>
      </c>
      <c r="E286" s="134">
        <v>61.083892187000004</v>
      </c>
    </row>
    <row r="287" spans="1:5">
      <c r="A287" s="130" t="s">
        <v>1569</v>
      </c>
      <c r="B287" s="131" t="s">
        <v>1446</v>
      </c>
      <c r="C287" s="132">
        <v>414.15300000000002</v>
      </c>
      <c r="D287" s="133">
        <v>394.8</v>
      </c>
      <c r="E287" s="134">
        <v>177.14264</v>
      </c>
    </row>
    <row r="288" spans="1:5">
      <c r="A288" s="130" t="s">
        <v>1668</v>
      </c>
      <c r="B288" s="131" t="s">
        <v>1446</v>
      </c>
      <c r="C288" s="132">
        <v>1484.8742</v>
      </c>
      <c r="D288" s="133">
        <v>1523.2</v>
      </c>
      <c r="E288" s="185">
        <v>97.470519999999993</v>
      </c>
    </row>
    <row r="289" spans="1:5">
      <c r="A289" s="130" t="s">
        <v>1669</v>
      </c>
      <c r="B289" s="131" t="s">
        <v>1446</v>
      </c>
      <c r="C289" s="132">
        <v>1427.5</v>
      </c>
      <c r="D289" s="133">
        <v>1532.4</v>
      </c>
      <c r="E289" s="186"/>
    </row>
    <row r="290" spans="1:5">
      <c r="A290" s="130" t="s">
        <v>1570</v>
      </c>
      <c r="B290" s="131" t="s">
        <v>1446</v>
      </c>
      <c r="C290" s="132">
        <v>3954.8346430000001</v>
      </c>
      <c r="D290" s="133">
        <v>4165.6000000000004</v>
      </c>
      <c r="E290" s="185">
        <v>213.991365</v>
      </c>
    </row>
    <row r="291" spans="1:5">
      <c r="A291" s="130" t="s">
        <v>1670</v>
      </c>
      <c r="B291" s="131" t="s">
        <v>1446</v>
      </c>
      <c r="C291" s="132">
        <v>3940.4774969999999</v>
      </c>
      <c r="D291" s="133">
        <v>4191.5</v>
      </c>
      <c r="E291" s="186"/>
    </row>
    <row r="292" spans="1:5">
      <c r="A292" s="130" t="s">
        <v>1571</v>
      </c>
      <c r="B292" s="131" t="s">
        <v>1446</v>
      </c>
      <c r="C292" s="132">
        <v>3076.9916119999998</v>
      </c>
      <c r="D292" s="133">
        <v>3060.8</v>
      </c>
      <c r="E292" s="185">
        <v>238.31281199999998</v>
      </c>
    </row>
    <row r="293" spans="1:5">
      <c r="A293" s="130" t="s">
        <v>1671</v>
      </c>
      <c r="B293" s="131" t="s">
        <v>1446</v>
      </c>
      <c r="C293" s="132">
        <v>3080.0646879999999</v>
      </c>
      <c r="D293" s="133">
        <v>3076.4</v>
      </c>
      <c r="E293" s="186"/>
    </row>
    <row r="294" spans="1:5">
      <c r="A294" s="130" t="s">
        <v>1672</v>
      </c>
      <c r="B294" s="131" t="s">
        <v>1446</v>
      </c>
      <c r="C294" s="132">
        <v>322.48270000000002</v>
      </c>
      <c r="D294" s="133">
        <v>326</v>
      </c>
      <c r="E294" s="185">
        <v>105.351615</v>
      </c>
    </row>
    <row r="295" spans="1:5">
      <c r="A295" s="130" t="s">
        <v>1673</v>
      </c>
      <c r="B295" s="131" t="s">
        <v>1446</v>
      </c>
      <c r="C295" s="132">
        <v>297.10000000000002</v>
      </c>
      <c r="D295" s="133">
        <v>327.3</v>
      </c>
      <c r="E295" s="186"/>
    </row>
    <row r="296" spans="1:5">
      <c r="A296" s="130" t="s">
        <v>1674</v>
      </c>
      <c r="B296" s="131" t="s">
        <v>1446</v>
      </c>
      <c r="C296" s="132">
        <v>825.75511300000005</v>
      </c>
      <c r="D296" s="133">
        <v>841.25</v>
      </c>
      <c r="E296" s="134">
        <v>277.40722499999998</v>
      </c>
    </row>
    <row r="297" spans="1:5">
      <c r="A297" s="130" t="s">
        <v>1572</v>
      </c>
      <c r="B297" s="131" t="s">
        <v>1446</v>
      </c>
      <c r="C297" s="132">
        <v>13537.508775</v>
      </c>
      <c r="D297" s="133">
        <v>14176</v>
      </c>
      <c r="E297" s="185">
        <v>169.423215</v>
      </c>
    </row>
    <row r="298" spans="1:5">
      <c r="A298" s="130" t="s">
        <v>1675</v>
      </c>
      <c r="B298" s="131" t="s">
        <v>1446</v>
      </c>
      <c r="C298" s="132">
        <v>13203.760004</v>
      </c>
      <c r="D298" s="133">
        <v>14123</v>
      </c>
      <c r="E298" s="186"/>
    </row>
    <row r="299" spans="1:5">
      <c r="A299" s="130" t="s">
        <v>1676</v>
      </c>
      <c r="B299" s="131" t="s">
        <v>1446</v>
      </c>
      <c r="C299" s="132">
        <v>1025.5</v>
      </c>
      <c r="D299" s="133">
        <v>1136.1500000000001</v>
      </c>
      <c r="E299" s="134">
        <v>1.063727562</v>
      </c>
    </row>
    <row r="300" spans="1:5" ht="22.5">
      <c r="A300" s="130" t="s">
        <v>1677</v>
      </c>
      <c r="B300" s="131" t="s">
        <v>1446</v>
      </c>
      <c r="C300" s="132">
        <v>2914.6642539999998</v>
      </c>
      <c r="D300" s="133">
        <v>2842.6</v>
      </c>
      <c r="E300" s="185">
        <v>63.479817000000004</v>
      </c>
    </row>
    <row r="301" spans="1:5" ht="22.5">
      <c r="A301" s="130" t="s">
        <v>1678</v>
      </c>
      <c r="B301" s="131" t="s">
        <v>1446</v>
      </c>
      <c r="C301" s="132">
        <v>2816.6333</v>
      </c>
      <c r="D301" s="133">
        <v>2851.2</v>
      </c>
      <c r="E301" s="186"/>
    </row>
    <row r="302" spans="1:5">
      <c r="A302" s="130" t="s">
        <v>1679</v>
      </c>
      <c r="B302" s="131" t="s">
        <v>1446</v>
      </c>
      <c r="C302" s="132">
        <v>2263.3065649999999</v>
      </c>
      <c r="D302" s="133">
        <v>2177.9</v>
      </c>
      <c r="E302" s="134">
        <v>224.97724925</v>
      </c>
    </row>
    <row r="303" spans="1:5">
      <c r="A303" s="130" t="s">
        <v>1680</v>
      </c>
      <c r="B303" s="131" t="s">
        <v>1446</v>
      </c>
      <c r="C303" s="132">
        <v>360.13464199999999</v>
      </c>
      <c r="D303" s="133">
        <v>343.1</v>
      </c>
      <c r="E303" s="134">
        <v>100.27551124999999</v>
      </c>
    </row>
    <row r="304" spans="1:5">
      <c r="A304" s="130" t="s">
        <v>1681</v>
      </c>
      <c r="B304" s="131" t="s">
        <v>1446</v>
      </c>
      <c r="C304" s="132">
        <v>1003.041875</v>
      </c>
      <c r="D304" s="133">
        <v>982.2</v>
      </c>
      <c r="E304" s="185">
        <v>157.9170585</v>
      </c>
    </row>
    <row r="305" spans="1:5">
      <c r="A305" s="130" t="s">
        <v>1682</v>
      </c>
      <c r="B305" s="131" t="s">
        <v>1446</v>
      </c>
      <c r="C305" s="132">
        <v>1004.75</v>
      </c>
      <c r="D305" s="133">
        <v>988.8</v>
      </c>
      <c r="E305" s="186"/>
    </row>
    <row r="306" spans="1:5">
      <c r="A306" s="130" t="s">
        <v>1683</v>
      </c>
      <c r="B306" s="131" t="s">
        <v>1446</v>
      </c>
      <c r="C306" s="132">
        <v>109.7139</v>
      </c>
      <c r="D306" s="133">
        <v>105.79</v>
      </c>
      <c r="E306" s="134">
        <v>129.61993849999999</v>
      </c>
    </row>
    <row r="307" spans="1:5">
      <c r="A307" s="130" t="s">
        <v>1684</v>
      </c>
      <c r="B307" s="131" t="s">
        <v>1446</v>
      </c>
      <c r="C307" s="132">
        <v>1466.4418920000001</v>
      </c>
      <c r="D307" s="133">
        <v>1405.4</v>
      </c>
      <c r="E307" s="185">
        <v>109.6062175</v>
      </c>
    </row>
    <row r="308" spans="1:5">
      <c r="A308" s="130" t="s">
        <v>1685</v>
      </c>
      <c r="B308" s="131" t="s">
        <v>1446</v>
      </c>
      <c r="C308" s="132">
        <v>1421.633333</v>
      </c>
      <c r="D308" s="133">
        <v>1412.5</v>
      </c>
      <c r="E308" s="186"/>
    </row>
    <row r="309" spans="1:5">
      <c r="A309" s="130" t="s">
        <v>1686</v>
      </c>
      <c r="B309" s="131" t="s">
        <v>1446</v>
      </c>
      <c r="C309" s="132">
        <v>89.614545000000007</v>
      </c>
      <c r="D309" s="133">
        <v>85.78</v>
      </c>
      <c r="E309" s="134">
        <v>136.40898150000001</v>
      </c>
    </row>
    <row r="310" spans="1:5">
      <c r="A310" s="130" t="s">
        <v>1574</v>
      </c>
      <c r="B310" s="131" t="s">
        <v>1446</v>
      </c>
      <c r="C310" s="132">
        <v>381.55129599999998</v>
      </c>
      <c r="D310" s="133">
        <v>358.45</v>
      </c>
      <c r="E310" s="134">
        <v>147.78824624999999</v>
      </c>
    </row>
    <row r="311" spans="1:5">
      <c r="A311" s="130" t="s">
        <v>1687</v>
      </c>
      <c r="B311" s="131" t="s">
        <v>1446</v>
      </c>
      <c r="C311" s="132">
        <v>304.2405</v>
      </c>
      <c r="D311" s="133">
        <v>312.14999999999998</v>
      </c>
      <c r="E311" s="134">
        <v>446.21882812500002</v>
      </c>
    </row>
    <row r="312" spans="1:5">
      <c r="A312" s="130" t="s">
        <v>1688</v>
      </c>
      <c r="B312" s="131" t="s">
        <v>1446</v>
      </c>
      <c r="C312" s="132">
        <v>266.90920899999998</v>
      </c>
      <c r="D312" s="133">
        <v>236.3</v>
      </c>
      <c r="E312" s="185">
        <v>233.45980875000001</v>
      </c>
    </row>
    <row r="313" spans="1:5">
      <c r="A313" s="130" t="s">
        <v>1689</v>
      </c>
      <c r="B313" s="131" t="s">
        <v>1446</v>
      </c>
      <c r="C313" s="132">
        <v>253.320606</v>
      </c>
      <c r="D313" s="133">
        <v>237.4</v>
      </c>
      <c r="E313" s="186"/>
    </row>
    <row r="314" spans="1:5">
      <c r="A314" s="130" t="s">
        <v>1690</v>
      </c>
      <c r="B314" s="131" t="s">
        <v>1446</v>
      </c>
      <c r="C314" s="132">
        <v>462.585714</v>
      </c>
      <c r="D314" s="133">
        <v>411.85</v>
      </c>
      <c r="E314" s="134">
        <v>9.9429493119999997</v>
      </c>
    </row>
    <row r="315" spans="1:5">
      <c r="A315" s="130" t="s">
        <v>1691</v>
      </c>
      <c r="B315" s="131" t="s">
        <v>1446</v>
      </c>
      <c r="C315" s="132">
        <v>1110.313118</v>
      </c>
      <c r="D315" s="133">
        <v>1151.2</v>
      </c>
      <c r="E315" s="185">
        <v>431.98631524999996</v>
      </c>
    </row>
    <row r="316" spans="1:5">
      <c r="A316" s="130" t="s">
        <v>1692</v>
      </c>
      <c r="B316" s="131" t="s">
        <v>1446</v>
      </c>
      <c r="C316" s="132">
        <v>1049.6722110000001</v>
      </c>
      <c r="D316" s="133">
        <v>1158.3</v>
      </c>
      <c r="E316" s="186"/>
    </row>
    <row r="317" spans="1:5">
      <c r="A317" s="130" t="s">
        <v>1693</v>
      </c>
      <c r="B317" s="131" t="s">
        <v>1446</v>
      </c>
      <c r="C317" s="132">
        <v>549.6</v>
      </c>
      <c r="D317" s="133">
        <v>537.70000000000005</v>
      </c>
      <c r="E317" s="134">
        <v>25.931124000000001</v>
      </c>
    </row>
    <row r="318" spans="1:5">
      <c r="A318" s="130" t="s">
        <v>1694</v>
      </c>
      <c r="B318" s="131" t="s">
        <v>1446</v>
      </c>
      <c r="C318" s="132">
        <v>1613.7393</v>
      </c>
      <c r="D318" s="133">
        <v>1593.5</v>
      </c>
      <c r="E318" s="134">
        <v>38.391150000000003</v>
      </c>
    </row>
    <row r="319" spans="1:5">
      <c r="A319" s="130" t="s">
        <v>1695</v>
      </c>
      <c r="B319" s="131" t="s">
        <v>1446</v>
      </c>
      <c r="C319" s="132">
        <v>109.543316</v>
      </c>
      <c r="D319" s="133">
        <v>107.36</v>
      </c>
      <c r="E319" s="185">
        <v>302.47190399999999</v>
      </c>
    </row>
    <row r="320" spans="1:5">
      <c r="A320" s="130" t="s">
        <v>1696</v>
      </c>
      <c r="B320" s="131" t="s">
        <v>1446</v>
      </c>
      <c r="C320" s="132">
        <v>109.82834200000001</v>
      </c>
      <c r="D320" s="133">
        <v>108.16</v>
      </c>
      <c r="E320" s="186"/>
    </row>
    <row r="321" spans="1:5">
      <c r="A321" s="130" t="s">
        <v>1697</v>
      </c>
      <c r="B321" s="131" t="s">
        <v>1446</v>
      </c>
      <c r="C321" s="132">
        <v>1054.8499999999999</v>
      </c>
      <c r="D321" s="133">
        <v>1047.4000000000001</v>
      </c>
      <c r="E321" s="134">
        <v>62.680942999999999</v>
      </c>
    </row>
    <row r="322" spans="1:5">
      <c r="A322" s="130" t="s">
        <v>1591</v>
      </c>
      <c r="B322" s="131" t="s">
        <v>1446</v>
      </c>
      <c r="C322" s="132">
        <v>1642.2636</v>
      </c>
      <c r="D322" s="133">
        <v>1641.5</v>
      </c>
      <c r="E322" s="134">
        <v>43.172613749999996</v>
      </c>
    </row>
    <row r="323" spans="1:5">
      <c r="A323" s="130" t="s">
        <v>1576</v>
      </c>
      <c r="B323" s="131" t="s">
        <v>1446</v>
      </c>
      <c r="C323" s="132">
        <v>298.93979400000001</v>
      </c>
      <c r="D323" s="133">
        <v>287.85000000000002</v>
      </c>
      <c r="E323" s="134">
        <v>46.936132249999993</v>
      </c>
    </row>
    <row r="324" spans="1:5">
      <c r="A324" s="130" t="s">
        <v>1698</v>
      </c>
      <c r="B324" s="131" t="s">
        <v>1446</v>
      </c>
      <c r="C324" s="132">
        <v>34489.677406000003</v>
      </c>
      <c r="D324" s="133">
        <v>35155</v>
      </c>
      <c r="E324" s="134">
        <v>85.132783750000002</v>
      </c>
    </row>
    <row r="325" spans="1:5">
      <c r="A325" s="130" t="s">
        <v>1577</v>
      </c>
      <c r="B325" s="131" t="s">
        <v>1446</v>
      </c>
      <c r="C325" s="132">
        <v>367.55</v>
      </c>
      <c r="D325" s="133">
        <v>371.45</v>
      </c>
      <c r="E325" s="134">
        <v>76.648950436999996</v>
      </c>
    </row>
    <row r="326" spans="1:5">
      <c r="A326" s="130" t="s">
        <v>1699</v>
      </c>
      <c r="B326" s="131" t="s">
        <v>1446</v>
      </c>
      <c r="C326" s="132">
        <v>367.78750000000002</v>
      </c>
      <c r="D326" s="133">
        <v>366.45</v>
      </c>
      <c r="E326" s="134">
        <v>14.894286750000001</v>
      </c>
    </row>
    <row r="327" spans="1:5">
      <c r="A327" s="130" t="s">
        <v>1578</v>
      </c>
      <c r="B327" s="131" t="s">
        <v>1446</v>
      </c>
      <c r="C327" s="132">
        <v>1355.728089</v>
      </c>
      <c r="D327" s="133">
        <v>1300.4000000000001</v>
      </c>
      <c r="E327" s="185">
        <v>1273.0831250000001</v>
      </c>
    </row>
    <row r="328" spans="1:5">
      <c r="A328" s="130" t="s">
        <v>1700</v>
      </c>
      <c r="B328" s="131" t="s">
        <v>1446</v>
      </c>
      <c r="C328" s="132">
        <v>1321.8336569999999</v>
      </c>
      <c r="D328" s="133">
        <v>1307.9000000000001</v>
      </c>
      <c r="E328" s="186"/>
    </row>
    <row r="329" spans="1:5">
      <c r="A329" s="130" t="s">
        <v>1701</v>
      </c>
      <c r="B329" s="131" t="s">
        <v>1446</v>
      </c>
      <c r="C329" s="132">
        <v>174.819075</v>
      </c>
      <c r="D329" s="133">
        <v>174.9</v>
      </c>
      <c r="E329" s="185">
        <v>306.69616880000001</v>
      </c>
    </row>
    <row r="330" spans="1:5">
      <c r="A330" s="130" t="s">
        <v>1702</v>
      </c>
      <c r="B330" s="131" t="s">
        <v>1446</v>
      </c>
      <c r="C330" s="132">
        <v>201.63</v>
      </c>
      <c r="D330" s="133">
        <v>175.44</v>
      </c>
      <c r="E330" s="186"/>
    </row>
    <row r="331" spans="1:5">
      <c r="A331" s="130" t="s">
        <v>1579</v>
      </c>
      <c r="B331" s="131" t="s">
        <v>1446</v>
      </c>
      <c r="C331" s="132">
        <v>1784.0881999999999</v>
      </c>
      <c r="D331" s="133">
        <v>1774.6</v>
      </c>
      <c r="E331" s="185">
        <v>105.9416975</v>
      </c>
    </row>
    <row r="332" spans="1:5">
      <c r="A332" s="130" t="s">
        <v>1703</v>
      </c>
      <c r="B332" s="131" t="s">
        <v>1446</v>
      </c>
      <c r="C332" s="132">
        <v>1768.7809520000001</v>
      </c>
      <c r="D332" s="133">
        <v>1789.2</v>
      </c>
      <c r="E332" s="186"/>
    </row>
    <row r="333" spans="1:5">
      <c r="A333" s="130" t="s">
        <v>1704</v>
      </c>
      <c r="B333" s="131" t="s">
        <v>1446</v>
      </c>
      <c r="C333" s="132">
        <v>1042.8639900000001</v>
      </c>
      <c r="D333" s="133">
        <v>1033.75</v>
      </c>
      <c r="E333" s="185">
        <v>481.91379875000001</v>
      </c>
    </row>
    <row r="334" spans="1:5">
      <c r="A334" s="130" t="s">
        <v>1705</v>
      </c>
      <c r="B334" s="131" t="s">
        <v>1446</v>
      </c>
      <c r="C334" s="132">
        <v>1036.469983</v>
      </c>
      <c r="D334" s="133">
        <v>1039.95</v>
      </c>
      <c r="E334" s="186"/>
    </row>
    <row r="335" spans="1:5">
      <c r="A335" s="130" t="s">
        <v>1706</v>
      </c>
      <c r="B335" s="131" t="s">
        <v>1446</v>
      </c>
      <c r="C335" s="132">
        <v>947.72646199999997</v>
      </c>
      <c r="D335" s="133">
        <v>1044.7</v>
      </c>
      <c r="E335" s="185">
        <v>120.13540275</v>
      </c>
    </row>
    <row r="336" spans="1:5">
      <c r="A336" s="130" t="s">
        <v>1707</v>
      </c>
      <c r="B336" s="131" t="s">
        <v>1446</v>
      </c>
      <c r="C336" s="132">
        <v>921.60434799999996</v>
      </c>
      <c r="D336" s="133">
        <v>1050.8</v>
      </c>
      <c r="E336" s="186"/>
    </row>
    <row r="337" spans="1:5">
      <c r="A337" s="130" t="s">
        <v>1708</v>
      </c>
      <c r="B337" s="131" t="s">
        <v>1446</v>
      </c>
      <c r="C337" s="132">
        <v>18155</v>
      </c>
      <c r="D337" s="133">
        <v>18751</v>
      </c>
      <c r="E337" s="185">
        <v>119.37804250000001</v>
      </c>
    </row>
    <row r="338" spans="1:5">
      <c r="A338" s="130" t="s">
        <v>1709</v>
      </c>
      <c r="B338" s="131" t="s">
        <v>1446</v>
      </c>
      <c r="C338" s="132">
        <v>17583.711102000001</v>
      </c>
      <c r="D338" s="133">
        <v>18841</v>
      </c>
      <c r="E338" s="186"/>
    </row>
    <row r="339" spans="1:5">
      <c r="A339" s="130" t="s">
        <v>1580</v>
      </c>
      <c r="B339" s="131" t="s">
        <v>1446</v>
      </c>
      <c r="C339" s="132">
        <v>1872.5149240000001</v>
      </c>
      <c r="D339" s="133">
        <v>1870.8</v>
      </c>
      <c r="E339" s="134">
        <v>225.28040300000001</v>
      </c>
    </row>
    <row r="340" spans="1:5">
      <c r="A340" s="130" t="s">
        <v>1710</v>
      </c>
      <c r="B340" s="131" t="s">
        <v>1446</v>
      </c>
      <c r="C340" s="132">
        <v>55.8</v>
      </c>
      <c r="D340" s="133">
        <v>59.46</v>
      </c>
      <c r="E340" s="134">
        <v>1.9953097</v>
      </c>
    </row>
    <row r="341" spans="1:5">
      <c r="A341" s="130" t="s">
        <v>1581</v>
      </c>
      <c r="B341" s="131" t="s">
        <v>1446</v>
      </c>
      <c r="C341" s="132">
        <v>395.31984</v>
      </c>
      <c r="D341" s="133">
        <v>388.2</v>
      </c>
      <c r="E341" s="185">
        <v>216.07309850000001</v>
      </c>
    </row>
    <row r="342" spans="1:5">
      <c r="A342" s="130" t="s">
        <v>1711</v>
      </c>
      <c r="B342" s="131" t="s">
        <v>1446</v>
      </c>
      <c r="C342" s="132">
        <v>397.94875300000001</v>
      </c>
      <c r="D342" s="133">
        <v>390.45</v>
      </c>
      <c r="E342" s="186"/>
    </row>
    <row r="343" spans="1:5">
      <c r="A343" s="130" t="s">
        <v>1582</v>
      </c>
      <c r="B343" s="131" t="s">
        <v>1446</v>
      </c>
      <c r="C343" s="132">
        <v>196.06670099999999</v>
      </c>
      <c r="D343" s="133">
        <v>189.19</v>
      </c>
      <c r="E343" s="134">
        <v>2.8521661249999997</v>
      </c>
    </row>
    <row r="344" spans="1:5">
      <c r="A344" s="130" t="s">
        <v>1583</v>
      </c>
      <c r="B344" s="131" t="s">
        <v>1446</v>
      </c>
      <c r="C344" s="132">
        <v>4372.1037999999999</v>
      </c>
      <c r="D344" s="133">
        <v>4421.6000000000004</v>
      </c>
      <c r="E344" s="134">
        <v>41.099057999999999</v>
      </c>
    </row>
    <row r="345" spans="1:5">
      <c r="A345" s="130" t="s">
        <v>1712</v>
      </c>
      <c r="B345" s="131" t="s">
        <v>1446</v>
      </c>
      <c r="C345" s="132">
        <v>353.6454</v>
      </c>
      <c r="D345" s="133">
        <v>354.9</v>
      </c>
      <c r="E345" s="185">
        <v>187.613088</v>
      </c>
    </row>
    <row r="346" spans="1:5">
      <c r="A346" s="130" t="s">
        <v>1713</v>
      </c>
      <c r="B346" s="131" t="s">
        <v>1446</v>
      </c>
      <c r="C346" s="132">
        <v>378.340486</v>
      </c>
      <c r="D346" s="133">
        <v>356.8</v>
      </c>
      <c r="E346" s="186"/>
    </row>
    <row r="347" spans="1:5">
      <c r="A347" s="130" t="s">
        <v>1714</v>
      </c>
      <c r="B347" s="131" t="s">
        <v>1446</v>
      </c>
      <c r="C347" s="132">
        <v>3417.3090550000002</v>
      </c>
      <c r="D347" s="133">
        <v>3486.1</v>
      </c>
      <c r="E347" s="185">
        <v>73.260998125</v>
      </c>
    </row>
    <row r="348" spans="1:5">
      <c r="A348" s="130" t="s">
        <v>1715</v>
      </c>
      <c r="B348" s="131" t="s">
        <v>1446</v>
      </c>
      <c r="C348" s="132">
        <v>3339.14</v>
      </c>
      <c r="D348" s="133">
        <v>3509.1</v>
      </c>
      <c r="E348" s="186"/>
    </row>
    <row r="349" spans="1:5">
      <c r="A349" s="130" t="s">
        <v>1584</v>
      </c>
      <c r="B349" s="131" t="s">
        <v>1446</v>
      </c>
      <c r="C349" s="132">
        <v>11382.447764</v>
      </c>
      <c r="D349" s="133">
        <v>11338</v>
      </c>
      <c r="E349" s="185">
        <v>70.719430000000003</v>
      </c>
    </row>
    <row r="350" spans="1:5">
      <c r="A350" s="130" t="s">
        <v>1716</v>
      </c>
      <c r="B350" s="131" t="s">
        <v>1446</v>
      </c>
      <c r="C350" s="132">
        <v>11380.285714</v>
      </c>
      <c r="D350" s="133">
        <v>11410</v>
      </c>
      <c r="E350" s="186"/>
    </row>
    <row r="351" spans="1:5">
      <c r="A351" s="130" t="s">
        <v>1717</v>
      </c>
      <c r="B351" s="131" t="s">
        <v>1446</v>
      </c>
      <c r="C351" s="132">
        <v>1322.5151169999999</v>
      </c>
      <c r="D351" s="133">
        <v>1345.2</v>
      </c>
      <c r="E351" s="134">
        <v>100.446192</v>
      </c>
    </row>
    <row r="352" spans="1:5">
      <c r="A352" s="130" t="s">
        <v>1718</v>
      </c>
      <c r="B352" s="131" t="s">
        <v>1446</v>
      </c>
      <c r="C352" s="132">
        <v>517.84534900000006</v>
      </c>
      <c r="D352" s="133">
        <v>510.8</v>
      </c>
      <c r="E352" s="134">
        <v>145.08023850000001</v>
      </c>
    </row>
    <row r="353" spans="1:5">
      <c r="A353" s="130" t="s">
        <v>1719</v>
      </c>
      <c r="B353" s="131" t="s">
        <v>1446</v>
      </c>
      <c r="C353" s="132">
        <v>301.82775900000001</v>
      </c>
      <c r="D353" s="133">
        <v>282.64999999999998</v>
      </c>
      <c r="E353" s="185">
        <v>180.28412862499999</v>
      </c>
    </row>
    <row r="354" spans="1:5">
      <c r="A354" s="130" t="s">
        <v>1720</v>
      </c>
      <c r="B354" s="131" t="s">
        <v>1446</v>
      </c>
      <c r="C354" s="132">
        <v>283.55959999999999</v>
      </c>
      <c r="D354" s="133">
        <v>283.95</v>
      </c>
      <c r="E354" s="186"/>
    </row>
    <row r="355" spans="1:5">
      <c r="A355" s="130" t="s">
        <v>1721</v>
      </c>
      <c r="B355" s="131" t="s">
        <v>1446</v>
      </c>
      <c r="C355" s="132">
        <v>118.7988</v>
      </c>
      <c r="D355" s="133">
        <v>118.86</v>
      </c>
      <c r="E355" s="134">
        <v>28.33770625</v>
      </c>
    </row>
    <row r="356" spans="1:5">
      <c r="A356" s="130" t="s">
        <v>1585</v>
      </c>
      <c r="B356" s="131" t="s">
        <v>1446</v>
      </c>
      <c r="C356" s="132">
        <v>21.065369</v>
      </c>
      <c r="D356" s="133">
        <v>24.34</v>
      </c>
      <c r="E356" s="185">
        <v>210.99297399999998</v>
      </c>
    </row>
    <row r="357" spans="1:5">
      <c r="A357" s="130" t="s">
        <v>1722</v>
      </c>
      <c r="B357" s="131" t="s">
        <v>1446</v>
      </c>
      <c r="C357" s="132">
        <v>23.254269000000001</v>
      </c>
      <c r="D357" s="133">
        <v>24.52</v>
      </c>
      <c r="E357" s="186"/>
    </row>
    <row r="359" spans="1:5">
      <c r="A359" s="75" t="s">
        <v>1723</v>
      </c>
    </row>
    <row r="360" spans="1:5">
      <c r="A360" s="75" t="s">
        <v>1724</v>
      </c>
    </row>
    <row r="361" spans="1:5">
      <c r="A361" s="75" t="s">
        <v>1811</v>
      </c>
    </row>
    <row r="363" spans="1:5" ht="24" customHeight="1">
      <c r="A363" s="179" t="s">
        <v>1796</v>
      </c>
      <c r="B363" s="179" t="s">
        <v>1797</v>
      </c>
      <c r="C363" s="179" t="s">
        <v>1806</v>
      </c>
      <c r="D363" s="181" t="s">
        <v>1807</v>
      </c>
      <c r="E363" s="183" t="s">
        <v>1808</v>
      </c>
    </row>
    <row r="364" spans="1:5" ht="33.4" customHeight="1">
      <c r="A364" s="180"/>
      <c r="B364" s="180"/>
      <c r="C364" s="180"/>
      <c r="D364" s="182"/>
      <c r="E364" s="184"/>
    </row>
    <row r="365" spans="1:5" ht="15">
      <c r="A365" s="144">
        <v>120</v>
      </c>
      <c r="B365" s="152">
        <v>11671</v>
      </c>
      <c r="C365" s="145">
        <f>74088300/100000</f>
        <v>740.88300000000004</v>
      </c>
      <c r="D365" s="153">
        <f>7914366760.58082/100000</f>
        <v>79143.667605808194</v>
      </c>
      <c r="E365" s="151">
        <f>-216999789.779186/100000</f>
        <v>-2169.9978977918599</v>
      </c>
    </row>
    <row r="366" spans="1:5">
      <c r="A366" s="14"/>
      <c r="D366" s="44"/>
    </row>
    <row r="368" spans="1:5">
      <c r="A368" s="14" t="s">
        <v>1343</v>
      </c>
      <c r="D368" s="44">
        <f>ABS(+H117)</f>
        <v>71.693495246625616</v>
      </c>
    </row>
    <row r="370" spans="1:5">
      <c r="A370" s="14" t="s">
        <v>1344</v>
      </c>
      <c r="D370" s="51">
        <v>9.2357349054353506</v>
      </c>
    </row>
    <row r="372" spans="1:5">
      <c r="A372" s="14" t="s">
        <v>1345</v>
      </c>
      <c r="D372" s="44">
        <v>0.62459980528402304</v>
      </c>
      <c r="E372" s="12" t="s">
        <v>167</v>
      </c>
    </row>
    <row r="374" spans="1:5">
      <c r="A374" s="14" t="s">
        <v>1332</v>
      </c>
      <c r="D374" s="40" t="s">
        <v>168</v>
      </c>
    </row>
    <row r="375" spans="1:5">
      <c r="D375" s="8"/>
    </row>
    <row r="376" spans="1:5">
      <c r="A376" s="14" t="s">
        <v>1333</v>
      </c>
      <c r="D376" s="40" t="s">
        <v>168</v>
      </c>
    </row>
    <row r="377" spans="1:5">
      <c r="A377" s="14"/>
      <c r="D377" s="8"/>
    </row>
    <row r="378" spans="1:5">
      <c r="A378" s="14" t="s">
        <v>1334</v>
      </c>
      <c r="D378" s="40" t="s">
        <v>168</v>
      </c>
    </row>
    <row r="379" spans="1:5">
      <c r="A379" s="14"/>
      <c r="D379" s="8"/>
    </row>
    <row r="380" spans="1:5">
      <c r="A380" s="14" t="s">
        <v>1335</v>
      </c>
      <c r="D380" s="40" t="s">
        <v>168</v>
      </c>
    </row>
    <row r="381" spans="1:5">
      <c r="A381" s="14"/>
      <c r="D381" s="8"/>
    </row>
    <row r="382" spans="1:5">
      <c r="A382" s="14" t="s">
        <v>1336</v>
      </c>
      <c r="D382" s="40" t="s">
        <v>168</v>
      </c>
    </row>
    <row r="383" spans="1:5">
      <c r="D383" s="8"/>
    </row>
    <row r="384" spans="1:5">
      <c r="A384" s="76" t="s">
        <v>1346</v>
      </c>
      <c r="B384" s="77"/>
      <c r="C384" s="77"/>
      <c r="D384" s="77"/>
    </row>
    <row r="386" spans="1:9">
      <c r="A386" s="76" t="s">
        <v>1538</v>
      </c>
      <c r="B386" s="77"/>
      <c r="C386" s="77"/>
      <c r="D386" s="77"/>
      <c r="E386" s="75"/>
      <c r="F386" s="75"/>
      <c r="G386" s="75"/>
      <c r="H386" s="77"/>
      <c r="I386" s="77"/>
    </row>
    <row r="387" spans="1:9">
      <c r="A387" s="98"/>
      <c r="B387" s="77"/>
      <c r="C387" s="77"/>
      <c r="D387" s="77"/>
      <c r="E387" s="75"/>
      <c r="F387" s="75"/>
      <c r="G387" s="75"/>
      <c r="H387" s="77"/>
      <c r="I387" s="77"/>
    </row>
    <row r="388" spans="1:9">
      <c r="A388" s="77"/>
      <c r="B388" s="77"/>
      <c r="C388" s="77"/>
      <c r="D388" s="77"/>
      <c r="E388" s="75"/>
      <c r="F388" s="75"/>
      <c r="G388" s="75"/>
      <c r="H388" s="77"/>
      <c r="I388" s="77"/>
    </row>
    <row r="389" spans="1:9">
      <c r="A389" s="77"/>
      <c r="B389" s="77"/>
      <c r="C389" s="77"/>
      <c r="D389" s="77"/>
      <c r="E389" s="75"/>
      <c r="F389" s="75"/>
      <c r="G389" s="75"/>
      <c r="H389" s="77"/>
      <c r="I389" s="77"/>
    </row>
    <row r="390" spans="1:9">
      <c r="A390" s="77"/>
      <c r="B390" s="77"/>
      <c r="C390" s="77"/>
      <c r="D390" s="77"/>
      <c r="E390" s="75"/>
      <c r="F390" s="75"/>
      <c r="G390" s="75"/>
      <c r="H390" s="77"/>
      <c r="I390" s="77"/>
    </row>
    <row r="391" spans="1:9">
      <c r="A391" s="77"/>
      <c r="B391" s="77"/>
      <c r="C391" s="77"/>
      <c r="D391" s="77"/>
      <c r="E391" s="75"/>
      <c r="F391" s="75"/>
      <c r="G391" s="75"/>
      <c r="H391" s="77"/>
      <c r="I391" s="77"/>
    </row>
    <row r="392" spans="1:9">
      <c r="A392" s="77"/>
      <c r="B392" s="77"/>
      <c r="C392" s="77"/>
      <c r="D392" s="77"/>
      <c r="E392" s="75"/>
      <c r="F392" s="75"/>
      <c r="G392" s="75"/>
      <c r="H392" s="77"/>
      <c r="I392" s="77"/>
    </row>
    <row r="393" spans="1:9">
      <c r="A393" s="77"/>
      <c r="B393" s="77"/>
      <c r="C393" s="77"/>
      <c r="D393" s="77"/>
      <c r="E393" s="75"/>
      <c r="F393" s="75"/>
      <c r="G393" s="75"/>
      <c r="H393" s="77"/>
      <c r="I393" s="77"/>
    </row>
    <row r="394" spans="1:9">
      <c r="A394" s="77"/>
      <c r="B394" s="77"/>
      <c r="C394" s="77"/>
      <c r="D394" s="77"/>
      <c r="E394" s="75"/>
      <c r="F394" s="75"/>
      <c r="G394" s="75"/>
      <c r="H394" s="77"/>
      <c r="I394" s="77"/>
    </row>
    <row r="395" spans="1:9">
      <c r="A395" s="77"/>
      <c r="B395" s="77"/>
      <c r="C395" s="77"/>
      <c r="D395" s="77"/>
      <c r="E395" s="75"/>
      <c r="F395" s="75"/>
      <c r="G395" s="75"/>
      <c r="H395" s="77"/>
      <c r="I395" s="77"/>
    </row>
    <row r="396" spans="1:9">
      <c r="A396" s="77"/>
      <c r="B396" s="77"/>
      <c r="C396" s="77"/>
      <c r="D396" s="77"/>
      <c r="E396" s="75"/>
      <c r="F396" s="75"/>
      <c r="G396" s="75"/>
      <c r="H396" s="77"/>
      <c r="I396" s="77"/>
    </row>
    <row r="397" spans="1:9">
      <c r="A397" s="77"/>
      <c r="B397" s="77"/>
      <c r="C397" s="77"/>
      <c r="D397" s="77"/>
      <c r="E397" s="75"/>
      <c r="F397" s="75"/>
      <c r="G397" s="75"/>
      <c r="H397" s="77"/>
      <c r="I397" s="77"/>
    </row>
    <row r="398" spans="1:9">
      <c r="A398" s="77"/>
      <c r="B398" s="77"/>
      <c r="C398" s="77"/>
      <c r="D398" s="77"/>
      <c r="E398" s="75"/>
      <c r="F398" s="75"/>
      <c r="G398" s="75"/>
      <c r="H398" s="77"/>
      <c r="I398" s="77"/>
    </row>
    <row r="399" spans="1:9">
      <c r="A399" s="77"/>
      <c r="B399" s="77"/>
      <c r="C399" s="77"/>
      <c r="D399" s="77"/>
      <c r="E399" s="75"/>
      <c r="F399" s="75"/>
      <c r="G399" s="75"/>
      <c r="H399" s="77"/>
      <c r="I399" s="77"/>
    </row>
    <row r="400" spans="1:9">
      <c r="A400" s="77"/>
      <c r="B400" s="77"/>
      <c r="C400" s="77"/>
      <c r="D400" s="77"/>
      <c r="E400" s="75"/>
      <c r="F400" s="75"/>
      <c r="G400" s="75"/>
      <c r="H400" s="77"/>
      <c r="I400" s="77"/>
    </row>
    <row r="401" spans="1:9">
      <c r="A401" s="77"/>
      <c r="B401" s="77"/>
      <c r="C401" s="77"/>
      <c r="D401" s="77"/>
      <c r="E401" s="75"/>
      <c r="F401" s="75"/>
      <c r="G401" s="75"/>
      <c r="H401" s="77"/>
      <c r="I401" s="77"/>
    </row>
    <row r="402" spans="1:9">
      <c r="A402" s="77"/>
      <c r="B402" s="77"/>
      <c r="C402" s="77"/>
      <c r="D402" s="77"/>
      <c r="E402" s="75"/>
      <c r="F402" s="75"/>
      <c r="G402" s="75"/>
      <c r="H402" s="77"/>
      <c r="I402" s="77"/>
    </row>
    <row r="403" spans="1:9">
      <c r="A403" s="77"/>
      <c r="B403" s="77"/>
      <c r="C403" s="77"/>
      <c r="D403" s="77"/>
      <c r="E403" s="75"/>
      <c r="F403" s="75"/>
      <c r="G403" s="75"/>
      <c r="H403" s="77"/>
      <c r="I403" s="77"/>
    </row>
    <row r="404" spans="1:9">
      <c r="A404" s="76" t="s">
        <v>1391</v>
      </c>
      <c r="B404" s="77"/>
      <c r="C404" s="77"/>
      <c r="D404" s="77"/>
      <c r="E404" s="75"/>
      <c r="F404" s="75"/>
      <c r="G404" s="75"/>
      <c r="H404" s="77"/>
      <c r="I404" s="77"/>
    </row>
    <row r="405" spans="1:9">
      <c r="A405" s="77"/>
      <c r="B405" s="77"/>
      <c r="C405" s="77"/>
      <c r="D405" s="77"/>
      <c r="E405" s="75"/>
      <c r="F405" s="75"/>
      <c r="G405" s="75"/>
      <c r="H405" s="77"/>
      <c r="I405" s="77"/>
    </row>
    <row r="406" spans="1:9">
      <c r="A406" s="76" t="s">
        <v>1539</v>
      </c>
      <c r="B406" s="77"/>
      <c r="C406" s="77"/>
      <c r="D406" s="77"/>
      <c r="E406" s="75"/>
      <c r="F406" s="75"/>
      <c r="G406" s="75"/>
      <c r="H406" s="77"/>
      <c r="I406" s="77"/>
    </row>
    <row r="407" spans="1:9">
      <c r="A407" s="77"/>
      <c r="B407" s="77"/>
      <c r="C407" s="77"/>
      <c r="D407" s="77"/>
      <c r="E407" s="75"/>
      <c r="F407" s="75"/>
      <c r="G407" s="75"/>
      <c r="H407" s="77"/>
      <c r="I407" s="77"/>
    </row>
    <row r="408" spans="1:9">
      <c r="A408" s="77"/>
      <c r="B408" s="77"/>
      <c r="C408" s="77"/>
      <c r="D408" s="77"/>
      <c r="E408" s="75"/>
      <c r="F408" s="75"/>
      <c r="G408" s="75"/>
      <c r="H408" s="77"/>
      <c r="I408" s="77"/>
    </row>
    <row r="409" spans="1:9">
      <c r="A409" s="77"/>
      <c r="B409" s="77"/>
      <c r="C409" s="77"/>
      <c r="D409" s="77"/>
      <c r="E409" s="75"/>
      <c r="F409" s="75"/>
      <c r="G409" s="75"/>
      <c r="H409" s="77"/>
      <c r="I409" s="77"/>
    </row>
    <row r="410" spans="1:9">
      <c r="A410" s="77"/>
      <c r="B410" s="77"/>
      <c r="C410" s="77"/>
      <c r="D410" s="77"/>
      <c r="E410" s="75"/>
      <c r="F410" s="75"/>
      <c r="G410" s="75"/>
      <c r="H410" s="77"/>
      <c r="I410" s="77"/>
    </row>
    <row r="411" spans="1:9">
      <c r="A411" s="77"/>
      <c r="B411" s="77"/>
      <c r="C411" s="77"/>
      <c r="D411" s="77"/>
      <c r="E411" s="75"/>
      <c r="F411" s="75"/>
      <c r="G411" s="75"/>
      <c r="H411" s="77"/>
      <c r="I411" s="77"/>
    </row>
    <row r="412" spans="1:9">
      <c r="A412" s="77"/>
      <c r="B412" s="77"/>
      <c r="C412" s="77"/>
      <c r="D412" s="77"/>
      <c r="E412" s="75"/>
      <c r="F412" s="75"/>
      <c r="G412" s="75"/>
      <c r="H412" s="77"/>
      <c r="I412" s="77"/>
    </row>
    <row r="413" spans="1:9">
      <c r="A413" s="77"/>
      <c r="B413" s="77"/>
      <c r="C413" s="77"/>
      <c r="D413" s="77"/>
      <c r="E413" s="75"/>
      <c r="F413" s="75"/>
      <c r="G413" s="75"/>
      <c r="H413" s="77"/>
      <c r="I413" s="77"/>
    </row>
    <row r="414" spans="1:9">
      <c r="A414" s="77"/>
      <c r="B414" s="77"/>
      <c r="C414" s="77"/>
      <c r="D414" s="77"/>
      <c r="E414" s="75"/>
      <c r="F414" s="75"/>
      <c r="G414" s="75"/>
      <c r="H414" s="77"/>
      <c r="I414" s="77"/>
    </row>
    <row r="415" spans="1:9">
      <c r="A415" s="77"/>
      <c r="B415" s="77"/>
      <c r="C415" s="77"/>
      <c r="D415" s="77"/>
      <c r="E415" s="75"/>
      <c r="F415" s="75"/>
      <c r="G415" s="75"/>
      <c r="H415" s="77"/>
      <c r="I415" s="77"/>
    </row>
    <row r="416" spans="1:9">
      <c r="A416" s="77"/>
      <c r="B416" s="77"/>
      <c r="C416" s="77"/>
      <c r="D416" s="77"/>
      <c r="E416" s="75"/>
      <c r="F416" s="75"/>
      <c r="G416" s="75"/>
      <c r="H416" s="77"/>
      <c r="I416" s="77"/>
    </row>
    <row r="417" spans="1:9">
      <c r="A417" s="77"/>
      <c r="B417" s="77"/>
      <c r="C417" s="77"/>
      <c r="D417" s="77"/>
      <c r="E417" s="75"/>
      <c r="F417" s="75"/>
      <c r="G417" s="75"/>
      <c r="H417" s="77"/>
      <c r="I417" s="77"/>
    </row>
    <row r="418" spans="1:9">
      <c r="A418" s="77"/>
      <c r="B418" s="77"/>
      <c r="C418" s="77"/>
      <c r="D418" s="77"/>
      <c r="E418" s="75"/>
      <c r="F418" s="75"/>
      <c r="G418" s="75"/>
      <c r="H418" s="77"/>
      <c r="I418" s="77"/>
    </row>
    <row r="419" spans="1:9">
      <c r="A419" s="77"/>
      <c r="B419" s="77"/>
      <c r="C419" s="77"/>
      <c r="D419" s="77"/>
      <c r="E419" s="75"/>
      <c r="F419" s="75"/>
      <c r="G419" s="75"/>
      <c r="H419" s="77"/>
      <c r="I419" s="77"/>
    </row>
    <row r="420" spans="1:9">
      <c r="B420" s="77"/>
      <c r="C420" s="77"/>
      <c r="D420" s="77"/>
      <c r="E420" s="75"/>
      <c r="F420" s="75"/>
      <c r="G420" s="75"/>
      <c r="H420" s="77"/>
      <c r="I420" s="77"/>
    </row>
    <row r="421" spans="1:9">
      <c r="A421" s="77"/>
      <c r="B421" s="77"/>
      <c r="C421" s="77"/>
      <c r="D421" s="77"/>
      <c r="E421" s="75"/>
      <c r="F421" s="75"/>
      <c r="G421" s="75"/>
      <c r="H421" s="77"/>
      <c r="I421" s="77"/>
    </row>
    <row r="422" spans="1:9">
      <c r="A422" s="77" t="s">
        <v>1386</v>
      </c>
      <c r="B422" s="77"/>
      <c r="C422" s="77"/>
      <c r="D422" s="77"/>
      <c r="E422" s="75"/>
      <c r="F422" s="75"/>
      <c r="G422" s="75"/>
      <c r="H422" s="77"/>
      <c r="I422" s="77"/>
    </row>
    <row r="423" spans="1:9">
      <c r="A423" s="77"/>
      <c r="B423" s="77"/>
      <c r="C423" s="77"/>
      <c r="D423" s="77"/>
      <c r="E423" s="75"/>
      <c r="F423" s="75"/>
      <c r="G423" s="75"/>
      <c r="H423" s="77"/>
      <c r="I423" s="77"/>
    </row>
    <row r="424" spans="1:9">
      <c r="A424" s="77"/>
      <c r="B424" s="77"/>
      <c r="C424" s="77"/>
      <c r="D424" s="77"/>
      <c r="E424" s="75"/>
      <c r="F424" s="75"/>
      <c r="G424" s="75"/>
      <c r="H424" s="77"/>
      <c r="I424" s="77"/>
    </row>
    <row r="425" spans="1:9">
      <c r="A425" s="77"/>
      <c r="B425" s="77"/>
      <c r="C425" s="77"/>
      <c r="D425" s="77"/>
      <c r="E425" s="75"/>
      <c r="F425" s="75"/>
      <c r="G425" s="75"/>
      <c r="H425" s="77"/>
      <c r="I425" s="77"/>
    </row>
    <row r="426" spans="1:9">
      <c r="A426" s="77"/>
      <c r="B426" s="77"/>
      <c r="C426" s="77"/>
      <c r="D426" s="77"/>
      <c r="E426" s="75"/>
      <c r="F426" s="75"/>
      <c r="G426" s="75"/>
      <c r="H426" s="77"/>
      <c r="I426" s="77"/>
    </row>
    <row r="427" spans="1:9">
      <c r="A427" s="77"/>
      <c r="B427" s="77"/>
      <c r="C427" s="77"/>
      <c r="D427" s="77"/>
      <c r="E427" s="75"/>
      <c r="F427" s="75"/>
      <c r="G427" s="75"/>
      <c r="H427" s="77"/>
      <c r="I427" s="77"/>
    </row>
    <row r="428" spans="1:9">
      <c r="A428" s="77"/>
      <c r="B428" s="77"/>
      <c r="C428" s="77"/>
      <c r="D428" s="77"/>
      <c r="E428" s="75"/>
      <c r="F428" s="75"/>
      <c r="G428" s="75"/>
      <c r="H428" s="77"/>
      <c r="I428" s="77"/>
    </row>
    <row r="429" spans="1:9">
      <c r="A429" s="77"/>
      <c r="B429" s="77"/>
      <c r="C429" s="77"/>
      <c r="D429" s="77"/>
      <c r="E429" s="75"/>
      <c r="F429" s="75"/>
      <c r="G429" s="75"/>
      <c r="H429" s="77"/>
      <c r="I429" s="77"/>
    </row>
  </sheetData>
  <mergeCells count="64">
    <mergeCell ref="A1:G1"/>
    <mergeCell ref="A170:D170"/>
    <mergeCell ref="E193:E194"/>
    <mergeCell ref="E195:E196"/>
    <mergeCell ref="E197:E198"/>
    <mergeCell ref="E199:E200"/>
    <mergeCell ref="E201:E202"/>
    <mergeCell ref="E205:E206"/>
    <mergeCell ref="E209:E210"/>
    <mergeCell ref="E211:E212"/>
    <mergeCell ref="E213:E214"/>
    <mergeCell ref="E216:E217"/>
    <mergeCell ref="E218:E219"/>
    <mergeCell ref="E222:E223"/>
    <mergeCell ref="E225:E226"/>
    <mergeCell ref="E227:E228"/>
    <mergeCell ref="E231:E232"/>
    <mergeCell ref="E234:E235"/>
    <mergeCell ref="E236:E237"/>
    <mergeCell ref="E238:E239"/>
    <mergeCell ref="E243:E244"/>
    <mergeCell ref="E247:E248"/>
    <mergeCell ref="E250:E251"/>
    <mergeCell ref="E253:E254"/>
    <mergeCell ref="E255:E256"/>
    <mergeCell ref="E258:E259"/>
    <mergeCell ref="E260:E261"/>
    <mergeCell ref="E262:E263"/>
    <mergeCell ref="E264:E265"/>
    <mergeCell ref="E266:E267"/>
    <mergeCell ref="E269:E270"/>
    <mergeCell ref="E272:E273"/>
    <mergeCell ref="E277:E278"/>
    <mergeCell ref="E279:E280"/>
    <mergeCell ref="E282:E283"/>
    <mergeCell ref="E284:E285"/>
    <mergeCell ref="E288:E289"/>
    <mergeCell ref="E290:E291"/>
    <mergeCell ref="E292:E293"/>
    <mergeCell ref="E294:E295"/>
    <mergeCell ref="E297:E298"/>
    <mergeCell ref="E300:E301"/>
    <mergeCell ref="E304:E305"/>
    <mergeCell ref="E307:E308"/>
    <mergeCell ref="E312:E313"/>
    <mergeCell ref="E315:E316"/>
    <mergeCell ref="E319:E320"/>
    <mergeCell ref="E327:E328"/>
    <mergeCell ref="E329:E330"/>
    <mergeCell ref="E331:E332"/>
    <mergeCell ref="E333:E334"/>
    <mergeCell ref="E335:E336"/>
    <mergeCell ref="E337:E338"/>
    <mergeCell ref="E341:E342"/>
    <mergeCell ref="A363:A364"/>
    <mergeCell ref="B363:B364"/>
    <mergeCell ref="C363:C364"/>
    <mergeCell ref="D363:D364"/>
    <mergeCell ref="E363:E364"/>
    <mergeCell ref="E345:E346"/>
    <mergeCell ref="E347:E348"/>
    <mergeCell ref="E349:E350"/>
    <mergeCell ref="E353:E354"/>
    <mergeCell ref="E356:E357"/>
  </mergeCells>
  <conditionalFormatting sqref="F2:F3 F430:F65536 F171:F385 F5:F169">
    <cfRule type="cellIs" dxfId="77" priority="4" stopIfTrue="1" operator="between">
      <formula>0.009</formula>
      <formula>-0.009</formula>
    </cfRule>
  </conditionalFormatting>
  <conditionalFormatting sqref="F170:H170">
    <cfRule type="cellIs" dxfId="76" priority="3" stopIfTrue="1" operator="between">
      <formula>0.009</formula>
      <formula>-0.009</formula>
    </cfRule>
  </conditionalFormatting>
  <conditionalFormatting sqref="F386:F429">
    <cfRule type="cellIs" dxfId="75" priority="2" stopIfTrue="1" operator="between">
      <formula>0.009</formula>
      <formula>-0.009</formula>
    </cfRule>
  </conditionalFormatting>
  <conditionalFormatting sqref="A359:A361">
    <cfRule type="cellIs" dxfId="74"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F81EC-FE32-4ABE-AB9F-7831E901D2A3}">
  <dimension ref="A1:I165"/>
  <sheetViews>
    <sheetView zoomScale="80" zoomScaleNormal="80" workbookViewId="0">
      <selection sqref="A1:F1"/>
    </sheetView>
  </sheetViews>
  <sheetFormatPr defaultColWidth="9.28515625" defaultRowHeight="11.25"/>
  <cols>
    <col min="1" max="1" width="35.28515625" style="8" bestFit="1" customWidth="1"/>
    <col min="2" max="2" width="25.85546875" style="8" bestFit="1" customWidth="1"/>
    <col min="3" max="3" width="22.28515625" style="8" bestFit="1" customWidth="1"/>
    <col min="4" max="4" width="15.7109375" style="9" customWidth="1"/>
    <col min="5" max="5" width="24.85546875" style="12" customWidth="1"/>
    <col min="6" max="6" width="11.7109375" style="13" bestFit="1" customWidth="1"/>
    <col min="7" max="16384" width="9.28515625" style="8"/>
  </cols>
  <sheetData>
    <row r="1" spans="1:6" s="1" customFormat="1" ht="15">
      <c r="A1" s="160" t="s">
        <v>26</v>
      </c>
      <c r="B1" s="174"/>
      <c r="C1" s="174"/>
      <c r="D1" s="174"/>
      <c r="E1" s="174"/>
      <c r="F1" s="174"/>
    </row>
    <row r="2" spans="1:6" s="1" customFormat="1" ht="12">
      <c r="D2" s="6"/>
      <c r="E2" s="7"/>
      <c r="F2" s="11"/>
    </row>
    <row r="3" spans="1:6" s="1" customFormat="1" ht="12">
      <c r="A3" s="10" t="s">
        <v>7</v>
      </c>
      <c r="B3" s="2"/>
      <c r="C3" s="3"/>
      <c r="D3" s="4"/>
      <c r="E3" s="5"/>
      <c r="F3" s="11"/>
    </row>
    <row r="4" spans="1:6" s="1" customFormat="1" ht="19.149999999999999" customHeight="1">
      <c r="A4" s="18" t="s">
        <v>2</v>
      </c>
      <c r="B4" s="18" t="s">
        <v>0</v>
      </c>
      <c r="C4" s="19" t="s">
        <v>943</v>
      </c>
      <c r="D4" s="20" t="s">
        <v>1</v>
      </c>
      <c r="E4" s="91" t="s">
        <v>6</v>
      </c>
      <c r="F4" s="21" t="s">
        <v>3</v>
      </c>
    </row>
    <row r="5" spans="1:6">
      <c r="A5" s="22" t="s">
        <v>485</v>
      </c>
      <c r="B5" s="23"/>
      <c r="C5" s="23"/>
      <c r="D5" s="24"/>
      <c r="E5" s="25"/>
      <c r="F5" s="26"/>
    </row>
    <row r="6" spans="1:6">
      <c r="A6" s="27" t="s">
        <v>44</v>
      </c>
      <c r="B6" s="28"/>
      <c r="C6" s="28"/>
      <c r="D6" s="29"/>
      <c r="E6" s="30"/>
      <c r="F6" s="31"/>
    </row>
    <row r="7" spans="1:6">
      <c r="A7" s="28" t="s">
        <v>487</v>
      </c>
      <c r="B7" s="28" t="s">
        <v>486</v>
      </c>
      <c r="C7" s="28" t="s">
        <v>488</v>
      </c>
      <c r="D7" s="32">
        <v>1910000</v>
      </c>
      <c r="E7" s="30">
        <v>15240.844999999999</v>
      </c>
      <c r="F7" s="31">
        <v>7.4215479957940396</v>
      </c>
    </row>
    <row r="8" spans="1:6">
      <c r="A8" s="28" t="s">
        <v>494</v>
      </c>
      <c r="B8" s="28" t="s">
        <v>493</v>
      </c>
      <c r="C8" s="28" t="s">
        <v>488</v>
      </c>
      <c r="D8" s="32">
        <v>1035000</v>
      </c>
      <c r="E8" s="30">
        <v>13927.995000000001</v>
      </c>
      <c r="F8" s="31">
        <v>6.7822540927146404</v>
      </c>
    </row>
    <row r="9" spans="1:6">
      <c r="A9" s="28" t="s">
        <v>499</v>
      </c>
      <c r="B9" s="28" t="s">
        <v>498</v>
      </c>
      <c r="C9" s="28" t="s">
        <v>500</v>
      </c>
      <c r="D9" s="32">
        <v>900000</v>
      </c>
      <c r="E9" s="30">
        <v>11645.1</v>
      </c>
      <c r="F9" s="31">
        <v>5.6705955979357601</v>
      </c>
    </row>
    <row r="10" spans="1:6">
      <c r="A10" s="28" t="s">
        <v>490</v>
      </c>
      <c r="B10" s="28" t="s">
        <v>489</v>
      </c>
      <c r="C10" s="28" t="s">
        <v>488</v>
      </c>
      <c r="D10" s="32">
        <v>775000</v>
      </c>
      <c r="E10" s="30">
        <v>10657.8</v>
      </c>
      <c r="F10" s="31">
        <v>5.1898286630153203</v>
      </c>
    </row>
    <row r="11" spans="1:6">
      <c r="A11" s="28" t="s">
        <v>892</v>
      </c>
      <c r="B11" s="28" t="s">
        <v>891</v>
      </c>
      <c r="C11" s="28" t="s">
        <v>509</v>
      </c>
      <c r="D11" s="32">
        <v>370000</v>
      </c>
      <c r="E11" s="30">
        <v>7516.55</v>
      </c>
      <c r="F11" s="31">
        <v>3.66019315778001</v>
      </c>
    </row>
    <row r="12" spans="1:6">
      <c r="A12" s="28" t="s">
        <v>522</v>
      </c>
      <c r="B12" s="28" t="s">
        <v>521</v>
      </c>
      <c r="C12" s="28" t="s">
        <v>523</v>
      </c>
      <c r="D12" s="32">
        <v>500000</v>
      </c>
      <c r="E12" s="30">
        <v>7327</v>
      </c>
      <c r="F12" s="31">
        <v>3.5678915549093899</v>
      </c>
    </row>
    <row r="13" spans="1:6">
      <c r="A13" s="28" t="s">
        <v>508</v>
      </c>
      <c r="B13" s="28" t="s">
        <v>507</v>
      </c>
      <c r="C13" s="28" t="s">
        <v>509</v>
      </c>
      <c r="D13" s="32">
        <v>620000</v>
      </c>
      <c r="E13" s="30">
        <v>6202.48</v>
      </c>
      <c r="F13" s="31">
        <v>3.0203051742178699</v>
      </c>
    </row>
    <row r="14" spans="1:6">
      <c r="A14" s="28" t="s">
        <v>643</v>
      </c>
      <c r="B14" s="28" t="s">
        <v>642</v>
      </c>
      <c r="C14" s="28" t="s">
        <v>644</v>
      </c>
      <c r="D14" s="32">
        <v>2600000</v>
      </c>
      <c r="E14" s="30">
        <v>6107.4</v>
      </c>
      <c r="F14" s="31">
        <v>2.9740058526618798</v>
      </c>
    </row>
    <row r="15" spans="1:6">
      <c r="A15" s="28" t="s">
        <v>561</v>
      </c>
      <c r="B15" s="28" t="s">
        <v>560</v>
      </c>
      <c r="C15" s="28" t="s">
        <v>506</v>
      </c>
      <c r="D15" s="32">
        <v>42000</v>
      </c>
      <c r="E15" s="30">
        <v>5928.3</v>
      </c>
      <c r="F15" s="31">
        <v>2.8867928899917201</v>
      </c>
    </row>
    <row r="16" spans="1:6">
      <c r="A16" s="28" t="s">
        <v>861</v>
      </c>
      <c r="B16" s="28" t="s">
        <v>860</v>
      </c>
      <c r="C16" s="28" t="s">
        <v>559</v>
      </c>
      <c r="D16" s="32">
        <v>1365233</v>
      </c>
      <c r="E16" s="30">
        <v>4966.717654</v>
      </c>
      <c r="F16" s="31">
        <v>2.4185491979426699</v>
      </c>
    </row>
    <row r="17" spans="1:6">
      <c r="A17" s="28" t="s">
        <v>689</v>
      </c>
      <c r="B17" s="28" t="s">
        <v>688</v>
      </c>
      <c r="C17" s="28" t="s">
        <v>488</v>
      </c>
      <c r="D17" s="32">
        <v>1300000</v>
      </c>
      <c r="E17" s="30">
        <v>4797.6499999999996</v>
      </c>
      <c r="F17" s="31">
        <v>2.33622149835008</v>
      </c>
    </row>
    <row r="18" spans="1:6">
      <c r="A18" s="28" t="s">
        <v>514</v>
      </c>
      <c r="B18" s="28" t="s">
        <v>513</v>
      </c>
      <c r="C18" s="28" t="s">
        <v>515</v>
      </c>
      <c r="D18" s="32">
        <v>200000</v>
      </c>
      <c r="E18" s="30">
        <v>4728</v>
      </c>
      <c r="F18" s="31">
        <v>2.30230534620057</v>
      </c>
    </row>
    <row r="19" spans="1:6">
      <c r="A19" s="28" t="s">
        <v>767</v>
      </c>
      <c r="B19" s="28" t="s">
        <v>766</v>
      </c>
      <c r="C19" s="28" t="s">
        <v>488</v>
      </c>
      <c r="D19" s="32">
        <v>5929206</v>
      </c>
      <c r="E19" s="30">
        <v>4713.125849</v>
      </c>
      <c r="F19" s="31">
        <v>2.2950623602937399</v>
      </c>
    </row>
    <row r="20" spans="1:6">
      <c r="A20" s="28" t="s">
        <v>709</v>
      </c>
      <c r="B20" s="28" t="s">
        <v>708</v>
      </c>
      <c r="C20" s="28" t="s">
        <v>609</v>
      </c>
      <c r="D20" s="32">
        <v>1600000</v>
      </c>
      <c r="E20" s="30">
        <v>4591.2</v>
      </c>
      <c r="F20" s="31">
        <v>2.2356904199399401</v>
      </c>
    </row>
    <row r="21" spans="1:6">
      <c r="A21" s="28" t="s">
        <v>894</v>
      </c>
      <c r="B21" s="28" t="s">
        <v>893</v>
      </c>
      <c r="C21" s="28" t="s">
        <v>559</v>
      </c>
      <c r="D21" s="32">
        <v>606447</v>
      </c>
      <c r="E21" s="30">
        <v>4553.204076</v>
      </c>
      <c r="F21" s="31">
        <v>2.2171882585695899</v>
      </c>
    </row>
    <row r="22" spans="1:6">
      <c r="A22" s="28" t="s">
        <v>492</v>
      </c>
      <c r="B22" s="28" t="s">
        <v>491</v>
      </c>
      <c r="C22" s="28" t="s">
        <v>488</v>
      </c>
      <c r="D22" s="32">
        <v>400000</v>
      </c>
      <c r="E22" s="30">
        <v>4107.6000000000004</v>
      </c>
      <c r="F22" s="31">
        <v>2.0002008121940502</v>
      </c>
    </row>
    <row r="23" spans="1:6">
      <c r="A23" s="28" t="s">
        <v>896</v>
      </c>
      <c r="B23" s="28" t="s">
        <v>895</v>
      </c>
      <c r="C23" s="28" t="s">
        <v>523</v>
      </c>
      <c r="D23" s="32">
        <v>300000</v>
      </c>
      <c r="E23" s="30">
        <v>4071.3</v>
      </c>
      <c r="F23" s="31">
        <v>1.98252448307665</v>
      </c>
    </row>
    <row r="24" spans="1:6">
      <c r="A24" s="28" t="s">
        <v>719</v>
      </c>
      <c r="B24" s="28" t="s">
        <v>718</v>
      </c>
      <c r="C24" s="28" t="s">
        <v>488</v>
      </c>
      <c r="D24" s="32">
        <v>1900000</v>
      </c>
      <c r="E24" s="30">
        <v>3879.42</v>
      </c>
      <c r="F24" s="31">
        <v>1.88908828387424</v>
      </c>
    </row>
    <row r="25" spans="1:6">
      <c r="A25" s="28" t="s">
        <v>784</v>
      </c>
      <c r="B25" s="28" t="s">
        <v>783</v>
      </c>
      <c r="C25" s="28" t="s">
        <v>506</v>
      </c>
      <c r="D25" s="32">
        <v>1100000</v>
      </c>
      <c r="E25" s="30">
        <v>3874.2</v>
      </c>
      <c r="F25" s="31">
        <v>1.8865463985300901</v>
      </c>
    </row>
    <row r="26" spans="1:6">
      <c r="A26" s="28" t="s">
        <v>537</v>
      </c>
      <c r="B26" s="28" t="s">
        <v>536</v>
      </c>
      <c r="C26" s="28" t="s">
        <v>538</v>
      </c>
      <c r="D26" s="32">
        <v>2000000</v>
      </c>
      <c r="E26" s="30">
        <v>3761.2</v>
      </c>
      <c r="F26" s="31">
        <v>1.83152091119492</v>
      </c>
    </row>
    <row r="27" spans="1:6">
      <c r="A27" s="28" t="s">
        <v>898</v>
      </c>
      <c r="B27" s="28" t="s">
        <v>897</v>
      </c>
      <c r="C27" s="28" t="s">
        <v>523</v>
      </c>
      <c r="D27" s="32">
        <v>600000</v>
      </c>
      <c r="E27" s="30">
        <v>3738.9</v>
      </c>
      <c r="F27" s="31">
        <v>1.8206618990924901</v>
      </c>
    </row>
    <row r="28" spans="1:6">
      <c r="A28" s="28" t="s">
        <v>546</v>
      </c>
      <c r="B28" s="28" t="s">
        <v>545</v>
      </c>
      <c r="C28" s="28" t="s">
        <v>526</v>
      </c>
      <c r="D28" s="32">
        <v>1941588</v>
      </c>
      <c r="E28" s="30">
        <v>3277.5947030000002</v>
      </c>
      <c r="F28" s="31">
        <v>1.5960287240684401</v>
      </c>
    </row>
    <row r="29" spans="1:6">
      <c r="A29" s="28" t="s">
        <v>900</v>
      </c>
      <c r="B29" s="28" t="s">
        <v>899</v>
      </c>
      <c r="C29" s="28" t="s">
        <v>857</v>
      </c>
      <c r="D29" s="32">
        <v>800000</v>
      </c>
      <c r="E29" s="30">
        <v>3234.4</v>
      </c>
      <c r="F29" s="31">
        <v>1.5749950109456701</v>
      </c>
    </row>
    <row r="30" spans="1:6">
      <c r="A30" s="28" t="s">
        <v>902</v>
      </c>
      <c r="B30" s="28" t="s">
        <v>901</v>
      </c>
      <c r="C30" s="28" t="s">
        <v>567</v>
      </c>
      <c r="D30" s="32">
        <v>135000</v>
      </c>
      <c r="E30" s="30">
        <v>2943.54</v>
      </c>
      <c r="F30" s="31">
        <v>1.43336038044738</v>
      </c>
    </row>
    <row r="31" spans="1:6">
      <c r="A31" s="28" t="s">
        <v>703</v>
      </c>
      <c r="B31" s="28" t="s">
        <v>702</v>
      </c>
      <c r="C31" s="28" t="s">
        <v>526</v>
      </c>
      <c r="D31" s="32">
        <v>1000000</v>
      </c>
      <c r="E31" s="30">
        <v>2863</v>
      </c>
      <c r="F31" s="31">
        <v>1.3941413295626499</v>
      </c>
    </row>
    <row r="32" spans="1:6">
      <c r="A32" s="28" t="s">
        <v>525</v>
      </c>
      <c r="B32" s="28" t="s">
        <v>524</v>
      </c>
      <c r="C32" s="28" t="s">
        <v>526</v>
      </c>
      <c r="D32" s="32">
        <v>800000</v>
      </c>
      <c r="E32" s="30">
        <v>2853.2</v>
      </c>
      <c r="F32" s="31">
        <v>1.38936920765217</v>
      </c>
    </row>
    <row r="33" spans="1:6">
      <c r="A33" s="28" t="s">
        <v>904</v>
      </c>
      <c r="B33" s="28" t="s">
        <v>903</v>
      </c>
      <c r="C33" s="28" t="s">
        <v>518</v>
      </c>
      <c r="D33" s="32">
        <v>90000</v>
      </c>
      <c r="E33" s="30">
        <v>2790</v>
      </c>
      <c r="F33" s="31">
        <v>1.3585938908417099</v>
      </c>
    </row>
    <row r="34" spans="1:6">
      <c r="A34" s="28" t="s">
        <v>638</v>
      </c>
      <c r="B34" s="28" t="s">
        <v>637</v>
      </c>
      <c r="C34" s="28" t="s">
        <v>639</v>
      </c>
      <c r="D34" s="32">
        <v>1550000</v>
      </c>
      <c r="E34" s="30">
        <v>2688.63</v>
      </c>
      <c r="F34" s="31">
        <v>1.30923164614112</v>
      </c>
    </row>
    <row r="35" spans="1:6">
      <c r="A35" s="28" t="s">
        <v>906</v>
      </c>
      <c r="B35" s="28" t="s">
        <v>905</v>
      </c>
      <c r="C35" s="28" t="s">
        <v>512</v>
      </c>
      <c r="D35" s="32">
        <v>1100000</v>
      </c>
      <c r="E35" s="30">
        <v>2632.85</v>
      </c>
      <c r="F35" s="31">
        <v>1.2820695073485999</v>
      </c>
    </row>
    <row r="36" spans="1:6">
      <c r="A36" s="28" t="s">
        <v>520</v>
      </c>
      <c r="B36" s="28" t="s">
        <v>519</v>
      </c>
      <c r="C36" s="28" t="s">
        <v>509</v>
      </c>
      <c r="D36" s="32">
        <v>235000</v>
      </c>
      <c r="E36" s="30">
        <v>2518.73</v>
      </c>
      <c r="F36" s="31">
        <v>1.22649863465223</v>
      </c>
    </row>
    <row r="37" spans="1:6">
      <c r="A37" s="28" t="s">
        <v>908</v>
      </c>
      <c r="B37" s="28" t="s">
        <v>907</v>
      </c>
      <c r="C37" s="28" t="s">
        <v>512</v>
      </c>
      <c r="D37" s="32">
        <v>319084</v>
      </c>
      <c r="E37" s="30">
        <v>2485.8239020000001</v>
      </c>
      <c r="F37" s="31">
        <v>1.21047497023853</v>
      </c>
    </row>
    <row r="38" spans="1:6">
      <c r="A38" s="28" t="s">
        <v>648</v>
      </c>
      <c r="B38" s="28" t="s">
        <v>647</v>
      </c>
      <c r="C38" s="28" t="s">
        <v>500</v>
      </c>
      <c r="D38" s="32">
        <v>750000</v>
      </c>
      <c r="E38" s="30">
        <v>2276.625</v>
      </c>
      <c r="F38" s="31">
        <v>1.1086053106586</v>
      </c>
    </row>
    <row r="39" spans="1:6">
      <c r="A39" s="28" t="s">
        <v>910</v>
      </c>
      <c r="B39" s="28" t="s">
        <v>909</v>
      </c>
      <c r="C39" s="28" t="s">
        <v>515</v>
      </c>
      <c r="D39" s="32">
        <v>1300000</v>
      </c>
      <c r="E39" s="30">
        <v>2273.31</v>
      </c>
      <c r="F39" s="31">
        <v>1.1069910673797001</v>
      </c>
    </row>
    <row r="40" spans="1:6">
      <c r="A40" s="28" t="s">
        <v>576</v>
      </c>
      <c r="B40" s="28" t="s">
        <v>575</v>
      </c>
      <c r="C40" s="28" t="s">
        <v>559</v>
      </c>
      <c r="D40" s="32">
        <v>215266</v>
      </c>
      <c r="E40" s="30">
        <v>2235.3221440000002</v>
      </c>
      <c r="F40" s="31">
        <v>1.08849283473175</v>
      </c>
    </row>
    <row r="41" spans="1:6">
      <c r="A41" s="28" t="s">
        <v>912</v>
      </c>
      <c r="B41" s="28" t="s">
        <v>911</v>
      </c>
      <c r="C41" s="28" t="s">
        <v>497</v>
      </c>
      <c r="D41" s="32">
        <v>400000</v>
      </c>
      <c r="E41" s="30">
        <v>2086</v>
      </c>
      <c r="F41" s="31">
        <v>1.01578023523147</v>
      </c>
    </row>
    <row r="42" spans="1:6">
      <c r="A42" s="28" t="s">
        <v>914</v>
      </c>
      <c r="B42" s="28" t="s">
        <v>913</v>
      </c>
      <c r="C42" s="28" t="s">
        <v>512</v>
      </c>
      <c r="D42" s="32">
        <v>103000</v>
      </c>
      <c r="E42" s="30">
        <v>1963.5920000000001</v>
      </c>
      <c r="F42" s="31">
        <v>0.95617351086224001</v>
      </c>
    </row>
    <row r="43" spans="1:6">
      <c r="A43" s="28" t="s">
        <v>916</v>
      </c>
      <c r="B43" s="28" t="s">
        <v>915</v>
      </c>
      <c r="C43" s="28" t="s">
        <v>579</v>
      </c>
      <c r="D43" s="32">
        <v>2350000</v>
      </c>
      <c r="E43" s="30">
        <v>1860.73</v>
      </c>
      <c r="F43" s="31">
        <v>0.90608473494834696</v>
      </c>
    </row>
    <row r="44" spans="1:6">
      <c r="A44" s="28" t="s">
        <v>918</v>
      </c>
      <c r="B44" s="28" t="s">
        <v>917</v>
      </c>
      <c r="C44" s="28" t="s">
        <v>497</v>
      </c>
      <c r="D44" s="32">
        <v>1250000</v>
      </c>
      <c r="E44" s="30">
        <v>1852.625</v>
      </c>
      <c r="F44" s="31">
        <v>0.90213799534789196</v>
      </c>
    </row>
    <row r="45" spans="1:6">
      <c r="A45" s="28" t="s">
        <v>920</v>
      </c>
      <c r="B45" s="28" t="s">
        <v>919</v>
      </c>
      <c r="C45" s="28" t="s">
        <v>616</v>
      </c>
      <c r="D45" s="32">
        <v>326951</v>
      </c>
      <c r="E45" s="30">
        <v>1745.2644379999999</v>
      </c>
      <c r="F45" s="31">
        <v>0.849858639200747</v>
      </c>
    </row>
    <row r="46" spans="1:6">
      <c r="A46" s="28" t="s">
        <v>922</v>
      </c>
      <c r="B46" s="28" t="s">
        <v>921</v>
      </c>
      <c r="C46" s="28" t="s">
        <v>564</v>
      </c>
      <c r="D46" s="32">
        <v>50000</v>
      </c>
      <c r="E46" s="30">
        <v>1614.05</v>
      </c>
      <c r="F46" s="31">
        <v>0.78596360914446495</v>
      </c>
    </row>
    <row r="47" spans="1:6">
      <c r="A47" s="28" t="s">
        <v>924</v>
      </c>
      <c r="B47" s="28" t="s">
        <v>923</v>
      </c>
      <c r="C47" s="28" t="s">
        <v>759</v>
      </c>
      <c r="D47" s="32">
        <v>105000</v>
      </c>
      <c r="E47" s="30">
        <v>1517.355</v>
      </c>
      <c r="F47" s="31">
        <v>0.73887786137567002</v>
      </c>
    </row>
    <row r="48" spans="1:6">
      <c r="A48" s="28" t="s">
        <v>926</v>
      </c>
      <c r="B48" s="28" t="s">
        <v>925</v>
      </c>
      <c r="C48" s="28" t="s">
        <v>526</v>
      </c>
      <c r="D48" s="32">
        <v>1848805</v>
      </c>
      <c r="E48" s="30">
        <v>1503.6331070000001</v>
      </c>
      <c r="F48" s="31">
        <v>0.73219596890234195</v>
      </c>
    </row>
    <row r="49" spans="1:7">
      <c r="A49" s="28" t="s">
        <v>556</v>
      </c>
      <c r="B49" s="28" t="s">
        <v>555</v>
      </c>
      <c r="C49" s="28" t="s">
        <v>544</v>
      </c>
      <c r="D49" s="32">
        <v>34040</v>
      </c>
      <c r="E49" s="30">
        <v>1491.3604800000001</v>
      </c>
      <c r="F49" s="31">
        <v>0.726219798269088</v>
      </c>
    </row>
    <row r="50" spans="1:7">
      <c r="A50" s="28" t="s">
        <v>928</v>
      </c>
      <c r="B50" s="28" t="s">
        <v>927</v>
      </c>
      <c r="C50" s="28" t="s">
        <v>512</v>
      </c>
      <c r="D50" s="32">
        <v>282558</v>
      </c>
      <c r="E50" s="30">
        <v>1483.288221</v>
      </c>
      <c r="F50" s="31">
        <v>0.72228900193837398</v>
      </c>
    </row>
    <row r="51" spans="1:7">
      <c r="A51" s="28" t="s">
        <v>930</v>
      </c>
      <c r="B51" s="28" t="s">
        <v>929</v>
      </c>
      <c r="C51" s="28" t="s">
        <v>559</v>
      </c>
      <c r="D51" s="32">
        <v>10000</v>
      </c>
      <c r="E51" s="30">
        <v>1367.8</v>
      </c>
      <c r="F51" s="31">
        <v>0.66605187236318497</v>
      </c>
    </row>
    <row r="52" spans="1:7">
      <c r="A52" s="28" t="s">
        <v>932</v>
      </c>
      <c r="B52" s="28" t="s">
        <v>931</v>
      </c>
      <c r="C52" s="28" t="s">
        <v>518</v>
      </c>
      <c r="D52" s="32">
        <v>220122</v>
      </c>
      <c r="E52" s="30">
        <v>1333.6091369999999</v>
      </c>
      <c r="F52" s="31">
        <v>0.64940259007128298</v>
      </c>
    </row>
    <row r="53" spans="1:7">
      <c r="A53" s="28" t="s">
        <v>934</v>
      </c>
      <c r="B53" s="28" t="s">
        <v>933</v>
      </c>
      <c r="C53" s="28" t="s">
        <v>509</v>
      </c>
      <c r="D53" s="32">
        <v>291972</v>
      </c>
      <c r="E53" s="30">
        <v>1241.756916</v>
      </c>
      <c r="F53" s="31">
        <v>0.60467503942223599</v>
      </c>
    </row>
    <row r="54" spans="1:7">
      <c r="A54" s="28" t="s">
        <v>936</v>
      </c>
      <c r="B54" s="28" t="s">
        <v>935</v>
      </c>
      <c r="C54" s="28" t="s">
        <v>564</v>
      </c>
      <c r="D54" s="32">
        <v>130000</v>
      </c>
      <c r="E54" s="30">
        <v>1056.3150000000001</v>
      </c>
      <c r="F54" s="31">
        <v>0.51437387304819304</v>
      </c>
    </row>
    <row r="55" spans="1:7">
      <c r="A55" s="28" t="s">
        <v>938</v>
      </c>
      <c r="B55" s="28" t="s">
        <v>937</v>
      </c>
      <c r="C55" s="28" t="s">
        <v>512</v>
      </c>
      <c r="D55" s="32">
        <v>241038</v>
      </c>
      <c r="E55" s="30">
        <v>948.84608700000001</v>
      </c>
      <c r="F55" s="31">
        <v>0.46204175524991298</v>
      </c>
    </row>
    <row r="56" spans="1:7">
      <c r="A56" s="28" t="s">
        <v>940</v>
      </c>
      <c r="B56" s="28" t="s">
        <v>939</v>
      </c>
      <c r="C56" s="28" t="s">
        <v>549</v>
      </c>
      <c r="D56" s="32">
        <v>1600000</v>
      </c>
      <c r="E56" s="30">
        <v>925.6</v>
      </c>
      <c r="F56" s="31">
        <v>0.45072204493300499</v>
      </c>
    </row>
    <row r="57" spans="1:7">
      <c r="A57" s="27" t="s">
        <v>65</v>
      </c>
      <c r="B57" s="27"/>
      <c r="C57" s="27"/>
      <c r="D57" s="33"/>
      <c r="E57" s="34">
        <f>SUM(E7:E56)</f>
        <v>195400.8387140001</v>
      </c>
      <c r="F57" s="35">
        <f>SUM(F7:F56)</f>
        <v>95.150675893256661</v>
      </c>
      <c r="G57" s="14"/>
    </row>
    <row r="58" spans="1:7">
      <c r="A58" s="28"/>
      <c r="B58" s="28"/>
      <c r="C58" s="28"/>
      <c r="D58" s="29"/>
      <c r="E58" s="30"/>
      <c r="F58" s="31"/>
    </row>
    <row r="59" spans="1:7">
      <c r="A59" s="27" t="s">
        <v>664</v>
      </c>
      <c r="B59" s="28"/>
      <c r="C59" s="28"/>
      <c r="D59" s="29"/>
      <c r="E59" s="30"/>
      <c r="F59" s="31"/>
    </row>
    <row r="60" spans="1:7">
      <c r="A60" s="28" t="s">
        <v>942</v>
      </c>
      <c r="B60" s="28" t="s">
        <v>941</v>
      </c>
      <c r="C60" s="28" t="s">
        <v>535</v>
      </c>
      <c r="D60" s="32">
        <v>1500000</v>
      </c>
      <c r="E60" s="30">
        <v>4965.6000000000004</v>
      </c>
      <c r="F60" s="31">
        <v>2.4180049549690299</v>
      </c>
    </row>
    <row r="61" spans="1:7">
      <c r="A61" s="27" t="s">
        <v>65</v>
      </c>
      <c r="B61" s="27"/>
      <c r="C61" s="27"/>
      <c r="D61" s="33"/>
      <c r="E61" s="34">
        <f>SUM(E59:E60)</f>
        <v>4965.6000000000004</v>
      </c>
      <c r="F61" s="35">
        <f>SUM(F59:F60)</f>
        <v>2.4180049549690299</v>
      </c>
      <c r="G61" s="14"/>
    </row>
    <row r="62" spans="1:7">
      <c r="A62" s="28"/>
      <c r="B62" s="28"/>
      <c r="C62" s="28"/>
      <c r="D62" s="29"/>
      <c r="E62" s="30"/>
      <c r="F62" s="31"/>
    </row>
    <row r="63" spans="1:7">
      <c r="A63" s="27" t="s">
        <v>137</v>
      </c>
      <c r="B63" s="27"/>
      <c r="C63" s="27"/>
      <c r="D63" s="33"/>
      <c r="E63" s="34">
        <f>E57+E61</f>
        <v>200366.43871400011</v>
      </c>
      <c r="F63" s="35">
        <f>F57+F61</f>
        <v>97.568680848225696</v>
      </c>
      <c r="G63" s="14"/>
    </row>
    <row r="64" spans="1:7">
      <c r="A64" s="27"/>
      <c r="B64" s="27"/>
      <c r="C64" s="27"/>
      <c r="D64" s="33"/>
      <c r="E64" s="34"/>
      <c r="F64" s="35"/>
      <c r="G64" s="14"/>
    </row>
    <row r="65" spans="1:9">
      <c r="A65" s="27" t="s">
        <v>139</v>
      </c>
      <c r="B65" s="27"/>
      <c r="C65" s="27"/>
      <c r="D65" s="33"/>
      <c r="E65" s="34">
        <f>E67-(E57+E61)</f>
        <v>4992.9419520999072</v>
      </c>
      <c r="F65" s="35">
        <f>F67-(F57+F61)</f>
        <v>2.4313191517743036</v>
      </c>
      <c r="G65" s="14"/>
    </row>
    <row r="66" spans="1:9">
      <c r="A66" s="27"/>
      <c r="B66" s="27"/>
      <c r="C66" s="27"/>
      <c r="D66" s="33"/>
      <c r="E66" s="34"/>
      <c r="F66" s="35"/>
      <c r="G66" s="14"/>
    </row>
    <row r="67" spans="1:9">
      <c r="A67" s="36" t="s">
        <v>138</v>
      </c>
      <c r="B67" s="36"/>
      <c r="C67" s="36"/>
      <c r="D67" s="37"/>
      <c r="E67" s="38">
        <v>205359.38066610001</v>
      </c>
      <c r="F67" s="39">
        <v>100</v>
      </c>
      <c r="G67" s="14"/>
    </row>
    <row r="69" spans="1:9" ht="23.25" customHeight="1">
      <c r="A69" s="162" t="s">
        <v>1329</v>
      </c>
      <c r="B69" s="162"/>
      <c r="C69" s="162"/>
      <c r="D69" s="162"/>
      <c r="F69" s="75"/>
      <c r="G69" s="75"/>
      <c r="H69" s="75"/>
      <c r="I69" s="12"/>
    </row>
    <row r="71" spans="1:9">
      <c r="A71" s="14" t="s">
        <v>145</v>
      </c>
    </row>
    <row r="72" spans="1:9">
      <c r="A72" s="14" t="s">
        <v>1324</v>
      </c>
    </row>
    <row r="73" spans="1:9">
      <c r="A73" s="14" t="s">
        <v>146</v>
      </c>
      <c r="B73" s="14"/>
      <c r="C73" s="40" t="s">
        <v>1330</v>
      </c>
      <c r="D73" s="15" t="s">
        <v>147</v>
      </c>
    </row>
    <row r="74" spans="1:9">
      <c r="A74" s="8" t="s">
        <v>171</v>
      </c>
      <c r="C74" s="41">
        <v>687.7971</v>
      </c>
      <c r="D74" s="41">
        <v>698.78420000000006</v>
      </c>
    </row>
    <row r="75" spans="1:9">
      <c r="A75" s="8" t="s">
        <v>419</v>
      </c>
      <c r="C75" s="41">
        <v>90.563800000000001</v>
      </c>
      <c r="D75" s="41">
        <v>92.010499999999993</v>
      </c>
    </row>
    <row r="76" spans="1:9">
      <c r="A76" s="8" t="s">
        <v>174</v>
      </c>
      <c r="C76" s="41">
        <v>774.76769999999999</v>
      </c>
      <c r="D76" s="41">
        <v>787.91909999999996</v>
      </c>
    </row>
    <row r="77" spans="1:9">
      <c r="A77" s="8" t="s">
        <v>420</v>
      </c>
      <c r="C77" s="41">
        <v>105.08799999999999</v>
      </c>
      <c r="D77" s="41">
        <v>106.8711</v>
      </c>
    </row>
    <row r="79" spans="1:9">
      <c r="A79" s="8" t="s">
        <v>166</v>
      </c>
    </row>
    <row r="81" spans="1:4">
      <c r="A81" s="14" t="s">
        <v>1325</v>
      </c>
      <c r="D81" s="46" t="s">
        <v>168</v>
      </c>
    </row>
    <row r="83" spans="1:4">
      <c r="A83" s="14" t="s">
        <v>1331</v>
      </c>
      <c r="B83" s="14"/>
      <c r="C83" s="14"/>
      <c r="D83" s="40" t="s">
        <v>168</v>
      </c>
    </row>
    <row r="85" spans="1:4">
      <c r="A85" s="14" t="s">
        <v>1348</v>
      </c>
      <c r="D85" s="40" t="s">
        <v>168</v>
      </c>
    </row>
    <row r="87" spans="1:4">
      <c r="A87" s="14" t="s">
        <v>1343</v>
      </c>
      <c r="D87" s="40" t="s">
        <v>168</v>
      </c>
    </row>
    <row r="89" spans="1:4">
      <c r="A89" s="14" t="s">
        <v>1344</v>
      </c>
      <c r="D89" s="51">
        <v>0.32997857233030498</v>
      </c>
    </row>
    <row r="91" spans="1:4">
      <c r="A91" s="14" t="s">
        <v>741</v>
      </c>
      <c r="D91" s="40" t="s">
        <v>168</v>
      </c>
    </row>
    <row r="92" spans="1:4">
      <c r="D92" s="8"/>
    </row>
    <row r="93" spans="1:4">
      <c r="A93" s="14" t="s">
        <v>1355</v>
      </c>
      <c r="D93" s="40" t="s">
        <v>168</v>
      </c>
    </row>
    <row r="94" spans="1:4">
      <c r="D94" s="8"/>
    </row>
    <row r="95" spans="1:4">
      <c r="A95" s="14" t="s">
        <v>1351</v>
      </c>
      <c r="B95" s="14"/>
      <c r="D95" s="40" t="s">
        <v>168</v>
      </c>
    </row>
    <row r="96" spans="1:4">
      <c r="A96" s="14"/>
      <c r="B96" s="14"/>
      <c r="D96" s="8"/>
    </row>
    <row r="97" spans="1:9">
      <c r="A97" s="14" t="s">
        <v>1352</v>
      </c>
      <c r="B97" s="14"/>
      <c r="D97" s="40" t="s">
        <v>168</v>
      </c>
    </row>
    <row r="98" spans="1:9">
      <c r="A98" s="14"/>
      <c r="B98" s="14"/>
      <c r="D98" s="8"/>
    </row>
    <row r="99" spans="1:9">
      <c r="A99" s="14" t="s">
        <v>1353</v>
      </c>
      <c r="B99" s="14"/>
      <c r="D99" s="40" t="s">
        <v>168</v>
      </c>
    </row>
    <row r="100" spans="1:9">
      <c r="D100" s="8"/>
    </row>
    <row r="101" spans="1:9">
      <c r="A101" s="76" t="s">
        <v>1354</v>
      </c>
      <c r="B101" s="77"/>
      <c r="C101" s="77"/>
      <c r="D101" s="77"/>
    </row>
    <row r="103" spans="1:9">
      <c r="A103" s="76" t="s">
        <v>1538</v>
      </c>
      <c r="B103" s="77"/>
      <c r="C103" s="77"/>
      <c r="D103" s="77"/>
      <c r="E103" s="75"/>
      <c r="F103" s="75"/>
      <c r="G103" s="77"/>
      <c r="H103" s="77"/>
      <c r="I103" s="77"/>
    </row>
    <row r="104" spans="1:9">
      <c r="A104" s="98"/>
      <c r="B104" s="77"/>
      <c r="C104" s="77"/>
      <c r="D104" s="77"/>
      <c r="E104" s="75"/>
      <c r="F104" s="75"/>
      <c r="G104" s="77"/>
      <c r="H104" s="77"/>
      <c r="I104" s="77"/>
    </row>
    <row r="105" spans="1:9">
      <c r="A105" s="77"/>
      <c r="B105" s="77"/>
      <c r="C105" s="77"/>
      <c r="D105" s="77"/>
      <c r="E105" s="75"/>
      <c r="F105" s="75"/>
      <c r="G105" s="77"/>
      <c r="H105" s="77"/>
      <c r="I105" s="77"/>
    </row>
    <row r="106" spans="1:9">
      <c r="A106" s="77"/>
      <c r="B106" s="77"/>
      <c r="C106" s="77"/>
      <c r="D106" s="77"/>
      <c r="E106" s="75"/>
      <c r="F106" s="75"/>
      <c r="G106" s="77"/>
      <c r="H106" s="77"/>
      <c r="I106" s="77"/>
    </row>
    <row r="107" spans="1:9">
      <c r="A107" s="77"/>
      <c r="B107" s="77"/>
      <c r="C107" s="77"/>
      <c r="D107" s="77"/>
      <c r="E107" s="75"/>
      <c r="F107" s="75"/>
      <c r="G107" s="77"/>
      <c r="H107" s="77"/>
      <c r="I107" s="77"/>
    </row>
    <row r="108" spans="1:9">
      <c r="A108" s="77"/>
      <c r="B108" s="77"/>
      <c r="C108" s="77"/>
      <c r="D108" s="77"/>
      <c r="E108" s="75"/>
      <c r="F108" s="75"/>
      <c r="G108" s="77"/>
      <c r="H108" s="77"/>
      <c r="I108" s="77"/>
    </row>
    <row r="109" spans="1:9">
      <c r="A109" s="77"/>
      <c r="B109" s="77"/>
      <c r="C109" s="77"/>
      <c r="D109" s="77"/>
      <c r="E109" s="75"/>
      <c r="F109" s="75"/>
      <c r="G109" s="77"/>
      <c r="H109" s="77"/>
      <c r="I109" s="77"/>
    </row>
    <row r="110" spans="1:9">
      <c r="A110" s="77"/>
      <c r="B110" s="77"/>
      <c r="C110" s="77"/>
      <c r="D110" s="77"/>
      <c r="E110" s="75"/>
      <c r="F110" s="75"/>
      <c r="G110" s="77"/>
      <c r="H110" s="77"/>
      <c r="I110" s="77"/>
    </row>
    <row r="111" spans="1:9">
      <c r="A111" s="77"/>
      <c r="B111" s="77"/>
      <c r="C111" s="77"/>
      <c r="D111" s="77"/>
      <c r="E111" s="75"/>
      <c r="F111" s="75"/>
      <c r="G111" s="77"/>
      <c r="H111" s="77"/>
      <c r="I111" s="77"/>
    </row>
    <row r="112" spans="1:9">
      <c r="A112" s="77"/>
      <c r="B112" s="77"/>
      <c r="C112" s="77"/>
      <c r="D112" s="77"/>
      <c r="E112" s="75"/>
      <c r="F112" s="75"/>
      <c r="G112" s="77"/>
      <c r="H112" s="77"/>
      <c r="I112" s="77"/>
    </row>
    <row r="113" spans="1:9">
      <c r="A113" s="77"/>
      <c r="B113" s="77"/>
      <c r="C113" s="77"/>
      <c r="D113" s="77"/>
      <c r="E113" s="75"/>
      <c r="F113" s="75"/>
      <c r="G113" s="77"/>
      <c r="H113" s="77"/>
      <c r="I113" s="77"/>
    </row>
    <row r="114" spans="1:9">
      <c r="A114" s="77"/>
      <c r="B114" s="77"/>
      <c r="C114" s="77"/>
      <c r="D114" s="77"/>
      <c r="E114" s="75"/>
      <c r="F114" s="75"/>
      <c r="G114" s="77"/>
      <c r="H114" s="77"/>
      <c r="I114" s="77"/>
    </row>
    <row r="115" spans="1:9">
      <c r="A115" s="77"/>
      <c r="B115" s="77"/>
      <c r="C115" s="77"/>
      <c r="D115" s="77"/>
      <c r="E115" s="75"/>
      <c r="F115" s="75"/>
      <c r="G115" s="77"/>
      <c r="H115" s="77"/>
      <c r="I115" s="77"/>
    </row>
    <row r="116" spans="1:9">
      <c r="A116" s="77"/>
      <c r="B116" s="77"/>
      <c r="C116" s="77"/>
      <c r="D116" s="77"/>
      <c r="E116" s="75"/>
      <c r="F116" s="75"/>
      <c r="G116" s="77"/>
      <c r="H116" s="77"/>
      <c r="I116" s="77"/>
    </row>
    <row r="117" spans="1:9">
      <c r="A117" s="77"/>
      <c r="B117" s="77"/>
      <c r="C117" s="77"/>
      <c r="D117" s="77"/>
      <c r="E117" s="75"/>
      <c r="F117" s="75"/>
      <c r="G117" s="77"/>
      <c r="H117" s="77"/>
      <c r="I117" s="77"/>
    </row>
    <row r="118" spans="1:9">
      <c r="A118" s="77"/>
      <c r="B118" s="77"/>
      <c r="C118" s="77"/>
      <c r="D118" s="77"/>
      <c r="E118" s="75"/>
      <c r="F118" s="75"/>
      <c r="G118" s="77"/>
      <c r="H118" s="77"/>
      <c r="I118" s="77"/>
    </row>
    <row r="119" spans="1:9">
      <c r="A119" s="77"/>
      <c r="B119" s="77"/>
      <c r="C119" s="77"/>
      <c r="D119" s="77"/>
      <c r="E119" s="75"/>
      <c r="F119" s="75"/>
      <c r="G119" s="77"/>
      <c r="H119" s="77"/>
      <c r="I119" s="77"/>
    </row>
    <row r="120" spans="1:9">
      <c r="A120" s="77"/>
      <c r="B120" s="77"/>
      <c r="C120" s="77"/>
      <c r="D120" s="77"/>
      <c r="E120" s="75"/>
      <c r="F120" s="75"/>
      <c r="G120" s="77"/>
      <c r="H120" s="77"/>
      <c r="I120" s="77"/>
    </row>
    <row r="121" spans="1:9">
      <c r="A121" s="77"/>
      <c r="B121" s="77"/>
      <c r="C121" s="77"/>
      <c r="D121" s="77"/>
      <c r="E121" s="75"/>
      <c r="F121" s="75"/>
      <c r="G121" s="77"/>
      <c r="H121" s="77"/>
      <c r="I121" s="77"/>
    </row>
    <row r="122" spans="1:9">
      <c r="A122" s="76" t="s">
        <v>1392</v>
      </c>
      <c r="B122" s="77"/>
      <c r="C122" s="77"/>
      <c r="D122" s="77"/>
      <c r="E122" s="75"/>
      <c r="F122" s="75"/>
      <c r="G122" s="77"/>
      <c r="H122" s="77"/>
      <c r="I122" s="77"/>
    </row>
    <row r="123" spans="1:9">
      <c r="A123" s="77"/>
      <c r="B123" s="77"/>
      <c r="C123" s="77"/>
      <c r="D123" s="77"/>
      <c r="E123" s="75"/>
      <c r="F123" s="75"/>
      <c r="G123" s="77"/>
      <c r="H123" s="77"/>
      <c r="I123" s="77"/>
    </row>
    <row r="124" spans="1:9">
      <c r="A124" s="76" t="s">
        <v>1539</v>
      </c>
      <c r="B124" s="77"/>
      <c r="C124" s="77"/>
      <c r="D124" s="77"/>
      <c r="E124" s="75"/>
      <c r="F124" s="75"/>
      <c r="G124" s="77"/>
      <c r="H124" s="77"/>
      <c r="I124" s="77"/>
    </row>
    <row r="125" spans="1:9">
      <c r="A125" s="77"/>
      <c r="B125" s="77"/>
      <c r="C125" s="77"/>
      <c r="D125" s="77"/>
      <c r="E125" s="75"/>
      <c r="F125" s="75"/>
      <c r="G125" s="77"/>
      <c r="H125" s="77"/>
      <c r="I125" s="77"/>
    </row>
    <row r="126" spans="1:9">
      <c r="A126" s="77"/>
      <c r="B126" s="77"/>
      <c r="C126" s="77"/>
      <c r="D126" s="77"/>
      <c r="E126" s="75"/>
      <c r="F126" s="75"/>
      <c r="G126" s="77"/>
      <c r="H126" s="77"/>
      <c r="I126" s="77"/>
    </row>
    <row r="127" spans="1:9">
      <c r="A127" s="77"/>
      <c r="B127" s="77"/>
      <c r="C127" s="77"/>
      <c r="D127" s="77"/>
      <c r="E127" s="75"/>
      <c r="F127" s="75"/>
      <c r="G127" s="77"/>
      <c r="H127" s="77"/>
      <c r="I127" s="77"/>
    </row>
    <row r="128" spans="1:9">
      <c r="A128" s="77"/>
      <c r="B128" s="77"/>
      <c r="C128" s="77"/>
      <c r="D128" s="77"/>
      <c r="E128" s="75"/>
      <c r="F128" s="75"/>
      <c r="G128" s="77"/>
      <c r="H128" s="77"/>
      <c r="I128" s="77"/>
    </row>
    <row r="129" spans="1:9">
      <c r="A129" s="77"/>
      <c r="B129" s="77"/>
      <c r="C129" s="77"/>
      <c r="D129" s="77"/>
      <c r="E129" s="75"/>
      <c r="F129" s="75"/>
      <c r="G129" s="77"/>
      <c r="H129" s="77"/>
      <c r="I129" s="77"/>
    </row>
    <row r="130" spans="1:9">
      <c r="A130" s="77"/>
      <c r="B130" s="77"/>
      <c r="C130" s="77"/>
      <c r="D130" s="77"/>
      <c r="E130" s="75"/>
      <c r="F130" s="75"/>
      <c r="G130" s="77"/>
      <c r="H130" s="77"/>
      <c r="I130" s="77"/>
    </row>
    <row r="131" spans="1:9">
      <c r="A131" s="77"/>
      <c r="B131" s="77"/>
      <c r="C131" s="77"/>
      <c r="D131" s="77"/>
      <c r="E131" s="75"/>
      <c r="F131" s="75"/>
      <c r="G131" s="77"/>
      <c r="H131" s="77"/>
      <c r="I131" s="77"/>
    </row>
    <row r="132" spans="1:9">
      <c r="A132" s="77"/>
      <c r="B132" s="77"/>
      <c r="C132" s="77"/>
      <c r="D132" s="77"/>
      <c r="E132" s="75"/>
      <c r="F132" s="75"/>
      <c r="G132" s="77"/>
      <c r="H132" s="77"/>
      <c r="I132" s="77"/>
    </row>
    <row r="133" spans="1:9">
      <c r="A133" s="77"/>
      <c r="B133" s="77"/>
      <c r="C133" s="77"/>
      <c r="D133" s="77"/>
      <c r="E133" s="75"/>
      <c r="F133" s="75"/>
      <c r="G133" s="77"/>
      <c r="H133" s="77"/>
      <c r="I133" s="77"/>
    </row>
    <row r="134" spans="1:9">
      <c r="A134" s="77"/>
      <c r="B134" s="77"/>
      <c r="C134" s="77"/>
      <c r="D134" s="77"/>
      <c r="E134" s="75"/>
      <c r="F134" s="75"/>
      <c r="G134" s="77"/>
      <c r="H134" s="77"/>
      <c r="I134" s="77"/>
    </row>
    <row r="135" spans="1:9">
      <c r="A135" s="77"/>
      <c r="B135" s="77"/>
      <c r="C135" s="77"/>
      <c r="D135" s="77"/>
      <c r="E135" s="75"/>
      <c r="F135" s="75"/>
      <c r="G135" s="77"/>
      <c r="H135" s="77"/>
      <c r="I135" s="77"/>
    </row>
    <row r="136" spans="1:9">
      <c r="A136" s="77"/>
      <c r="B136" s="77"/>
      <c r="C136" s="77"/>
      <c r="D136" s="77"/>
      <c r="E136" s="75"/>
      <c r="F136" s="75"/>
      <c r="G136" s="77"/>
      <c r="H136" s="77"/>
      <c r="I136" s="77"/>
    </row>
    <row r="137" spans="1:9">
      <c r="A137" s="77"/>
      <c r="B137" s="77"/>
      <c r="C137" s="77"/>
      <c r="D137" s="77"/>
      <c r="E137" s="75"/>
      <c r="F137" s="75"/>
      <c r="G137" s="77"/>
      <c r="H137" s="77"/>
      <c r="I137" s="77"/>
    </row>
    <row r="138" spans="1:9">
      <c r="A138" s="77"/>
      <c r="B138" s="77"/>
      <c r="C138" s="77"/>
      <c r="D138" s="77"/>
      <c r="E138" s="75"/>
      <c r="F138" s="75"/>
      <c r="G138" s="77"/>
      <c r="H138" s="77"/>
      <c r="I138" s="77"/>
    </row>
    <row r="139" spans="1:9">
      <c r="A139" s="77"/>
      <c r="B139" s="77"/>
      <c r="C139" s="77"/>
      <c r="D139" s="77"/>
      <c r="E139" s="75"/>
      <c r="F139" s="75"/>
      <c r="G139" s="77"/>
      <c r="H139" s="77"/>
      <c r="I139" s="77"/>
    </row>
    <row r="140" spans="1:9">
      <c r="A140" s="77"/>
      <c r="B140" s="77"/>
      <c r="C140" s="77"/>
      <c r="D140" s="77"/>
      <c r="E140" s="75"/>
      <c r="F140" s="75"/>
      <c r="G140" s="77"/>
      <c r="H140" s="77"/>
      <c r="I140" s="77"/>
    </row>
    <row r="141" spans="1:9">
      <c r="A141" s="77"/>
      <c r="B141" s="77"/>
      <c r="C141" s="77"/>
      <c r="D141" s="77"/>
      <c r="E141" s="75"/>
      <c r="F141" s="75"/>
      <c r="G141" s="77"/>
      <c r="H141" s="77"/>
      <c r="I141" s="77"/>
    </row>
    <row r="142" spans="1:9">
      <c r="A142" s="77"/>
      <c r="B142" s="77"/>
      <c r="C142" s="77"/>
      <c r="D142" s="77"/>
      <c r="E142" s="75"/>
      <c r="F142" s="75"/>
      <c r="G142" s="77"/>
      <c r="H142" s="77"/>
      <c r="I142" s="77"/>
    </row>
    <row r="143" spans="1:9">
      <c r="A143" s="76" t="s">
        <v>1393</v>
      </c>
      <c r="B143" s="77"/>
      <c r="C143" s="77"/>
      <c r="D143" s="77"/>
      <c r="E143" s="75"/>
      <c r="F143" s="75"/>
      <c r="G143" s="77"/>
      <c r="H143" s="77"/>
      <c r="I143" s="77"/>
    </row>
    <row r="144" spans="1:9">
      <c r="A144" s="77"/>
      <c r="B144" s="77"/>
      <c r="C144" s="77"/>
      <c r="D144" s="77"/>
      <c r="E144" s="75"/>
      <c r="F144" s="75"/>
      <c r="G144" s="77"/>
      <c r="H144" s="77"/>
      <c r="I144" s="77"/>
    </row>
    <row r="145" spans="1:9">
      <c r="A145" s="76" t="s">
        <v>1539</v>
      </c>
      <c r="B145" s="77"/>
      <c r="C145" s="77"/>
      <c r="D145" s="77"/>
      <c r="E145" s="75"/>
      <c r="F145" s="75"/>
      <c r="G145" s="77"/>
      <c r="H145" s="77"/>
      <c r="I145" s="77"/>
    </row>
    <row r="146" spans="1:9">
      <c r="A146" s="77"/>
      <c r="B146" s="77"/>
      <c r="C146" s="77"/>
      <c r="D146" s="77"/>
      <c r="E146" s="75"/>
      <c r="F146" s="75"/>
      <c r="G146" s="77"/>
      <c r="H146" s="77"/>
      <c r="I146" s="77"/>
    </row>
    <row r="147" spans="1:9">
      <c r="A147" s="77"/>
      <c r="B147" s="77"/>
      <c r="C147" s="77"/>
      <c r="D147" s="77"/>
      <c r="E147" s="75"/>
      <c r="F147" s="75"/>
      <c r="G147" s="77"/>
      <c r="H147" s="77"/>
      <c r="I147" s="77"/>
    </row>
    <row r="148" spans="1:9">
      <c r="A148" s="77"/>
      <c r="B148" s="77"/>
      <c r="C148" s="77"/>
      <c r="D148" s="77"/>
      <c r="E148" s="75"/>
      <c r="F148" s="75"/>
      <c r="G148" s="77"/>
      <c r="H148" s="77"/>
      <c r="I148" s="77"/>
    </row>
    <row r="149" spans="1:9">
      <c r="A149" s="77"/>
      <c r="B149" s="77"/>
      <c r="C149" s="77"/>
      <c r="D149" s="77"/>
      <c r="E149" s="75"/>
      <c r="F149" s="75"/>
      <c r="G149" s="77"/>
      <c r="H149" s="77"/>
      <c r="I149" s="77"/>
    </row>
    <row r="150" spans="1:9">
      <c r="A150" s="77"/>
      <c r="B150" s="77"/>
      <c r="C150" s="77"/>
      <c r="D150" s="77"/>
      <c r="E150" s="75"/>
      <c r="F150" s="75"/>
      <c r="G150" s="77"/>
      <c r="H150" s="77"/>
      <c r="I150" s="77"/>
    </row>
    <row r="151" spans="1:9">
      <c r="A151" s="77"/>
      <c r="B151" s="77"/>
      <c r="C151" s="77"/>
      <c r="D151" s="77"/>
      <c r="E151" s="75"/>
      <c r="F151" s="75"/>
      <c r="G151" s="77"/>
      <c r="H151" s="77"/>
      <c r="I151" s="77"/>
    </row>
    <row r="152" spans="1:9">
      <c r="A152" s="77"/>
      <c r="B152" s="77"/>
      <c r="C152" s="77"/>
      <c r="D152" s="77"/>
      <c r="E152" s="75"/>
      <c r="F152" s="75"/>
      <c r="G152" s="77"/>
      <c r="H152" s="77"/>
      <c r="I152" s="77"/>
    </row>
    <row r="153" spans="1:9">
      <c r="A153" s="77"/>
      <c r="B153" s="77"/>
      <c r="C153" s="77"/>
      <c r="D153" s="77"/>
      <c r="E153" s="75"/>
      <c r="F153" s="75"/>
      <c r="G153" s="77"/>
      <c r="H153" s="77"/>
      <c r="I153" s="77"/>
    </row>
    <row r="154" spans="1:9">
      <c r="A154" s="77"/>
      <c r="B154" s="77"/>
      <c r="C154" s="77"/>
      <c r="D154" s="77"/>
      <c r="E154" s="75"/>
      <c r="F154" s="75"/>
      <c r="G154" s="77"/>
      <c r="H154" s="77"/>
      <c r="I154" s="77"/>
    </row>
    <row r="155" spans="1:9">
      <c r="A155" s="77"/>
      <c r="B155" s="77"/>
      <c r="C155" s="77"/>
      <c r="D155" s="77"/>
      <c r="E155" s="75"/>
      <c r="F155" s="75"/>
      <c r="G155" s="77"/>
      <c r="H155" s="77"/>
      <c r="I155" s="77"/>
    </row>
    <row r="156" spans="1:9">
      <c r="A156" s="77"/>
      <c r="B156" s="77"/>
      <c r="C156" s="77"/>
      <c r="D156" s="77"/>
      <c r="E156" s="75"/>
      <c r="F156" s="75"/>
      <c r="G156" s="77"/>
      <c r="H156" s="77"/>
      <c r="I156" s="77"/>
    </row>
    <row r="157" spans="1:9">
      <c r="A157" s="77"/>
      <c r="B157" s="77"/>
      <c r="C157" s="77"/>
      <c r="D157" s="77"/>
      <c r="E157" s="75"/>
      <c r="F157" s="75"/>
      <c r="G157" s="77"/>
      <c r="H157" s="77"/>
      <c r="I157" s="77"/>
    </row>
    <row r="158" spans="1:9">
      <c r="A158" s="77"/>
      <c r="B158" s="77"/>
      <c r="C158" s="77"/>
      <c r="D158" s="77"/>
      <c r="E158" s="75"/>
      <c r="F158" s="75"/>
      <c r="G158" s="77"/>
      <c r="H158" s="77"/>
      <c r="I158" s="77"/>
    </row>
    <row r="159" spans="1:9">
      <c r="A159" s="77"/>
      <c r="B159" s="77"/>
      <c r="C159" s="77"/>
      <c r="D159" s="77"/>
      <c r="E159" s="75"/>
      <c r="F159" s="75"/>
      <c r="G159" s="77"/>
      <c r="H159" s="77"/>
      <c r="I159" s="77"/>
    </row>
    <row r="160" spans="1:9">
      <c r="A160" s="77"/>
      <c r="B160" s="77"/>
      <c r="C160" s="77"/>
      <c r="D160" s="77"/>
      <c r="E160" s="75"/>
      <c r="F160" s="75"/>
      <c r="G160" s="77"/>
      <c r="H160" s="77"/>
      <c r="I160" s="77"/>
    </row>
    <row r="161" spans="1:9">
      <c r="A161" s="77"/>
      <c r="B161" s="77"/>
      <c r="C161" s="77"/>
      <c r="D161" s="77"/>
      <c r="E161" s="75"/>
      <c r="F161" s="75"/>
      <c r="G161" s="77"/>
      <c r="H161" s="77"/>
      <c r="I161" s="77"/>
    </row>
    <row r="162" spans="1:9">
      <c r="A162" s="77" t="s">
        <v>1386</v>
      </c>
      <c r="B162" s="77"/>
      <c r="C162" s="77"/>
      <c r="D162" s="77"/>
      <c r="E162" s="75"/>
      <c r="F162" s="75"/>
      <c r="G162" s="77"/>
      <c r="H162" s="77"/>
      <c r="I162" s="77"/>
    </row>
    <row r="163" spans="1:9">
      <c r="A163" s="77"/>
      <c r="B163" s="77"/>
      <c r="C163" s="77"/>
      <c r="D163" s="77"/>
      <c r="E163" s="75"/>
      <c r="F163" s="75"/>
      <c r="G163" s="77"/>
      <c r="H163" s="77"/>
      <c r="I163" s="77"/>
    </row>
    <row r="164" spans="1:9">
      <c r="A164" s="77"/>
      <c r="B164" s="77"/>
      <c r="C164" s="77"/>
      <c r="D164" s="77"/>
      <c r="E164" s="75"/>
      <c r="F164" s="75"/>
      <c r="G164" s="77"/>
      <c r="H164" s="77"/>
      <c r="I164" s="77"/>
    </row>
    <row r="165" spans="1:9">
      <c r="A165" s="77"/>
      <c r="B165" s="77"/>
      <c r="C165" s="77"/>
      <c r="D165" s="77"/>
      <c r="E165" s="75"/>
      <c r="F165" s="75"/>
      <c r="G165" s="77"/>
      <c r="H165" s="77"/>
      <c r="I165" s="77"/>
    </row>
  </sheetData>
  <mergeCells count="2">
    <mergeCell ref="A1:F1"/>
    <mergeCell ref="A69:D69"/>
  </mergeCells>
  <conditionalFormatting sqref="F2:F3 F5:F68 F70:F102 F166:F65536">
    <cfRule type="cellIs" dxfId="73" priority="3" stopIfTrue="1" operator="between">
      <formula>0.009</formula>
      <formula>-0.009</formula>
    </cfRule>
  </conditionalFormatting>
  <conditionalFormatting sqref="F69:H69">
    <cfRule type="cellIs" dxfId="72" priority="2" stopIfTrue="1" operator="between">
      <formula>0.009</formula>
      <formula>-0.009</formula>
    </cfRule>
  </conditionalFormatting>
  <conditionalFormatting sqref="F103:F161">
    <cfRule type="cellIs" dxfId="71"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D286D-8DEB-443E-91EF-73B957766E0E}">
  <dimension ref="A1:I105"/>
  <sheetViews>
    <sheetView zoomScale="80" zoomScaleNormal="80" workbookViewId="0">
      <selection sqref="A1:G1"/>
    </sheetView>
  </sheetViews>
  <sheetFormatPr defaultColWidth="9.28515625" defaultRowHeight="11.25"/>
  <cols>
    <col min="1" max="1" width="28.42578125" style="8" bestFit="1" customWidth="1"/>
    <col min="2" max="2" width="26.7109375" style="8" customWidth="1"/>
    <col min="3" max="3" width="22.28515625" style="8" bestFit="1" customWidth="1"/>
    <col min="4" max="4" width="15.7109375" style="8" customWidth="1"/>
    <col min="5" max="5" width="24.42578125" style="12" customWidth="1"/>
    <col min="6" max="6" width="11.7109375" style="75" bestFit="1" customWidth="1"/>
    <col min="7" max="7" width="6.7109375" style="12" customWidth="1"/>
    <col min="8" max="16384" width="9.28515625" style="8"/>
  </cols>
  <sheetData>
    <row r="1" spans="1:7" s="1" customFormat="1" ht="15">
      <c r="A1" s="160" t="s">
        <v>9</v>
      </c>
      <c r="B1" s="161"/>
      <c r="C1" s="161"/>
      <c r="D1" s="161"/>
      <c r="E1" s="161"/>
      <c r="F1" s="161"/>
      <c r="G1" s="161"/>
    </row>
    <row r="2" spans="1:7" s="1" customFormat="1" ht="12">
      <c r="E2" s="7"/>
      <c r="F2" s="103"/>
      <c r="G2" s="12"/>
    </row>
    <row r="3" spans="1:7" s="1" customFormat="1" ht="12">
      <c r="A3" s="10" t="s">
        <v>7</v>
      </c>
      <c r="B3" s="2"/>
      <c r="C3" s="3"/>
      <c r="D3" s="3"/>
      <c r="E3" s="5"/>
      <c r="F3" s="103"/>
      <c r="G3" s="12"/>
    </row>
    <row r="4" spans="1:7" s="1" customFormat="1" ht="20.65" customHeight="1">
      <c r="A4" s="18" t="s">
        <v>2</v>
      </c>
      <c r="B4" s="18" t="s">
        <v>0</v>
      </c>
      <c r="C4" s="19" t="s">
        <v>141</v>
      </c>
      <c r="D4" s="19" t="s">
        <v>1</v>
      </c>
      <c r="E4" s="91" t="s">
        <v>6</v>
      </c>
      <c r="F4" s="21" t="s">
        <v>3</v>
      </c>
      <c r="G4" s="21" t="s">
        <v>5</v>
      </c>
    </row>
    <row r="5" spans="1:7">
      <c r="A5" s="22" t="s">
        <v>66</v>
      </c>
      <c r="B5" s="23"/>
      <c r="C5" s="23"/>
      <c r="D5" s="23"/>
      <c r="E5" s="25"/>
      <c r="F5" s="26"/>
      <c r="G5" s="25"/>
    </row>
    <row r="6" spans="1:7">
      <c r="A6" s="27" t="s">
        <v>129</v>
      </c>
      <c r="B6" s="28"/>
      <c r="C6" s="28"/>
      <c r="D6" s="28"/>
      <c r="E6" s="30"/>
      <c r="F6" s="31"/>
      <c r="G6" s="30"/>
    </row>
    <row r="7" spans="1:7">
      <c r="A7" s="28" t="s">
        <v>132</v>
      </c>
      <c r="B7" s="28" t="s">
        <v>1429</v>
      </c>
      <c r="C7" s="28" t="s">
        <v>131</v>
      </c>
      <c r="D7" s="32">
        <v>3800000</v>
      </c>
      <c r="E7" s="30">
        <v>3795.6984000000002</v>
      </c>
      <c r="F7" s="31">
        <v>4.74912280183921</v>
      </c>
      <c r="G7" s="30">
        <v>5.1706000000000003</v>
      </c>
    </row>
    <row r="8" spans="1:7">
      <c r="A8" s="28" t="s">
        <v>169</v>
      </c>
      <c r="B8" s="28" t="s">
        <v>1430</v>
      </c>
      <c r="C8" s="28" t="s">
        <v>131</v>
      </c>
      <c r="D8" s="32">
        <v>1500000</v>
      </c>
      <c r="E8" s="30">
        <v>1496.6205</v>
      </c>
      <c r="F8" s="31">
        <v>1.8725498691492399</v>
      </c>
      <c r="G8" s="30">
        <v>5.1513</v>
      </c>
    </row>
    <row r="9" spans="1:7">
      <c r="A9" s="28" t="s">
        <v>170</v>
      </c>
      <c r="B9" s="28" t="s">
        <v>1431</v>
      </c>
      <c r="C9" s="28" t="s">
        <v>131</v>
      </c>
      <c r="D9" s="32">
        <v>1000000</v>
      </c>
      <c r="E9" s="30">
        <v>996.90499999999997</v>
      </c>
      <c r="F9" s="31">
        <v>1.2473130812415201</v>
      </c>
      <c r="G9" s="30">
        <v>5.1508000000000003</v>
      </c>
    </row>
    <row r="10" spans="1:7">
      <c r="A10" s="27" t="s">
        <v>65</v>
      </c>
      <c r="B10" s="27"/>
      <c r="C10" s="27"/>
      <c r="D10" s="27"/>
      <c r="E10" s="34">
        <f>SUM(E6:E9)</f>
        <v>6289.2239</v>
      </c>
      <c r="F10" s="35">
        <f>SUM(F6:F9)</f>
        <v>7.8689857522299702</v>
      </c>
      <c r="G10" s="34"/>
    </row>
    <row r="11" spans="1:7">
      <c r="A11" s="28"/>
      <c r="B11" s="28"/>
      <c r="C11" s="28"/>
      <c r="D11" s="28"/>
      <c r="E11" s="30"/>
      <c r="F11" s="31"/>
      <c r="G11" s="30"/>
    </row>
    <row r="12" spans="1:7">
      <c r="A12" s="27" t="s">
        <v>137</v>
      </c>
      <c r="B12" s="27"/>
      <c r="C12" s="27"/>
      <c r="D12" s="27"/>
      <c r="E12" s="34">
        <f>E10</f>
        <v>6289.2239</v>
      </c>
      <c r="F12" s="35">
        <f>F10</f>
        <v>7.8689857522299702</v>
      </c>
      <c r="G12" s="34"/>
    </row>
    <row r="13" spans="1:7">
      <c r="A13" s="27"/>
      <c r="B13" s="27"/>
      <c r="C13" s="27"/>
      <c r="D13" s="27"/>
      <c r="E13" s="34"/>
      <c r="F13" s="35"/>
      <c r="G13" s="34"/>
    </row>
    <row r="14" spans="1:7">
      <c r="A14" s="27" t="s">
        <v>139</v>
      </c>
      <c r="B14" s="27"/>
      <c r="C14" s="27"/>
      <c r="D14" s="27"/>
      <c r="E14" s="34">
        <f>E16-(E10)</f>
        <v>73634.975965500009</v>
      </c>
      <c r="F14" s="35">
        <f>F16-(F10)</f>
        <v>92.131014247770025</v>
      </c>
      <c r="G14" s="34"/>
    </row>
    <row r="15" spans="1:7">
      <c r="A15" s="27"/>
      <c r="B15" s="27"/>
      <c r="C15" s="27"/>
      <c r="D15" s="27"/>
      <c r="E15" s="34"/>
      <c r="F15" s="35"/>
      <c r="G15" s="34"/>
    </row>
    <row r="16" spans="1:7">
      <c r="A16" s="36" t="s">
        <v>138</v>
      </c>
      <c r="B16" s="36"/>
      <c r="C16" s="36"/>
      <c r="D16" s="36"/>
      <c r="E16" s="38">
        <v>79924.199865500006</v>
      </c>
      <c r="F16" s="39">
        <v>100</v>
      </c>
      <c r="G16" s="38"/>
    </row>
    <row r="17" spans="1:7">
      <c r="A17" s="8" t="s">
        <v>1425</v>
      </c>
      <c r="B17" s="14"/>
      <c r="C17" s="14"/>
      <c r="D17" s="14"/>
      <c r="E17" s="16"/>
      <c r="F17" s="104"/>
      <c r="G17" s="16"/>
    </row>
    <row r="18" spans="1:7">
      <c r="A18" s="8" t="s">
        <v>1432</v>
      </c>
      <c r="B18" s="14"/>
      <c r="C18" s="14"/>
      <c r="D18" s="14"/>
      <c r="E18" s="16"/>
      <c r="F18" s="104"/>
      <c r="G18" s="16"/>
    </row>
    <row r="19" spans="1:7">
      <c r="A19" s="14"/>
      <c r="B19" s="14"/>
      <c r="C19" s="14"/>
      <c r="D19" s="14"/>
      <c r="E19" s="16"/>
      <c r="F19" s="104"/>
      <c r="G19" s="16"/>
    </row>
    <row r="20" spans="1:7" ht="26.65" customHeight="1">
      <c r="A20" s="162" t="s">
        <v>1329</v>
      </c>
      <c r="B20" s="162"/>
      <c r="C20" s="162"/>
      <c r="D20" s="162"/>
    </row>
    <row r="22" spans="1:7">
      <c r="A22" s="14" t="s">
        <v>145</v>
      </c>
    </row>
    <row r="23" spans="1:7">
      <c r="A23" s="14" t="s">
        <v>1324</v>
      </c>
    </row>
    <row r="24" spans="1:7">
      <c r="A24" s="14" t="s">
        <v>146</v>
      </c>
      <c r="B24" s="14"/>
      <c r="C24" s="40" t="s">
        <v>1330</v>
      </c>
      <c r="D24" s="14" t="s">
        <v>147</v>
      </c>
    </row>
    <row r="25" spans="1:7">
      <c r="A25" s="8" t="s">
        <v>171</v>
      </c>
      <c r="C25" s="41">
        <v>1411.7501999999999</v>
      </c>
      <c r="D25" s="41">
        <v>1418.1803</v>
      </c>
    </row>
    <row r="26" spans="1:7">
      <c r="A26" s="8" t="s">
        <v>172</v>
      </c>
      <c r="C26" s="41">
        <v>1000.0001</v>
      </c>
      <c r="D26" s="41">
        <v>1000.0001</v>
      </c>
    </row>
    <row r="27" spans="1:7">
      <c r="A27" s="8" t="s">
        <v>173</v>
      </c>
      <c r="C27" s="41">
        <v>1000.7292</v>
      </c>
      <c r="D27" s="41">
        <v>1000.3059</v>
      </c>
    </row>
    <row r="28" spans="1:7">
      <c r="A28" s="8" t="s">
        <v>174</v>
      </c>
      <c r="C28" s="41">
        <v>1416.6306999999999</v>
      </c>
      <c r="D28" s="41">
        <v>1423.1329000000001</v>
      </c>
    </row>
    <row r="29" spans="1:7">
      <c r="A29" s="8" t="s">
        <v>175</v>
      </c>
      <c r="C29" s="41">
        <v>1000.0007000000001</v>
      </c>
      <c r="D29" s="41">
        <v>1000.0007000000001</v>
      </c>
    </row>
    <row r="30" spans="1:7">
      <c r="A30" s="8" t="s">
        <v>176</v>
      </c>
      <c r="C30" s="41">
        <v>1000.7264</v>
      </c>
      <c r="D30" s="41">
        <v>1000.3033</v>
      </c>
    </row>
    <row r="31" spans="1:7">
      <c r="A31" s="8" t="s">
        <v>177</v>
      </c>
      <c r="C31" s="41">
        <v>12.8575</v>
      </c>
      <c r="D31" s="41">
        <v>12.916499999999999</v>
      </c>
    </row>
    <row r="32" spans="1:7">
      <c r="A32" s="8" t="s">
        <v>178</v>
      </c>
      <c r="C32" s="41">
        <v>12.8575</v>
      </c>
      <c r="D32" s="41">
        <v>12.916499999999999</v>
      </c>
    </row>
    <row r="33" spans="1:5">
      <c r="A33" s="8" t="s">
        <v>179</v>
      </c>
      <c r="C33" s="41">
        <v>10</v>
      </c>
      <c r="D33" s="41">
        <v>10</v>
      </c>
    </row>
    <row r="34" spans="1:5">
      <c r="A34" s="8" t="s">
        <v>180</v>
      </c>
      <c r="C34" s="41">
        <v>10</v>
      </c>
      <c r="D34" s="41">
        <v>10</v>
      </c>
    </row>
    <row r="36" spans="1:5">
      <c r="A36" s="14" t="s">
        <v>1325</v>
      </c>
    </row>
    <row r="37" spans="1:5">
      <c r="A37" s="163" t="s">
        <v>163</v>
      </c>
      <c r="B37" s="164"/>
      <c r="C37" s="42" t="s">
        <v>164</v>
      </c>
    </row>
    <row r="38" spans="1:5">
      <c r="A38" s="158" t="s">
        <v>172</v>
      </c>
      <c r="B38" s="159"/>
      <c r="C38" s="43">
        <v>4.2587495999999998</v>
      </c>
    </row>
    <row r="39" spans="1:5">
      <c r="A39" s="158" t="s">
        <v>173</v>
      </c>
      <c r="B39" s="159"/>
      <c r="C39" s="43">
        <v>3.9896019800000002</v>
      </c>
    </row>
    <row r="40" spans="1:5">
      <c r="A40" s="158" t="s">
        <v>175</v>
      </c>
      <c r="B40" s="159"/>
      <c r="C40" s="43">
        <v>4.2887050000000002</v>
      </c>
    </row>
    <row r="41" spans="1:5">
      <c r="A41" s="158" t="s">
        <v>176</v>
      </c>
      <c r="B41" s="159"/>
      <c r="C41" s="43">
        <v>3.9929486999999999</v>
      </c>
    </row>
    <row r="42" spans="1:5">
      <c r="A42" s="8" t="s">
        <v>165</v>
      </c>
    </row>
    <row r="43" spans="1:5">
      <c r="A43" s="8" t="s">
        <v>166</v>
      </c>
    </row>
    <row r="45" spans="1:5">
      <c r="A45" s="14" t="s">
        <v>1356</v>
      </c>
      <c r="D45" s="40" t="s">
        <v>168</v>
      </c>
    </row>
    <row r="47" spans="1:5">
      <c r="A47" s="14" t="s">
        <v>274</v>
      </c>
      <c r="D47" s="45">
        <v>2.8291412016615098E-3</v>
      </c>
      <c r="E47" s="12" t="s">
        <v>167</v>
      </c>
    </row>
    <row r="49" spans="1:9">
      <c r="A49" s="14" t="s">
        <v>275</v>
      </c>
      <c r="D49" s="40" t="s">
        <v>168</v>
      </c>
    </row>
    <row r="51" spans="1:9">
      <c r="A51" s="14" t="s">
        <v>1427</v>
      </c>
      <c r="B51" s="14"/>
      <c r="C51" s="14"/>
      <c r="D51" s="40" t="s">
        <v>168</v>
      </c>
    </row>
    <row r="52" spans="1:9">
      <c r="A52" s="14"/>
      <c r="B52" s="14"/>
      <c r="C52" s="14"/>
      <c r="D52" s="14"/>
    </row>
    <row r="53" spans="1:9">
      <c r="A53" s="14" t="s">
        <v>1338</v>
      </c>
      <c r="B53" s="14"/>
      <c r="C53" s="14"/>
      <c r="D53" s="40" t="s">
        <v>168</v>
      </c>
    </row>
    <row r="54" spans="1:9">
      <c r="A54" s="14"/>
      <c r="B54" s="14"/>
      <c r="C54" s="14"/>
      <c r="D54" s="14"/>
    </row>
    <row r="55" spans="1:9">
      <c r="A55" s="14" t="s">
        <v>1795</v>
      </c>
      <c r="B55" s="14"/>
      <c r="C55" s="14"/>
      <c r="D55" s="40" t="s">
        <v>168</v>
      </c>
    </row>
    <row r="56" spans="1:9">
      <c r="A56" s="14"/>
      <c r="B56" s="14"/>
      <c r="C56" s="14"/>
      <c r="D56" s="14"/>
    </row>
    <row r="57" spans="1:9">
      <c r="A57" s="14" t="s">
        <v>1339</v>
      </c>
      <c r="B57" s="14"/>
      <c r="C57" s="14"/>
      <c r="D57" s="40" t="s">
        <v>168</v>
      </c>
    </row>
    <row r="58" spans="1:9">
      <c r="A58" s="14"/>
      <c r="B58" s="14"/>
      <c r="C58" s="14"/>
      <c r="D58" s="14"/>
    </row>
    <row r="59" spans="1:9">
      <c r="A59" s="14" t="s">
        <v>1340</v>
      </c>
      <c r="B59" s="14"/>
      <c r="C59" s="14"/>
      <c r="D59" s="40" t="s">
        <v>168</v>
      </c>
    </row>
    <row r="61" spans="1:9">
      <c r="A61" s="76" t="s">
        <v>1341</v>
      </c>
      <c r="B61" s="77"/>
      <c r="C61" s="77"/>
      <c r="D61" s="77"/>
    </row>
    <row r="63" spans="1:9">
      <c r="A63" s="76" t="s">
        <v>1538</v>
      </c>
      <c r="B63" s="77"/>
      <c r="C63" s="77"/>
      <c r="D63" s="77"/>
      <c r="E63" s="75"/>
      <c r="G63" s="75"/>
      <c r="H63" s="77"/>
      <c r="I63" s="77"/>
    </row>
    <row r="64" spans="1:9">
      <c r="A64" s="98"/>
      <c r="B64" s="77"/>
      <c r="C64" s="77"/>
      <c r="D64" s="77"/>
      <c r="E64" s="75"/>
      <c r="G64" s="75"/>
      <c r="H64" s="77"/>
      <c r="I64" s="77"/>
    </row>
    <row r="65" spans="1:9">
      <c r="A65" s="77"/>
      <c r="B65" s="77"/>
      <c r="C65" s="77"/>
      <c r="D65" s="77"/>
      <c r="E65" s="75"/>
      <c r="G65" s="75"/>
      <c r="H65" s="77"/>
      <c r="I65" s="77"/>
    </row>
    <row r="66" spans="1:9">
      <c r="A66" s="77"/>
      <c r="B66" s="77"/>
      <c r="C66" s="77"/>
      <c r="D66" s="77"/>
      <c r="E66" s="75"/>
      <c r="G66" s="75"/>
      <c r="H66" s="77"/>
      <c r="I66" s="77"/>
    </row>
    <row r="67" spans="1:9">
      <c r="A67" s="77"/>
      <c r="B67" s="77"/>
      <c r="C67" s="77"/>
      <c r="D67" s="77"/>
      <c r="E67" s="75"/>
      <c r="G67" s="75"/>
      <c r="H67" s="77"/>
      <c r="I67" s="77"/>
    </row>
    <row r="68" spans="1:9">
      <c r="A68" s="77"/>
      <c r="B68" s="77"/>
      <c r="C68" s="77"/>
      <c r="D68" s="77"/>
      <c r="E68" s="75"/>
      <c r="G68" s="75"/>
      <c r="H68" s="77"/>
      <c r="I68" s="77"/>
    </row>
    <row r="69" spans="1:9">
      <c r="A69" s="77"/>
      <c r="B69" s="77"/>
      <c r="C69" s="77"/>
      <c r="D69" s="77"/>
      <c r="E69" s="75"/>
      <c r="G69" s="75"/>
      <c r="H69" s="77"/>
      <c r="I69" s="77"/>
    </row>
    <row r="70" spans="1:9">
      <c r="A70" s="77"/>
      <c r="B70" s="77"/>
      <c r="C70" s="77"/>
      <c r="D70" s="77"/>
      <c r="E70" s="75"/>
      <c r="G70" s="75"/>
      <c r="H70" s="77"/>
      <c r="I70" s="77"/>
    </row>
    <row r="71" spans="1:9">
      <c r="A71" s="77"/>
      <c r="B71" s="77"/>
      <c r="C71" s="77"/>
      <c r="D71" s="77"/>
      <c r="E71" s="75"/>
      <c r="G71" s="75"/>
      <c r="H71" s="77"/>
      <c r="I71" s="77"/>
    </row>
    <row r="72" spans="1:9">
      <c r="A72" s="77"/>
      <c r="B72" s="77"/>
      <c r="C72" s="77"/>
      <c r="D72" s="77"/>
      <c r="E72" s="75"/>
      <c r="G72" s="75"/>
      <c r="H72" s="77"/>
      <c r="I72" s="77"/>
    </row>
    <row r="73" spans="1:9">
      <c r="A73" s="77"/>
      <c r="B73" s="77"/>
      <c r="C73" s="77"/>
      <c r="D73" s="77"/>
      <c r="E73" s="75"/>
      <c r="G73" s="75"/>
      <c r="H73" s="77"/>
      <c r="I73" s="77"/>
    </row>
    <row r="74" spans="1:9">
      <c r="A74" s="77"/>
      <c r="B74" s="77"/>
      <c r="C74" s="77"/>
      <c r="D74" s="77"/>
      <c r="E74" s="75"/>
      <c r="G74" s="75"/>
      <c r="H74" s="77"/>
      <c r="I74" s="77"/>
    </row>
    <row r="75" spans="1:9">
      <c r="A75" s="77"/>
      <c r="B75" s="77"/>
      <c r="C75" s="77"/>
      <c r="D75" s="77"/>
      <c r="E75" s="75"/>
      <c r="G75" s="75"/>
      <c r="H75" s="77"/>
      <c r="I75" s="77"/>
    </row>
    <row r="76" spans="1:9">
      <c r="A76" s="77"/>
      <c r="B76" s="77"/>
      <c r="C76" s="77"/>
      <c r="D76" s="77"/>
      <c r="E76" s="75"/>
      <c r="G76" s="75"/>
      <c r="H76" s="77"/>
      <c r="I76" s="77"/>
    </row>
    <row r="77" spans="1:9">
      <c r="A77" s="77"/>
      <c r="B77" s="77"/>
      <c r="C77" s="77"/>
      <c r="D77" s="77"/>
      <c r="E77" s="75"/>
      <c r="G77" s="75"/>
      <c r="H77" s="77"/>
      <c r="I77" s="77"/>
    </row>
    <row r="78" spans="1:9">
      <c r="A78" s="77"/>
      <c r="B78" s="77"/>
      <c r="C78" s="77"/>
      <c r="D78" s="77"/>
      <c r="E78" s="75"/>
      <c r="G78" s="75"/>
      <c r="H78" s="77"/>
      <c r="I78" s="77"/>
    </row>
    <row r="79" spans="1:9">
      <c r="A79" s="77"/>
      <c r="B79" s="77"/>
      <c r="C79" s="77"/>
      <c r="D79" s="77"/>
      <c r="E79" s="75"/>
      <c r="G79" s="75"/>
      <c r="H79" s="77"/>
      <c r="I79" s="77"/>
    </row>
    <row r="80" spans="1:9">
      <c r="A80" s="77"/>
      <c r="B80" s="77"/>
      <c r="C80" s="77"/>
      <c r="D80" s="77"/>
      <c r="E80" s="75"/>
      <c r="G80" s="75"/>
      <c r="H80" s="77"/>
      <c r="I80" s="77"/>
    </row>
    <row r="81" spans="1:9">
      <c r="A81" s="76" t="s">
        <v>1433</v>
      </c>
      <c r="B81" s="77"/>
      <c r="C81" s="77"/>
      <c r="D81" s="77"/>
      <c r="E81" s="75"/>
      <c r="G81" s="75"/>
      <c r="H81" s="77"/>
      <c r="I81" s="77"/>
    </row>
    <row r="82" spans="1:9">
      <c r="A82" s="77"/>
      <c r="B82" s="77"/>
      <c r="C82" s="77"/>
      <c r="D82" s="77"/>
      <c r="E82" s="75"/>
      <c r="G82" s="75"/>
      <c r="H82" s="77"/>
      <c r="I82" s="77"/>
    </row>
    <row r="83" spans="1:9">
      <c r="A83" s="76" t="s">
        <v>1539</v>
      </c>
      <c r="B83" s="77"/>
      <c r="C83" s="77"/>
      <c r="D83" s="77"/>
      <c r="E83" s="75"/>
      <c r="G83" s="75"/>
      <c r="H83" s="77"/>
      <c r="I83" s="77"/>
    </row>
    <row r="84" spans="1:9">
      <c r="A84" s="77"/>
      <c r="B84" s="77"/>
      <c r="C84" s="77"/>
      <c r="D84" s="77"/>
      <c r="E84" s="75"/>
      <c r="G84" s="75"/>
      <c r="H84" s="77"/>
      <c r="I84" s="77"/>
    </row>
    <row r="85" spans="1:9">
      <c r="A85" s="77"/>
      <c r="B85" s="77"/>
      <c r="C85" s="77"/>
      <c r="D85" s="77"/>
      <c r="E85" s="75"/>
      <c r="G85" s="75"/>
      <c r="H85" s="77"/>
      <c r="I85" s="77"/>
    </row>
    <row r="86" spans="1:9">
      <c r="A86" s="77"/>
      <c r="B86" s="77"/>
      <c r="C86" s="77"/>
      <c r="D86" s="77"/>
      <c r="E86" s="75"/>
      <c r="G86" s="75"/>
      <c r="H86" s="77"/>
      <c r="I86" s="77"/>
    </row>
    <row r="87" spans="1:9">
      <c r="A87" s="77"/>
      <c r="B87" s="77"/>
      <c r="C87" s="77"/>
      <c r="D87" s="77"/>
      <c r="E87" s="75"/>
      <c r="G87" s="75"/>
      <c r="H87" s="77"/>
      <c r="I87" s="77"/>
    </row>
    <row r="88" spans="1:9">
      <c r="A88" s="77"/>
      <c r="B88" s="77"/>
      <c r="C88" s="77"/>
      <c r="D88" s="77"/>
      <c r="E88" s="75"/>
      <c r="G88" s="75"/>
      <c r="H88" s="77"/>
      <c r="I88" s="77"/>
    </row>
    <row r="89" spans="1:9">
      <c r="A89" s="77"/>
      <c r="B89" s="77"/>
      <c r="C89" s="77"/>
      <c r="D89" s="77"/>
      <c r="E89" s="75"/>
      <c r="G89" s="75"/>
      <c r="H89" s="77"/>
      <c r="I89" s="77"/>
    </row>
    <row r="90" spans="1:9">
      <c r="A90" s="77"/>
      <c r="B90" s="77"/>
      <c r="C90" s="77"/>
      <c r="D90" s="77"/>
      <c r="E90" s="75"/>
      <c r="G90" s="75"/>
      <c r="H90" s="77"/>
      <c r="I90" s="77"/>
    </row>
    <row r="91" spans="1:9">
      <c r="A91" s="77"/>
      <c r="B91" s="77"/>
      <c r="C91" s="77"/>
      <c r="D91" s="77"/>
      <c r="E91" s="75"/>
      <c r="G91" s="75"/>
      <c r="H91" s="77"/>
      <c r="I91" s="77"/>
    </row>
    <row r="92" spans="1:9">
      <c r="A92" s="77"/>
      <c r="B92" s="77"/>
      <c r="C92" s="77"/>
      <c r="D92" s="77"/>
      <c r="E92" s="75"/>
      <c r="G92" s="75"/>
      <c r="H92" s="77"/>
      <c r="I92" s="77"/>
    </row>
    <row r="93" spans="1:9">
      <c r="A93" s="77"/>
      <c r="B93" s="77"/>
      <c r="C93" s="77"/>
      <c r="D93" s="77"/>
      <c r="E93" s="75"/>
      <c r="G93" s="75"/>
      <c r="H93" s="77"/>
      <c r="I93" s="77"/>
    </row>
    <row r="94" spans="1:9">
      <c r="A94" s="77"/>
      <c r="B94" s="77"/>
      <c r="C94" s="77"/>
      <c r="D94" s="77"/>
      <c r="E94" s="75"/>
      <c r="G94" s="75"/>
      <c r="H94" s="77"/>
      <c r="I94" s="77"/>
    </row>
    <row r="95" spans="1:9">
      <c r="A95" s="77"/>
      <c r="B95" s="77"/>
      <c r="C95" s="77"/>
      <c r="D95" s="77"/>
      <c r="E95" s="75"/>
      <c r="G95" s="75"/>
      <c r="H95" s="77"/>
      <c r="I95" s="77"/>
    </row>
    <row r="96" spans="1:9">
      <c r="A96" s="77"/>
      <c r="B96" s="77"/>
      <c r="C96" s="77"/>
      <c r="D96" s="77"/>
      <c r="E96" s="75"/>
      <c r="G96" s="75"/>
      <c r="H96" s="77"/>
      <c r="I96" s="77"/>
    </row>
    <row r="97" spans="1:9">
      <c r="A97" s="77"/>
      <c r="B97" s="77"/>
      <c r="C97" s="77"/>
      <c r="D97" s="77"/>
      <c r="E97" s="75"/>
      <c r="G97" s="75"/>
      <c r="H97" s="77"/>
      <c r="I97" s="77"/>
    </row>
    <row r="98" spans="1:9">
      <c r="A98" s="77"/>
      <c r="B98" s="77"/>
      <c r="C98" s="77"/>
      <c r="D98" s="77"/>
      <c r="E98" s="75"/>
      <c r="G98" s="75"/>
      <c r="H98" s="77"/>
      <c r="I98" s="77"/>
    </row>
    <row r="99" spans="1:9">
      <c r="A99" s="77"/>
      <c r="B99" s="77"/>
      <c r="C99" s="77"/>
      <c r="D99" s="77"/>
      <c r="E99" s="75"/>
      <c r="G99" s="75"/>
      <c r="H99" s="77"/>
      <c r="I99" s="77"/>
    </row>
    <row r="100" spans="1:9">
      <c r="A100" s="77" t="s">
        <v>1386</v>
      </c>
      <c r="B100" s="77"/>
      <c r="C100" s="77"/>
      <c r="D100" s="77"/>
      <c r="E100" s="75"/>
      <c r="G100" s="75"/>
      <c r="H100" s="77"/>
      <c r="I100" s="77"/>
    </row>
    <row r="104" spans="1:9">
      <c r="A104" s="77"/>
    </row>
    <row r="105" spans="1:9">
      <c r="A105" s="98"/>
    </row>
  </sheetData>
  <mergeCells count="7">
    <mergeCell ref="A41:B41"/>
    <mergeCell ref="A1:G1"/>
    <mergeCell ref="A20:D20"/>
    <mergeCell ref="A37:B37"/>
    <mergeCell ref="A38:B38"/>
    <mergeCell ref="A39:B39"/>
    <mergeCell ref="A40:B40"/>
  </mergeCells>
  <conditionalFormatting sqref="F2:F3 F21:F62 F5:F19 F101:F65536">
    <cfRule type="cellIs" dxfId="130" priority="3" stopIfTrue="1" operator="between">
      <formula>0.009</formula>
      <formula>-0.009</formula>
    </cfRule>
  </conditionalFormatting>
  <conditionalFormatting sqref="F20">
    <cfRule type="cellIs" dxfId="129" priority="2" stopIfTrue="1" operator="between">
      <formula>0.009</formula>
      <formula>-0.009</formula>
    </cfRule>
  </conditionalFormatting>
  <conditionalFormatting sqref="F63:F100">
    <cfRule type="cellIs" dxfId="128"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DF2AF-FCF9-40B2-AA51-CE688580FAEB}">
  <dimension ref="A1:I139"/>
  <sheetViews>
    <sheetView zoomScale="80" zoomScaleNormal="80" workbookViewId="0">
      <selection sqref="A1:F1"/>
    </sheetView>
  </sheetViews>
  <sheetFormatPr defaultColWidth="9.28515625" defaultRowHeight="11.25"/>
  <cols>
    <col min="1" max="1" width="33.85546875" style="8" bestFit="1" customWidth="1"/>
    <col min="2" max="2" width="30.42578125" style="8" bestFit="1" customWidth="1"/>
    <col min="3" max="3" width="22.28515625" style="8" bestFit="1" customWidth="1"/>
    <col min="4" max="4" width="15.7109375" style="9" customWidth="1"/>
    <col min="5" max="5" width="24.85546875" style="12" customWidth="1"/>
    <col min="6" max="6" width="11.7109375" style="13" bestFit="1" customWidth="1"/>
    <col min="7" max="16384" width="9.28515625" style="8"/>
  </cols>
  <sheetData>
    <row r="1" spans="1:6" s="1" customFormat="1" ht="15">
      <c r="A1" s="160" t="s">
        <v>27</v>
      </c>
      <c r="B1" s="174"/>
      <c r="C1" s="174"/>
      <c r="D1" s="174"/>
      <c r="E1" s="174"/>
      <c r="F1" s="174"/>
    </row>
    <row r="2" spans="1:6" s="1" customFormat="1" ht="12">
      <c r="D2" s="6"/>
      <c r="E2" s="7"/>
      <c r="F2" s="11"/>
    </row>
    <row r="3" spans="1:6" s="1" customFormat="1" ht="12">
      <c r="A3" s="10" t="s">
        <v>7</v>
      </c>
      <c r="B3" s="2"/>
      <c r="C3" s="3"/>
      <c r="D3" s="4"/>
      <c r="E3" s="5"/>
      <c r="F3" s="11"/>
    </row>
    <row r="4" spans="1:6" s="1" customFormat="1" ht="19.149999999999999" customHeight="1">
      <c r="A4" s="18" t="s">
        <v>2</v>
      </c>
      <c r="B4" s="18" t="s">
        <v>0</v>
      </c>
      <c r="C4" s="19" t="s">
        <v>943</v>
      </c>
      <c r="D4" s="20" t="s">
        <v>1</v>
      </c>
      <c r="E4" s="91" t="s">
        <v>6</v>
      </c>
      <c r="F4" s="21" t="s">
        <v>3</v>
      </c>
    </row>
    <row r="5" spans="1:6">
      <c r="A5" s="22" t="s">
        <v>485</v>
      </c>
      <c r="B5" s="23"/>
      <c r="C5" s="23"/>
      <c r="D5" s="24"/>
      <c r="E5" s="25"/>
      <c r="F5" s="26"/>
    </row>
    <row r="6" spans="1:6">
      <c r="A6" s="27" t="s">
        <v>44</v>
      </c>
      <c r="B6" s="28"/>
      <c r="C6" s="28"/>
      <c r="D6" s="29"/>
      <c r="E6" s="30"/>
      <c r="F6" s="31"/>
    </row>
    <row r="7" spans="1:6">
      <c r="A7" s="28" t="s">
        <v>502</v>
      </c>
      <c r="B7" s="28" t="s">
        <v>501</v>
      </c>
      <c r="C7" s="28" t="s">
        <v>503</v>
      </c>
      <c r="D7" s="32">
        <v>1752677</v>
      </c>
      <c r="E7" s="30">
        <v>32459.57804</v>
      </c>
      <c r="F7" s="31">
        <v>20.504451896389501</v>
      </c>
    </row>
    <row r="8" spans="1:6">
      <c r="A8" s="28" t="s">
        <v>508</v>
      </c>
      <c r="B8" s="28" t="s">
        <v>507</v>
      </c>
      <c r="C8" s="28" t="s">
        <v>509</v>
      </c>
      <c r="D8" s="32">
        <v>2089607</v>
      </c>
      <c r="E8" s="30">
        <v>20904.42843</v>
      </c>
      <c r="F8" s="31">
        <v>13.205157708342499</v>
      </c>
    </row>
    <row r="9" spans="1:6">
      <c r="A9" s="28" t="s">
        <v>511</v>
      </c>
      <c r="B9" s="28" t="s">
        <v>510</v>
      </c>
      <c r="C9" s="28" t="s">
        <v>512</v>
      </c>
      <c r="D9" s="32">
        <v>4524577</v>
      </c>
      <c r="E9" s="30">
        <v>11972.03074</v>
      </c>
      <c r="F9" s="31">
        <v>7.56263461305383</v>
      </c>
    </row>
    <row r="10" spans="1:6">
      <c r="A10" s="28" t="s">
        <v>520</v>
      </c>
      <c r="B10" s="28" t="s">
        <v>519</v>
      </c>
      <c r="C10" s="28" t="s">
        <v>509</v>
      </c>
      <c r="D10" s="32">
        <v>894643</v>
      </c>
      <c r="E10" s="30">
        <v>9588.7836740000002</v>
      </c>
      <c r="F10" s="31">
        <v>6.0571567919377003</v>
      </c>
    </row>
    <row r="11" spans="1:6">
      <c r="A11" s="28" t="s">
        <v>605</v>
      </c>
      <c r="B11" s="28" t="s">
        <v>604</v>
      </c>
      <c r="C11" s="28" t="s">
        <v>606</v>
      </c>
      <c r="D11" s="32">
        <v>517479</v>
      </c>
      <c r="E11" s="30">
        <v>8427.6629940000003</v>
      </c>
      <c r="F11" s="31">
        <v>5.32368628595564</v>
      </c>
    </row>
    <row r="12" spans="1:6">
      <c r="A12" s="28" t="s">
        <v>892</v>
      </c>
      <c r="B12" s="28" t="s">
        <v>891</v>
      </c>
      <c r="C12" s="28" t="s">
        <v>509</v>
      </c>
      <c r="D12" s="32">
        <v>378126</v>
      </c>
      <c r="E12" s="30">
        <v>7681.6296899999998</v>
      </c>
      <c r="F12" s="31">
        <v>4.8524231051428099</v>
      </c>
    </row>
    <row r="13" spans="1:6">
      <c r="A13" s="28" t="s">
        <v>945</v>
      </c>
      <c r="B13" s="28" t="s">
        <v>944</v>
      </c>
      <c r="C13" s="28" t="s">
        <v>946</v>
      </c>
      <c r="D13" s="32">
        <v>1108025</v>
      </c>
      <c r="E13" s="30">
        <v>6211.034138</v>
      </c>
      <c r="F13" s="31">
        <v>3.9234598352608101</v>
      </c>
    </row>
    <row r="14" spans="1:6">
      <c r="A14" s="28" t="s">
        <v>782</v>
      </c>
      <c r="B14" s="28" t="s">
        <v>781</v>
      </c>
      <c r="C14" s="28" t="s">
        <v>512</v>
      </c>
      <c r="D14" s="32">
        <v>394359</v>
      </c>
      <c r="E14" s="30">
        <v>3856.8310200000001</v>
      </c>
      <c r="F14" s="31">
        <v>2.43632884027758</v>
      </c>
    </row>
    <row r="15" spans="1:6">
      <c r="A15" s="28" t="s">
        <v>948</v>
      </c>
      <c r="B15" s="28" t="s">
        <v>947</v>
      </c>
      <c r="C15" s="28" t="s">
        <v>509</v>
      </c>
      <c r="D15" s="32">
        <v>516184</v>
      </c>
      <c r="E15" s="30">
        <v>3702.3297400000001</v>
      </c>
      <c r="F15" s="31">
        <v>2.3387316361553698</v>
      </c>
    </row>
    <row r="16" spans="1:6">
      <c r="A16" s="28" t="s">
        <v>950</v>
      </c>
      <c r="B16" s="28" t="s">
        <v>949</v>
      </c>
      <c r="C16" s="28" t="s">
        <v>512</v>
      </c>
      <c r="D16" s="32">
        <v>1678014</v>
      </c>
      <c r="E16" s="30">
        <v>3228.498936</v>
      </c>
      <c r="F16" s="31">
        <v>2.0394165644784401</v>
      </c>
    </row>
    <row r="17" spans="1:7">
      <c r="A17" s="28" t="s">
        <v>906</v>
      </c>
      <c r="B17" s="28" t="s">
        <v>905</v>
      </c>
      <c r="C17" s="28" t="s">
        <v>512</v>
      </c>
      <c r="D17" s="32">
        <v>1346780</v>
      </c>
      <c r="E17" s="30">
        <v>3223.51793</v>
      </c>
      <c r="F17" s="31">
        <v>2.0362701034308901</v>
      </c>
    </row>
    <row r="18" spans="1:7">
      <c r="A18" s="28" t="s">
        <v>780</v>
      </c>
      <c r="B18" s="28" t="s">
        <v>779</v>
      </c>
      <c r="C18" s="28" t="s">
        <v>509</v>
      </c>
      <c r="D18" s="32">
        <v>135017</v>
      </c>
      <c r="E18" s="30">
        <v>2918.5274720000002</v>
      </c>
      <c r="F18" s="31">
        <v>1.84361010744412</v>
      </c>
    </row>
    <row r="19" spans="1:7">
      <c r="A19" s="28" t="s">
        <v>934</v>
      </c>
      <c r="B19" s="28" t="s">
        <v>933</v>
      </c>
      <c r="C19" s="28" t="s">
        <v>509</v>
      </c>
      <c r="D19" s="32">
        <v>543961</v>
      </c>
      <c r="E19" s="30">
        <v>2313.4661329999999</v>
      </c>
      <c r="F19" s="31">
        <v>1.4613977723175799</v>
      </c>
    </row>
    <row r="20" spans="1:7">
      <c r="A20" s="28" t="s">
        <v>952</v>
      </c>
      <c r="B20" s="28" t="s">
        <v>951</v>
      </c>
      <c r="C20" s="28" t="s">
        <v>509</v>
      </c>
      <c r="D20" s="32">
        <v>391472</v>
      </c>
      <c r="E20" s="30">
        <v>2015.493592</v>
      </c>
      <c r="F20" s="31">
        <v>1.27317093751861</v>
      </c>
    </row>
    <row r="21" spans="1:7">
      <c r="A21" s="27" t="s">
        <v>65</v>
      </c>
      <c r="B21" s="27"/>
      <c r="C21" s="27"/>
      <c r="D21" s="33"/>
      <c r="E21" s="34">
        <f>SUM(E7:E20)</f>
        <v>118503.812529</v>
      </c>
      <c r="F21" s="35">
        <f>SUM(F7:F20)</f>
        <v>74.857896197705401</v>
      </c>
      <c r="G21" s="14"/>
    </row>
    <row r="22" spans="1:7">
      <c r="A22" s="28"/>
      <c r="B22" s="28"/>
      <c r="C22" s="28"/>
      <c r="D22" s="29"/>
      <c r="E22" s="30"/>
      <c r="F22" s="31"/>
    </row>
    <row r="23" spans="1:7">
      <c r="A23" s="27" t="s">
        <v>953</v>
      </c>
      <c r="B23" s="28"/>
      <c r="C23" s="28"/>
      <c r="D23" s="29"/>
      <c r="E23" s="30"/>
      <c r="F23" s="31"/>
    </row>
    <row r="24" spans="1:7">
      <c r="A24" s="28" t="s">
        <v>955</v>
      </c>
      <c r="B24" s="28" t="s">
        <v>954</v>
      </c>
      <c r="C24" s="28" t="s">
        <v>946</v>
      </c>
      <c r="D24" s="32">
        <v>159240</v>
      </c>
      <c r="E24" s="30">
        <v>5838.4904509999997</v>
      </c>
      <c r="F24" s="31">
        <v>3.6881270130047201</v>
      </c>
    </row>
    <row r="25" spans="1:7">
      <c r="A25" s="28" t="s">
        <v>957</v>
      </c>
      <c r="B25" s="28" t="s">
        <v>956</v>
      </c>
      <c r="C25" s="28" t="s">
        <v>579</v>
      </c>
      <c r="D25" s="32">
        <v>78777</v>
      </c>
      <c r="E25" s="30">
        <v>3974.1665760000001</v>
      </c>
      <c r="F25" s="31">
        <v>2.5104487583114299</v>
      </c>
    </row>
    <row r="26" spans="1:7">
      <c r="A26" s="28" t="s">
        <v>959</v>
      </c>
      <c r="B26" s="28" t="s">
        <v>958</v>
      </c>
      <c r="C26" s="28" t="s">
        <v>509</v>
      </c>
      <c r="D26" s="32">
        <v>9122</v>
      </c>
      <c r="E26" s="30">
        <v>3086.0934189999998</v>
      </c>
      <c r="F26" s="31">
        <v>1.9494601556333</v>
      </c>
    </row>
    <row r="27" spans="1:7">
      <c r="A27" s="28" t="s">
        <v>961</v>
      </c>
      <c r="B27" s="28" t="s">
        <v>960</v>
      </c>
      <c r="C27" s="28" t="s">
        <v>962</v>
      </c>
      <c r="D27" s="32">
        <v>7579</v>
      </c>
      <c r="E27" s="30">
        <v>2076.1145449999999</v>
      </c>
      <c r="F27" s="31">
        <v>1.31146470132447</v>
      </c>
    </row>
    <row r="28" spans="1:7">
      <c r="A28" s="28" t="s">
        <v>964</v>
      </c>
      <c r="B28" s="28" t="s">
        <v>963</v>
      </c>
      <c r="C28" s="28" t="s">
        <v>512</v>
      </c>
      <c r="D28" s="32">
        <v>8181</v>
      </c>
      <c r="E28" s="30">
        <v>1845.88328</v>
      </c>
      <c r="F28" s="31">
        <v>1.1660294805578899</v>
      </c>
    </row>
    <row r="29" spans="1:7">
      <c r="A29" s="28" t="s">
        <v>966</v>
      </c>
      <c r="B29" s="28" t="s">
        <v>965</v>
      </c>
      <c r="C29" s="28" t="s">
        <v>509</v>
      </c>
      <c r="D29" s="32">
        <v>3083</v>
      </c>
      <c r="E29" s="30">
        <v>1644.0176449999999</v>
      </c>
      <c r="F29" s="31">
        <v>1.03851259795113</v>
      </c>
    </row>
    <row r="30" spans="1:7">
      <c r="A30" s="28" t="s">
        <v>968</v>
      </c>
      <c r="B30" s="28" t="s">
        <v>967</v>
      </c>
      <c r="C30" s="28" t="s">
        <v>509</v>
      </c>
      <c r="D30" s="32">
        <v>3802</v>
      </c>
      <c r="E30" s="30">
        <v>1342.5953500000001</v>
      </c>
      <c r="F30" s="31">
        <v>0.84810658156020802</v>
      </c>
    </row>
    <row r="31" spans="1:7">
      <c r="A31" s="27" t="s">
        <v>65</v>
      </c>
      <c r="B31" s="27"/>
      <c r="C31" s="27"/>
      <c r="D31" s="33"/>
      <c r="E31" s="34">
        <f>SUM(E23:E30)</f>
        <v>19807.361265999996</v>
      </c>
      <c r="F31" s="35">
        <f>SUM(F23:F30)</f>
        <v>12.512149288343148</v>
      </c>
      <c r="G31" s="14"/>
    </row>
    <row r="32" spans="1:7">
      <c r="A32" s="28"/>
      <c r="B32" s="28"/>
      <c r="C32" s="28"/>
      <c r="D32" s="29"/>
      <c r="E32" s="30"/>
      <c r="F32" s="31"/>
    </row>
    <row r="33" spans="1:9">
      <c r="A33" s="27" t="s">
        <v>969</v>
      </c>
      <c r="B33" s="28"/>
      <c r="C33" s="28"/>
      <c r="D33" s="29"/>
      <c r="E33" s="30"/>
      <c r="F33" s="31"/>
    </row>
    <row r="34" spans="1:9">
      <c r="A34" s="28" t="s">
        <v>971</v>
      </c>
      <c r="B34" s="28" t="s">
        <v>1328</v>
      </c>
      <c r="C34" s="28" t="s">
        <v>972</v>
      </c>
      <c r="D34" s="32">
        <v>111810.124</v>
      </c>
      <c r="E34" s="30">
        <v>12695.391019999999</v>
      </c>
      <c r="F34" s="31">
        <v>8.0195754286966405</v>
      </c>
    </row>
    <row r="35" spans="1:9">
      <c r="A35" s="27" t="s">
        <v>65</v>
      </c>
      <c r="B35" s="27"/>
      <c r="C35" s="27"/>
      <c r="D35" s="33"/>
      <c r="E35" s="34">
        <f>SUM(E34:E34)</f>
        <v>12695.391019999999</v>
      </c>
      <c r="F35" s="35">
        <f>SUM(F34:F34)</f>
        <v>8.0195754286966405</v>
      </c>
      <c r="G35" s="14"/>
    </row>
    <row r="36" spans="1:9">
      <c r="A36" s="28"/>
      <c r="B36" s="28"/>
      <c r="C36" s="28"/>
      <c r="D36" s="29"/>
      <c r="E36" s="30"/>
      <c r="F36" s="31"/>
    </row>
    <row r="37" spans="1:9">
      <c r="A37" s="27" t="s">
        <v>137</v>
      </c>
      <c r="B37" s="27"/>
      <c r="C37" s="27"/>
      <c r="D37" s="33"/>
      <c r="E37" s="34">
        <f>E21+E31+E35</f>
        <v>151006.56481500002</v>
      </c>
      <c r="F37" s="35">
        <f>F21+F31+F35</f>
        <v>95.389620914745194</v>
      </c>
      <c r="G37" s="14"/>
    </row>
    <row r="38" spans="1:9">
      <c r="A38" s="27"/>
      <c r="B38" s="27"/>
      <c r="C38" s="27"/>
      <c r="D38" s="33"/>
      <c r="E38" s="34"/>
      <c r="F38" s="35"/>
      <c r="G38" s="14"/>
    </row>
    <row r="39" spans="1:9">
      <c r="A39" s="27" t="s">
        <v>139</v>
      </c>
      <c r="B39" s="27"/>
      <c r="C39" s="27"/>
      <c r="D39" s="33"/>
      <c r="E39" s="34">
        <f>E41-(E21+E31+E35)</f>
        <v>7298.4618397999729</v>
      </c>
      <c r="F39" s="35">
        <f>F41-(F21+F31+F35)</f>
        <v>4.6103790852548059</v>
      </c>
      <c r="G39" s="14"/>
    </row>
    <row r="40" spans="1:9">
      <c r="A40" s="27"/>
      <c r="B40" s="27"/>
      <c r="C40" s="27"/>
      <c r="D40" s="33"/>
      <c r="E40" s="34"/>
      <c r="F40" s="35"/>
      <c r="G40" s="14"/>
    </row>
    <row r="41" spans="1:9">
      <c r="A41" s="36" t="s">
        <v>138</v>
      </c>
      <c r="B41" s="36"/>
      <c r="C41" s="36"/>
      <c r="D41" s="37"/>
      <c r="E41" s="38">
        <v>158305.02665479999</v>
      </c>
      <c r="F41" s="39">
        <v>100</v>
      </c>
      <c r="G41" s="14"/>
    </row>
    <row r="43" spans="1:9" ht="23.25" customHeight="1">
      <c r="A43" s="162" t="s">
        <v>1329</v>
      </c>
      <c r="B43" s="162"/>
      <c r="C43" s="162"/>
      <c r="D43" s="162"/>
      <c r="F43" s="75"/>
      <c r="G43" s="75"/>
      <c r="H43" s="75"/>
      <c r="I43" s="12"/>
    </row>
    <row r="45" spans="1:9">
      <c r="A45" s="14" t="s">
        <v>145</v>
      </c>
    </row>
    <row r="46" spans="1:9">
      <c r="A46" s="14" t="s">
        <v>1324</v>
      </c>
    </row>
    <row r="47" spans="1:9">
      <c r="A47" s="14" t="s">
        <v>146</v>
      </c>
      <c r="B47" s="14"/>
      <c r="C47" s="40" t="s">
        <v>1330</v>
      </c>
      <c r="D47" s="15" t="s">
        <v>147</v>
      </c>
    </row>
    <row r="48" spans="1:9">
      <c r="A48" s="8" t="s">
        <v>171</v>
      </c>
      <c r="C48" s="41">
        <v>449.19099999999997</v>
      </c>
      <c r="D48" s="41">
        <v>432.68689999999998</v>
      </c>
    </row>
    <row r="49" spans="1:4">
      <c r="A49" s="8" t="s">
        <v>419</v>
      </c>
      <c r="C49" s="41">
        <v>38.712800000000001</v>
      </c>
      <c r="D49" s="41">
        <v>37.290399999999998</v>
      </c>
    </row>
    <row r="50" spans="1:4">
      <c r="A50" s="8" t="s">
        <v>174</v>
      </c>
      <c r="C50" s="41">
        <v>498.93270000000001</v>
      </c>
      <c r="D50" s="41">
        <v>481.0138</v>
      </c>
    </row>
    <row r="51" spans="1:4">
      <c r="A51" s="8" t="s">
        <v>420</v>
      </c>
      <c r="C51" s="41">
        <v>43.479100000000003</v>
      </c>
      <c r="D51" s="41">
        <v>41.917200000000001</v>
      </c>
    </row>
    <row r="53" spans="1:4">
      <c r="A53" s="8" t="s">
        <v>166</v>
      </c>
    </row>
    <row r="55" spans="1:4">
      <c r="A55" s="14" t="s">
        <v>1325</v>
      </c>
      <c r="D55" s="46" t="s">
        <v>168</v>
      </c>
    </row>
    <row r="57" spans="1:4">
      <c r="A57" s="14" t="s">
        <v>1356</v>
      </c>
      <c r="D57" s="40" t="s">
        <v>168</v>
      </c>
    </row>
    <row r="58" spans="1:4">
      <c r="A58" s="14"/>
      <c r="D58" s="8"/>
    </row>
    <row r="59" spans="1:4">
      <c r="A59" s="14" t="s">
        <v>739</v>
      </c>
      <c r="D59" s="40" t="s">
        <v>168</v>
      </c>
    </row>
    <row r="61" spans="1:4">
      <c r="A61" s="14" t="s">
        <v>1349</v>
      </c>
      <c r="D61" s="51">
        <v>0.22107368149225501</v>
      </c>
    </row>
    <row r="63" spans="1:4">
      <c r="A63" s="14" t="s">
        <v>1337</v>
      </c>
      <c r="D63" s="46" t="s">
        <v>168</v>
      </c>
    </row>
    <row r="65" spans="1:9">
      <c r="A65" s="79" t="s">
        <v>1357</v>
      </c>
      <c r="B65" s="80"/>
      <c r="C65" s="80"/>
      <c r="D65" s="75"/>
    </row>
    <row r="66" spans="1:9">
      <c r="A66" s="80"/>
      <c r="B66" s="80"/>
      <c r="C66" s="80"/>
      <c r="D66" s="75"/>
    </row>
    <row r="67" spans="1:9">
      <c r="A67" s="81" t="s">
        <v>1358</v>
      </c>
      <c r="B67" s="82" t="s">
        <v>1359</v>
      </c>
      <c r="C67" s="82" t="s">
        <v>1360</v>
      </c>
      <c r="D67" s="75"/>
    </row>
    <row r="68" spans="1:9">
      <c r="A68" s="83" t="s">
        <v>27</v>
      </c>
      <c r="B68" s="84">
        <v>32502.752288399995</v>
      </c>
      <c r="C68" s="85">
        <v>0.20531724718555852</v>
      </c>
      <c r="D68" s="75"/>
    </row>
    <row r="69" spans="1:9">
      <c r="D69" s="8"/>
    </row>
    <row r="70" spans="1:9">
      <c r="A70" s="14" t="s">
        <v>1355</v>
      </c>
      <c r="D70" s="40" t="s">
        <v>168</v>
      </c>
    </row>
    <row r="71" spans="1:9">
      <c r="D71" s="8"/>
    </row>
    <row r="72" spans="1:9">
      <c r="A72" s="14" t="s">
        <v>1351</v>
      </c>
      <c r="B72" s="14"/>
      <c r="D72" s="40" t="s">
        <v>168</v>
      </c>
    </row>
    <row r="73" spans="1:9">
      <c r="A73" s="14"/>
      <c r="B73" s="14"/>
      <c r="D73" s="8"/>
    </row>
    <row r="74" spans="1:9">
      <c r="A74" s="14" t="s">
        <v>1352</v>
      </c>
      <c r="B74" s="14"/>
      <c r="D74" s="40" t="s">
        <v>168</v>
      </c>
    </row>
    <row r="75" spans="1:9">
      <c r="A75" s="14"/>
      <c r="B75" s="14"/>
      <c r="D75" s="8"/>
    </row>
    <row r="76" spans="1:9">
      <c r="A76" s="14" t="s">
        <v>1353</v>
      </c>
      <c r="B76" s="14"/>
      <c r="D76" s="40" t="s">
        <v>168</v>
      </c>
    </row>
    <row r="77" spans="1:9">
      <c r="D77" s="8"/>
    </row>
    <row r="78" spans="1:9">
      <c r="A78" s="76" t="s">
        <v>1354</v>
      </c>
      <c r="B78" s="77"/>
      <c r="C78" s="77"/>
      <c r="D78" s="77"/>
    </row>
    <row r="80" spans="1:9">
      <c r="A80" s="76" t="s">
        <v>1538</v>
      </c>
      <c r="B80" s="77"/>
      <c r="C80" s="77"/>
      <c r="D80" s="77"/>
      <c r="E80" s="75"/>
      <c r="F80" s="75"/>
      <c r="G80" s="77"/>
      <c r="H80" s="77"/>
      <c r="I80" s="77"/>
    </row>
    <row r="81" spans="1:9">
      <c r="A81" s="98"/>
      <c r="B81" s="77"/>
      <c r="C81" s="77"/>
      <c r="D81" s="77"/>
      <c r="E81" s="75"/>
      <c r="F81" s="75"/>
      <c r="G81" s="77"/>
      <c r="H81" s="77"/>
      <c r="I81" s="77"/>
    </row>
    <row r="82" spans="1:9">
      <c r="A82" s="77"/>
      <c r="B82" s="77"/>
      <c r="C82" s="77"/>
      <c r="D82" s="77"/>
      <c r="E82" s="75"/>
      <c r="F82" s="75"/>
      <c r="G82" s="77"/>
      <c r="H82" s="77"/>
      <c r="I82" s="77"/>
    </row>
    <row r="83" spans="1:9">
      <c r="A83" s="77"/>
      <c r="B83" s="77"/>
      <c r="C83" s="77"/>
      <c r="D83" s="77"/>
      <c r="E83" s="75"/>
      <c r="F83" s="75"/>
      <c r="G83" s="77"/>
      <c r="H83" s="77"/>
      <c r="I83" s="77"/>
    </row>
    <row r="84" spans="1:9">
      <c r="A84" s="77"/>
      <c r="B84" s="77"/>
      <c r="C84" s="77"/>
      <c r="D84" s="77"/>
      <c r="E84" s="75"/>
      <c r="F84" s="75"/>
      <c r="G84" s="77"/>
      <c r="H84" s="77"/>
      <c r="I84" s="77"/>
    </row>
    <row r="85" spans="1:9">
      <c r="A85" s="77"/>
      <c r="B85" s="77"/>
      <c r="C85" s="77"/>
      <c r="D85" s="77"/>
      <c r="E85" s="75"/>
      <c r="F85" s="75"/>
      <c r="G85" s="77"/>
      <c r="H85" s="77"/>
      <c r="I85" s="77"/>
    </row>
    <row r="86" spans="1:9">
      <c r="A86" s="77"/>
      <c r="B86" s="77"/>
      <c r="C86" s="77"/>
      <c r="D86" s="77"/>
      <c r="E86" s="75"/>
      <c r="F86" s="75"/>
      <c r="G86" s="77"/>
      <c r="H86" s="77"/>
      <c r="I86" s="77"/>
    </row>
    <row r="87" spans="1:9">
      <c r="A87" s="77"/>
      <c r="B87" s="77"/>
      <c r="C87" s="77"/>
      <c r="D87" s="77"/>
      <c r="E87" s="75"/>
      <c r="F87" s="75"/>
      <c r="G87" s="77"/>
      <c r="H87" s="77"/>
      <c r="I87" s="77"/>
    </row>
    <row r="88" spans="1:9">
      <c r="A88" s="77"/>
      <c r="B88" s="77"/>
      <c r="C88" s="77"/>
      <c r="D88" s="77"/>
      <c r="E88" s="75"/>
      <c r="F88" s="75"/>
      <c r="G88" s="77"/>
      <c r="H88" s="77"/>
      <c r="I88" s="77"/>
    </row>
    <row r="89" spans="1:9">
      <c r="A89" s="77"/>
      <c r="B89" s="77"/>
      <c r="C89" s="77"/>
      <c r="D89" s="77"/>
      <c r="E89" s="75"/>
      <c r="F89" s="75"/>
      <c r="G89" s="77"/>
      <c r="H89" s="77"/>
      <c r="I89" s="77"/>
    </row>
    <row r="90" spans="1:9">
      <c r="A90" s="77"/>
      <c r="B90" s="77"/>
      <c r="C90" s="77"/>
      <c r="D90" s="77"/>
      <c r="E90" s="75"/>
      <c r="F90" s="75"/>
      <c r="G90" s="77"/>
      <c r="H90" s="77"/>
      <c r="I90" s="77"/>
    </row>
    <row r="91" spans="1:9">
      <c r="A91" s="77"/>
      <c r="B91" s="77"/>
      <c r="C91" s="77"/>
      <c r="D91" s="77"/>
      <c r="E91" s="75"/>
      <c r="F91" s="75"/>
      <c r="G91" s="77"/>
      <c r="H91" s="77"/>
      <c r="I91" s="77"/>
    </row>
    <row r="92" spans="1:9">
      <c r="A92" s="77"/>
      <c r="B92" s="77"/>
      <c r="C92" s="77"/>
      <c r="D92" s="77"/>
      <c r="E92" s="75"/>
      <c r="F92" s="75"/>
      <c r="G92" s="77"/>
      <c r="H92" s="77"/>
      <c r="I92" s="77"/>
    </row>
    <row r="93" spans="1:9">
      <c r="A93" s="77"/>
      <c r="B93" s="77"/>
      <c r="C93" s="77"/>
      <c r="D93" s="77"/>
      <c r="E93" s="75"/>
      <c r="F93" s="75"/>
      <c r="G93" s="77"/>
      <c r="H93" s="77"/>
      <c r="I93" s="77"/>
    </row>
    <row r="94" spans="1:9">
      <c r="A94" s="77"/>
      <c r="B94" s="77"/>
      <c r="C94" s="77"/>
      <c r="D94" s="77"/>
      <c r="E94" s="75"/>
      <c r="F94" s="75"/>
      <c r="G94" s="77"/>
      <c r="H94" s="77"/>
      <c r="I94" s="77"/>
    </row>
    <row r="95" spans="1:9">
      <c r="A95" s="77"/>
      <c r="B95" s="77"/>
      <c r="C95" s="77"/>
      <c r="D95" s="77"/>
      <c r="E95" s="75"/>
      <c r="F95" s="75"/>
      <c r="G95" s="77"/>
      <c r="H95" s="77"/>
      <c r="I95" s="77"/>
    </row>
    <row r="96" spans="1:9">
      <c r="A96" s="77"/>
      <c r="B96" s="77"/>
      <c r="C96" s="77"/>
      <c r="D96" s="77"/>
      <c r="E96" s="75"/>
      <c r="F96" s="75"/>
      <c r="G96" s="77"/>
      <c r="H96" s="77"/>
      <c r="I96" s="77"/>
    </row>
    <row r="97" spans="1:9">
      <c r="A97" s="77"/>
      <c r="B97" s="77"/>
      <c r="C97" s="77"/>
      <c r="D97" s="77"/>
      <c r="E97" s="75"/>
      <c r="F97" s="75"/>
      <c r="G97" s="77"/>
      <c r="H97" s="77"/>
      <c r="I97" s="77"/>
    </row>
    <row r="98" spans="1:9">
      <c r="A98" s="76" t="s">
        <v>1394</v>
      </c>
      <c r="B98" s="77"/>
      <c r="C98" s="77"/>
      <c r="D98" s="77"/>
      <c r="E98" s="75"/>
      <c r="F98" s="75"/>
      <c r="G98" s="77"/>
      <c r="H98" s="77"/>
      <c r="I98" s="77"/>
    </row>
    <row r="99" spans="1:9">
      <c r="A99" s="77"/>
      <c r="B99" s="77"/>
      <c r="C99" s="77"/>
      <c r="D99" s="77"/>
      <c r="E99" s="75"/>
      <c r="F99" s="75"/>
      <c r="G99" s="77"/>
      <c r="H99" s="77"/>
      <c r="I99" s="77"/>
    </row>
    <row r="100" spans="1:9">
      <c r="A100" s="76" t="s">
        <v>1539</v>
      </c>
      <c r="B100" s="77"/>
      <c r="C100" s="77"/>
      <c r="D100" s="77"/>
      <c r="E100" s="75"/>
      <c r="F100" s="75"/>
      <c r="G100" s="77"/>
      <c r="H100" s="77"/>
      <c r="I100" s="77"/>
    </row>
    <row r="101" spans="1:9">
      <c r="A101" s="77"/>
      <c r="B101" s="77"/>
      <c r="C101" s="77"/>
      <c r="D101" s="77"/>
      <c r="E101" s="75"/>
      <c r="F101" s="75"/>
      <c r="G101" s="77"/>
      <c r="H101" s="77"/>
      <c r="I101" s="77"/>
    </row>
    <row r="102" spans="1:9">
      <c r="A102" s="77"/>
      <c r="B102" s="77"/>
      <c r="C102" s="77"/>
      <c r="D102" s="77"/>
      <c r="E102" s="75"/>
      <c r="F102" s="75"/>
      <c r="G102" s="77"/>
      <c r="H102" s="77"/>
      <c r="I102" s="77"/>
    </row>
    <row r="103" spans="1:9">
      <c r="A103" s="77"/>
      <c r="B103" s="77"/>
      <c r="C103" s="77"/>
      <c r="D103" s="77"/>
      <c r="E103" s="75"/>
      <c r="F103" s="75"/>
      <c r="G103" s="77"/>
      <c r="H103" s="77"/>
      <c r="I103" s="77"/>
    </row>
    <row r="104" spans="1:9">
      <c r="A104" s="77"/>
      <c r="B104" s="77"/>
      <c r="C104" s="77"/>
      <c r="D104" s="77"/>
      <c r="E104" s="75"/>
      <c r="F104" s="75"/>
      <c r="G104" s="77"/>
      <c r="H104" s="77"/>
      <c r="I104" s="77"/>
    </row>
    <row r="105" spans="1:9">
      <c r="A105" s="77"/>
      <c r="B105" s="77"/>
      <c r="C105" s="77"/>
      <c r="D105" s="77"/>
      <c r="E105" s="75"/>
      <c r="F105" s="75"/>
      <c r="G105" s="77"/>
      <c r="H105" s="77"/>
      <c r="I105" s="77"/>
    </row>
    <row r="106" spans="1:9">
      <c r="A106" s="77"/>
      <c r="B106" s="77"/>
      <c r="C106" s="77"/>
      <c r="D106" s="77"/>
      <c r="E106" s="75"/>
      <c r="F106" s="75"/>
      <c r="G106" s="77"/>
      <c r="H106" s="77"/>
      <c r="I106" s="77"/>
    </row>
    <row r="107" spans="1:9">
      <c r="A107" s="77"/>
      <c r="B107" s="77"/>
      <c r="C107" s="77"/>
      <c r="D107" s="77"/>
      <c r="E107" s="75"/>
      <c r="F107" s="75"/>
      <c r="G107" s="77"/>
      <c r="H107" s="77"/>
      <c r="I107" s="77"/>
    </row>
    <row r="108" spans="1:9">
      <c r="A108" s="77"/>
      <c r="B108" s="77"/>
      <c r="C108" s="77"/>
      <c r="D108" s="77"/>
      <c r="E108" s="75"/>
      <c r="F108" s="75"/>
      <c r="G108" s="77"/>
      <c r="H108" s="77"/>
      <c r="I108" s="77"/>
    </row>
    <row r="109" spans="1:9">
      <c r="A109" s="77"/>
      <c r="B109" s="77"/>
      <c r="C109" s="77"/>
      <c r="D109" s="77"/>
      <c r="E109" s="75"/>
      <c r="F109" s="75"/>
      <c r="G109" s="77"/>
      <c r="H109" s="77"/>
      <c r="I109" s="77"/>
    </row>
    <row r="110" spans="1:9">
      <c r="A110" s="77"/>
      <c r="B110" s="77"/>
      <c r="C110" s="77"/>
      <c r="D110" s="77"/>
      <c r="E110" s="75"/>
      <c r="F110" s="75"/>
      <c r="G110" s="77"/>
      <c r="H110" s="77"/>
      <c r="I110" s="77"/>
    </row>
    <row r="111" spans="1:9">
      <c r="A111" s="77"/>
      <c r="B111" s="77"/>
      <c r="C111" s="77"/>
      <c r="D111" s="77"/>
      <c r="E111" s="75"/>
      <c r="F111" s="75"/>
      <c r="G111" s="77"/>
      <c r="H111" s="77"/>
      <c r="I111" s="77"/>
    </row>
    <row r="112" spans="1:9">
      <c r="A112" s="77"/>
      <c r="B112" s="77"/>
      <c r="C112" s="77"/>
      <c r="D112" s="77"/>
      <c r="E112" s="75"/>
      <c r="F112" s="75"/>
      <c r="G112" s="77"/>
      <c r="H112" s="77"/>
      <c r="I112" s="77"/>
    </row>
    <row r="113" spans="1:9">
      <c r="A113" s="77"/>
      <c r="B113" s="77"/>
      <c r="C113" s="77"/>
      <c r="D113" s="77"/>
      <c r="E113" s="75"/>
      <c r="F113" s="75"/>
      <c r="G113" s="77"/>
      <c r="H113" s="77"/>
      <c r="I113" s="77"/>
    </row>
    <row r="114" spans="1:9">
      <c r="A114" s="77"/>
      <c r="B114" s="77"/>
      <c r="C114" s="77"/>
      <c r="D114" s="77"/>
      <c r="E114" s="75"/>
      <c r="F114" s="75"/>
      <c r="G114" s="77"/>
      <c r="H114" s="77"/>
      <c r="I114" s="77"/>
    </row>
    <row r="115" spans="1:9">
      <c r="A115" s="77"/>
      <c r="B115" s="77"/>
      <c r="C115" s="77"/>
      <c r="D115" s="77"/>
      <c r="E115" s="75"/>
      <c r="F115" s="75"/>
      <c r="G115" s="77"/>
      <c r="H115" s="77"/>
      <c r="I115" s="77"/>
    </row>
    <row r="116" spans="1:9">
      <c r="A116" s="77"/>
      <c r="B116" s="77"/>
      <c r="C116" s="77"/>
      <c r="D116" s="77"/>
      <c r="E116" s="75"/>
      <c r="F116" s="75"/>
      <c r="G116" s="77"/>
      <c r="H116" s="77"/>
      <c r="I116" s="77"/>
    </row>
    <row r="117" spans="1:9">
      <c r="A117" s="77"/>
      <c r="B117" s="77"/>
      <c r="C117" s="77"/>
      <c r="D117" s="77"/>
      <c r="E117" s="75"/>
      <c r="F117" s="75"/>
      <c r="G117" s="77"/>
      <c r="H117" s="77"/>
      <c r="I117" s="77"/>
    </row>
    <row r="118" spans="1:9">
      <c r="A118" s="77"/>
      <c r="B118" s="77"/>
      <c r="C118" s="77"/>
      <c r="D118" s="77"/>
      <c r="E118" s="75"/>
      <c r="F118" s="75"/>
      <c r="G118" s="77"/>
      <c r="H118" s="77"/>
      <c r="I118" s="77"/>
    </row>
    <row r="119" spans="1:9">
      <c r="A119" s="77"/>
      <c r="B119" s="77"/>
      <c r="C119" s="77"/>
      <c r="D119" s="77"/>
      <c r="E119" s="75"/>
      <c r="F119" s="75"/>
      <c r="G119" s="77"/>
      <c r="H119" s="77"/>
      <c r="I119" s="77"/>
    </row>
    <row r="120" spans="1:9">
      <c r="A120" s="77" t="s">
        <v>1386</v>
      </c>
      <c r="B120" s="77"/>
      <c r="C120" s="77"/>
      <c r="D120" s="77"/>
      <c r="E120" s="75"/>
      <c r="F120" s="75"/>
      <c r="G120" s="77"/>
      <c r="H120" s="77"/>
      <c r="I120" s="77"/>
    </row>
    <row r="121" spans="1:9">
      <c r="A121" s="77"/>
      <c r="B121" s="77"/>
      <c r="C121" s="77"/>
      <c r="D121" s="77"/>
      <c r="E121" s="75"/>
      <c r="F121" s="75"/>
      <c r="G121" s="77"/>
      <c r="H121" s="77"/>
      <c r="I121" s="77"/>
    </row>
    <row r="122" spans="1:9">
      <c r="A122" s="77"/>
      <c r="B122" s="77"/>
      <c r="C122" s="77"/>
      <c r="D122" s="77"/>
      <c r="E122" s="75"/>
      <c r="F122" s="75"/>
      <c r="G122" s="77"/>
      <c r="H122" s="77"/>
      <c r="I122" s="77"/>
    </row>
    <row r="123" spans="1:9">
      <c r="A123" s="77"/>
      <c r="B123" s="77"/>
      <c r="C123" s="77"/>
      <c r="D123" s="77"/>
      <c r="E123" s="75"/>
      <c r="F123" s="75"/>
      <c r="G123" s="77"/>
      <c r="H123" s="77"/>
      <c r="I123" s="77"/>
    </row>
    <row r="124" spans="1:9">
      <c r="A124" s="77"/>
      <c r="B124" s="77"/>
      <c r="C124" s="77"/>
      <c r="D124" s="77"/>
      <c r="E124" s="75"/>
      <c r="F124" s="75"/>
      <c r="G124" s="77"/>
      <c r="H124" s="77"/>
      <c r="I124" s="77"/>
    </row>
    <row r="125" spans="1:9">
      <c r="A125" s="77"/>
      <c r="B125" s="77"/>
      <c r="C125" s="77"/>
      <c r="D125" s="77"/>
      <c r="E125" s="75"/>
      <c r="F125" s="75"/>
      <c r="G125" s="77"/>
      <c r="H125" s="77"/>
      <c r="I125" s="77"/>
    </row>
    <row r="126" spans="1:9">
      <c r="A126" s="77"/>
      <c r="B126" s="77"/>
      <c r="C126" s="77"/>
      <c r="D126" s="77"/>
      <c r="E126" s="75"/>
      <c r="F126" s="75"/>
      <c r="G126" s="77"/>
      <c r="H126" s="77"/>
      <c r="I126" s="77"/>
    </row>
    <row r="127" spans="1:9">
      <c r="A127" s="77"/>
      <c r="B127" s="77"/>
      <c r="C127" s="77"/>
      <c r="D127" s="77"/>
      <c r="E127" s="75"/>
      <c r="F127" s="75"/>
      <c r="G127" s="77"/>
      <c r="H127" s="77"/>
      <c r="I127" s="77"/>
    </row>
    <row r="128" spans="1:9">
      <c r="A128" s="77"/>
      <c r="B128" s="77"/>
      <c r="C128" s="77"/>
      <c r="D128" s="77"/>
      <c r="E128" s="75"/>
      <c r="F128" s="75"/>
      <c r="G128" s="77"/>
      <c r="H128" s="77"/>
      <c r="I128" s="77"/>
    </row>
    <row r="129" spans="1:9">
      <c r="A129" s="77"/>
      <c r="B129" s="77"/>
      <c r="C129" s="77"/>
      <c r="D129" s="77"/>
      <c r="E129" s="75"/>
      <c r="F129" s="75"/>
      <c r="G129" s="77"/>
      <c r="H129" s="77"/>
      <c r="I129" s="77"/>
    </row>
    <row r="130" spans="1:9">
      <c r="A130" s="77"/>
      <c r="B130" s="77"/>
      <c r="C130" s="77"/>
      <c r="D130" s="77"/>
      <c r="E130" s="75"/>
      <c r="F130" s="75"/>
      <c r="G130" s="77"/>
      <c r="H130" s="77"/>
      <c r="I130" s="77"/>
    </row>
    <row r="131" spans="1:9">
      <c r="A131" s="77"/>
      <c r="B131" s="77"/>
      <c r="C131" s="77"/>
      <c r="D131" s="77"/>
      <c r="E131" s="75"/>
      <c r="F131" s="75"/>
      <c r="G131" s="77"/>
      <c r="H131" s="77"/>
      <c r="I131" s="77"/>
    </row>
    <row r="132" spans="1:9">
      <c r="A132" s="77"/>
      <c r="B132" s="77"/>
      <c r="C132" s="77"/>
      <c r="D132" s="77"/>
      <c r="E132" s="75"/>
      <c r="F132" s="75"/>
      <c r="G132" s="77"/>
      <c r="H132" s="77"/>
      <c r="I132" s="77"/>
    </row>
    <row r="133" spans="1:9">
      <c r="A133" s="77"/>
      <c r="B133" s="77"/>
      <c r="C133" s="77"/>
      <c r="D133" s="77"/>
      <c r="E133" s="75"/>
      <c r="F133" s="75"/>
      <c r="G133" s="77"/>
      <c r="H133" s="77"/>
      <c r="I133" s="77"/>
    </row>
    <row r="134" spans="1:9">
      <c r="A134" s="77"/>
      <c r="B134" s="77"/>
      <c r="C134" s="77"/>
      <c r="D134" s="77"/>
      <c r="E134" s="75"/>
      <c r="F134" s="75"/>
      <c r="G134" s="77"/>
      <c r="H134" s="77"/>
      <c r="I134" s="77"/>
    </row>
    <row r="135" spans="1:9">
      <c r="A135" s="77"/>
      <c r="B135" s="77"/>
      <c r="C135" s="77"/>
      <c r="D135" s="77"/>
      <c r="E135" s="75"/>
      <c r="F135" s="75"/>
      <c r="G135" s="77"/>
      <c r="H135" s="77"/>
      <c r="I135" s="77"/>
    </row>
    <row r="136" spans="1:9">
      <c r="A136" s="77"/>
      <c r="B136" s="77"/>
      <c r="C136" s="77"/>
      <c r="D136" s="77"/>
      <c r="E136" s="75"/>
      <c r="F136" s="75"/>
      <c r="G136" s="77"/>
      <c r="H136" s="77"/>
      <c r="I136" s="77"/>
    </row>
    <row r="137" spans="1:9">
      <c r="A137" s="77"/>
      <c r="B137" s="77"/>
      <c r="C137" s="77"/>
      <c r="D137" s="77"/>
      <c r="E137" s="75"/>
      <c r="F137" s="75"/>
      <c r="G137" s="77"/>
      <c r="H137" s="77"/>
      <c r="I137" s="77"/>
    </row>
    <row r="138" spans="1:9">
      <c r="A138" s="77"/>
      <c r="B138" s="77"/>
      <c r="C138" s="77"/>
      <c r="D138" s="77"/>
      <c r="E138" s="75"/>
      <c r="F138" s="75"/>
      <c r="G138" s="77"/>
      <c r="H138" s="77"/>
      <c r="I138" s="77"/>
    </row>
    <row r="139" spans="1:9">
      <c r="A139" s="77"/>
      <c r="B139" s="77"/>
      <c r="C139" s="77"/>
      <c r="D139" s="77"/>
      <c r="E139" s="75"/>
      <c r="F139" s="75"/>
      <c r="G139" s="77"/>
      <c r="H139" s="77"/>
      <c r="I139" s="77"/>
    </row>
  </sheetData>
  <mergeCells count="2">
    <mergeCell ref="A1:F1"/>
    <mergeCell ref="A43:D43"/>
  </mergeCells>
  <conditionalFormatting sqref="F2:F3 F5:F42 F44:F79 F140:F65536">
    <cfRule type="cellIs" dxfId="70" priority="4" stopIfTrue="1" operator="between">
      <formula>0.009</formula>
      <formula>-0.009</formula>
    </cfRule>
  </conditionalFormatting>
  <conditionalFormatting sqref="F43:H43">
    <cfRule type="cellIs" dxfId="69" priority="3" stopIfTrue="1" operator="between">
      <formula>0.009</formula>
      <formula>-0.009</formula>
    </cfRule>
  </conditionalFormatting>
  <conditionalFormatting sqref="D65:D68">
    <cfRule type="cellIs" dxfId="68" priority="2" stopIfTrue="1" operator="between">
      <formula>0.009</formula>
      <formula>-0.009</formula>
    </cfRule>
  </conditionalFormatting>
  <conditionalFormatting sqref="F80:F114">
    <cfRule type="cellIs" dxfId="67"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3EB23-DE4E-4C4D-BB60-6F7722BFB5DB}">
  <dimension ref="A1:I201"/>
  <sheetViews>
    <sheetView zoomScale="80" zoomScaleNormal="80" workbookViewId="0">
      <selection sqref="A1:F1"/>
    </sheetView>
  </sheetViews>
  <sheetFormatPr defaultColWidth="9.28515625" defaultRowHeight="11.25"/>
  <cols>
    <col min="1" max="1" width="33.85546875" style="8" bestFit="1" customWidth="1"/>
    <col min="2" max="2" width="32.7109375" style="8" bestFit="1" customWidth="1"/>
    <col min="3" max="3" width="32.28515625" style="8" bestFit="1" customWidth="1"/>
    <col min="4" max="4" width="15.7109375" style="9" customWidth="1"/>
    <col min="5" max="5" width="24.85546875" style="12" customWidth="1"/>
    <col min="6" max="6" width="11.7109375" style="13" bestFit="1" customWidth="1"/>
    <col min="7" max="16384" width="9.28515625" style="8"/>
  </cols>
  <sheetData>
    <row r="1" spans="1:7" s="1" customFormat="1" ht="15">
      <c r="A1" s="160" t="s">
        <v>28</v>
      </c>
      <c r="B1" s="174"/>
      <c r="C1" s="174"/>
      <c r="D1" s="174"/>
      <c r="E1" s="174"/>
      <c r="F1" s="174"/>
    </row>
    <row r="2" spans="1:7" s="1" customFormat="1" ht="12">
      <c r="D2" s="6"/>
      <c r="E2" s="7"/>
      <c r="F2" s="11"/>
    </row>
    <row r="3" spans="1:7" s="1" customFormat="1" ht="12">
      <c r="A3" s="10" t="s">
        <v>7</v>
      </c>
      <c r="B3" s="2"/>
      <c r="C3" s="3"/>
      <c r="D3" s="4"/>
      <c r="E3" s="5"/>
      <c r="F3" s="11"/>
    </row>
    <row r="4" spans="1:7" s="1" customFormat="1" ht="19.149999999999999" customHeight="1">
      <c r="A4" s="18" t="s">
        <v>2</v>
      </c>
      <c r="B4" s="18" t="s">
        <v>0</v>
      </c>
      <c r="C4" s="19" t="s">
        <v>4</v>
      </c>
      <c r="D4" s="20" t="s">
        <v>1</v>
      </c>
      <c r="E4" s="91" t="s">
        <v>6</v>
      </c>
      <c r="F4" s="21" t="s">
        <v>3</v>
      </c>
      <c r="G4" s="92" t="s">
        <v>5</v>
      </c>
    </row>
    <row r="5" spans="1:7">
      <c r="A5" s="22" t="s">
        <v>485</v>
      </c>
      <c r="B5" s="23"/>
      <c r="C5" s="23"/>
      <c r="D5" s="24"/>
      <c r="E5" s="25"/>
      <c r="F5" s="26"/>
      <c r="G5" s="93"/>
    </row>
    <row r="6" spans="1:7">
      <c r="A6" s="27" t="s">
        <v>44</v>
      </c>
      <c r="B6" s="28"/>
      <c r="C6" s="28"/>
      <c r="D6" s="29"/>
      <c r="E6" s="30"/>
      <c r="F6" s="31"/>
      <c r="G6" s="31"/>
    </row>
    <row r="7" spans="1:7">
      <c r="A7" s="28" t="s">
        <v>514</v>
      </c>
      <c r="B7" s="28" t="s">
        <v>513</v>
      </c>
      <c r="C7" s="28" t="s">
        <v>515</v>
      </c>
      <c r="D7" s="32">
        <v>1638600</v>
      </c>
      <c r="E7" s="30">
        <v>38736.504000000001</v>
      </c>
      <c r="F7" s="31">
        <v>2.7019642539278901</v>
      </c>
      <c r="G7" s="31"/>
    </row>
    <row r="8" spans="1:7">
      <c r="A8" s="28" t="s">
        <v>974</v>
      </c>
      <c r="B8" s="28" t="s">
        <v>973</v>
      </c>
      <c r="C8" s="28" t="s">
        <v>488</v>
      </c>
      <c r="D8" s="32">
        <v>48064081</v>
      </c>
      <c r="E8" s="30">
        <v>36245.123480000002</v>
      </c>
      <c r="F8" s="31">
        <v>2.52818447483445</v>
      </c>
      <c r="G8" s="31"/>
    </row>
    <row r="9" spans="1:7">
      <c r="A9" s="28" t="s">
        <v>976</v>
      </c>
      <c r="B9" s="28" t="s">
        <v>975</v>
      </c>
      <c r="C9" s="28" t="s">
        <v>564</v>
      </c>
      <c r="D9" s="32">
        <v>2871241</v>
      </c>
      <c r="E9" s="30">
        <v>34753.501060000002</v>
      </c>
      <c r="F9" s="31">
        <v>2.4241402260504801</v>
      </c>
      <c r="G9" s="31"/>
    </row>
    <row r="10" spans="1:7">
      <c r="A10" s="28" t="s">
        <v>624</v>
      </c>
      <c r="B10" s="28" t="s">
        <v>623</v>
      </c>
      <c r="C10" s="28" t="s">
        <v>625</v>
      </c>
      <c r="D10" s="32">
        <v>2378902</v>
      </c>
      <c r="E10" s="30">
        <v>33216.608630000002</v>
      </c>
      <c r="F10" s="31">
        <v>2.3169382852663398</v>
      </c>
      <c r="G10" s="31"/>
    </row>
    <row r="11" spans="1:7">
      <c r="A11" s="28" t="s">
        <v>554</v>
      </c>
      <c r="B11" s="28" t="s">
        <v>553</v>
      </c>
      <c r="C11" s="28" t="s">
        <v>523</v>
      </c>
      <c r="D11" s="32">
        <v>2233791</v>
      </c>
      <c r="E11" s="30">
        <v>32021.39399</v>
      </c>
      <c r="F11" s="31">
        <v>2.2335691915285301</v>
      </c>
      <c r="G11" s="31"/>
    </row>
    <row r="12" spans="1:7">
      <c r="A12" s="28" t="s">
        <v>576</v>
      </c>
      <c r="B12" s="28" t="s">
        <v>575</v>
      </c>
      <c r="C12" s="28" t="s">
        <v>559</v>
      </c>
      <c r="D12" s="32">
        <v>2721134</v>
      </c>
      <c r="E12" s="30">
        <v>28256.25546</v>
      </c>
      <c r="F12" s="31">
        <v>1.9709417298673899</v>
      </c>
      <c r="G12" s="31"/>
    </row>
    <row r="13" spans="1:7">
      <c r="A13" s="28" t="s">
        <v>652</v>
      </c>
      <c r="B13" s="28" t="s">
        <v>651</v>
      </c>
      <c r="C13" s="28" t="s">
        <v>606</v>
      </c>
      <c r="D13" s="32">
        <v>18013252</v>
      </c>
      <c r="E13" s="30">
        <v>28237.573840000001</v>
      </c>
      <c r="F13" s="31">
        <v>1.9696386419726799</v>
      </c>
      <c r="G13" s="31"/>
    </row>
    <row r="14" spans="1:7">
      <c r="A14" s="28" t="s">
        <v>556</v>
      </c>
      <c r="B14" s="28" t="s">
        <v>555</v>
      </c>
      <c r="C14" s="28" t="s">
        <v>544</v>
      </c>
      <c r="D14" s="32">
        <v>615000</v>
      </c>
      <c r="E14" s="30">
        <v>26944.38</v>
      </c>
      <c r="F14" s="31">
        <v>1.8794352635500999</v>
      </c>
      <c r="G14" s="31"/>
    </row>
    <row r="15" spans="1:7">
      <c r="A15" s="28" t="s">
        <v>978</v>
      </c>
      <c r="B15" s="28" t="s">
        <v>977</v>
      </c>
      <c r="C15" s="28" t="s">
        <v>535</v>
      </c>
      <c r="D15" s="32">
        <v>5158254</v>
      </c>
      <c r="E15" s="30">
        <v>25824.798650000001</v>
      </c>
      <c r="F15" s="31">
        <v>1.8013417735680399</v>
      </c>
      <c r="G15" s="31"/>
    </row>
    <row r="16" spans="1:7">
      <c r="A16" s="28" t="s">
        <v>980</v>
      </c>
      <c r="B16" s="28" t="s">
        <v>979</v>
      </c>
      <c r="C16" s="28" t="s">
        <v>541</v>
      </c>
      <c r="D16" s="32">
        <v>3281339</v>
      </c>
      <c r="E16" s="30">
        <v>25740.463790000002</v>
      </c>
      <c r="F16" s="31">
        <v>1.7954592143913</v>
      </c>
      <c r="G16" s="31"/>
    </row>
    <row r="17" spans="1:7">
      <c r="A17" s="28" t="s">
        <v>585</v>
      </c>
      <c r="B17" s="28" t="s">
        <v>584</v>
      </c>
      <c r="C17" s="28" t="s">
        <v>586</v>
      </c>
      <c r="D17" s="32">
        <v>7639640</v>
      </c>
      <c r="E17" s="30">
        <v>25260.469659999999</v>
      </c>
      <c r="F17" s="31">
        <v>1.7619784701982899</v>
      </c>
      <c r="G17" s="31"/>
    </row>
    <row r="18" spans="1:7">
      <c r="A18" s="28" t="s">
        <v>540</v>
      </c>
      <c r="B18" s="28" t="s">
        <v>539</v>
      </c>
      <c r="C18" s="28" t="s">
        <v>541</v>
      </c>
      <c r="D18" s="32">
        <v>4373434</v>
      </c>
      <c r="E18" s="30">
        <v>23623.103749999998</v>
      </c>
      <c r="F18" s="31">
        <v>1.64776826270461</v>
      </c>
      <c r="G18" s="31"/>
    </row>
    <row r="19" spans="1:7">
      <c r="A19" s="28" t="s">
        <v>982</v>
      </c>
      <c r="B19" s="28" t="s">
        <v>981</v>
      </c>
      <c r="C19" s="28" t="s">
        <v>616</v>
      </c>
      <c r="D19" s="32">
        <v>307735</v>
      </c>
      <c r="E19" s="30">
        <v>23450.945680000001</v>
      </c>
      <c r="F19" s="31">
        <v>1.63575982355467</v>
      </c>
      <c r="G19" s="31"/>
    </row>
    <row r="20" spans="1:7">
      <c r="A20" s="28" t="s">
        <v>546</v>
      </c>
      <c r="B20" s="28" t="s">
        <v>545</v>
      </c>
      <c r="C20" s="28" t="s">
        <v>526</v>
      </c>
      <c r="D20" s="32">
        <v>13401420</v>
      </c>
      <c r="E20" s="30">
        <v>22622.937099999999</v>
      </c>
      <c r="F20" s="31">
        <v>1.57800423505072</v>
      </c>
      <c r="G20" s="31"/>
    </row>
    <row r="21" spans="1:7">
      <c r="A21" s="28" t="s">
        <v>984</v>
      </c>
      <c r="B21" s="28" t="s">
        <v>983</v>
      </c>
      <c r="C21" s="28" t="s">
        <v>488</v>
      </c>
      <c r="D21" s="32">
        <v>12199095</v>
      </c>
      <c r="E21" s="30">
        <v>22592.72394</v>
      </c>
      <c r="F21" s="31">
        <v>1.5758967945259299</v>
      </c>
      <c r="G21" s="31"/>
    </row>
    <row r="22" spans="1:7">
      <c r="A22" s="28" t="s">
        <v>986</v>
      </c>
      <c r="B22" s="28" t="s">
        <v>985</v>
      </c>
      <c r="C22" s="28" t="s">
        <v>987</v>
      </c>
      <c r="D22" s="32">
        <v>1917001</v>
      </c>
      <c r="E22" s="30">
        <v>22568.852770000001</v>
      </c>
      <c r="F22" s="31">
        <v>1.5742317230460801</v>
      </c>
      <c r="G22" s="31"/>
    </row>
    <row r="23" spans="1:7">
      <c r="A23" s="28" t="s">
        <v>656</v>
      </c>
      <c r="B23" s="28" t="s">
        <v>655</v>
      </c>
      <c r="C23" s="28" t="s">
        <v>564</v>
      </c>
      <c r="D23" s="32">
        <v>8028000</v>
      </c>
      <c r="E23" s="30">
        <v>22056.93</v>
      </c>
      <c r="F23" s="31">
        <v>1.53852387947528</v>
      </c>
      <c r="G23" s="31"/>
    </row>
    <row r="24" spans="1:7">
      <c r="A24" s="28" t="s">
        <v>689</v>
      </c>
      <c r="B24" s="28" t="s">
        <v>688</v>
      </c>
      <c r="C24" s="28" t="s">
        <v>488</v>
      </c>
      <c r="D24" s="32">
        <v>5959814</v>
      </c>
      <c r="E24" s="30">
        <v>21994.693569999999</v>
      </c>
      <c r="F24" s="31">
        <v>1.53418273890276</v>
      </c>
      <c r="G24" s="31"/>
    </row>
    <row r="25" spans="1:7">
      <c r="A25" s="28" t="s">
        <v>989</v>
      </c>
      <c r="B25" s="28" t="s">
        <v>988</v>
      </c>
      <c r="C25" s="28" t="s">
        <v>810</v>
      </c>
      <c r="D25" s="32">
        <v>1387967</v>
      </c>
      <c r="E25" s="30">
        <v>21463.521690000001</v>
      </c>
      <c r="F25" s="31">
        <v>1.49713222364584</v>
      </c>
      <c r="G25" s="31"/>
    </row>
    <row r="26" spans="1:7">
      <c r="A26" s="28" t="s">
        <v>632</v>
      </c>
      <c r="B26" s="28" t="s">
        <v>631</v>
      </c>
      <c r="C26" s="28" t="s">
        <v>544</v>
      </c>
      <c r="D26" s="32">
        <v>473732</v>
      </c>
      <c r="E26" s="30">
        <v>21326.46718</v>
      </c>
      <c r="F26" s="31">
        <v>1.4875723421743601</v>
      </c>
      <c r="G26" s="31"/>
    </row>
    <row r="27" spans="1:7">
      <c r="A27" s="28" t="s">
        <v>991</v>
      </c>
      <c r="B27" s="28" t="s">
        <v>990</v>
      </c>
      <c r="C27" s="28" t="s">
        <v>535</v>
      </c>
      <c r="D27" s="32">
        <v>1513099</v>
      </c>
      <c r="E27" s="30">
        <v>20858.06972</v>
      </c>
      <c r="F27" s="31">
        <v>1.4549004935854799</v>
      </c>
      <c r="G27" s="31"/>
    </row>
    <row r="28" spans="1:7">
      <c r="A28" s="28" t="s">
        <v>993</v>
      </c>
      <c r="B28" s="28" t="s">
        <v>992</v>
      </c>
      <c r="C28" s="28" t="s">
        <v>529</v>
      </c>
      <c r="D28" s="32">
        <v>1746295</v>
      </c>
      <c r="E28" s="30">
        <v>20627.236540000002</v>
      </c>
      <c r="F28" s="31">
        <v>1.43879932449235</v>
      </c>
      <c r="G28" s="31"/>
    </row>
    <row r="29" spans="1:7">
      <c r="A29" s="28" t="s">
        <v>494</v>
      </c>
      <c r="B29" s="28" t="s">
        <v>493</v>
      </c>
      <c r="C29" s="28" t="s">
        <v>488</v>
      </c>
      <c r="D29" s="32">
        <v>1506287</v>
      </c>
      <c r="E29" s="30">
        <v>20270.104159999999</v>
      </c>
      <c r="F29" s="31">
        <v>1.41388848264973</v>
      </c>
      <c r="G29" s="31"/>
    </row>
    <row r="30" spans="1:7">
      <c r="A30" s="28" t="s">
        <v>952</v>
      </c>
      <c r="B30" s="28" t="s">
        <v>951</v>
      </c>
      <c r="C30" s="28" t="s">
        <v>509</v>
      </c>
      <c r="D30" s="32">
        <v>3809372</v>
      </c>
      <c r="E30" s="30">
        <v>19612.551739999999</v>
      </c>
      <c r="F30" s="31">
        <v>1.3680226209828199</v>
      </c>
      <c r="G30" s="31"/>
    </row>
    <row r="31" spans="1:7">
      <c r="A31" s="28" t="s">
        <v>934</v>
      </c>
      <c r="B31" s="28" t="s">
        <v>933</v>
      </c>
      <c r="C31" s="28" t="s">
        <v>509</v>
      </c>
      <c r="D31" s="32">
        <v>4569167</v>
      </c>
      <c r="E31" s="30">
        <v>19432.667249999999</v>
      </c>
      <c r="F31" s="31">
        <v>1.3554752454680801</v>
      </c>
      <c r="G31" s="31"/>
    </row>
    <row r="32" spans="1:7">
      <c r="A32" s="28" t="s">
        <v>995</v>
      </c>
      <c r="B32" s="28" t="s">
        <v>994</v>
      </c>
      <c r="C32" s="28" t="s">
        <v>515</v>
      </c>
      <c r="D32" s="32">
        <v>1657212</v>
      </c>
      <c r="E32" s="30">
        <v>19379.437129999998</v>
      </c>
      <c r="F32" s="31">
        <v>1.3517623166639701</v>
      </c>
      <c r="G32" s="31"/>
    </row>
    <row r="33" spans="1:7">
      <c r="A33" s="28" t="s">
        <v>826</v>
      </c>
      <c r="B33" s="28" t="s">
        <v>825</v>
      </c>
      <c r="C33" s="28" t="s">
        <v>564</v>
      </c>
      <c r="D33" s="32">
        <v>4963469</v>
      </c>
      <c r="E33" s="30">
        <v>19193.734619999999</v>
      </c>
      <c r="F33" s="31">
        <v>1.3388091202711101</v>
      </c>
      <c r="G33" s="31"/>
    </row>
    <row r="34" spans="1:7">
      <c r="A34" s="28" t="s">
        <v>641</v>
      </c>
      <c r="B34" s="28" t="s">
        <v>640</v>
      </c>
      <c r="C34" s="28" t="s">
        <v>512</v>
      </c>
      <c r="D34" s="32">
        <v>2365629</v>
      </c>
      <c r="E34" s="30">
        <v>19179.33712</v>
      </c>
      <c r="F34" s="31">
        <v>1.33780486004293</v>
      </c>
      <c r="G34" s="31"/>
    </row>
    <row r="35" spans="1:7">
      <c r="A35" s="28" t="s">
        <v>522</v>
      </c>
      <c r="B35" s="28" t="s">
        <v>521</v>
      </c>
      <c r="C35" s="28" t="s">
        <v>523</v>
      </c>
      <c r="D35" s="32">
        <v>1293000</v>
      </c>
      <c r="E35" s="30">
        <v>18947.621999999999</v>
      </c>
      <c r="F35" s="31">
        <v>1.32164217351514</v>
      </c>
      <c r="G35" s="31"/>
    </row>
    <row r="36" spans="1:7">
      <c r="A36" s="28" t="s">
        <v>487</v>
      </c>
      <c r="B36" s="28" t="s">
        <v>486</v>
      </c>
      <c r="C36" s="28" t="s">
        <v>488</v>
      </c>
      <c r="D36" s="32">
        <v>2372250</v>
      </c>
      <c r="E36" s="30">
        <v>18929.368880000002</v>
      </c>
      <c r="F36" s="31">
        <v>1.3203689745253</v>
      </c>
      <c r="G36" s="31"/>
    </row>
    <row r="37" spans="1:7">
      <c r="A37" s="28" t="s">
        <v>685</v>
      </c>
      <c r="B37" s="28" t="s">
        <v>684</v>
      </c>
      <c r="C37" s="28" t="s">
        <v>488</v>
      </c>
      <c r="D37" s="32">
        <v>4800000</v>
      </c>
      <c r="E37" s="30">
        <v>18828</v>
      </c>
      <c r="F37" s="31">
        <v>1.3132982515137199</v>
      </c>
      <c r="G37" s="31"/>
    </row>
    <row r="38" spans="1:7">
      <c r="A38" s="28" t="s">
        <v>886</v>
      </c>
      <c r="B38" s="28" t="s">
        <v>885</v>
      </c>
      <c r="C38" s="28" t="s">
        <v>549</v>
      </c>
      <c r="D38" s="32">
        <v>3855589</v>
      </c>
      <c r="E38" s="30">
        <v>18200.307870000001</v>
      </c>
      <c r="F38" s="31">
        <v>1.26951521684101</v>
      </c>
      <c r="G38" s="31"/>
    </row>
    <row r="39" spans="1:7">
      <c r="A39" s="28" t="s">
        <v>920</v>
      </c>
      <c r="B39" s="28" t="s">
        <v>919</v>
      </c>
      <c r="C39" s="28" t="s">
        <v>616</v>
      </c>
      <c r="D39" s="32">
        <v>3379635</v>
      </c>
      <c r="E39" s="30">
        <v>18040.49163</v>
      </c>
      <c r="F39" s="31">
        <v>1.2583676499961201</v>
      </c>
      <c r="G39" s="31"/>
    </row>
    <row r="40" spans="1:7">
      <c r="A40" s="28" t="s">
        <v>910</v>
      </c>
      <c r="B40" s="28" t="s">
        <v>909</v>
      </c>
      <c r="C40" s="28" t="s">
        <v>515</v>
      </c>
      <c r="D40" s="32">
        <v>10309386</v>
      </c>
      <c r="E40" s="30">
        <v>18028.023300000001</v>
      </c>
      <c r="F40" s="31">
        <v>1.2574979540120399</v>
      </c>
      <c r="G40" s="31"/>
    </row>
    <row r="41" spans="1:7">
      <c r="A41" s="28" t="s">
        <v>908</v>
      </c>
      <c r="B41" s="28" t="s">
        <v>907</v>
      </c>
      <c r="C41" s="28" t="s">
        <v>512</v>
      </c>
      <c r="D41" s="32">
        <v>2207627</v>
      </c>
      <c r="E41" s="30">
        <v>17198.51814</v>
      </c>
      <c r="F41" s="31">
        <v>1.1996379754561901</v>
      </c>
      <c r="G41" s="31"/>
    </row>
    <row r="42" spans="1:7">
      <c r="A42" s="28" t="s">
        <v>578</v>
      </c>
      <c r="B42" s="28" t="s">
        <v>577</v>
      </c>
      <c r="C42" s="28" t="s">
        <v>579</v>
      </c>
      <c r="D42" s="32">
        <v>14470368</v>
      </c>
      <c r="E42" s="30">
        <v>16879.684270000002</v>
      </c>
      <c r="F42" s="31">
        <v>1.1773985467333099</v>
      </c>
      <c r="G42" s="31"/>
    </row>
    <row r="43" spans="1:7">
      <c r="A43" s="28" t="s">
        <v>634</v>
      </c>
      <c r="B43" s="28" t="s">
        <v>633</v>
      </c>
      <c r="C43" s="28" t="s">
        <v>564</v>
      </c>
      <c r="D43" s="32">
        <v>3160463</v>
      </c>
      <c r="E43" s="30">
        <v>16857.909640000002</v>
      </c>
      <c r="F43" s="31">
        <v>1.17587971395732</v>
      </c>
      <c r="G43" s="31"/>
    </row>
    <row r="44" spans="1:7">
      <c r="A44" s="28" t="s">
        <v>997</v>
      </c>
      <c r="B44" s="28" t="s">
        <v>996</v>
      </c>
      <c r="C44" s="28" t="s">
        <v>567</v>
      </c>
      <c r="D44" s="32">
        <v>2718807</v>
      </c>
      <c r="E44" s="30">
        <v>16853.884590000001</v>
      </c>
      <c r="F44" s="31">
        <v>1.17559895704595</v>
      </c>
      <c r="G44" s="31"/>
    </row>
    <row r="45" spans="1:7">
      <c r="A45" s="28" t="s">
        <v>999</v>
      </c>
      <c r="B45" s="28" t="s">
        <v>998</v>
      </c>
      <c r="C45" s="28" t="s">
        <v>518</v>
      </c>
      <c r="D45" s="32">
        <v>4296380</v>
      </c>
      <c r="E45" s="30">
        <v>16199.50079</v>
      </c>
      <c r="F45" s="31">
        <v>1.1299541142395499</v>
      </c>
      <c r="G45" s="31"/>
    </row>
    <row r="46" spans="1:7">
      <c r="A46" s="28" t="s">
        <v>537</v>
      </c>
      <c r="B46" s="28" t="s">
        <v>536</v>
      </c>
      <c r="C46" s="28" t="s">
        <v>538</v>
      </c>
      <c r="D46" s="32">
        <v>8500000</v>
      </c>
      <c r="E46" s="30">
        <v>15985.1</v>
      </c>
      <c r="F46" s="31">
        <v>1.11499914384279</v>
      </c>
      <c r="G46" s="31"/>
    </row>
    <row r="47" spans="1:7">
      <c r="A47" s="28" t="s">
        <v>588</v>
      </c>
      <c r="B47" s="28" t="s">
        <v>587</v>
      </c>
      <c r="C47" s="28" t="s">
        <v>567</v>
      </c>
      <c r="D47" s="32">
        <v>1890599</v>
      </c>
      <c r="E47" s="30">
        <v>15917.898279999999</v>
      </c>
      <c r="F47" s="31">
        <v>1.1103116623591101</v>
      </c>
      <c r="G47" s="31"/>
    </row>
    <row r="48" spans="1:7">
      <c r="A48" s="28" t="s">
        <v>1001</v>
      </c>
      <c r="B48" s="28" t="s">
        <v>1000</v>
      </c>
      <c r="C48" s="28" t="s">
        <v>515</v>
      </c>
      <c r="D48" s="32">
        <v>810190</v>
      </c>
      <c r="E48" s="30">
        <v>15823.010700000001</v>
      </c>
      <c r="F48" s="31">
        <v>1.1036930255998001</v>
      </c>
      <c r="G48" s="31"/>
    </row>
    <row r="49" spans="1:7">
      <c r="A49" s="28" t="s">
        <v>900</v>
      </c>
      <c r="B49" s="28" t="s">
        <v>899</v>
      </c>
      <c r="C49" s="28" t="s">
        <v>857</v>
      </c>
      <c r="D49" s="32">
        <v>3876597</v>
      </c>
      <c r="E49" s="30">
        <v>15673.08167</v>
      </c>
      <c r="F49" s="31">
        <v>1.09323511541549</v>
      </c>
      <c r="G49" s="31"/>
    </row>
    <row r="50" spans="1:7">
      <c r="A50" s="28" t="s">
        <v>611</v>
      </c>
      <c r="B50" s="28" t="s">
        <v>610</v>
      </c>
      <c r="C50" s="28" t="s">
        <v>567</v>
      </c>
      <c r="D50" s="32">
        <v>3995660</v>
      </c>
      <c r="E50" s="30">
        <v>15487.178159999999</v>
      </c>
      <c r="F50" s="31">
        <v>1.08026789878954</v>
      </c>
      <c r="G50" s="31"/>
    </row>
    <row r="51" spans="1:7">
      <c r="A51" s="28" t="s">
        <v>1003</v>
      </c>
      <c r="B51" s="28" t="s">
        <v>1002</v>
      </c>
      <c r="C51" s="28" t="s">
        <v>488</v>
      </c>
      <c r="D51" s="32">
        <v>26002065</v>
      </c>
      <c r="E51" s="30">
        <v>15354.21938</v>
      </c>
      <c r="F51" s="31">
        <v>1.0709937043293001</v>
      </c>
      <c r="G51" s="31"/>
    </row>
    <row r="52" spans="1:7">
      <c r="A52" s="28" t="s">
        <v>1005</v>
      </c>
      <c r="B52" s="28" t="s">
        <v>1004</v>
      </c>
      <c r="C52" s="28" t="s">
        <v>488</v>
      </c>
      <c r="D52" s="32">
        <v>5179481</v>
      </c>
      <c r="E52" s="30">
        <v>15336.443240000001</v>
      </c>
      <c r="F52" s="31">
        <v>1.06975377584085</v>
      </c>
      <c r="G52" s="31"/>
    </row>
    <row r="53" spans="1:7">
      <c r="A53" s="28" t="s">
        <v>566</v>
      </c>
      <c r="B53" s="28" t="s">
        <v>565</v>
      </c>
      <c r="C53" s="28" t="s">
        <v>567</v>
      </c>
      <c r="D53" s="32">
        <v>37979395</v>
      </c>
      <c r="E53" s="30">
        <v>15237.333269999999</v>
      </c>
      <c r="F53" s="31">
        <v>1.06284061723087</v>
      </c>
      <c r="G53" s="31"/>
    </row>
    <row r="54" spans="1:7">
      <c r="A54" s="28" t="s">
        <v>1007</v>
      </c>
      <c r="B54" s="28" t="s">
        <v>1006</v>
      </c>
      <c r="C54" s="28" t="s">
        <v>810</v>
      </c>
      <c r="D54" s="32">
        <v>2397920</v>
      </c>
      <c r="E54" s="30">
        <v>14584.149439999999</v>
      </c>
      <c r="F54" s="31">
        <v>1.0172794752159999</v>
      </c>
      <c r="G54" s="31"/>
    </row>
    <row r="55" spans="1:7">
      <c r="A55" s="28" t="s">
        <v>583</v>
      </c>
      <c r="B55" s="28" t="s">
        <v>582</v>
      </c>
      <c r="C55" s="28" t="s">
        <v>567</v>
      </c>
      <c r="D55" s="32">
        <v>549216</v>
      </c>
      <c r="E55" s="30">
        <v>14092.88256</v>
      </c>
      <c r="F55" s="31">
        <v>0.98301242961739199</v>
      </c>
      <c r="G55" s="31"/>
    </row>
    <row r="56" spans="1:7">
      <c r="A56" s="28" t="s">
        <v>1009</v>
      </c>
      <c r="B56" s="28" t="s">
        <v>1008</v>
      </c>
      <c r="C56" s="28" t="s">
        <v>810</v>
      </c>
      <c r="D56" s="32">
        <v>215000</v>
      </c>
      <c r="E56" s="30">
        <v>13898.674999999999</v>
      </c>
      <c r="F56" s="31">
        <v>0.96946598554586305</v>
      </c>
      <c r="G56" s="31"/>
    </row>
    <row r="57" spans="1:7">
      <c r="A57" s="28" t="s">
        <v>898</v>
      </c>
      <c r="B57" s="28" t="s">
        <v>897</v>
      </c>
      <c r="C57" s="28" t="s">
        <v>523</v>
      </c>
      <c r="D57" s="32">
        <v>2230054</v>
      </c>
      <c r="E57" s="30">
        <v>13896.5815</v>
      </c>
      <c r="F57" s="31">
        <v>0.96931995888931199</v>
      </c>
      <c r="G57" s="31"/>
    </row>
    <row r="58" spans="1:7">
      <c r="A58" s="28" t="s">
        <v>1011</v>
      </c>
      <c r="B58" s="28" t="s">
        <v>1010</v>
      </c>
      <c r="C58" s="28" t="s">
        <v>579</v>
      </c>
      <c r="D58" s="32">
        <v>7646290</v>
      </c>
      <c r="E58" s="30">
        <v>13819.904549999999</v>
      </c>
      <c r="F58" s="31">
        <v>0.963971557340215</v>
      </c>
      <c r="G58" s="31"/>
    </row>
    <row r="59" spans="1:7">
      <c r="A59" s="28" t="s">
        <v>627</v>
      </c>
      <c r="B59" s="28" t="s">
        <v>626</v>
      </c>
      <c r="C59" s="28" t="s">
        <v>526</v>
      </c>
      <c r="D59" s="32">
        <v>3550000</v>
      </c>
      <c r="E59" s="30">
        <v>13685.25</v>
      </c>
      <c r="F59" s="31">
        <v>0.95457907884683402</v>
      </c>
      <c r="G59" s="31"/>
    </row>
    <row r="60" spans="1:7">
      <c r="A60" s="28" t="s">
        <v>1013</v>
      </c>
      <c r="B60" s="28" t="s">
        <v>1012</v>
      </c>
      <c r="C60" s="28" t="s">
        <v>567</v>
      </c>
      <c r="D60" s="32">
        <v>2300000</v>
      </c>
      <c r="E60" s="30">
        <v>13625.2</v>
      </c>
      <c r="F60" s="31">
        <v>0.95039044702171205</v>
      </c>
      <c r="G60" s="31"/>
    </row>
    <row r="61" spans="1:7">
      <c r="A61" s="28" t="s">
        <v>1015</v>
      </c>
      <c r="B61" s="28" t="s">
        <v>1014</v>
      </c>
      <c r="C61" s="28" t="s">
        <v>488</v>
      </c>
      <c r="D61" s="32">
        <v>6331813</v>
      </c>
      <c r="E61" s="30">
        <v>13208.16192</v>
      </c>
      <c r="F61" s="31">
        <v>0.92130103862577895</v>
      </c>
      <c r="G61" s="31"/>
    </row>
    <row r="62" spans="1:7">
      <c r="A62" s="28" t="s">
        <v>1017</v>
      </c>
      <c r="B62" s="28" t="s">
        <v>1016</v>
      </c>
      <c r="C62" s="28" t="s">
        <v>515</v>
      </c>
      <c r="D62" s="32">
        <v>252000</v>
      </c>
      <c r="E62" s="30">
        <v>12805.128000000001</v>
      </c>
      <c r="F62" s="31">
        <v>0.893188454047665</v>
      </c>
      <c r="G62" s="31"/>
    </row>
    <row r="63" spans="1:7">
      <c r="A63" s="28" t="s">
        <v>936</v>
      </c>
      <c r="B63" s="28" t="s">
        <v>935</v>
      </c>
      <c r="C63" s="28" t="s">
        <v>564</v>
      </c>
      <c r="D63" s="32">
        <v>1575000</v>
      </c>
      <c r="E63" s="30">
        <v>12797.6625</v>
      </c>
      <c r="F63" s="31">
        <v>0.89266771747996398</v>
      </c>
      <c r="G63" s="31"/>
    </row>
    <row r="64" spans="1:7">
      <c r="A64" s="28" t="s">
        <v>948</v>
      </c>
      <c r="B64" s="28" t="s">
        <v>947</v>
      </c>
      <c r="C64" s="28" t="s">
        <v>509</v>
      </c>
      <c r="D64" s="32">
        <v>1756444</v>
      </c>
      <c r="E64" s="30">
        <v>12598.094590000001</v>
      </c>
      <c r="F64" s="31">
        <v>0.87874737611278497</v>
      </c>
      <c r="G64" s="31"/>
    </row>
    <row r="65" spans="1:7">
      <c r="A65" s="28" t="s">
        <v>1019</v>
      </c>
      <c r="B65" s="28" t="s">
        <v>1018</v>
      </c>
      <c r="C65" s="28" t="s">
        <v>518</v>
      </c>
      <c r="D65" s="32">
        <v>1306390</v>
      </c>
      <c r="E65" s="30">
        <v>12148.773810000001</v>
      </c>
      <c r="F65" s="31">
        <v>0.84740617180309796</v>
      </c>
      <c r="G65" s="31"/>
    </row>
    <row r="66" spans="1:7">
      <c r="A66" s="28" t="s">
        <v>1021</v>
      </c>
      <c r="B66" s="28" t="s">
        <v>1020</v>
      </c>
      <c r="C66" s="28" t="s">
        <v>532</v>
      </c>
      <c r="D66" s="32">
        <v>6711910</v>
      </c>
      <c r="E66" s="30">
        <v>12039.152969999999</v>
      </c>
      <c r="F66" s="31">
        <v>0.83975985474863302</v>
      </c>
      <c r="G66" s="31"/>
    </row>
    <row r="67" spans="1:7">
      <c r="A67" s="28" t="s">
        <v>1023</v>
      </c>
      <c r="B67" s="28" t="s">
        <v>1022</v>
      </c>
      <c r="C67" s="28" t="s">
        <v>567</v>
      </c>
      <c r="D67" s="32">
        <v>8022023</v>
      </c>
      <c r="E67" s="30">
        <v>11999.342000000001</v>
      </c>
      <c r="F67" s="31">
        <v>0.836982943908817</v>
      </c>
      <c r="G67" s="31"/>
    </row>
    <row r="68" spans="1:7">
      <c r="A68" s="28" t="s">
        <v>1025</v>
      </c>
      <c r="B68" s="28" t="s">
        <v>1024</v>
      </c>
      <c r="C68" s="28" t="s">
        <v>512</v>
      </c>
      <c r="D68" s="32">
        <v>9577961</v>
      </c>
      <c r="E68" s="30">
        <v>11659.25193</v>
      </c>
      <c r="F68" s="31">
        <v>0.81326084414845001</v>
      </c>
      <c r="G68" s="31"/>
    </row>
    <row r="69" spans="1:7">
      <c r="A69" s="28" t="s">
        <v>1027</v>
      </c>
      <c r="B69" s="28" t="s">
        <v>1026</v>
      </c>
      <c r="C69" s="28" t="s">
        <v>1028</v>
      </c>
      <c r="D69" s="32">
        <v>2832593</v>
      </c>
      <c r="E69" s="30">
        <v>11562.644630000001</v>
      </c>
      <c r="F69" s="31">
        <v>0.80652225278593304</v>
      </c>
      <c r="G69" s="31"/>
    </row>
    <row r="70" spans="1:7">
      <c r="A70" s="28" t="s">
        <v>1030</v>
      </c>
      <c r="B70" s="28" t="s">
        <v>1029</v>
      </c>
      <c r="C70" s="28" t="s">
        <v>759</v>
      </c>
      <c r="D70" s="32">
        <v>1130373</v>
      </c>
      <c r="E70" s="30">
        <v>11526.413479999999</v>
      </c>
      <c r="F70" s="31">
        <v>0.80399504299491298</v>
      </c>
      <c r="G70" s="31"/>
    </row>
    <row r="71" spans="1:7">
      <c r="A71" s="28" t="s">
        <v>1032</v>
      </c>
      <c r="B71" s="28" t="s">
        <v>1031</v>
      </c>
      <c r="C71" s="28" t="s">
        <v>559</v>
      </c>
      <c r="D71" s="32">
        <v>2262962</v>
      </c>
      <c r="E71" s="30">
        <v>11491.321040000001</v>
      </c>
      <c r="F71" s="31">
        <v>0.80154726096318696</v>
      </c>
      <c r="G71" s="31"/>
    </row>
    <row r="72" spans="1:7">
      <c r="A72" s="28" t="s">
        <v>924</v>
      </c>
      <c r="B72" s="28" t="s">
        <v>923</v>
      </c>
      <c r="C72" s="28" t="s">
        <v>759</v>
      </c>
      <c r="D72" s="32">
        <v>748650</v>
      </c>
      <c r="E72" s="30">
        <v>10818.74115</v>
      </c>
      <c r="F72" s="31">
        <v>0.754633197146515</v>
      </c>
      <c r="G72" s="31"/>
    </row>
    <row r="73" spans="1:7">
      <c r="A73" s="28" t="s">
        <v>1034</v>
      </c>
      <c r="B73" s="28" t="s">
        <v>1033</v>
      </c>
      <c r="C73" s="28" t="s">
        <v>567</v>
      </c>
      <c r="D73" s="32">
        <v>109649</v>
      </c>
      <c r="E73" s="30">
        <v>10372.795400000001</v>
      </c>
      <c r="F73" s="31">
        <v>0.72352740929092896</v>
      </c>
      <c r="G73" s="31"/>
    </row>
    <row r="74" spans="1:7">
      <c r="A74" s="28" t="s">
        <v>1036</v>
      </c>
      <c r="B74" s="28" t="s">
        <v>1035</v>
      </c>
      <c r="C74" s="28" t="s">
        <v>810</v>
      </c>
      <c r="D74" s="32">
        <v>1659420</v>
      </c>
      <c r="E74" s="30">
        <v>9976.4330399999999</v>
      </c>
      <c r="F74" s="31">
        <v>0.69588018205734803</v>
      </c>
      <c r="G74" s="31"/>
    </row>
    <row r="75" spans="1:7">
      <c r="A75" s="28" t="s">
        <v>1038</v>
      </c>
      <c r="B75" s="28" t="s">
        <v>1037</v>
      </c>
      <c r="C75" s="28" t="s">
        <v>515</v>
      </c>
      <c r="D75" s="32">
        <v>2023000</v>
      </c>
      <c r="E75" s="30">
        <v>9910.6769999999997</v>
      </c>
      <c r="F75" s="31">
        <v>0.69129354022823897</v>
      </c>
      <c r="G75" s="31"/>
    </row>
    <row r="76" spans="1:7">
      <c r="A76" s="28" t="s">
        <v>932</v>
      </c>
      <c r="B76" s="28" t="s">
        <v>931</v>
      </c>
      <c r="C76" s="28" t="s">
        <v>518</v>
      </c>
      <c r="D76" s="32">
        <v>1489763</v>
      </c>
      <c r="E76" s="30">
        <v>9025.7291359999999</v>
      </c>
      <c r="F76" s="31">
        <v>0.62956629981651202</v>
      </c>
      <c r="G76" s="31"/>
    </row>
    <row r="77" spans="1:7">
      <c r="A77" s="28" t="s">
        <v>1040</v>
      </c>
      <c r="B77" s="28" t="s">
        <v>1039</v>
      </c>
      <c r="C77" s="28" t="s">
        <v>810</v>
      </c>
      <c r="D77" s="32">
        <v>4214678</v>
      </c>
      <c r="E77" s="30">
        <v>8346.7483109999994</v>
      </c>
      <c r="F77" s="31">
        <v>0.58220575539948105</v>
      </c>
      <c r="G77" s="31"/>
    </row>
    <row r="78" spans="1:7">
      <c r="A78" s="28" t="s">
        <v>940</v>
      </c>
      <c r="B78" s="28" t="s">
        <v>939</v>
      </c>
      <c r="C78" s="28" t="s">
        <v>549</v>
      </c>
      <c r="D78" s="32">
        <v>13793660</v>
      </c>
      <c r="E78" s="30">
        <v>7979.63231</v>
      </c>
      <c r="F78" s="31">
        <v>0.55659853199731402</v>
      </c>
      <c r="G78" s="31"/>
    </row>
    <row r="79" spans="1:7">
      <c r="A79" s="28" t="s">
        <v>1042</v>
      </c>
      <c r="B79" s="28" t="s">
        <v>1041</v>
      </c>
      <c r="C79" s="28" t="s">
        <v>639</v>
      </c>
      <c r="D79" s="32">
        <v>2404003</v>
      </c>
      <c r="E79" s="30">
        <v>7862.2918120000004</v>
      </c>
      <c r="F79" s="31">
        <v>0.54841375024380001</v>
      </c>
      <c r="G79" s="31"/>
    </row>
    <row r="80" spans="1:7">
      <c r="A80" s="28" t="s">
        <v>1044</v>
      </c>
      <c r="B80" s="28" t="s">
        <v>1043</v>
      </c>
      <c r="C80" s="28" t="s">
        <v>810</v>
      </c>
      <c r="D80" s="32">
        <v>1597501</v>
      </c>
      <c r="E80" s="30">
        <v>6973.8906159999997</v>
      </c>
      <c r="F80" s="31">
        <v>0.48644563162527998</v>
      </c>
      <c r="G80" s="31"/>
    </row>
    <row r="81" spans="1:7">
      <c r="A81" s="28" t="s">
        <v>1046</v>
      </c>
      <c r="B81" s="28" t="s">
        <v>1045</v>
      </c>
      <c r="C81" s="28" t="s">
        <v>564</v>
      </c>
      <c r="D81" s="32">
        <v>3507931</v>
      </c>
      <c r="E81" s="30">
        <v>6700.4990029999999</v>
      </c>
      <c r="F81" s="31">
        <v>0.46737590954479302</v>
      </c>
      <c r="G81" s="31"/>
    </row>
    <row r="82" spans="1:7">
      <c r="A82" s="28" t="s">
        <v>1048</v>
      </c>
      <c r="B82" s="28" t="s">
        <v>1047</v>
      </c>
      <c r="C82" s="28" t="s">
        <v>523</v>
      </c>
      <c r="D82" s="32">
        <v>3928193</v>
      </c>
      <c r="E82" s="30">
        <v>6602.8996139999999</v>
      </c>
      <c r="F82" s="31">
        <v>0.460568117590124</v>
      </c>
      <c r="G82" s="31"/>
    </row>
    <row r="83" spans="1:7">
      <c r="A83" s="28" t="s">
        <v>1050</v>
      </c>
      <c r="B83" s="28" t="s">
        <v>1049</v>
      </c>
      <c r="C83" s="28" t="s">
        <v>574</v>
      </c>
      <c r="D83" s="32">
        <v>1162198</v>
      </c>
      <c r="E83" s="30">
        <v>6296.2076649999999</v>
      </c>
      <c r="F83" s="31">
        <v>0.43917561703908098</v>
      </c>
      <c r="G83" s="31"/>
    </row>
    <row r="84" spans="1:7">
      <c r="A84" s="28" t="s">
        <v>1052</v>
      </c>
      <c r="B84" s="28" t="s">
        <v>1051</v>
      </c>
      <c r="C84" s="28" t="s">
        <v>512</v>
      </c>
      <c r="D84" s="32">
        <v>1521507</v>
      </c>
      <c r="E84" s="30">
        <v>6212.3130810000002</v>
      </c>
      <c r="F84" s="31">
        <v>0.43332376817150697</v>
      </c>
      <c r="G84" s="31"/>
    </row>
    <row r="85" spans="1:7">
      <c r="A85" s="28" t="s">
        <v>1054</v>
      </c>
      <c r="B85" s="28" t="s">
        <v>1053</v>
      </c>
      <c r="C85" s="28" t="s">
        <v>515</v>
      </c>
      <c r="D85" s="32">
        <v>245890</v>
      </c>
      <c r="E85" s="30">
        <v>6171.8389999999999</v>
      </c>
      <c r="F85" s="31">
        <v>0.43050060374570898</v>
      </c>
      <c r="G85" s="31"/>
    </row>
    <row r="86" spans="1:7">
      <c r="A86" s="28" t="s">
        <v>1056</v>
      </c>
      <c r="B86" s="28" t="s">
        <v>1055</v>
      </c>
      <c r="C86" s="28" t="s">
        <v>512</v>
      </c>
      <c r="D86" s="32">
        <v>923838</v>
      </c>
      <c r="E86" s="30">
        <v>6080.2397970000002</v>
      </c>
      <c r="F86" s="31">
        <v>0.42411133918548199</v>
      </c>
      <c r="G86" s="31"/>
    </row>
    <row r="87" spans="1:7">
      <c r="A87" s="28" t="s">
        <v>663</v>
      </c>
      <c r="B87" s="28" t="s">
        <v>662</v>
      </c>
      <c r="C87" s="28" t="s">
        <v>541</v>
      </c>
      <c r="D87" s="32">
        <v>1365476</v>
      </c>
      <c r="E87" s="30">
        <v>6001.2670200000002</v>
      </c>
      <c r="F87" s="31">
        <v>0.41860279818530799</v>
      </c>
      <c r="G87" s="31"/>
    </row>
    <row r="88" spans="1:7">
      <c r="A88" s="28" t="s">
        <v>1058</v>
      </c>
      <c r="B88" s="28" t="s">
        <v>1057</v>
      </c>
      <c r="C88" s="28" t="s">
        <v>509</v>
      </c>
      <c r="D88" s="32">
        <v>888643</v>
      </c>
      <c r="E88" s="30">
        <v>5967.6820669999997</v>
      </c>
      <c r="F88" s="31">
        <v>0.41626016699495</v>
      </c>
      <c r="G88" s="31"/>
    </row>
    <row r="89" spans="1:7">
      <c r="A89" s="28" t="s">
        <v>1060</v>
      </c>
      <c r="B89" s="28" t="s">
        <v>1059</v>
      </c>
      <c r="C89" s="28" t="s">
        <v>579</v>
      </c>
      <c r="D89" s="32">
        <v>9255068</v>
      </c>
      <c r="E89" s="30">
        <v>5834.394867</v>
      </c>
      <c r="F89" s="31">
        <v>0.40696306445038</v>
      </c>
      <c r="G89" s="31"/>
    </row>
    <row r="90" spans="1:7">
      <c r="A90" s="28" t="s">
        <v>938</v>
      </c>
      <c r="B90" s="28" t="s">
        <v>937</v>
      </c>
      <c r="C90" s="28" t="s">
        <v>512</v>
      </c>
      <c r="D90" s="32">
        <v>1477466</v>
      </c>
      <c r="E90" s="30">
        <v>5816.0449090000002</v>
      </c>
      <c r="F90" s="31">
        <v>0.40568311077730002</v>
      </c>
      <c r="G90" s="31"/>
    </row>
    <row r="91" spans="1:7">
      <c r="A91" s="28" t="s">
        <v>1062</v>
      </c>
      <c r="B91" s="28" t="s">
        <v>1061</v>
      </c>
      <c r="C91" s="28" t="s">
        <v>579</v>
      </c>
      <c r="D91" s="32">
        <v>2043230</v>
      </c>
      <c r="E91" s="30">
        <v>4018.0117949999999</v>
      </c>
      <c r="F91" s="31">
        <v>0.280265979654505</v>
      </c>
      <c r="G91" s="31"/>
    </row>
    <row r="92" spans="1:7">
      <c r="A92" s="28" t="s">
        <v>1064</v>
      </c>
      <c r="B92" s="28" t="s">
        <v>1063</v>
      </c>
      <c r="C92" s="28" t="s">
        <v>616</v>
      </c>
      <c r="D92" s="32">
        <v>2000000</v>
      </c>
      <c r="E92" s="30">
        <v>3593.2</v>
      </c>
      <c r="F92" s="31">
        <v>0.25063433595385098</v>
      </c>
      <c r="G92" s="31"/>
    </row>
    <row r="93" spans="1:7">
      <c r="A93" s="28" t="s">
        <v>1066</v>
      </c>
      <c r="B93" s="28" t="s">
        <v>1065</v>
      </c>
      <c r="C93" s="28" t="s">
        <v>567</v>
      </c>
      <c r="D93" s="32">
        <v>198861</v>
      </c>
      <c r="E93" s="30">
        <v>1197.7398029999999</v>
      </c>
      <c r="F93" s="31">
        <v>8.3545229926083098E-2</v>
      </c>
      <c r="G93" s="31"/>
    </row>
    <row r="94" spans="1:7">
      <c r="A94" s="27" t="s">
        <v>65</v>
      </c>
      <c r="B94" s="27"/>
      <c r="C94" s="27"/>
      <c r="D94" s="33"/>
      <c r="E94" s="34">
        <f>SUM(E7:E93)</f>
        <v>1398465.8296459997</v>
      </c>
      <c r="F94" s="35">
        <f>SUM(F7:F93)</f>
        <v>97.546352712756715</v>
      </c>
      <c r="G94" s="31"/>
    </row>
    <row r="95" spans="1:7">
      <c r="A95" s="28"/>
      <c r="B95" s="28"/>
      <c r="C95" s="28"/>
      <c r="D95" s="29"/>
      <c r="E95" s="30"/>
      <c r="F95" s="31"/>
      <c r="G95" s="31"/>
    </row>
    <row r="96" spans="1:7">
      <c r="A96" s="27" t="s">
        <v>66</v>
      </c>
      <c r="B96" s="28"/>
      <c r="C96" s="28"/>
      <c r="D96" s="29"/>
      <c r="E96" s="30"/>
      <c r="F96" s="31"/>
      <c r="G96" s="31"/>
    </row>
    <row r="97" spans="1:9">
      <c r="A97" s="27" t="s">
        <v>129</v>
      </c>
      <c r="B97" s="28"/>
      <c r="C97" s="28"/>
      <c r="D97" s="29"/>
      <c r="E97" s="30"/>
      <c r="F97" s="31"/>
      <c r="G97" s="31"/>
    </row>
    <row r="98" spans="1:9">
      <c r="A98" s="28" t="s">
        <v>1067</v>
      </c>
      <c r="B98" s="28" t="s">
        <v>1726</v>
      </c>
      <c r="C98" s="28" t="s">
        <v>131</v>
      </c>
      <c r="D98" s="32">
        <v>5000000</v>
      </c>
      <c r="E98" s="30">
        <v>4958.8649999999998</v>
      </c>
      <c r="F98" s="31">
        <v>0.34589275196476599</v>
      </c>
      <c r="G98" s="31">
        <v>5.2202999999999999</v>
      </c>
    </row>
    <row r="99" spans="1:9">
      <c r="A99" s="27" t="s">
        <v>65</v>
      </c>
      <c r="B99" s="27"/>
      <c r="C99" s="27"/>
      <c r="D99" s="33"/>
      <c r="E99" s="34">
        <f>SUM(E97:E98)</f>
        <v>4958.8649999999998</v>
      </c>
      <c r="F99" s="35">
        <f>SUM(F97:F98)</f>
        <v>0.34589275196476599</v>
      </c>
      <c r="G99" s="31"/>
    </row>
    <row r="100" spans="1:9">
      <c r="A100" s="28"/>
      <c r="B100" s="28"/>
      <c r="C100" s="28"/>
      <c r="D100" s="29"/>
      <c r="E100" s="30"/>
      <c r="F100" s="31"/>
      <c r="G100" s="31"/>
    </row>
    <row r="101" spans="1:9">
      <c r="A101" s="27" t="s">
        <v>137</v>
      </c>
      <c r="B101" s="27"/>
      <c r="C101" s="27"/>
      <c r="D101" s="33"/>
      <c r="E101" s="34">
        <f>E94+E99</f>
        <v>1403424.6946459997</v>
      </c>
      <c r="F101" s="35">
        <f>F94+F99</f>
        <v>97.892245464721483</v>
      </c>
      <c r="G101" s="31"/>
    </row>
    <row r="102" spans="1:9">
      <c r="A102" s="27"/>
      <c r="B102" s="27"/>
      <c r="C102" s="27"/>
      <c r="D102" s="33"/>
      <c r="E102" s="34"/>
      <c r="F102" s="35"/>
      <c r="G102" s="31"/>
    </row>
    <row r="103" spans="1:9">
      <c r="A103" s="27" t="s">
        <v>139</v>
      </c>
      <c r="B103" s="27"/>
      <c r="C103" s="27"/>
      <c r="D103" s="33"/>
      <c r="E103" s="34">
        <f>E105-(E94+E99)</f>
        <v>30217.661787400255</v>
      </c>
      <c r="F103" s="35">
        <f>F105-(F94+F99)</f>
        <v>2.1077545352785165</v>
      </c>
      <c r="G103" s="28"/>
    </row>
    <row r="104" spans="1:9">
      <c r="A104" s="27"/>
      <c r="B104" s="27"/>
      <c r="C104" s="27"/>
      <c r="D104" s="33"/>
      <c r="E104" s="34"/>
      <c r="F104" s="97"/>
      <c r="G104" s="28"/>
    </row>
    <row r="105" spans="1:9">
      <c r="A105" s="36" t="s">
        <v>138</v>
      </c>
      <c r="B105" s="36"/>
      <c r="C105" s="36"/>
      <c r="D105" s="37"/>
      <c r="E105" s="38">
        <v>1433642.3564334</v>
      </c>
      <c r="F105" s="39">
        <v>100</v>
      </c>
      <c r="G105" s="36"/>
    </row>
    <row r="106" spans="1:9">
      <c r="A106" s="8" t="s">
        <v>1725</v>
      </c>
      <c r="B106" s="135"/>
      <c r="C106" s="135"/>
      <c r="D106" s="136"/>
      <c r="E106" s="137"/>
      <c r="F106" s="17"/>
      <c r="G106" s="135"/>
    </row>
    <row r="108" spans="1:9" ht="23.25" customHeight="1">
      <c r="A108" s="162" t="s">
        <v>1329</v>
      </c>
      <c r="B108" s="162"/>
      <c r="C108" s="162"/>
      <c r="D108" s="162"/>
      <c r="F108" s="75"/>
      <c r="G108" s="75"/>
      <c r="H108" s="75"/>
      <c r="I108" s="12"/>
    </row>
    <row r="110" spans="1:9">
      <c r="A110" s="14" t="s">
        <v>145</v>
      </c>
    </row>
    <row r="111" spans="1:9">
      <c r="A111" s="14" t="s">
        <v>1324</v>
      </c>
    </row>
    <row r="112" spans="1:9">
      <c r="A112" s="14" t="s">
        <v>146</v>
      </c>
      <c r="B112" s="14"/>
      <c r="C112" s="40" t="s">
        <v>1330</v>
      </c>
      <c r="D112" s="15" t="s">
        <v>147</v>
      </c>
    </row>
    <row r="113" spans="1:4">
      <c r="A113" s="8" t="s">
        <v>171</v>
      </c>
      <c r="C113" s="41">
        <v>169.97739999999999</v>
      </c>
      <c r="D113" s="41">
        <v>175.41220000000001</v>
      </c>
    </row>
    <row r="114" spans="1:4">
      <c r="A114" s="8" t="s">
        <v>419</v>
      </c>
      <c r="C114" s="41">
        <v>42.490200000000002</v>
      </c>
      <c r="D114" s="41">
        <v>43.848799999999997</v>
      </c>
    </row>
    <row r="115" spans="1:4">
      <c r="A115" s="8" t="s">
        <v>174</v>
      </c>
      <c r="C115" s="41">
        <v>193.745</v>
      </c>
      <c r="D115" s="41">
        <v>200.07990000000001</v>
      </c>
    </row>
    <row r="116" spans="1:4">
      <c r="A116" s="8" t="s">
        <v>420</v>
      </c>
      <c r="C116" s="41">
        <v>50.353499999999997</v>
      </c>
      <c r="D116" s="41">
        <v>51.999699999999997</v>
      </c>
    </row>
    <row r="118" spans="1:4">
      <c r="A118" s="8" t="s">
        <v>166</v>
      </c>
    </row>
    <row r="120" spans="1:4">
      <c r="A120" s="14" t="s">
        <v>1325</v>
      </c>
      <c r="D120" s="46" t="s">
        <v>168</v>
      </c>
    </row>
    <row r="122" spans="1:4">
      <c r="A122" s="14" t="s">
        <v>1331</v>
      </c>
      <c r="D122" s="40" t="s">
        <v>168</v>
      </c>
    </row>
    <row r="123" spans="1:4">
      <c r="D123" s="8"/>
    </row>
    <row r="124" spans="1:4">
      <c r="A124" s="14" t="s">
        <v>1348</v>
      </c>
      <c r="D124" s="40" t="s">
        <v>168</v>
      </c>
    </row>
    <row r="125" spans="1:4">
      <c r="A125" s="14"/>
      <c r="D125" s="8"/>
    </row>
    <row r="126" spans="1:4">
      <c r="A126" s="14" t="s">
        <v>1343</v>
      </c>
      <c r="D126" s="40" t="s">
        <v>168</v>
      </c>
    </row>
    <row r="128" spans="1:4">
      <c r="A128" s="14" t="s">
        <v>1344</v>
      </c>
      <c r="D128" s="51">
        <v>0.35039827336095603</v>
      </c>
    </row>
    <row r="130" spans="1:9">
      <c r="A130" s="14" t="s">
        <v>741</v>
      </c>
      <c r="D130" s="40" t="s">
        <v>168</v>
      </c>
    </row>
    <row r="131" spans="1:9">
      <c r="D131" s="8"/>
    </row>
    <row r="132" spans="1:9">
      <c r="A132" s="14" t="s">
        <v>1355</v>
      </c>
      <c r="D132" s="40" t="s">
        <v>168</v>
      </c>
    </row>
    <row r="133" spans="1:9">
      <c r="D133" s="8"/>
    </row>
    <row r="134" spans="1:9">
      <c r="A134" s="14" t="s">
        <v>1351</v>
      </c>
      <c r="B134" s="14"/>
      <c r="D134" s="40" t="s">
        <v>168</v>
      </c>
    </row>
    <row r="135" spans="1:9">
      <c r="A135" s="14"/>
      <c r="B135" s="14"/>
      <c r="D135" s="8"/>
    </row>
    <row r="136" spans="1:9">
      <c r="A136" s="14" t="s">
        <v>1352</v>
      </c>
      <c r="B136" s="14"/>
      <c r="D136" s="40" t="s">
        <v>168</v>
      </c>
    </row>
    <row r="137" spans="1:9">
      <c r="A137" s="14"/>
      <c r="B137" s="14"/>
      <c r="D137" s="8"/>
    </row>
    <row r="138" spans="1:9">
      <c r="A138" s="14" t="s">
        <v>1353</v>
      </c>
      <c r="B138" s="14"/>
      <c r="D138" s="40" t="s">
        <v>168</v>
      </c>
    </row>
    <row r="139" spans="1:9">
      <c r="D139" s="8"/>
    </row>
    <row r="140" spans="1:9">
      <c r="A140" s="76" t="s">
        <v>1354</v>
      </c>
      <c r="B140" s="76"/>
      <c r="C140" s="76"/>
      <c r="D140" s="76"/>
    </row>
    <row r="142" spans="1:9">
      <c r="A142" s="76" t="s">
        <v>1538</v>
      </c>
      <c r="B142" s="77"/>
      <c r="C142" s="77"/>
      <c r="D142" s="77"/>
      <c r="E142" s="75"/>
      <c r="F142" s="75"/>
      <c r="G142" s="75"/>
      <c r="H142" s="77"/>
      <c r="I142" s="77"/>
    </row>
    <row r="143" spans="1:9">
      <c r="A143" s="98"/>
      <c r="B143" s="77"/>
      <c r="C143" s="77"/>
      <c r="D143" s="77"/>
      <c r="E143" s="75"/>
      <c r="F143" s="75"/>
      <c r="G143" s="75"/>
      <c r="H143" s="77"/>
      <c r="I143" s="77"/>
    </row>
    <row r="144" spans="1:9">
      <c r="A144" s="77"/>
      <c r="B144" s="77"/>
      <c r="C144" s="77"/>
      <c r="D144" s="77"/>
      <c r="E144" s="75"/>
      <c r="F144" s="75"/>
      <c r="G144" s="75"/>
      <c r="H144" s="77"/>
      <c r="I144" s="77"/>
    </row>
    <row r="145" spans="1:9">
      <c r="A145" s="77"/>
      <c r="B145" s="77"/>
      <c r="C145" s="77"/>
      <c r="D145" s="77"/>
      <c r="E145" s="75"/>
      <c r="F145" s="75"/>
      <c r="G145" s="75"/>
      <c r="H145" s="77"/>
      <c r="I145" s="77"/>
    </row>
    <row r="146" spans="1:9">
      <c r="A146" s="77"/>
      <c r="B146" s="77"/>
      <c r="C146" s="77"/>
      <c r="D146" s="77"/>
      <c r="E146" s="75"/>
      <c r="F146" s="75"/>
      <c r="G146" s="75"/>
      <c r="H146" s="77"/>
      <c r="I146" s="77"/>
    </row>
    <row r="147" spans="1:9">
      <c r="A147" s="77"/>
      <c r="B147" s="77"/>
      <c r="C147" s="77"/>
      <c r="D147" s="77"/>
      <c r="E147" s="75"/>
      <c r="F147" s="75"/>
      <c r="G147" s="75"/>
      <c r="H147" s="77"/>
      <c r="I147" s="77"/>
    </row>
    <row r="148" spans="1:9">
      <c r="A148" s="77"/>
      <c r="B148" s="77"/>
      <c r="C148" s="77"/>
      <c r="D148" s="77"/>
      <c r="E148" s="75"/>
      <c r="F148" s="75"/>
      <c r="G148" s="75"/>
      <c r="H148" s="77"/>
      <c r="I148" s="77"/>
    </row>
    <row r="149" spans="1:9">
      <c r="A149" s="77"/>
      <c r="B149" s="77"/>
      <c r="C149" s="77"/>
      <c r="D149" s="77"/>
      <c r="E149" s="75"/>
      <c r="F149" s="75"/>
      <c r="G149" s="75"/>
      <c r="H149" s="77"/>
      <c r="I149" s="77"/>
    </row>
    <row r="150" spans="1:9">
      <c r="A150" s="77"/>
      <c r="B150" s="77"/>
      <c r="C150" s="77"/>
      <c r="D150" s="77"/>
      <c r="E150" s="75"/>
      <c r="F150" s="75"/>
      <c r="G150" s="75"/>
      <c r="H150" s="77"/>
      <c r="I150" s="77"/>
    </row>
    <row r="151" spans="1:9">
      <c r="A151" s="77"/>
      <c r="B151" s="77"/>
      <c r="C151" s="77"/>
      <c r="D151" s="77"/>
      <c r="E151" s="75"/>
      <c r="F151" s="75"/>
      <c r="G151" s="75"/>
      <c r="H151" s="77"/>
      <c r="I151" s="77"/>
    </row>
    <row r="152" spans="1:9">
      <c r="A152" s="77"/>
      <c r="B152" s="77"/>
      <c r="C152" s="77"/>
      <c r="D152" s="77"/>
      <c r="E152" s="75"/>
      <c r="F152" s="75"/>
      <c r="G152" s="75"/>
      <c r="H152" s="77"/>
      <c r="I152" s="77"/>
    </row>
    <row r="153" spans="1:9">
      <c r="A153" s="77"/>
      <c r="B153" s="77"/>
      <c r="C153" s="77"/>
      <c r="D153" s="77"/>
      <c r="E153" s="75"/>
      <c r="F153" s="75"/>
      <c r="G153" s="75"/>
      <c r="H153" s="77"/>
      <c r="I153" s="77"/>
    </row>
    <row r="154" spans="1:9">
      <c r="A154" s="77"/>
      <c r="B154" s="77"/>
      <c r="C154" s="77"/>
      <c r="D154" s="77"/>
      <c r="E154" s="75"/>
      <c r="F154" s="75"/>
      <c r="G154" s="75"/>
      <c r="H154" s="77"/>
      <c r="I154" s="77"/>
    </row>
    <row r="155" spans="1:9">
      <c r="A155" s="77"/>
      <c r="B155" s="77"/>
      <c r="C155" s="77"/>
      <c r="D155" s="77"/>
      <c r="E155" s="75"/>
      <c r="F155" s="75"/>
      <c r="G155" s="75"/>
      <c r="H155" s="77"/>
      <c r="I155" s="77"/>
    </row>
    <row r="156" spans="1:9">
      <c r="A156" s="77"/>
      <c r="B156" s="77"/>
      <c r="C156" s="77"/>
      <c r="D156" s="77"/>
      <c r="E156" s="75"/>
      <c r="F156" s="75"/>
      <c r="G156" s="75"/>
      <c r="H156" s="77"/>
      <c r="I156" s="77"/>
    </row>
    <row r="157" spans="1:9">
      <c r="A157" s="77"/>
      <c r="B157" s="77"/>
      <c r="C157" s="77"/>
      <c r="D157" s="77"/>
      <c r="E157" s="75"/>
      <c r="F157" s="75"/>
      <c r="G157" s="75"/>
      <c r="H157" s="77"/>
      <c r="I157" s="77"/>
    </row>
    <row r="158" spans="1:9">
      <c r="A158" s="77"/>
      <c r="B158" s="77"/>
      <c r="C158" s="77"/>
      <c r="D158" s="77"/>
      <c r="E158" s="75"/>
      <c r="F158" s="75"/>
      <c r="G158" s="75"/>
      <c r="H158" s="77"/>
      <c r="I158" s="77"/>
    </row>
    <row r="159" spans="1:9">
      <c r="A159" s="77"/>
      <c r="B159" s="77"/>
      <c r="C159" s="77"/>
      <c r="D159" s="77"/>
      <c r="E159" s="75"/>
      <c r="F159" s="75"/>
      <c r="G159" s="75"/>
      <c r="H159" s="77"/>
      <c r="I159" s="77"/>
    </row>
    <row r="160" spans="1:9">
      <c r="A160" s="76" t="s">
        <v>1395</v>
      </c>
      <c r="B160" s="77"/>
      <c r="C160" s="77"/>
      <c r="D160" s="77"/>
      <c r="E160" s="75"/>
      <c r="F160" s="75"/>
      <c r="G160" s="75"/>
      <c r="H160" s="77"/>
      <c r="I160" s="77"/>
    </row>
    <row r="161" spans="1:9">
      <c r="A161" s="77"/>
      <c r="B161" s="77"/>
      <c r="C161" s="77"/>
      <c r="D161" s="77"/>
      <c r="E161" s="75"/>
      <c r="F161" s="75"/>
      <c r="G161" s="75"/>
      <c r="H161" s="77"/>
      <c r="I161" s="77"/>
    </row>
    <row r="162" spans="1:9">
      <c r="A162" s="76" t="s">
        <v>1539</v>
      </c>
      <c r="B162" s="77"/>
      <c r="C162" s="77"/>
      <c r="D162" s="77"/>
      <c r="E162" s="75"/>
      <c r="F162" s="75"/>
      <c r="G162" s="75"/>
      <c r="H162" s="77"/>
      <c r="I162" s="77"/>
    </row>
    <row r="163" spans="1:9">
      <c r="A163" s="77"/>
      <c r="B163" s="77"/>
      <c r="C163" s="77"/>
      <c r="D163" s="77"/>
      <c r="E163" s="75"/>
      <c r="F163" s="75"/>
      <c r="G163" s="75"/>
      <c r="H163" s="77"/>
      <c r="I163" s="77"/>
    </row>
    <row r="164" spans="1:9">
      <c r="A164" s="77"/>
      <c r="B164" s="77"/>
      <c r="C164" s="77"/>
      <c r="D164" s="77"/>
      <c r="E164" s="75"/>
      <c r="F164" s="75"/>
      <c r="G164" s="75"/>
      <c r="H164" s="77"/>
      <c r="I164" s="77"/>
    </row>
    <row r="165" spans="1:9">
      <c r="A165" s="77"/>
      <c r="B165" s="77"/>
      <c r="C165" s="77"/>
      <c r="D165" s="77"/>
      <c r="E165" s="75"/>
      <c r="F165" s="75"/>
      <c r="G165" s="75"/>
      <c r="H165" s="77"/>
      <c r="I165" s="77"/>
    </row>
    <row r="166" spans="1:9">
      <c r="A166" s="77"/>
      <c r="B166" s="77"/>
      <c r="C166" s="77"/>
      <c r="D166" s="77"/>
      <c r="E166" s="75"/>
      <c r="F166" s="75"/>
      <c r="G166" s="75"/>
      <c r="H166" s="77"/>
      <c r="I166" s="77"/>
    </row>
    <row r="167" spans="1:9">
      <c r="A167" s="77"/>
      <c r="B167" s="77"/>
      <c r="C167" s="77"/>
      <c r="D167" s="77"/>
      <c r="E167" s="75"/>
      <c r="F167" s="75"/>
      <c r="G167" s="75"/>
      <c r="H167" s="77"/>
      <c r="I167" s="77"/>
    </row>
    <row r="168" spans="1:9">
      <c r="A168" s="77"/>
      <c r="B168" s="77"/>
      <c r="C168" s="77"/>
      <c r="D168" s="77"/>
      <c r="E168" s="75"/>
      <c r="F168" s="75"/>
      <c r="G168" s="75"/>
      <c r="H168" s="77"/>
      <c r="I168" s="77"/>
    </row>
    <row r="169" spans="1:9">
      <c r="A169" s="77"/>
      <c r="B169" s="77"/>
      <c r="C169" s="77"/>
      <c r="D169" s="77"/>
      <c r="E169" s="75"/>
      <c r="F169" s="75"/>
      <c r="G169" s="75"/>
      <c r="H169" s="77"/>
      <c r="I169" s="77"/>
    </row>
    <row r="170" spans="1:9">
      <c r="A170" s="77"/>
      <c r="B170" s="77"/>
      <c r="C170" s="77"/>
      <c r="D170" s="77"/>
      <c r="E170" s="75"/>
      <c r="F170" s="75"/>
      <c r="G170" s="75"/>
      <c r="H170" s="77"/>
      <c r="I170" s="77"/>
    </row>
    <row r="171" spans="1:9">
      <c r="A171" s="77"/>
      <c r="B171" s="77"/>
      <c r="C171" s="77"/>
      <c r="D171" s="77"/>
      <c r="E171" s="75"/>
      <c r="F171" s="75"/>
      <c r="G171" s="75"/>
      <c r="H171" s="77"/>
      <c r="I171" s="77"/>
    </row>
    <row r="172" spans="1:9">
      <c r="A172" s="77"/>
      <c r="B172" s="77"/>
      <c r="C172" s="77"/>
      <c r="D172" s="77"/>
      <c r="E172" s="75"/>
      <c r="F172" s="75"/>
      <c r="G172" s="75"/>
      <c r="H172" s="77"/>
      <c r="I172" s="77"/>
    </row>
    <row r="173" spans="1:9">
      <c r="A173" s="77"/>
      <c r="B173" s="77"/>
      <c r="C173" s="77"/>
      <c r="D173" s="77"/>
      <c r="E173" s="75"/>
      <c r="F173" s="75"/>
      <c r="G173" s="75"/>
      <c r="H173" s="77"/>
      <c r="I173" s="77"/>
    </row>
    <row r="174" spans="1:9">
      <c r="A174" s="77"/>
      <c r="B174" s="77"/>
      <c r="C174" s="77"/>
      <c r="D174" s="77"/>
      <c r="E174" s="75"/>
      <c r="F174" s="75"/>
      <c r="G174" s="75"/>
      <c r="H174" s="77"/>
      <c r="I174" s="77"/>
    </row>
    <row r="175" spans="1:9">
      <c r="A175" s="77"/>
      <c r="B175" s="77"/>
      <c r="C175" s="77"/>
      <c r="D175" s="77"/>
      <c r="E175" s="75"/>
      <c r="F175" s="75"/>
      <c r="G175" s="75"/>
      <c r="H175" s="77"/>
      <c r="I175" s="77"/>
    </row>
    <row r="176" spans="1:9">
      <c r="A176" s="77"/>
      <c r="B176" s="77"/>
      <c r="C176" s="77"/>
      <c r="D176" s="77"/>
      <c r="E176" s="75"/>
      <c r="F176" s="75"/>
      <c r="G176" s="75"/>
      <c r="H176" s="77"/>
      <c r="I176" s="77"/>
    </row>
    <row r="177" spans="1:9">
      <c r="A177" s="77"/>
      <c r="B177" s="77"/>
      <c r="C177" s="77"/>
      <c r="D177" s="77"/>
      <c r="E177" s="75"/>
      <c r="F177" s="75"/>
      <c r="G177" s="75"/>
      <c r="H177" s="77"/>
      <c r="I177" s="77"/>
    </row>
    <row r="178" spans="1:9">
      <c r="A178" s="77"/>
      <c r="B178" s="77"/>
      <c r="C178" s="77"/>
      <c r="D178" s="77"/>
      <c r="E178" s="75"/>
      <c r="F178" s="75"/>
      <c r="G178" s="75"/>
      <c r="H178" s="77"/>
      <c r="I178" s="77"/>
    </row>
    <row r="179" spans="1:9">
      <c r="A179" s="77"/>
      <c r="B179" s="77"/>
      <c r="C179" s="77"/>
      <c r="D179" s="77"/>
      <c r="E179" s="75"/>
      <c r="F179" s="75"/>
      <c r="G179" s="75"/>
      <c r="H179" s="77"/>
      <c r="I179" s="77"/>
    </row>
    <row r="180" spans="1:9">
      <c r="A180" s="8" t="s">
        <v>1396</v>
      </c>
      <c r="B180" s="77"/>
      <c r="C180" s="77"/>
      <c r="D180" s="77"/>
      <c r="E180" s="75"/>
      <c r="F180" s="75"/>
      <c r="G180" s="75"/>
      <c r="H180" s="77"/>
      <c r="I180" s="77"/>
    </row>
    <row r="181" spans="1:9">
      <c r="A181" s="77"/>
      <c r="B181" s="77"/>
      <c r="C181" s="77"/>
      <c r="D181" s="77"/>
      <c r="E181" s="75"/>
      <c r="F181" s="75"/>
      <c r="G181" s="75"/>
      <c r="H181" s="77"/>
      <c r="I181" s="77"/>
    </row>
    <row r="182" spans="1:9">
      <c r="A182" s="77" t="s">
        <v>1386</v>
      </c>
      <c r="B182" s="77"/>
      <c r="C182" s="77"/>
      <c r="D182" s="77"/>
      <c r="E182" s="75"/>
      <c r="F182" s="75"/>
      <c r="G182" s="75"/>
      <c r="H182" s="77"/>
      <c r="I182" s="77"/>
    </row>
    <row r="183" spans="1:9">
      <c r="A183" s="77"/>
      <c r="B183" s="77"/>
      <c r="C183" s="77"/>
      <c r="D183" s="77"/>
      <c r="E183" s="75"/>
      <c r="F183" s="75"/>
      <c r="G183" s="75"/>
      <c r="H183" s="77"/>
      <c r="I183" s="77"/>
    </row>
    <row r="184" spans="1:9">
      <c r="A184" s="77"/>
      <c r="B184" s="77"/>
      <c r="C184" s="77"/>
      <c r="D184" s="77"/>
      <c r="E184" s="75"/>
      <c r="F184" s="75"/>
      <c r="G184" s="75"/>
      <c r="H184" s="77"/>
      <c r="I184" s="77"/>
    </row>
    <row r="185" spans="1:9">
      <c r="A185" s="77"/>
      <c r="B185" s="77"/>
      <c r="C185" s="77"/>
      <c r="D185" s="77"/>
      <c r="E185" s="75"/>
      <c r="F185" s="75"/>
      <c r="G185" s="75"/>
      <c r="H185" s="77"/>
      <c r="I185" s="77"/>
    </row>
    <row r="186" spans="1:9">
      <c r="A186" s="77"/>
      <c r="B186" s="77"/>
      <c r="C186" s="77"/>
      <c r="D186" s="77"/>
      <c r="E186" s="75"/>
      <c r="F186" s="75"/>
      <c r="G186" s="75"/>
      <c r="H186" s="77"/>
      <c r="I186" s="77"/>
    </row>
    <row r="187" spans="1:9">
      <c r="A187" s="77"/>
      <c r="B187" s="77"/>
      <c r="C187" s="77"/>
      <c r="D187" s="77"/>
      <c r="E187" s="75"/>
      <c r="F187" s="75"/>
      <c r="G187" s="75"/>
      <c r="H187" s="77"/>
      <c r="I187" s="77"/>
    </row>
    <row r="188" spans="1:9">
      <c r="A188" s="77"/>
      <c r="B188" s="77"/>
      <c r="C188" s="77"/>
      <c r="D188" s="77"/>
      <c r="E188" s="75"/>
      <c r="F188" s="75"/>
      <c r="G188" s="75"/>
      <c r="H188" s="77"/>
      <c r="I188" s="77"/>
    </row>
    <row r="189" spans="1:9">
      <c r="A189" s="77"/>
      <c r="B189" s="77"/>
      <c r="C189" s="77"/>
      <c r="D189" s="77"/>
      <c r="E189" s="75"/>
      <c r="F189" s="75"/>
      <c r="G189" s="75"/>
      <c r="H189" s="77"/>
      <c r="I189" s="77"/>
    </row>
    <row r="190" spans="1:9">
      <c r="A190" s="77"/>
      <c r="B190" s="77"/>
      <c r="C190" s="77"/>
      <c r="D190" s="77"/>
      <c r="E190" s="75"/>
      <c r="F190" s="75"/>
      <c r="G190" s="75"/>
      <c r="H190" s="77"/>
      <c r="I190" s="77"/>
    </row>
    <row r="191" spans="1:9">
      <c r="A191" s="77"/>
      <c r="B191" s="77"/>
      <c r="C191" s="77"/>
      <c r="D191" s="77"/>
      <c r="E191" s="75"/>
      <c r="F191" s="75"/>
      <c r="G191" s="75"/>
      <c r="H191" s="77"/>
      <c r="I191" s="77"/>
    </row>
    <row r="192" spans="1:9">
      <c r="A192" s="77"/>
      <c r="B192" s="77"/>
      <c r="C192" s="77"/>
      <c r="D192" s="77"/>
      <c r="E192" s="75"/>
      <c r="F192" s="75"/>
      <c r="G192" s="75"/>
      <c r="H192" s="77"/>
      <c r="I192" s="77"/>
    </row>
    <row r="193" spans="1:9">
      <c r="A193" s="77"/>
      <c r="B193" s="77"/>
      <c r="C193" s="77"/>
      <c r="D193" s="77"/>
      <c r="E193" s="75"/>
      <c r="F193" s="75"/>
      <c r="G193" s="75"/>
      <c r="H193" s="77"/>
      <c r="I193" s="77"/>
    </row>
    <row r="194" spans="1:9">
      <c r="A194" s="77"/>
      <c r="B194" s="77"/>
      <c r="C194" s="77"/>
      <c r="D194" s="77"/>
      <c r="E194" s="75"/>
      <c r="F194" s="75"/>
      <c r="G194" s="75"/>
      <c r="H194" s="77"/>
      <c r="I194" s="77"/>
    </row>
    <row r="195" spans="1:9">
      <c r="A195" s="77"/>
      <c r="B195" s="77"/>
      <c r="C195" s="77"/>
      <c r="D195" s="77"/>
      <c r="E195" s="75"/>
      <c r="F195" s="75"/>
      <c r="G195" s="75"/>
      <c r="H195" s="77"/>
      <c r="I195" s="77"/>
    </row>
    <row r="196" spans="1:9">
      <c r="A196" s="77"/>
      <c r="B196" s="77"/>
      <c r="C196" s="77"/>
      <c r="D196" s="77"/>
      <c r="E196" s="75"/>
      <c r="F196" s="75"/>
      <c r="G196" s="75"/>
      <c r="H196" s="77"/>
      <c r="I196" s="77"/>
    </row>
    <row r="197" spans="1:9">
      <c r="A197" s="77"/>
      <c r="B197" s="77"/>
      <c r="C197" s="77"/>
      <c r="D197" s="77"/>
      <c r="E197" s="75"/>
      <c r="F197" s="75"/>
      <c r="G197" s="75"/>
      <c r="H197" s="77"/>
      <c r="I197" s="77"/>
    </row>
    <row r="198" spans="1:9">
      <c r="A198" s="77"/>
      <c r="B198" s="77"/>
      <c r="C198" s="77"/>
      <c r="D198" s="77"/>
      <c r="E198" s="75"/>
      <c r="F198" s="75"/>
      <c r="G198" s="75"/>
      <c r="H198" s="77"/>
      <c r="I198" s="77"/>
    </row>
    <row r="199" spans="1:9">
      <c r="A199" s="77"/>
      <c r="B199" s="77"/>
      <c r="C199" s="77"/>
      <c r="D199" s="77"/>
      <c r="E199" s="75"/>
      <c r="F199" s="75"/>
      <c r="G199" s="75"/>
      <c r="H199" s="77"/>
      <c r="I199" s="77"/>
    </row>
    <row r="200" spans="1:9">
      <c r="A200" s="77"/>
      <c r="B200" s="77"/>
      <c r="C200" s="77"/>
      <c r="D200" s="77"/>
      <c r="E200" s="75"/>
      <c r="F200" s="75"/>
      <c r="G200" s="75"/>
      <c r="H200" s="77"/>
      <c r="I200" s="77"/>
    </row>
    <row r="201" spans="1:9">
      <c r="A201" s="77"/>
      <c r="B201" s="77"/>
      <c r="C201" s="77"/>
      <c r="D201" s="77"/>
      <c r="E201" s="75"/>
      <c r="F201" s="75"/>
      <c r="G201" s="75"/>
      <c r="H201" s="77"/>
      <c r="I201" s="77"/>
    </row>
  </sheetData>
  <mergeCells count="2">
    <mergeCell ref="A1:F1"/>
    <mergeCell ref="A108:D108"/>
  </mergeCells>
  <conditionalFormatting sqref="F2:F3 F5:F107 F109:F141 F202:F65536">
    <cfRule type="cellIs" dxfId="66" priority="3" stopIfTrue="1" operator="between">
      <formula>0.009</formula>
      <formula>-0.009</formula>
    </cfRule>
  </conditionalFormatting>
  <conditionalFormatting sqref="F108:H108">
    <cfRule type="cellIs" dxfId="65" priority="2" stopIfTrue="1" operator="between">
      <formula>0.009</formula>
      <formula>-0.009</formula>
    </cfRule>
  </conditionalFormatting>
  <conditionalFormatting sqref="F142:G176">
    <cfRule type="cellIs" dxfId="64"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F08FB-15FE-4A1E-A5AD-BC971EFA4D13}">
  <dimension ref="A1:IV170"/>
  <sheetViews>
    <sheetView zoomScale="80" zoomScaleNormal="80" workbookViewId="0">
      <selection sqref="A1:F1"/>
    </sheetView>
  </sheetViews>
  <sheetFormatPr defaultColWidth="9.28515625" defaultRowHeight="11.25"/>
  <cols>
    <col min="1" max="1" width="33.85546875" style="8" bestFit="1" customWidth="1"/>
    <col min="2" max="2" width="33.28515625" style="8" bestFit="1" customWidth="1"/>
    <col min="3" max="3" width="22.28515625" style="8" bestFit="1" customWidth="1"/>
    <col min="4" max="4" width="15.7109375" style="9" customWidth="1"/>
    <col min="5" max="5" width="24.85546875" style="12" customWidth="1"/>
    <col min="6" max="6" width="11.7109375" style="13" bestFit="1" customWidth="1"/>
    <col min="7" max="16384" width="9.28515625" style="8"/>
  </cols>
  <sheetData>
    <row r="1" spans="1:7" s="1" customFormat="1" ht="15">
      <c r="A1" s="160" t="s">
        <v>29</v>
      </c>
      <c r="B1" s="174"/>
      <c r="C1" s="174"/>
      <c r="D1" s="174"/>
      <c r="E1" s="174"/>
      <c r="F1" s="174"/>
    </row>
    <row r="2" spans="1:7" s="1" customFormat="1" ht="12">
      <c r="D2" s="6"/>
      <c r="E2" s="7"/>
      <c r="F2" s="11"/>
    </row>
    <row r="3" spans="1:7" s="1" customFormat="1" ht="12">
      <c r="A3" s="10" t="s">
        <v>7</v>
      </c>
      <c r="B3" s="2"/>
      <c r="C3" s="3"/>
      <c r="D3" s="4"/>
      <c r="E3" s="5"/>
      <c r="F3" s="11"/>
    </row>
    <row r="4" spans="1:7" s="1" customFormat="1" ht="19.149999999999999" customHeight="1">
      <c r="A4" s="18" t="s">
        <v>2</v>
      </c>
      <c r="B4" s="18" t="s">
        <v>0</v>
      </c>
      <c r="C4" s="19" t="s">
        <v>4</v>
      </c>
      <c r="D4" s="20" t="s">
        <v>1</v>
      </c>
      <c r="E4" s="91" t="s">
        <v>6</v>
      </c>
      <c r="F4" s="21" t="s">
        <v>3</v>
      </c>
      <c r="G4" s="92" t="s">
        <v>5</v>
      </c>
    </row>
    <row r="5" spans="1:7">
      <c r="A5" s="22" t="s">
        <v>485</v>
      </c>
      <c r="B5" s="23"/>
      <c r="C5" s="23"/>
      <c r="D5" s="24"/>
      <c r="E5" s="25"/>
      <c r="F5" s="26"/>
      <c r="G5" s="93"/>
    </row>
    <row r="6" spans="1:7">
      <c r="A6" s="27" t="s">
        <v>44</v>
      </c>
      <c r="B6" s="28"/>
      <c r="C6" s="28"/>
      <c r="D6" s="29"/>
      <c r="E6" s="30"/>
      <c r="F6" s="31"/>
      <c r="G6" s="31"/>
    </row>
    <row r="7" spans="1:7">
      <c r="A7" s="28" t="s">
        <v>556</v>
      </c>
      <c r="B7" s="28" t="s">
        <v>555</v>
      </c>
      <c r="C7" s="28" t="s">
        <v>544</v>
      </c>
      <c r="D7" s="32">
        <v>1290170</v>
      </c>
      <c r="E7" s="30">
        <v>56524.928039999999</v>
      </c>
      <c r="F7" s="31">
        <v>6.1493064675978903</v>
      </c>
      <c r="G7" s="31"/>
    </row>
    <row r="8" spans="1:7">
      <c r="A8" s="28" t="s">
        <v>492</v>
      </c>
      <c r="B8" s="28" t="s">
        <v>491</v>
      </c>
      <c r="C8" s="28" t="s">
        <v>488</v>
      </c>
      <c r="D8" s="32">
        <v>4537073</v>
      </c>
      <c r="E8" s="30">
        <v>46591.202640000003</v>
      </c>
      <c r="F8" s="31">
        <v>5.0686235907203798</v>
      </c>
      <c r="G8" s="31"/>
    </row>
    <row r="9" spans="1:7">
      <c r="A9" s="28" t="s">
        <v>499</v>
      </c>
      <c r="B9" s="28" t="s">
        <v>498</v>
      </c>
      <c r="C9" s="28" t="s">
        <v>500</v>
      </c>
      <c r="D9" s="32">
        <v>3070606</v>
      </c>
      <c r="E9" s="30">
        <v>39730.571029999999</v>
      </c>
      <c r="F9" s="31">
        <v>4.3222603878990498</v>
      </c>
      <c r="G9" s="31"/>
    </row>
    <row r="10" spans="1:7">
      <c r="A10" s="28" t="s">
        <v>803</v>
      </c>
      <c r="B10" s="28" t="s">
        <v>802</v>
      </c>
      <c r="C10" s="28" t="s">
        <v>559</v>
      </c>
      <c r="D10" s="32">
        <v>3703959</v>
      </c>
      <c r="E10" s="30">
        <v>38600.808720000001</v>
      </c>
      <c r="F10" s="31">
        <v>4.1993543547446999</v>
      </c>
      <c r="G10" s="31"/>
    </row>
    <row r="11" spans="1:7">
      <c r="A11" s="28" t="s">
        <v>1017</v>
      </c>
      <c r="B11" s="28" t="s">
        <v>1016</v>
      </c>
      <c r="C11" s="28" t="s">
        <v>515</v>
      </c>
      <c r="D11" s="32">
        <v>641410</v>
      </c>
      <c r="E11" s="30">
        <v>32592.607739999999</v>
      </c>
      <c r="F11" s="31">
        <v>3.5457264700918101</v>
      </c>
      <c r="G11" s="31"/>
    </row>
    <row r="12" spans="1:7">
      <c r="A12" s="28" t="s">
        <v>624</v>
      </c>
      <c r="B12" s="28" t="s">
        <v>623</v>
      </c>
      <c r="C12" s="28" t="s">
        <v>625</v>
      </c>
      <c r="D12" s="32">
        <v>2319712</v>
      </c>
      <c r="E12" s="30">
        <v>32390.138660000001</v>
      </c>
      <c r="F12" s="31">
        <v>3.52370000378209</v>
      </c>
      <c r="G12" s="31"/>
    </row>
    <row r="13" spans="1:7">
      <c r="A13" s="28" t="s">
        <v>514</v>
      </c>
      <c r="B13" s="28" t="s">
        <v>513</v>
      </c>
      <c r="C13" s="28" t="s">
        <v>515</v>
      </c>
      <c r="D13" s="32">
        <v>1288353</v>
      </c>
      <c r="E13" s="30">
        <v>30456.664919999999</v>
      </c>
      <c r="F13" s="31">
        <v>3.31335877935985</v>
      </c>
      <c r="G13" s="31"/>
    </row>
    <row r="14" spans="1:7">
      <c r="A14" s="28" t="s">
        <v>880</v>
      </c>
      <c r="B14" s="28" t="s">
        <v>879</v>
      </c>
      <c r="C14" s="28" t="s">
        <v>515</v>
      </c>
      <c r="D14" s="32">
        <v>1662735</v>
      </c>
      <c r="E14" s="30">
        <v>29741.340950000002</v>
      </c>
      <c r="F14" s="31">
        <v>3.2355391966080398</v>
      </c>
      <c r="G14" s="31"/>
    </row>
    <row r="15" spans="1:7">
      <c r="A15" s="28" t="s">
        <v>715</v>
      </c>
      <c r="B15" s="28" t="s">
        <v>714</v>
      </c>
      <c r="C15" s="28" t="s">
        <v>523</v>
      </c>
      <c r="D15" s="32">
        <v>1138424</v>
      </c>
      <c r="E15" s="30">
        <v>28979.72134</v>
      </c>
      <c r="F15" s="31">
        <v>3.1526831443135901</v>
      </c>
      <c r="G15" s="31"/>
    </row>
    <row r="16" spans="1:7">
      <c r="A16" s="28" t="s">
        <v>487</v>
      </c>
      <c r="B16" s="28" t="s">
        <v>486</v>
      </c>
      <c r="C16" s="28" t="s">
        <v>488</v>
      </c>
      <c r="D16" s="32">
        <v>3397672</v>
      </c>
      <c r="E16" s="30">
        <v>27111.723720000002</v>
      </c>
      <c r="F16" s="31">
        <v>2.9494650201260701</v>
      </c>
      <c r="G16" s="31"/>
    </row>
    <row r="17" spans="1:7">
      <c r="A17" s="28" t="s">
        <v>725</v>
      </c>
      <c r="B17" s="28" t="s">
        <v>724</v>
      </c>
      <c r="C17" s="28" t="s">
        <v>564</v>
      </c>
      <c r="D17" s="32">
        <v>1018302</v>
      </c>
      <c r="E17" s="30">
        <v>26839.38581</v>
      </c>
      <c r="F17" s="31">
        <v>2.9198375738045099</v>
      </c>
      <c r="G17" s="31"/>
    </row>
    <row r="18" spans="1:7">
      <c r="A18" s="28" t="s">
        <v>525</v>
      </c>
      <c r="B18" s="28" t="s">
        <v>524</v>
      </c>
      <c r="C18" s="28" t="s">
        <v>526</v>
      </c>
      <c r="D18" s="32">
        <v>7482056</v>
      </c>
      <c r="E18" s="30">
        <v>26684.75272</v>
      </c>
      <c r="F18" s="31">
        <v>2.9030151506115298</v>
      </c>
      <c r="G18" s="31"/>
    </row>
    <row r="19" spans="1:7">
      <c r="A19" s="28" t="s">
        <v>817</v>
      </c>
      <c r="B19" s="28" t="s">
        <v>694</v>
      </c>
      <c r="C19" s="28" t="s">
        <v>506</v>
      </c>
      <c r="D19" s="32">
        <v>741718</v>
      </c>
      <c r="E19" s="30">
        <v>25667.893110000001</v>
      </c>
      <c r="F19" s="31">
        <v>2.7923917213877498</v>
      </c>
      <c r="G19" s="31"/>
    </row>
    <row r="20" spans="1:7">
      <c r="A20" s="28" t="s">
        <v>995</v>
      </c>
      <c r="B20" s="28" t="s">
        <v>994</v>
      </c>
      <c r="C20" s="28" t="s">
        <v>515</v>
      </c>
      <c r="D20" s="32">
        <v>1962941</v>
      </c>
      <c r="E20" s="30">
        <v>22954.63205</v>
      </c>
      <c r="F20" s="31">
        <v>2.4972179925024598</v>
      </c>
      <c r="G20" s="31"/>
    </row>
    <row r="21" spans="1:7">
      <c r="A21" s="28" t="s">
        <v>494</v>
      </c>
      <c r="B21" s="28" t="s">
        <v>493</v>
      </c>
      <c r="C21" s="28" t="s">
        <v>488</v>
      </c>
      <c r="D21" s="32">
        <v>1634640</v>
      </c>
      <c r="E21" s="30">
        <v>21997.350480000001</v>
      </c>
      <c r="F21" s="31">
        <v>2.3930760156113502</v>
      </c>
      <c r="G21" s="31"/>
    </row>
    <row r="22" spans="1:7">
      <c r="A22" s="28" t="s">
        <v>767</v>
      </c>
      <c r="B22" s="28" t="s">
        <v>766</v>
      </c>
      <c r="C22" s="28" t="s">
        <v>488</v>
      </c>
      <c r="D22" s="32">
        <v>25878858</v>
      </c>
      <c r="E22" s="30">
        <v>20571.104220000001</v>
      </c>
      <c r="F22" s="31">
        <v>2.2379157057247299</v>
      </c>
      <c r="G22" s="31"/>
    </row>
    <row r="23" spans="1:7">
      <c r="A23" s="28" t="s">
        <v>563</v>
      </c>
      <c r="B23" s="28" t="s">
        <v>562</v>
      </c>
      <c r="C23" s="28" t="s">
        <v>564</v>
      </c>
      <c r="D23" s="32">
        <v>253035</v>
      </c>
      <c r="E23" s="30">
        <v>19053.535500000002</v>
      </c>
      <c r="F23" s="31">
        <v>2.0728204907725498</v>
      </c>
      <c r="G23" s="31"/>
    </row>
    <row r="24" spans="1:7">
      <c r="A24" s="28" t="s">
        <v>980</v>
      </c>
      <c r="B24" s="28" t="s">
        <v>979</v>
      </c>
      <c r="C24" s="28" t="s">
        <v>541</v>
      </c>
      <c r="D24" s="32">
        <v>2294130</v>
      </c>
      <c r="E24" s="30">
        <v>17996.302790000002</v>
      </c>
      <c r="F24" s="31">
        <v>1.9578049008940801</v>
      </c>
      <c r="G24" s="31"/>
    </row>
    <row r="25" spans="1:7">
      <c r="A25" s="28" t="s">
        <v>605</v>
      </c>
      <c r="B25" s="28" t="s">
        <v>604</v>
      </c>
      <c r="C25" s="28" t="s">
        <v>606</v>
      </c>
      <c r="D25" s="32">
        <v>1086314</v>
      </c>
      <c r="E25" s="30">
        <v>17691.709800000001</v>
      </c>
      <c r="F25" s="31">
        <v>1.9246684475036999</v>
      </c>
      <c r="G25" s="31"/>
    </row>
    <row r="26" spans="1:7">
      <c r="A26" s="28" t="s">
        <v>784</v>
      </c>
      <c r="B26" s="28" t="s">
        <v>783</v>
      </c>
      <c r="C26" s="28" t="s">
        <v>506</v>
      </c>
      <c r="D26" s="32">
        <v>4533673</v>
      </c>
      <c r="E26" s="30">
        <v>15967.596310000001</v>
      </c>
      <c r="F26" s="31">
        <v>1.73710337484359</v>
      </c>
      <c r="G26" s="31"/>
    </row>
    <row r="27" spans="1:7">
      <c r="A27" s="28" t="s">
        <v>1003</v>
      </c>
      <c r="B27" s="28" t="s">
        <v>1002</v>
      </c>
      <c r="C27" s="28" t="s">
        <v>488</v>
      </c>
      <c r="D27" s="32">
        <v>27024464</v>
      </c>
      <c r="E27" s="30">
        <v>15957.94599</v>
      </c>
      <c r="F27" s="31">
        <v>1.73605352343735</v>
      </c>
      <c r="G27" s="31"/>
    </row>
    <row r="28" spans="1:7">
      <c r="A28" s="28" t="s">
        <v>898</v>
      </c>
      <c r="B28" s="28" t="s">
        <v>897</v>
      </c>
      <c r="C28" s="28" t="s">
        <v>523</v>
      </c>
      <c r="D28" s="32">
        <v>2533367</v>
      </c>
      <c r="E28" s="30">
        <v>15786.676460000001</v>
      </c>
      <c r="F28" s="31">
        <v>1.71742123384317</v>
      </c>
      <c r="G28" s="31"/>
    </row>
    <row r="29" spans="1:7">
      <c r="A29" s="28" t="s">
        <v>1069</v>
      </c>
      <c r="B29" s="28" t="s">
        <v>1068</v>
      </c>
      <c r="C29" s="28" t="s">
        <v>503</v>
      </c>
      <c r="D29" s="32">
        <v>731054</v>
      </c>
      <c r="E29" s="30">
        <v>14406.15012</v>
      </c>
      <c r="F29" s="31">
        <v>1.56723476133243</v>
      </c>
      <c r="G29" s="31"/>
    </row>
    <row r="30" spans="1:7">
      <c r="A30" s="28" t="s">
        <v>1071</v>
      </c>
      <c r="B30" s="28" t="s">
        <v>1070</v>
      </c>
      <c r="C30" s="28" t="s">
        <v>515</v>
      </c>
      <c r="D30" s="32">
        <v>483771</v>
      </c>
      <c r="E30" s="30">
        <v>13989.689780000001</v>
      </c>
      <c r="F30" s="31">
        <v>1.521928338997</v>
      </c>
      <c r="G30" s="31"/>
    </row>
    <row r="31" spans="1:7">
      <c r="A31" s="28" t="s">
        <v>540</v>
      </c>
      <c r="B31" s="28" t="s">
        <v>539</v>
      </c>
      <c r="C31" s="28" t="s">
        <v>541</v>
      </c>
      <c r="D31" s="32">
        <v>2520884</v>
      </c>
      <c r="E31" s="30">
        <v>13616.55493</v>
      </c>
      <c r="F31" s="31">
        <v>1.4813352657114001</v>
      </c>
      <c r="G31" s="31"/>
    </row>
    <row r="32" spans="1:7">
      <c r="A32" s="28" t="s">
        <v>1073</v>
      </c>
      <c r="B32" s="28" t="s">
        <v>1072</v>
      </c>
      <c r="C32" s="28" t="s">
        <v>810</v>
      </c>
      <c r="D32" s="32">
        <v>1495526</v>
      </c>
      <c r="E32" s="30">
        <v>13190.53932</v>
      </c>
      <c r="F32" s="31">
        <v>1.4349893323912</v>
      </c>
      <c r="G32" s="31"/>
    </row>
    <row r="33" spans="1:7">
      <c r="A33" s="28" t="s">
        <v>723</v>
      </c>
      <c r="B33" s="28" t="s">
        <v>722</v>
      </c>
      <c r="C33" s="28" t="s">
        <v>552</v>
      </c>
      <c r="D33" s="32">
        <v>741964</v>
      </c>
      <c r="E33" s="30">
        <v>13100.85835</v>
      </c>
      <c r="F33" s="31">
        <v>1.4252330038479599</v>
      </c>
      <c r="G33" s="31"/>
    </row>
    <row r="34" spans="1:7">
      <c r="A34" s="28" t="s">
        <v>548</v>
      </c>
      <c r="B34" s="28" t="s">
        <v>547</v>
      </c>
      <c r="C34" s="28" t="s">
        <v>549</v>
      </c>
      <c r="D34" s="32">
        <v>236227</v>
      </c>
      <c r="E34" s="30">
        <v>12681.610269999999</v>
      </c>
      <c r="F34" s="31">
        <v>1.37962330527306</v>
      </c>
      <c r="G34" s="31"/>
    </row>
    <row r="35" spans="1:7">
      <c r="A35" s="28" t="s">
        <v>1075</v>
      </c>
      <c r="B35" s="28" t="s">
        <v>1074</v>
      </c>
      <c r="C35" s="28" t="s">
        <v>946</v>
      </c>
      <c r="D35" s="32">
        <v>775972</v>
      </c>
      <c r="E35" s="30">
        <v>11014.92254</v>
      </c>
      <c r="F35" s="31">
        <v>1.19830553994478</v>
      </c>
      <c r="G35" s="31"/>
    </row>
    <row r="36" spans="1:7">
      <c r="A36" s="28" t="s">
        <v>578</v>
      </c>
      <c r="B36" s="28" t="s">
        <v>577</v>
      </c>
      <c r="C36" s="28" t="s">
        <v>579</v>
      </c>
      <c r="D36" s="32">
        <v>9002650</v>
      </c>
      <c r="E36" s="30">
        <v>10501.59123</v>
      </c>
      <c r="F36" s="31">
        <v>1.14246059411186</v>
      </c>
      <c r="G36" s="31"/>
    </row>
    <row r="37" spans="1:7">
      <c r="A37" s="28" t="s">
        <v>1048</v>
      </c>
      <c r="B37" s="28" t="s">
        <v>1047</v>
      </c>
      <c r="C37" s="28" t="s">
        <v>523</v>
      </c>
      <c r="D37" s="32">
        <v>6154389</v>
      </c>
      <c r="E37" s="30">
        <v>10344.912469999999</v>
      </c>
      <c r="F37" s="31">
        <v>1.1254156239436199</v>
      </c>
      <c r="G37" s="31"/>
    </row>
    <row r="38" spans="1:7">
      <c r="A38" s="28" t="s">
        <v>554</v>
      </c>
      <c r="B38" s="28" t="s">
        <v>553</v>
      </c>
      <c r="C38" s="28" t="s">
        <v>523</v>
      </c>
      <c r="D38" s="32">
        <v>717992</v>
      </c>
      <c r="E38" s="30">
        <v>10292.41532</v>
      </c>
      <c r="F38" s="31">
        <v>1.11970449656639</v>
      </c>
      <c r="G38" s="31"/>
    </row>
    <row r="39" spans="1:7">
      <c r="A39" s="28" t="s">
        <v>1066</v>
      </c>
      <c r="B39" s="28" t="s">
        <v>1065</v>
      </c>
      <c r="C39" s="28" t="s">
        <v>567</v>
      </c>
      <c r="D39" s="32">
        <v>1563667</v>
      </c>
      <c r="E39" s="30">
        <v>9417.9663409999994</v>
      </c>
      <c r="F39" s="31">
        <v>1.0245738179683801</v>
      </c>
      <c r="G39" s="31"/>
    </row>
    <row r="40" spans="1:7">
      <c r="A40" s="28" t="s">
        <v>697</v>
      </c>
      <c r="B40" s="28" t="s">
        <v>696</v>
      </c>
      <c r="C40" s="28" t="s">
        <v>503</v>
      </c>
      <c r="D40" s="32">
        <v>2314234</v>
      </c>
      <c r="E40" s="30">
        <v>9064.8545780000004</v>
      </c>
      <c r="F40" s="31">
        <v>0.98615904198733995</v>
      </c>
      <c r="G40" s="31"/>
    </row>
    <row r="41" spans="1:7">
      <c r="A41" s="28" t="s">
        <v>948</v>
      </c>
      <c r="B41" s="28" t="s">
        <v>947</v>
      </c>
      <c r="C41" s="28" t="s">
        <v>509</v>
      </c>
      <c r="D41" s="32">
        <v>1148909</v>
      </c>
      <c r="E41" s="30">
        <v>8240.5498029999999</v>
      </c>
      <c r="F41" s="31">
        <v>0.89648351545518201</v>
      </c>
      <c r="G41" s="31"/>
    </row>
    <row r="42" spans="1:7">
      <c r="A42" s="28" t="s">
        <v>746</v>
      </c>
      <c r="B42" s="28" t="s">
        <v>745</v>
      </c>
      <c r="C42" s="28" t="s">
        <v>616</v>
      </c>
      <c r="D42" s="32">
        <v>2361050</v>
      </c>
      <c r="E42" s="30">
        <v>8098.4014999999999</v>
      </c>
      <c r="F42" s="31">
        <v>0.88101930330479505</v>
      </c>
      <c r="G42" s="31"/>
    </row>
    <row r="43" spans="1:7">
      <c r="A43" s="28" t="s">
        <v>1032</v>
      </c>
      <c r="B43" s="28" t="s">
        <v>1031</v>
      </c>
      <c r="C43" s="28" t="s">
        <v>559</v>
      </c>
      <c r="D43" s="32">
        <v>1429794</v>
      </c>
      <c r="E43" s="30">
        <v>7260.4939320000003</v>
      </c>
      <c r="F43" s="31">
        <v>0.78986393865744098</v>
      </c>
      <c r="G43" s="31"/>
    </row>
    <row r="44" spans="1:7">
      <c r="A44" s="28" t="s">
        <v>1077</v>
      </c>
      <c r="B44" s="28" t="s">
        <v>1076</v>
      </c>
      <c r="C44" s="28" t="s">
        <v>625</v>
      </c>
      <c r="D44" s="32">
        <v>16121</v>
      </c>
      <c r="E44" s="30">
        <v>6405.6793500000003</v>
      </c>
      <c r="F44" s="31">
        <v>0.69686927205707305</v>
      </c>
      <c r="G44" s="31"/>
    </row>
    <row r="45" spans="1:7">
      <c r="A45" s="28" t="s">
        <v>517</v>
      </c>
      <c r="B45" s="28" t="s">
        <v>516</v>
      </c>
      <c r="C45" s="28" t="s">
        <v>518</v>
      </c>
      <c r="D45" s="32">
        <v>54343</v>
      </c>
      <c r="E45" s="30">
        <v>6115.2177899999997</v>
      </c>
      <c r="F45" s="31">
        <v>0.66527016682278395</v>
      </c>
      <c r="G45" s="31"/>
    </row>
    <row r="46" spans="1:7">
      <c r="A46" s="28" t="s">
        <v>1079</v>
      </c>
      <c r="B46" s="28" t="s">
        <v>1078</v>
      </c>
      <c r="C46" s="28" t="s">
        <v>509</v>
      </c>
      <c r="D46" s="32">
        <v>636067</v>
      </c>
      <c r="E46" s="30">
        <v>5150.552533</v>
      </c>
      <c r="F46" s="31">
        <v>0.56032492390731703</v>
      </c>
      <c r="G46" s="31"/>
    </row>
    <row r="47" spans="1:7">
      <c r="A47" s="28" t="s">
        <v>934</v>
      </c>
      <c r="B47" s="28" t="s">
        <v>933</v>
      </c>
      <c r="C47" s="28" t="s">
        <v>509</v>
      </c>
      <c r="D47" s="32">
        <v>1072111</v>
      </c>
      <c r="E47" s="30">
        <v>4559.688083</v>
      </c>
      <c r="F47" s="31">
        <v>0.49604520326286999</v>
      </c>
      <c r="G47" s="31"/>
    </row>
    <row r="48" spans="1:7">
      <c r="A48" s="28" t="s">
        <v>989</v>
      </c>
      <c r="B48" s="28" t="s">
        <v>988</v>
      </c>
      <c r="C48" s="28" t="s">
        <v>810</v>
      </c>
      <c r="D48" s="32">
        <v>285855</v>
      </c>
      <c r="E48" s="30">
        <v>4420.4617200000002</v>
      </c>
      <c r="F48" s="31">
        <v>0.48089886687390299</v>
      </c>
      <c r="G48" s="31"/>
    </row>
    <row r="49" spans="1:7">
      <c r="A49" s="27" t="s">
        <v>65</v>
      </c>
      <c r="B49" s="27"/>
      <c r="C49" s="27"/>
      <c r="D49" s="33"/>
      <c r="E49" s="34">
        <f>SUM(E7:E48)</f>
        <v>801761.70296000002</v>
      </c>
      <c r="F49" s="35">
        <f>SUM(F7:F48)</f>
        <v>87.223081858597013</v>
      </c>
      <c r="G49" s="31"/>
    </row>
    <row r="50" spans="1:7">
      <c r="A50" s="28"/>
      <c r="B50" s="28"/>
      <c r="C50" s="28"/>
      <c r="D50" s="29"/>
      <c r="E50" s="30"/>
      <c r="F50" s="31"/>
      <c r="G50" s="31"/>
    </row>
    <row r="51" spans="1:7">
      <c r="A51" s="27" t="s">
        <v>1819</v>
      </c>
      <c r="B51" s="28"/>
      <c r="C51" s="28"/>
      <c r="D51" s="29"/>
      <c r="E51" s="30"/>
      <c r="F51" s="31"/>
      <c r="G51" s="31"/>
    </row>
    <row r="52" spans="1:7">
      <c r="A52" s="28"/>
      <c r="B52" s="28" t="s">
        <v>1080</v>
      </c>
      <c r="C52" s="28" t="s">
        <v>946</v>
      </c>
      <c r="D52" s="32">
        <v>23815</v>
      </c>
      <c r="E52" s="30">
        <v>2.3814999999999999E-3</v>
      </c>
      <c r="F52" s="31">
        <v>2.5908168060330998E-7</v>
      </c>
      <c r="G52" s="31"/>
    </row>
    <row r="53" spans="1:7">
      <c r="A53" s="27" t="s">
        <v>65</v>
      </c>
      <c r="B53" s="27"/>
      <c r="C53" s="27"/>
      <c r="D53" s="33"/>
      <c r="E53" s="34">
        <f>SUM(E51:E52)</f>
        <v>2.3814999999999999E-3</v>
      </c>
      <c r="F53" s="35">
        <f>SUM(F51:F52)</f>
        <v>2.5908168060330998E-7</v>
      </c>
      <c r="G53" s="31"/>
    </row>
    <row r="54" spans="1:7">
      <c r="A54" s="28"/>
      <c r="B54" s="28"/>
      <c r="C54" s="28"/>
      <c r="D54" s="29"/>
      <c r="E54" s="30"/>
      <c r="F54" s="31"/>
      <c r="G54" s="31"/>
    </row>
    <row r="55" spans="1:7">
      <c r="A55" s="27" t="s">
        <v>953</v>
      </c>
      <c r="B55" s="28"/>
      <c r="C55" s="28"/>
      <c r="D55" s="29"/>
      <c r="E55" s="30"/>
      <c r="F55" s="31"/>
      <c r="G55" s="31"/>
    </row>
    <row r="56" spans="1:7">
      <c r="A56" s="28" t="s">
        <v>1082</v>
      </c>
      <c r="B56" s="28" t="s">
        <v>1081</v>
      </c>
      <c r="C56" s="28" t="s">
        <v>625</v>
      </c>
      <c r="D56" s="32">
        <v>234384</v>
      </c>
      <c r="E56" s="30">
        <v>39122.84663</v>
      </c>
      <c r="F56" s="31">
        <v>4.2561464853604702</v>
      </c>
      <c r="G56" s="31"/>
    </row>
    <row r="57" spans="1:7">
      <c r="A57" s="27" t="s">
        <v>65</v>
      </c>
      <c r="B57" s="27"/>
      <c r="C57" s="27"/>
      <c r="D57" s="33"/>
      <c r="E57" s="34">
        <f>SUM(E55:E56)</f>
        <v>39122.84663</v>
      </c>
      <c r="F57" s="35">
        <f>SUM(F55:F56)</f>
        <v>4.2561464853604702</v>
      </c>
      <c r="G57" s="31"/>
    </row>
    <row r="58" spans="1:7">
      <c r="A58" s="28"/>
      <c r="B58" s="28"/>
      <c r="C58" s="28"/>
      <c r="D58" s="29"/>
      <c r="E58" s="30"/>
      <c r="F58" s="31"/>
      <c r="G58" s="31"/>
    </row>
    <row r="59" spans="1:7">
      <c r="A59" s="27" t="s">
        <v>66</v>
      </c>
      <c r="B59" s="28"/>
      <c r="C59" s="28"/>
      <c r="D59" s="29"/>
      <c r="E59" s="30"/>
      <c r="F59" s="31"/>
      <c r="G59" s="31"/>
    </row>
    <row r="60" spans="1:7">
      <c r="A60" s="27" t="s">
        <v>129</v>
      </c>
      <c r="B60" s="28"/>
      <c r="C60" s="28"/>
      <c r="D60" s="29"/>
      <c r="E60" s="30"/>
      <c r="F60" s="31"/>
      <c r="G60" s="31"/>
    </row>
    <row r="61" spans="1:7">
      <c r="A61" s="28" t="s">
        <v>1067</v>
      </c>
      <c r="B61" s="28" t="s">
        <v>1726</v>
      </c>
      <c r="C61" s="28" t="s">
        <v>131</v>
      </c>
      <c r="D61" s="32">
        <v>2500000</v>
      </c>
      <c r="E61" s="30">
        <v>2479.4324999999999</v>
      </c>
      <c r="F61" s="31">
        <v>0.26973568718978203</v>
      </c>
      <c r="G61" s="31">
        <v>5.2202999999999999</v>
      </c>
    </row>
    <row r="62" spans="1:7">
      <c r="A62" s="27" t="s">
        <v>65</v>
      </c>
      <c r="B62" s="27"/>
      <c r="C62" s="27"/>
      <c r="D62" s="33"/>
      <c r="E62" s="34">
        <f>SUM(E60:E61)</f>
        <v>2479.4324999999999</v>
      </c>
      <c r="F62" s="35">
        <f>SUM(F60:F61)</f>
        <v>0.26973568718978203</v>
      </c>
      <c r="G62" s="31"/>
    </row>
    <row r="63" spans="1:7">
      <c r="A63" s="28"/>
      <c r="B63" s="28"/>
      <c r="C63" s="28"/>
      <c r="D63" s="29"/>
      <c r="E63" s="30"/>
      <c r="F63" s="31"/>
      <c r="G63" s="31"/>
    </row>
    <row r="64" spans="1:7">
      <c r="A64" s="27" t="s">
        <v>137</v>
      </c>
      <c r="B64" s="27"/>
      <c r="C64" s="27"/>
      <c r="D64" s="33"/>
      <c r="E64" s="34">
        <f>E49+E53+E57+E62</f>
        <v>843363.98447150004</v>
      </c>
      <c r="F64" s="35">
        <f>F49+F53+F57+F62</f>
        <v>91.748964290228955</v>
      </c>
      <c r="G64" s="31"/>
    </row>
    <row r="65" spans="1:9">
      <c r="A65" s="27"/>
      <c r="B65" s="27"/>
      <c r="C65" s="27"/>
      <c r="D65" s="33"/>
      <c r="E65" s="34"/>
      <c r="F65" s="35"/>
      <c r="G65" s="31"/>
    </row>
    <row r="66" spans="1:9">
      <c r="A66" s="27" t="s">
        <v>139</v>
      </c>
      <c r="B66" s="27"/>
      <c r="C66" s="27"/>
      <c r="D66" s="33"/>
      <c r="E66" s="34">
        <f>E68-(E49+E53+E57+E62)</f>
        <v>75844.195147499908</v>
      </c>
      <c r="F66" s="35">
        <f>F68-(F49+F53+F57+F62)</f>
        <v>8.2510357097710454</v>
      </c>
      <c r="G66" s="31"/>
    </row>
    <row r="67" spans="1:9">
      <c r="A67" s="27"/>
      <c r="B67" s="27"/>
      <c r="C67" s="27"/>
      <c r="D67" s="33"/>
      <c r="E67" s="34"/>
      <c r="F67" s="35"/>
      <c r="G67" s="31"/>
    </row>
    <row r="68" spans="1:9">
      <c r="A68" s="36" t="s">
        <v>138</v>
      </c>
      <c r="B68" s="36"/>
      <c r="C68" s="36"/>
      <c r="D68" s="37"/>
      <c r="E68" s="38">
        <v>919208.17961899994</v>
      </c>
      <c r="F68" s="39">
        <v>100</v>
      </c>
      <c r="G68" s="94"/>
    </row>
    <row r="69" spans="1:9">
      <c r="A69" s="8" t="s">
        <v>1725</v>
      </c>
      <c r="B69" s="135"/>
      <c r="C69" s="135"/>
      <c r="D69" s="136"/>
      <c r="E69" s="137"/>
      <c r="F69" s="17" t="s">
        <v>1317</v>
      </c>
      <c r="G69" s="13"/>
    </row>
    <row r="70" spans="1:9">
      <c r="F70" s="17"/>
      <c r="G70" s="13"/>
    </row>
    <row r="71" spans="1:9">
      <c r="A71" s="14" t="s">
        <v>142</v>
      </c>
      <c r="G71" s="13"/>
    </row>
    <row r="72" spans="1:9">
      <c r="A72" s="14" t="s">
        <v>765</v>
      </c>
      <c r="G72" s="13"/>
    </row>
    <row r="74" spans="1:9" ht="23.25" customHeight="1">
      <c r="A74" s="162" t="s">
        <v>1329</v>
      </c>
      <c r="B74" s="162"/>
      <c r="C74" s="162"/>
      <c r="D74" s="162"/>
      <c r="F74" s="75"/>
      <c r="G74" s="75"/>
      <c r="H74" s="75"/>
      <c r="I74" s="12"/>
    </row>
    <row r="76" spans="1:9">
      <c r="A76" s="14" t="s">
        <v>145</v>
      </c>
    </row>
    <row r="77" spans="1:9">
      <c r="A77" s="14" t="s">
        <v>1324</v>
      </c>
    </row>
    <row r="78" spans="1:9">
      <c r="A78" s="14" t="s">
        <v>146</v>
      </c>
      <c r="B78" s="14"/>
      <c r="C78" s="40" t="s">
        <v>1330</v>
      </c>
      <c r="D78" s="15" t="s">
        <v>147</v>
      </c>
    </row>
    <row r="79" spans="1:9">
      <c r="A79" s="8" t="s">
        <v>171</v>
      </c>
      <c r="C79" s="41">
        <v>249.2107</v>
      </c>
      <c r="D79" s="41">
        <v>259.45119999999997</v>
      </c>
    </row>
    <row r="80" spans="1:9">
      <c r="A80" s="8" t="s">
        <v>419</v>
      </c>
      <c r="C80" s="41">
        <v>35.747</v>
      </c>
      <c r="D80" s="41">
        <v>37.215899999999998</v>
      </c>
    </row>
    <row r="81" spans="1:256">
      <c r="A81" s="8" t="s">
        <v>174</v>
      </c>
      <c r="C81" s="41">
        <v>277.8184</v>
      </c>
      <c r="D81" s="41">
        <v>289.53809999999999</v>
      </c>
    </row>
    <row r="82" spans="1:256">
      <c r="A82" s="8" t="s">
        <v>420</v>
      </c>
      <c r="C82" s="41">
        <v>40.515300000000003</v>
      </c>
      <c r="D82" s="41">
        <v>42.224200000000003</v>
      </c>
    </row>
    <row r="84" spans="1:256">
      <c r="A84" s="8" t="s">
        <v>166</v>
      </c>
    </row>
    <row r="86" spans="1:256">
      <c r="A86" s="14" t="s">
        <v>1325</v>
      </c>
      <c r="D86" s="46" t="s">
        <v>168</v>
      </c>
    </row>
    <row r="88" spans="1:256">
      <c r="A88" s="14" t="s">
        <v>1356</v>
      </c>
      <c r="D88" s="40" t="s">
        <v>168</v>
      </c>
      <c r="E88" s="14"/>
      <c r="F88" s="8"/>
      <c r="H88" s="40"/>
      <c r="I88" s="14"/>
      <c r="L88" s="40"/>
      <c r="M88" s="14"/>
      <c r="P88" s="40"/>
      <c r="Q88" s="14"/>
      <c r="T88" s="40"/>
      <c r="U88" s="14"/>
      <c r="X88" s="40"/>
      <c r="Y88" s="14"/>
      <c r="AB88" s="40"/>
      <c r="AC88" s="14"/>
      <c r="AF88" s="40"/>
      <c r="AG88" s="14"/>
      <c r="AJ88" s="40"/>
      <c r="AK88" s="14"/>
      <c r="AN88" s="40"/>
      <c r="AO88" s="14"/>
      <c r="AR88" s="40"/>
      <c r="AS88" s="14"/>
      <c r="AV88" s="40"/>
      <c r="AW88" s="14"/>
      <c r="AZ88" s="40"/>
      <c r="BA88" s="14"/>
      <c r="BD88" s="40"/>
      <c r="BE88" s="14"/>
      <c r="BH88" s="40"/>
      <c r="BI88" s="14"/>
      <c r="BL88" s="40"/>
      <c r="BM88" s="14"/>
      <c r="BP88" s="40"/>
      <c r="BQ88" s="14"/>
      <c r="BT88" s="40"/>
      <c r="BU88" s="14"/>
      <c r="BX88" s="40"/>
      <c r="BY88" s="14"/>
      <c r="CB88" s="40"/>
      <c r="CC88" s="14"/>
      <c r="CF88" s="40"/>
      <c r="CG88" s="14"/>
      <c r="CJ88" s="40"/>
      <c r="CK88" s="14"/>
      <c r="CN88" s="40"/>
      <c r="CO88" s="14"/>
      <c r="CR88" s="40"/>
      <c r="CS88" s="14"/>
      <c r="CV88" s="40"/>
      <c r="CW88" s="14"/>
      <c r="CZ88" s="40"/>
      <c r="DA88" s="14"/>
      <c r="DD88" s="40"/>
      <c r="DE88" s="14"/>
      <c r="DH88" s="40"/>
      <c r="DI88" s="14"/>
      <c r="DL88" s="40"/>
      <c r="DM88" s="14"/>
      <c r="DP88" s="40"/>
      <c r="DQ88" s="14"/>
      <c r="DT88" s="40"/>
      <c r="DU88" s="14"/>
      <c r="DX88" s="40"/>
      <c r="DY88" s="14"/>
      <c r="EB88" s="40"/>
      <c r="EC88" s="14"/>
      <c r="EF88" s="40"/>
      <c r="EG88" s="14"/>
      <c r="EJ88" s="40"/>
      <c r="EK88" s="14"/>
      <c r="EN88" s="40"/>
      <c r="EO88" s="14"/>
      <c r="ER88" s="40"/>
      <c r="ES88" s="14"/>
      <c r="EV88" s="40"/>
      <c r="EW88" s="14"/>
      <c r="EZ88" s="40"/>
      <c r="FA88" s="14"/>
      <c r="FD88" s="40"/>
      <c r="FE88" s="14"/>
      <c r="FH88" s="40"/>
      <c r="FI88" s="14"/>
      <c r="FL88" s="40"/>
      <c r="FM88" s="14"/>
      <c r="FP88" s="40"/>
      <c r="FQ88" s="14"/>
      <c r="FT88" s="40"/>
      <c r="FU88" s="14"/>
      <c r="FX88" s="40"/>
      <c r="FY88" s="14"/>
      <c r="GB88" s="40"/>
      <c r="GC88" s="14"/>
      <c r="GF88" s="40"/>
      <c r="GG88" s="14"/>
      <c r="GJ88" s="40"/>
      <c r="GK88" s="14"/>
      <c r="GN88" s="40"/>
      <c r="GO88" s="14"/>
      <c r="GR88" s="40"/>
      <c r="GS88" s="14"/>
      <c r="GV88" s="40"/>
      <c r="GW88" s="14"/>
      <c r="GZ88" s="40"/>
      <c r="HA88" s="14"/>
      <c r="HD88" s="40"/>
      <c r="HE88" s="14"/>
      <c r="HH88" s="40"/>
      <c r="HI88" s="14"/>
      <c r="HL88" s="40"/>
      <c r="HM88" s="14"/>
      <c r="HP88" s="40"/>
      <c r="HQ88" s="14"/>
      <c r="HT88" s="40"/>
      <c r="HU88" s="14"/>
      <c r="HX88" s="40"/>
      <c r="HY88" s="14"/>
      <c r="IB88" s="40"/>
      <c r="IC88" s="14"/>
      <c r="IF88" s="40"/>
      <c r="IG88" s="14"/>
      <c r="IJ88" s="40"/>
      <c r="IK88" s="14"/>
      <c r="IN88" s="40"/>
      <c r="IO88" s="14"/>
      <c r="IR88" s="40"/>
      <c r="IS88" s="14"/>
      <c r="IV88" s="40"/>
    </row>
    <row r="89" spans="1:256">
      <c r="A89" s="14"/>
      <c r="D89" s="8"/>
      <c r="E89" s="14"/>
      <c r="F89" s="8"/>
      <c r="I89" s="14"/>
      <c r="M89" s="14"/>
      <c r="Q89" s="14"/>
      <c r="U89" s="14"/>
      <c r="Y89" s="14"/>
      <c r="AC89" s="14"/>
      <c r="AG89" s="14"/>
      <c r="AK89" s="14"/>
      <c r="AO89" s="14"/>
      <c r="AS89" s="14"/>
      <c r="AW89" s="14"/>
      <c r="BA89" s="14"/>
      <c r="BE89" s="14"/>
      <c r="BI89" s="14"/>
      <c r="BM89" s="14"/>
      <c r="BQ89" s="14"/>
      <c r="BU89" s="14"/>
      <c r="BY89" s="14"/>
      <c r="CC89" s="14"/>
      <c r="CG89" s="14"/>
      <c r="CK89" s="14"/>
      <c r="CO89" s="14"/>
      <c r="CS89" s="14"/>
      <c r="CW89" s="14"/>
      <c r="DA89" s="14"/>
      <c r="DE89" s="14"/>
      <c r="DI89" s="14"/>
      <c r="DM89" s="14"/>
      <c r="DQ89" s="14"/>
      <c r="DU89" s="14"/>
      <c r="DY89" s="14"/>
      <c r="EC89" s="14"/>
      <c r="EG89" s="14"/>
      <c r="EK89" s="14"/>
      <c r="EO89" s="14"/>
      <c r="ES89" s="14"/>
      <c r="EW89" s="14"/>
      <c r="FA89" s="14"/>
      <c r="FE89" s="14"/>
      <c r="FI89" s="14"/>
      <c r="FM89" s="14"/>
      <c r="FQ89" s="14"/>
      <c r="FU89" s="14"/>
      <c r="FY89" s="14"/>
      <c r="GC89" s="14"/>
      <c r="GG89" s="14"/>
      <c r="GK89" s="14"/>
      <c r="GO89" s="14"/>
      <c r="GS89" s="14"/>
      <c r="GW89" s="14"/>
      <c r="HA89" s="14"/>
      <c r="HE89" s="14"/>
      <c r="HI89" s="14"/>
      <c r="HM89" s="14"/>
      <c r="HQ89" s="14"/>
      <c r="HU89" s="14"/>
      <c r="HY89" s="14"/>
      <c r="IC89" s="14"/>
      <c r="IG89" s="14"/>
      <c r="IK89" s="14"/>
      <c r="IO89" s="14"/>
      <c r="IS89" s="14"/>
    </row>
    <row r="90" spans="1:256">
      <c r="A90" s="14" t="s">
        <v>739</v>
      </c>
      <c r="D90" s="40" t="s">
        <v>168</v>
      </c>
      <c r="E90" s="14"/>
      <c r="F90" s="8"/>
      <c r="H90" s="40"/>
      <c r="I90" s="14"/>
      <c r="L90" s="40"/>
      <c r="M90" s="14"/>
      <c r="P90" s="40"/>
      <c r="Q90" s="14"/>
      <c r="T90" s="40"/>
      <c r="U90" s="14"/>
      <c r="X90" s="40"/>
      <c r="Y90" s="14"/>
      <c r="AB90" s="40"/>
      <c r="AC90" s="14"/>
      <c r="AF90" s="40"/>
      <c r="AG90" s="14"/>
      <c r="AJ90" s="40"/>
      <c r="AK90" s="14"/>
      <c r="AN90" s="40"/>
      <c r="AO90" s="14"/>
      <c r="AR90" s="40"/>
      <c r="AS90" s="14"/>
      <c r="AV90" s="40"/>
      <c r="AW90" s="14"/>
      <c r="AZ90" s="40"/>
      <c r="BA90" s="14"/>
      <c r="BD90" s="40"/>
      <c r="BE90" s="14"/>
      <c r="BH90" s="40"/>
      <c r="BI90" s="14"/>
      <c r="BL90" s="40"/>
      <c r="BM90" s="14"/>
      <c r="BP90" s="40"/>
      <c r="BQ90" s="14"/>
      <c r="BT90" s="40"/>
      <c r="BU90" s="14"/>
      <c r="BX90" s="40"/>
      <c r="BY90" s="14"/>
      <c r="CB90" s="40"/>
      <c r="CC90" s="14"/>
      <c r="CF90" s="40"/>
      <c r="CG90" s="14"/>
      <c r="CJ90" s="40"/>
      <c r="CK90" s="14"/>
      <c r="CN90" s="40"/>
      <c r="CO90" s="14"/>
      <c r="CR90" s="40"/>
      <c r="CS90" s="14"/>
      <c r="CV90" s="40"/>
      <c r="CW90" s="14"/>
      <c r="CZ90" s="40"/>
      <c r="DA90" s="14"/>
      <c r="DD90" s="40"/>
      <c r="DE90" s="14"/>
      <c r="DH90" s="40"/>
      <c r="DI90" s="14"/>
      <c r="DL90" s="40"/>
      <c r="DM90" s="14"/>
      <c r="DP90" s="40"/>
      <c r="DQ90" s="14"/>
      <c r="DT90" s="40"/>
      <c r="DU90" s="14"/>
      <c r="DX90" s="40"/>
      <c r="DY90" s="14"/>
      <c r="EB90" s="40"/>
      <c r="EC90" s="14"/>
      <c r="EF90" s="40"/>
      <c r="EG90" s="14"/>
      <c r="EJ90" s="40"/>
      <c r="EK90" s="14"/>
      <c r="EN90" s="40"/>
      <c r="EO90" s="14"/>
      <c r="ER90" s="40"/>
      <c r="ES90" s="14"/>
      <c r="EV90" s="40"/>
      <c r="EW90" s="14"/>
      <c r="EZ90" s="40"/>
      <c r="FA90" s="14"/>
      <c r="FD90" s="40"/>
      <c r="FE90" s="14"/>
      <c r="FH90" s="40"/>
      <c r="FI90" s="14"/>
      <c r="FL90" s="40"/>
      <c r="FM90" s="14"/>
      <c r="FP90" s="40"/>
      <c r="FQ90" s="14"/>
      <c r="FT90" s="40"/>
      <c r="FU90" s="14"/>
      <c r="FX90" s="40"/>
      <c r="FY90" s="14"/>
      <c r="GB90" s="40"/>
      <c r="GC90" s="14"/>
      <c r="GF90" s="40"/>
      <c r="GG90" s="14"/>
      <c r="GJ90" s="40"/>
      <c r="GK90" s="14"/>
      <c r="GN90" s="40"/>
      <c r="GO90" s="14"/>
      <c r="GR90" s="40"/>
      <c r="GS90" s="14"/>
      <c r="GV90" s="40"/>
      <c r="GW90" s="14"/>
      <c r="GZ90" s="40"/>
      <c r="HA90" s="14"/>
      <c r="HD90" s="40"/>
      <c r="HE90" s="14"/>
      <c r="HH90" s="40"/>
      <c r="HI90" s="14"/>
      <c r="HL90" s="40"/>
      <c r="HM90" s="14"/>
      <c r="HP90" s="40"/>
      <c r="HQ90" s="14"/>
      <c r="HT90" s="40"/>
      <c r="HU90" s="14"/>
      <c r="HX90" s="40"/>
      <c r="HY90" s="14"/>
      <c r="IB90" s="40"/>
      <c r="IC90" s="14"/>
      <c r="IF90" s="40"/>
      <c r="IG90" s="14"/>
      <c r="IJ90" s="40"/>
      <c r="IK90" s="14"/>
      <c r="IN90" s="40"/>
      <c r="IO90" s="14"/>
      <c r="IR90" s="40"/>
      <c r="IS90" s="14"/>
      <c r="IV90" s="40"/>
    </row>
    <row r="92" spans="1:256">
      <c r="A92" s="14" t="s">
        <v>1349</v>
      </c>
      <c r="D92" s="51">
        <v>0.69690773842253695</v>
      </c>
    </row>
    <row r="94" spans="1:256">
      <c r="A94" s="14" t="s">
        <v>1337</v>
      </c>
      <c r="D94" s="46" t="s">
        <v>168</v>
      </c>
    </row>
    <row r="96" spans="1:256">
      <c r="A96" s="79" t="s">
        <v>1357</v>
      </c>
      <c r="B96" s="80"/>
      <c r="C96" s="80"/>
      <c r="D96" s="75"/>
    </row>
    <row r="97" spans="1:9">
      <c r="A97" s="80"/>
      <c r="B97" s="80"/>
      <c r="C97" s="80"/>
      <c r="D97" s="75"/>
    </row>
    <row r="98" spans="1:9">
      <c r="A98" s="81" t="s">
        <v>1358</v>
      </c>
      <c r="B98" s="82" t="s">
        <v>1359</v>
      </c>
      <c r="C98" s="82" t="s">
        <v>1360</v>
      </c>
      <c r="D98" s="75"/>
    </row>
    <row r="99" spans="1:9">
      <c r="A99" s="83" t="s">
        <v>29</v>
      </c>
      <c r="B99" s="84">
        <v>39122.846634599999</v>
      </c>
      <c r="C99" s="85">
        <v>4.2561464858608976E-2</v>
      </c>
      <c r="D99" s="75"/>
    </row>
    <row r="100" spans="1:9">
      <c r="A100" s="80"/>
      <c r="B100" s="80"/>
      <c r="C100" s="80"/>
      <c r="D100" s="75"/>
    </row>
    <row r="101" spans="1:9">
      <c r="A101" s="79" t="s">
        <v>1361</v>
      </c>
      <c r="B101" s="80"/>
      <c r="C101" s="80"/>
      <c r="D101" s="86"/>
    </row>
    <row r="102" spans="1:9">
      <c r="A102" s="14"/>
      <c r="D102" s="8"/>
    </row>
    <row r="103" spans="1:9">
      <c r="A103" s="14" t="s">
        <v>1351</v>
      </c>
      <c r="D103" s="40" t="s">
        <v>168</v>
      </c>
    </row>
    <row r="104" spans="1:9">
      <c r="A104" s="14"/>
      <c r="D104" s="8"/>
    </row>
    <row r="105" spans="1:9">
      <c r="A105" s="14" t="s">
        <v>1352</v>
      </c>
      <c r="C105" s="87"/>
      <c r="D105" s="40" t="s">
        <v>168</v>
      </c>
    </row>
    <row r="106" spans="1:9">
      <c r="A106" s="14"/>
      <c r="D106" s="8"/>
    </row>
    <row r="107" spans="1:9">
      <c r="A107" s="14" t="s">
        <v>1353</v>
      </c>
      <c r="D107" s="40" t="s">
        <v>168</v>
      </c>
    </row>
    <row r="108" spans="1:9">
      <c r="D108" s="8"/>
    </row>
    <row r="109" spans="1:9">
      <c r="A109" s="76" t="s">
        <v>1354</v>
      </c>
      <c r="B109" s="77"/>
      <c r="C109" s="77"/>
      <c r="D109" s="77"/>
    </row>
    <row r="111" spans="1:9">
      <c r="A111" s="76" t="s">
        <v>1538</v>
      </c>
      <c r="B111" s="77"/>
      <c r="C111" s="77"/>
      <c r="D111" s="77"/>
      <c r="E111" s="75"/>
      <c r="F111" s="75"/>
      <c r="G111" s="77"/>
      <c r="H111" s="77"/>
      <c r="I111" s="77"/>
    </row>
    <row r="112" spans="1:9">
      <c r="A112" s="98"/>
      <c r="B112" s="77"/>
      <c r="C112" s="77"/>
      <c r="D112" s="77"/>
      <c r="E112" s="75"/>
      <c r="F112" s="75"/>
      <c r="G112" s="77"/>
      <c r="H112" s="77"/>
      <c r="I112" s="77"/>
    </row>
    <row r="113" spans="1:9">
      <c r="A113" s="77"/>
      <c r="B113" s="77"/>
      <c r="C113" s="77"/>
      <c r="D113" s="77"/>
      <c r="E113" s="75"/>
      <c r="F113" s="75"/>
      <c r="G113" s="77"/>
      <c r="H113" s="77"/>
      <c r="I113" s="77"/>
    </row>
    <row r="114" spans="1:9">
      <c r="A114" s="77"/>
      <c r="B114" s="77"/>
      <c r="C114" s="77"/>
      <c r="D114" s="77"/>
      <c r="E114" s="75"/>
      <c r="F114" s="75"/>
      <c r="G114" s="77"/>
      <c r="H114" s="77"/>
      <c r="I114" s="77"/>
    </row>
    <row r="115" spans="1:9">
      <c r="A115" s="77"/>
      <c r="B115" s="77"/>
      <c r="C115" s="77"/>
      <c r="D115" s="77"/>
      <c r="E115" s="75"/>
      <c r="F115" s="75"/>
      <c r="G115" s="77"/>
      <c r="H115" s="77"/>
      <c r="I115" s="77"/>
    </row>
    <row r="116" spans="1:9">
      <c r="A116" s="77"/>
      <c r="B116" s="77"/>
      <c r="C116" s="77"/>
      <c r="D116" s="77"/>
      <c r="E116" s="75"/>
      <c r="F116" s="75"/>
      <c r="G116" s="77"/>
      <c r="H116" s="77"/>
      <c r="I116" s="77"/>
    </row>
    <row r="117" spans="1:9">
      <c r="A117" s="77"/>
      <c r="B117" s="77"/>
      <c r="C117" s="77"/>
      <c r="D117" s="77"/>
      <c r="E117" s="75"/>
      <c r="F117" s="75"/>
      <c r="G117" s="77"/>
      <c r="H117" s="77"/>
      <c r="I117" s="77"/>
    </row>
    <row r="118" spans="1:9">
      <c r="A118" s="77"/>
      <c r="B118" s="77"/>
      <c r="C118" s="77"/>
      <c r="D118" s="77"/>
      <c r="E118" s="75"/>
      <c r="F118" s="75"/>
      <c r="G118" s="77"/>
      <c r="H118" s="77"/>
      <c r="I118" s="77"/>
    </row>
    <row r="119" spans="1:9">
      <c r="A119" s="77"/>
      <c r="B119" s="77"/>
      <c r="C119" s="77"/>
      <c r="D119" s="77"/>
      <c r="E119" s="75"/>
      <c r="F119" s="75"/>
      <c r="G119" s="77"/>
      <c r="H119" s="77"/>
      <c r="I119" s="77"/>
    </row>
    <row r="120" spans="1:9">
      <c r="A120" s="77"/>
      <c r="B120" s="77"/>
      <c r="C120" s="77"/>
      <c r="D120" s="77"/>
      <c r="E120" s="75"/>
      <c r="F120" s="75"/>
      <c r="G120" s="77"/>
      <c r="H120" s="77"/>
      <c r="I120" s="77"/>
    </row>
    <row r="121" spans="1:9">
      <c r="A121" s="77"/>
      <c r="B121" s="77"/>
      <c r="C121" s="77"/>
      <c r="D121" s="77"/>
      <c r="E121" s="75"/>
      <c r="F121" s="75"/>
      <c r="G121" s="77"/>
      <c r="H121" s="77"/>
      <c r="I121" s="77"/>
    </row>
    <row r="122" spans="1:9">
      <c r="A122" s="77"/>
      <c r="B122" s="77"/>
      <c r="C122" s="77"/>
      <c r="D122" s="77"/>
      <c r="E122" s="75"/>
      <c r="F122" s="75"/>
      <c r="G122" s="77"/>
      <c r="H122" s="77"/>
      <c r="I122" s="77"/>
    </row>
    <row r="123" spans="1:9">
      <c r="A123" s="77"/>
      <c r="B123" s="77"/>
      <c r="C123" s="77"/>
      <c r="D123" s="77"/>
      <c r="E123" s="75"/>
      <c r="F123" s="75"/>
      <c r="G123" s="77"/>
      <c r="H123" s="77"/>
      <c r="I123" s="77"/>
    </row>
    <row r="124" spans="1:9">
      <c r="A124" s="77"/>
      <c r="B124" s="77"/>
      <c r="C124" s="77"/>
      <c r="D124" s="77"/>
      <c r="E124" s="75"/>
      <c r="F124" s="75"/>
      <c r="G124" s="77"/>
      <c r="H124" s="77"/>
      <c r="I124" s="77"/>
    </row>
    <row r="125" spans="1:9">
      <c r="A125" s="77"/>
      <c r="B125" s="77"/>
      <c r="C125" s="77"/>
      <c r="D125" s="77"/>
      <c r="E125" s="75"/>
      <c r="F125" s="75"/>
      <c r="G125" s="77"/>
      <c r="H125" s="77"/>
      <c r="I125" s="77"/>
    </row>
    <row r="126" spans="1:9">
      <c r="A126" s="77"/>
      <c r="B126" s="77"/>
      <c r="C126" s="77"/>
      <c r="D126" s="77"/>
      <c r="E126" s="75"/>
      <c r="F126" s="75"/>
      <c r="G126" s="77"/>
      <c r="H126" s="77"/>
      <c r="I126" s="77"/>
    </row>
    <row r="127" spans="1:9">
      <c r="A127" s="77"/>
      <c r="B127" s="77"/>
      <c r="C127" s="77"/>
      <c r="D127" s="77"/>
      <c r="E127" s="75"/>
      <c r="F127" s="75"/>
      <c r="G127" s="77"/>
      <c r="H127" s="77"/>
      <c r="I127" s="77"/>
    </row>
    <row r="128" spans="1:9">
      <c r="A128" s="77"/>
      <c r="B128" s="77"/>
      <c r="C128" s="77"/>
      <c r="D128" s="77"/>
      <c r="E128" s="75"/>
      <c r="F128" s="75"/>
      <c r="G128" s="77"/>
      <c r="H128" s="77"/>
      <c r="I128" s="77"/>
    </row>
    <row r="129" spans="1:9">
      <c r="A129" s="77"/>
      <c r="B129" s="77"/>
      <c r="C129" s="77"/>
      <c r="D129" s="77"/>
      <c r="E129" s="75"/>
      <c r="F129" s="75"/>
      <c r="G129" s="77"/>
      <c r="H129" s="77"/>
      <c r="I129" s="77"/>
    </row>
    <row r="130" spans="1:9">
      <c r="A130" s="76" t="s">
        <v>1397</v>
      </c>
      <c r="B130" s="77"/>
      <c r="C130" s="77"/>
      <c r="D130" s="77"/>
      <c r="E130" s="75"/>
      <c r="F130" s="75"/>
      <c r="G130" s="77"/>
      <c r="H130" s="77"/>
      <c r="I130" s="77"/>
    </row>
    <row r="131" spans="1:9">
      <c r="A131" s="77"/>
      <c r="B131" s="77"/>
      <c r="C131" s="77"/>
      <c r="D131" s="77"/>
      <c r="E131" s="75"/>
      <c r="F131" s="75"/>
      <c r="G131" s="77"/>
      <c r="H131" s="77"/>
      <c r="I131" s="77"/>
    </row>
    <row r="132" spans="1:9">
      <c r="A132" s="76" t="s">
        <v>1539</v>
      </c>
      <c r="B132" s="77"/>
      <c r="C132" s="77"/>
      <c r="D132" s="77"/>
      <c r="E132" s="75"/>
      <c r="F132" s="75"/>
      <c r="G132" s="77"/>
      <c r="H132" s="77"/>
      <c r="I132" s="77"/>
    </row>
    <row r="133" spans="1:9">
      <c r="A133" s="77"/>
      <c r="B133" s="77"/>
      <c r="C133" s="77"/>
      <c r="D133" s="77"/>
      <c r="E133" s="75"/>
      <c r="F133" s="75"/>
      <c r="G133" s="77"/>
      <c r="H133" s="77"/>
      <c r="I133" s="77"/>
    </row>
    <row r="134" spans="1:9">
      <c r="A134" s="77"/>
      <c r="B134" s="77"/>
      <c r="C134" s="77"/>
      <c r="D134" s="77"/>
      <c r="E134" s="75"/>
      <c r="F134" s="75"/>
      <c r="G134" s="77"/>
      <c r="H134" s="77"/>
      <c r="I134" s="77"/>
    </row>
    <row r="135" spans="1:9">
      <c r="A135" s="77"/>
      <c r="B135" s="77"/>
      <c r="C135" s="77"/>
      <c r="D135" s="77"/>
      <c r="E135" s="75"/>
      <c r="F135" s="75"/>
      <c r="G135" s="77"/>
      <c r="H135" s="77"/>
      <c r="I135" s="77"/>
    </row>
    <row r="136" spans="1:9">
      <c r="A136" s="77"/>
      <c r="B136" s="77"/>
      <c r="C136" s="77"/>
      <c r="D136" s="77"/>
      <c r="E136" s="75"/>
      <c r="F136" s="75"/>
      <c r="G136" s="77"/>
      <c r="H136" s="77"/>
      <c r="I136" s="77"/>
    </row>
    <row r="137" spans="1:9">
      <c r="A137" s="77"/>
      <c r="B137" s="77"/>
      <c r="C137" s="77"/>
      <c r="D137" s="77"/>
      <c r="E137" s="75"/>
      <c r="F137" s="75"/>
      <c r="G137" s="77"/>
      <c r="H137" s="77"/>
      <c r="I137" s="77"/>
    </row>
    <row r="138" spans="1:9">
      <c r="A138" s="77"/>
      <c r="B138" s="77"/>
      <c r="C138" s="77"/>
      <c r="D138" s="77"/>
      <c r="E138" s="75"/>
      <c r="F138" s="75"/>
      <c r="G138" s="77"/>
      <c r="H138" s="77"/>
      <c r="I138" s="77"/>
    </row>
    <row r="139" spans="1:9">
      <c r="A139" s="77"/>
      <c r="B139" s="77"/>
      <c r="C139" s="77"/>
      <c r="D139" s="77"/>
      <c r="E139" s="75"/>
      <c r="F139" s="75"/>
      <c r="G139" s="77"/>
      <c r="H139" s="77"/>
      <c r="I139" s="77"/>
    </row>
    <row r="140" spans="1:9">
      <c r="A140" s="77"/>
      <c r="B140" s="77"/>
      <c r="C140" s="77"/>
      <c r="D140" s="77"/>
      <c r="E140" s="75"/>
      <c r="F140" s="75"/>
      <c r="G140" s="77"/>
      <c r="H140" s="77"/>
      <c r="I140" s="77"/>
    </row>
    <row r="141" spans="1:9">
      <c r="A141" s="77"/>
      <c r="B141" s="77"/>
      <c r="C141" s="77"/>
      <c r="D141" s="77"/>
      <c r="E141" s="75"/>
      <c r="F141" s="75"/>
      <c r="G141" s="77"/>
      <c r="H141" s="77"/>
      <c r="I141" s="77"/>
    </row>
    <row r="142" spans="1:9">
      <c r="A142" s="77"/>
      <c r="B142" s="77"/>
      <c r="C142" s="77"/>
      <c r="D142" s="77"/>
      <c r="E142" s="75"/>
      <c r="F142" s="75"/>
      <c r="G142" s="77"/>
      <c r="H142" s="77"/>
      <c r="I142" s="77"/>
    </row>
    <row r="143" spans="1:9">
      <c r="A143" s="77"/>
      <c r="B143" s="77"/>
      <c r="C143" s="77"/>
      <c r="D143" s="77"/>
      <c r="E143" s="75"/>
      <c r="F143" s="75"/>
      <c r="G143" s="77"/>
      <c r="H143" s="77"/>
      <c r="I143" s="77"/>
    </row>
    <row r="144" spans="1:9">
      <c r="A144" s="77"/>
      <c r="B144" s="77"/>
      <c r="C144" s="77"/>
      <c r="D144" s="77"/>
      <c r="E144" s="75"/>
      <c r="F144" s="75"/>
      <c r="G144" s="77"/>
      <c r="H144" s="77"/>
      <c r="I144" s="77"/>
    </row>
    <row r="145" spans="1:9">
      <c r="A145" s="77"/>
      <c r="B145" s="77"/>
      <c r="C145" s="77"/>
      <c r="D145" s="77"/>
      <c r="E145" s="75"/>
      <c r="F145" s="75"/>
      <c r="G145" s="77"/>
      <c r="H145" s="77"/>
      <c r="I145" s="77"/>
    </row>
    <row r="146" spans="1:9">
      <c r="A146" s="77"/>
      <c r="B146" s="77"/>
      <c r="C146" s="77"/>
      <c r="D146" s="77"/>
      <c r="E146" s="75"/>
      <c r="F146" s="75"/>
      <c r="G146" s="77"/>
      <c r="H146" s="77"/>
      <c r="I146" s="77"/>
    </row>
    <row r="147" spans="1:9">
      <c r="A147" s="77"/>
      <c r="B147" s="77"/>
      <c r="C147" s="77"/>
      <c r="D147" s="77"/>
      <c r="E147" s="75"/>
      <c r="F147" s="75"/>
      <c r="G147" s="77"/>
      <c r="H147" s="77"/>
      <c r="I147" s="77"/>
    </row>
    <row r="148" spans="1:9">
      <c r="A148" s="77"/>
      <c r="B148" s="77"/>
      <c r="C148" s="77"/>
      <c r="D148" s="77"/>
      <c r="E148" s="75"/>
      <c r="F148" s="75"/>
      <c r="G148" s="77"/>
      <c r="H148" s="77"/>
      <c r="I148" s="77"/>
    </row>
    <row r="149" spans="1:9">
      <c r="A149" s="77"/>
      <c r="B149" s="77"/>
      <c r="C149" s="77"/>
      <c r="D149" s="77"/>
      <c r="E149" s="75"/>
      <c r="F149" s="75"/>
      <c r="G149" s="77"/>
      <c r="H149" s="77"/>
      <c r="I149" s="77"/>
    </row>
    <row r="150" spans="1:9">
      <c r="A150" s="77"/>
      <c r="B150" s="77"/>
      <c r="C150" s="77"/>
      <c r="D150" s="77"/>
      <c r="E150" s="75"/>
      <c r="F150" s="75"/>
      <c r="G150" s="77"/>
      <c r="H150" s="77"/>
      <c r="I150" s="77"/>
    </row>
    <row r="151" spans="1:9">
      <c r="A151" s="77" t="s">
        <v>1386</v>
      </c>
      <c r="B151" s="77"/>
      <c r="C151" s="77"/>
      <c r="D151" s="77"/>
      <c r="E151" s="75"/>
      <c r="F151" s="75"/>
      <c r="G151" s="77"/>
      <c r="H151" s="77"/>
      <c r="I151" s="77"/>
    </row>
    <row r="152" spans="1:9">
      <c r="A152" s="77"/>
      <c r="B152" s="77"/>
      <c r="C152" s="77"/>
      <c r="D152" s="77"/>
      <c r="E152" s="75"/>
      <c r="F152" s="75"/>
      <c r="G152" s="77"/>
      <c r="H152" s="77"/>
      <c r="I152" s="77"/>
    </row>
    <row r="153" spans="1:9">
      <c r="A153" s="77"/>
      <c r="B153" s="77"/>
      <c r="C153" s="77"/>
      <c r="D153" s="77"/>
      <c r="E153" s="75"/>
      <c r="F153" s="75"/>
      <c r="G153" s="77"/>
      <c r="H153" s="77"/>
      <c r="I153" s="77"/>
    </row>
    <row r="154" spans="1:9">
      <c r="A154" s="77"/>
      <c r="B154" s="77"/>
      <c r="C154" s="77"/>
      <c r="D154" s="77"/>
      <c r="E154" s="75"/>
      <c r="F154" s="75"/>
      <c r="G154" s="77"/>
      <c r="H154" s="77"/>
      <c r="I154" s="77"/>
    </row>
    <row r="155" spans="1:9">
      <c r="A155" s="77"/>
      <c r="B155" s="77"/>
      <c r="C155" s="77"/>
      <c r="D155" s="77"/>
      <c r="E155" s="75"/>
      <c r="F155" s="75"/>
      <c r="G155" s="77"/>
      <c r="H155" s="77"/>
      <c r="I155" s="77"/>
    </row>
    <row r="156" spans="1:9">
      <c r="A156" s="77"/>
      <c r="B156" s="77"/>
      <c r="C156" s="77"/>
      <c r="D156" s="77"/>
      <c r="E156" s="75"/>
      <c r="F156" s="75"/>
      <c r="G156" s="77"/>
      <c r="H156" s="77"/>
      <c r="I156" s="77"/>
    </row>
    <row r="157" spans="1:9">
      <c r="A157" s="77"/>
      <c r="B157" s="77"/>
      <c r="C157" s="77"/>
      <c r="D157" s="77"/>
      <c r="E157" s="75"/>
      <c r="F157" s="75"/>
      <c r="G157" s="77"/>
      <c r="H157" s="77"/>
      <c r="I157" s="77"/>
    </row>
    <row r="158" spans="1:9">
      <c r="A158" s="77"/>
      <c r="B158" s="77"/>
      <c r="C158" s="77"/>
      <c r="D158" s="77"/>
      <c r="E158" s="75"/>
      <c r="F158" s="75"/>
      <c r="G158" s="77"/>
      <c r="H158" s="77"/>
      <c r="I158" s="77"/>
    </row>
    <row r="159" spans="1:9">
      <c r="A159" s="77"/>
      <c r="B159" s="77"/>
      <c r="C159" s="77"/>
      <c r="D159" s="77"/>
      <c r="E159" s="75"/>
      <c r="F159" s="75"/>
      <c r="G159" s="77"/>
      <c r="H159" s="77"/>
      <c r="I159" s="77"/>
    </row>
    <row r="160" spans="1:9">
      <c r="A160" s="77"/>
      <c r="B160" s="77"/>
      <c r="C160" s="77"/>
      <c r="D160" s="77"/>
      <c r="E160" s="75"/>
      <c r="F160" s="75"/>
      <c r="G160" s="77"/>
      <c r="H160" s="77"/>
      <c r="I160" s="77"/>
    </row>
    <row r="161" spans="1:9">
      <c r="A161" s="77"/>
      <c r="B161" s="77"/>
      <c r="C161" s="77"/>
      <c r="D161" s="77"/>
      <c r="E161" s="75"/>
      <c r="F161" s="75"/>
      <c r="G161" s="77"/>
      <c r="H161" s="77"/>
      <c r="I161" s="77"/>
    </row>
    <row r="162" spans="1:9">
      <c r="A162" s="77"/>
      <c r="B162" s="77"/>
      <c r="C162" s="77"/>
      <c r="D162" s="77"/>
      <c r="E162" s="75"/>
      <c r="F162" s="75"/>
      <c r="G162" s="77"/>
      <c r="H162" s="77"/>
      <c r="I162" s="77"/>
    </row>
    <row r="163" spans="1:9">
      <c r="A163" s="77"/>
      <c r="B163" s="77"/>
      <c r="C163" s="77"/>
      <c r="D163" s="77"/>
      <c r="E163" s="75"/>
      <c r="F163" s="75"/>
      <c r="G163" s="77"/>
      <c r="H163" s="77"/>
      <c r="I163" s="77"/>
    </row>
    <row r="164" spans="1:9">
      <c r="A164" s="77"/>
      <c r="B164" s="77"/>
      <c r="C164" s="77"/>
      <c r="D164" s="77"/>
      <c r="E164" s="75"/>
      <c r="F164" s="75"/>
      <c r="G164" s="77"/>
      <c r="H164" s="77"/>
      <c r="I164" s="77"/>
    </row>
    <row r="165" spans="1:9">
      <c r="A165" s="77"/>
      <c r="B165" s="77"/>
      <c r="C165" s="77"/>
      <c r="D165" s="77"/>
      <c r="E165" s="75"/>
      <c r="F165" s="75"/>
      <c r="G165" s="77"/>
      <c r="H165" s="77"/>
      <c r="I165" s="77"/>
    </row>
    <row r="166" spans="1:9">
      <c r="A166" s="77"/>
      <c r="B166" s="77"/>
      <c r="C166" s="77"/>
      <c r="D166" s="77"/>
      <c r="E166" s="75"/>
      <c r="F166" s="75"/>
      <c r="G166" s="77"/>
      <c r="H166" s="77"/>
      <c r="I166" s="77"/>
    </row>
    <row r="167" spans="1:9">
      <c r="A167" s="77"/>
      <c r="B167" s="77"/>
      <c r="C167" s="77"/>
      <c r="D167" s="77"/>
      <c r="E167" s="75"/>
      <c r="F167" s="75"/>
      <c r="G167" s="77"/>
      <c r="H167" s="77"/>
      <c r="I167" s="77"/>
    </row>
    <row r="168" spans="1:9">
      <c r="A168" s="77"/>
      <c r="B168" s="77"/>
      <c r="C168" s="77"/>
      <c r="D168" s="77"/>
      <c r="E168" s="75"/>
      <c r="F168" s="75"/>
      <c r="G168" s="77"/>
      <c r="H168" s="77"/>
      <c r="I168" s="77"/>
    </row>
    <row r="169" spans="1:9">
      <c r="A169" s="77"/>
      <c r="B169" s="77"/>
      <c r="C169" s="77"/>
      <c r="D169" s="77"/>
      <c r="E169" s="75"/>
      <c r="F169" s="75"/>
      <c r="G169" s="77"/>
      <c r="H169" s="77"/>
      <c r="I169" s="77"/>
    </row>
    <row r="170" spans="1:9">
      <c r="A170" s="77"/>
      <c r="B170" s="77"/>
      <c r="C170" s="77"/>
      <c r="D170" s="77"/>
      <c r="E170" s="75"/>
      <c r="F170" s="75"/>
      <c r="G170" s="77"/>
      <c r="H170" s="77"/>
      <c r="I170" s="77"/>
    </row>
  </sheetData>
  <mergeCells count="2">
    <mergeCell ref="A1:F1"/>
    <mergeCell ref="A74:D74"/>
  </mergeCells>
  <conditionalFormatting sqref="F2:F3 F5:F68 F75:F87 F91:F110 F73 F71:G72 G70 F171:F65536">
    <cfRule type="cellIs" dxfId="63" priority="5" stopIfTrue="1" operator="between">
      <formula>0.009</formula>
      <formula>-0.009</formula>
    </cfRule>
  </conditionalFormatting>
  <conditionalFormatting sqref="F74:H74">
    <cfRule type="cellIs" dxfId="62" priority="4" stopIfTrue="1" operator="between">
      <formula>0.009</formula>
      <formula>-0.009</formula>
    </cfRule>
  </conditionalFormatting>
  <conditionalFormatting sqref="D96:D100">
    <cfRule type="cellIs" dxfId="61" priority="3" stopIfTrue="1" operator="between">
      <formula>0.009</formula>
      <formula>-0.009</formula>
    </cfRule>
  </conditionalFormatting>
  <conditionalFormatting sqref="F69:F70">
    <cfRule type="cellIs" dxfId="60" priority="2" stopIfTrue="1" operator="between">
      <formula>0.009</formula>
      <formula>-0.009</formula>
    </cfRule>
  </conditionalFormatting>
  <conditionalFormatting sqref="F111:F144">
    <cfRule type="cellIs" dxfId="59"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AF5E2-3DD0-4E97-B343-33EA57C0FCEA}">
  <dimension ref="A1:I174"/>
  <sheetViews>
    <sheetView zoomScale="80" zoomScaleNormal="80" workbookViewId="0">
      <selection sqref="A1:F1"/>
    </sheetView>
  </sheetViews>
  <sheetFormatPr defaultColWidth="9.28515625" defaultRowHeight="11.25"/>
  <cols>
    <col min="1" max="1" width="33.85546875" style="8" bestFit="1" customWidth="1"/>
    <col min="2" max="2" width="31.28515625" style="8" bestFit="1" customWidth="1"/>
    <col min="3" max="3" width="32.28515625" style="8" bestFit="1" customWidth="1"/>
    <col min="4" max="4" width="15.7109375" style="9" customWidth="1"/>
    <col min="5" max="5" width="24.85546875" style="12" customWidth="1"/>
    <col min="6" max="6" width="11.7109375" style="13" bestFit="1" customWidth="1"/>
    <col min="7" max="16384" width="9.28515625" style="8"/>
  </cols>
  <sheetData>
    <row r="1" spans="1:7" s="1" customFormat="1" ht="15">
      <c r="A1" s="160" t="s">
        <v>30</v>
      </c>
      <c r="B1" s="174"/>
      <c r="C1" s="174"/>
      <c r="D1" s="174"/>
      <c r="E1" s="174"/>
      <c r="F1" s="174"/>
    </row>
    <row r="2" spans="1:7" s="1" customFormat="1" ht="12">
      <c r="D2" s="6"/>
      <c r="E2" s="7"/>
      <c r="F2" s="11"/>
    </row>
    <row r="3" spans="1:7" s="1" customFormat="1" ht="12">
      <c r="A3" s="10" t="s">
        <v>7</v>
      </c>
      <c r="B3" s="2"/>
      <c r="C3" s="3"/>
      <c r="D3" s="4"/>
      <c r="E3" s="5"/>
      <c r="F3" s="11"/>
    </row>
    <row r="4" spans="1:7" s="1" customFormat="1" ht="19.149999999999999" customHeight="1">
      <c r="A4" s="18" t="s">
        <v>2</v>
      </c>
      <c r="B4" s="18" t="s">
        <v>0</v>
      </c>
      <c r="C4" s="19" t="s">
        <v>4</v>
      </c>
      <c r="D4" s="20" t="s">
        <v>1</v>
      </c>
      <c r="E4" s="91" t="s">
        <v>6</v>
      </c>
      <c r="F4" s="21" t="s">
        <v>3</v>
      </c>
      <c r="G4" s="92" t="s">
        <v>5</v>
      </c>
    </row>
    <row r="5" spans="1:7">
      <c r="A5" s="22" t="s">
        <v>485</v>
      </c>
      <c r="B5" s="23"/>
      <c r="C5" s="23"/>
      <c r="D5" s="24"/>
      <c r="E5" s="25"/>
      <c r="F5" s="26"/>
      <c r="G5" s="93"/>
    </row>
    <row r="6" spans="1:7">
      <c r="A6" s="27" t="s">
        <v>44</v>
      </c>
      <c r="B6" s="28"/>
      <c r="C6" s="28"/>
      <c r="D6" s="29"/>
      <c r="E6" s="30"/>
      <c r="F6" s="31"/>
      <c r="G6" s="31"/>
    </row>
    <row r="7" spans="1:7">
      <c r="A7" s="28" t="s">
        <v>1084</v>
      </c>
      <c r="B7" s="28" t="s">
        <v>1083</v>
      </c>
      <c r="C7" s="28" t="s">
        <v>488</v>
      </c>
      <c r="D7" s="32">
        <v>10324683</v>
      </c>
      <c r="E7" s="30">
        <v>34076.616240000003</v>
      </c>
      <c r="F7" s="31">
        <v>2.7283697491808301</v>
      </c>
      <c r="G7" s="31"/>
    </row>
    <row r="8" spans="1:7">
      <c r="A8" s="28" t="s">
        <v>767</v>
      </c>
      <c r="B8" s="28" t="s">
        <v>766</v>
      </c>
      <c r="C8" s="28" t="s">
        <v>488</v>
      </c>
      <c r="D8" s="32">
        <v>36893177</v>
      </c>
      <c r="E8" s="30">
        <v>29326.386399999999</v>
      </c>
      <c r="F8" s="31">
        <v>2.3480390465713699</v>
      </c>
      <c r="G8" s="31"/>
    </row>
    <row r="9" spans="1:7">
      <c r="A9" s="28" t="s">
        <v>1086</v>
      </c>
      <c r="B9" s="28" t="s">
        <v>1085</v>
      </c>
      <c r="C9" s="28" t="s">
        <v>559</v>
      </c>
      <c r="D9" s="32">
        <v>8413356</v>
      </c>
      <c r="E9" s="30">
        <v>26569.378250000002</v>
      </c>
      <c r="F9" s="31">
        <v>2.1272971283677902</v>
      </c>
      <c r="G9" s="31"/>
    </row>
    <row r="10" spans="1:7">
      <c r="A10" s="28" t="s">
        <v>715</v>
      </c>
      <c r="B10" s="28" t="s">
        <v>714</v>
      </c>
      <c r="C10" s="28" t="s">
        <v>523</v>
      </c>
      <c r="D10" s="32">
        <v>1029108</v>
      </c>
      <c r="E10" s="30">
        <v>26196.973249999999</v>
      </c>
      <c r="F10" s="31">
        <v>2.0974802436956801</v>
      </c>
      <c r="G10" s="31"/>
    </row>
    <row r="11" spans="1:7">
      <c r="A11" s="28" t="s">
        <v>865</v>
      </c>
      <c r="B11" s="28" t="s">
        <v>864</v>
      </c>
      <c r="C11" s="28" t="s">
        <v>523</v>
      </c>
      <c r="D11" s="32">
        <v>6219684</v>
      </c>
      <c r="E11" s="30">
        <v>26016.938170000001</v>
      </c>
      <c r="F11" s="31">
        <v>2.0830656004516501</v>
      </c>
      <c r="G11" s="31"/>
    </row>
    <row r="12" spans="1:7">
      <c r="A12" s="28" t="s">
        <v>902</v>
      </c>
      <c r="B12" s="28" t="s">
        <v>901</v>
      </c>
      <c r="C12" s="28" t="s">
        <v>567</v>
      </c>
      <c r="D12" s="32">
        <v>1175000</v>
      </c>
      <c r="E12" s="30">
        <v>25619.7</v>
      </c>
      <c r="F12" s="31">
        <v>2.0512604294624102</v>
      </c>
      <c r="G12" s="31"/>
    </row>
    <row r="13" spans="1:7">
      <c r="A13" s="28" t="s">
        <v>658</v>
      </c>
      <c r="B13" s="28" t="s">
        <v>657</v>
      </c>
      <c r="C13" s="28" t="s">
        <v>535</v>
      </c>
      <c r="D13" s="32">
        <v>1631918</v>
      </c>
      <c r="E13" s="30">
        <v>25532.989030000001</v>
      </c>
      <c r="F13" s="31">
        <v>2.0443178508388802</v>
      </c>
      <c r="G13" s="31"/>
    </row>
    <row r="14" spans="1:7">
      <c r="A14" s="28" t="s">
        <v>1088</v>
      </c>
      <c r="B14" s="28" t="s">
        <v>1087</v>
      </c>
      <c r="C14" s="28" t="s">
        <v>567</v>
      </c>
      <c r="D14" s="32">
        <v>836172</v>
      </c>
      <c r="E14" s="30">
        <v>25330.1584</v>
      </c>
      <c r="F14" s="31">
        <v>2.0280780648459902</v>
      </c>
      <c r="G14" s="31"/>
    </row>
    <row r="15" spans="1:7">
      <c r="A15" s="28" t="s">
        <v>1090</v>
      </c>
      <c r="B15" s="28" t="s">
        <v>1089</v>
      </c>
      <c r="C15" s="28" t="s">
        <v>523</v>
      </c>
      <c r="D15" s="32">
        <v>1473633</v>
      </c>
      <c r="E15" s="30">
        <v>25066.497329999998</v>
      </c>
      <c r="F15" s="31">
        <v>2.0069678442079399</v>
      </c>
      <c r="G15" s="31"/>
    </row>
    <row r="16" spans="1:7">
      <c r="A16" s="28" t="s">
        <v>780</v>
      </c>
      <c r="B16" s="28" t="s">
        <v>779</v>
      </c>
      <c r="C16" s="28" t="s">
        <v>509</v>
      </c>
      <c r="D16" s="32">
        <v>1152885</v>
      </c>
      <c r="E16" s="30">
        <v>24920.762159999998</v>
      </c>
      <c r="F16" s="31">
        <v>1.9952994488948801</v>
      </c>
      <c r="G16" s="31"/>
    </row>
    <row r="17" spans="1:7">
      <c r="A17" s="28" t="s">
        <v>556</v>
      </c>
      <c r="B17" s="28" t="s">
        <v>555</v>
      </c>
      <c r="C17" s="28" t="s">
        <v>544</v>
      </c>
      <c r="D17" s="32">
        <v>559715</v>
      </c>
      <c r="E17" s="30">
        <v>24522.23358</v>
      </c>
      <c r="F17" s="31">
        <v>1.9633909602645001</v>
      </c>
      <c r="G17" s="31"/>
    </row>
    <row r="18" spans="1:7">
      <c r="A18" s="28" t="s">
        <v>573</v>
      </c>
      <c r="B18" s="28" t="s">
        <v>572</v>
      </c>
      <c r="C18" s="28" t="s">
        <v>574</v>
      </c>
      <c r="D18" s="32">
        <v>14583520</v>
      </c>
      <c r="E18" s="30">
        <v>22998.211039999998</v>
      </c>
      <c r="F18" s="31">
        <v>1.84136895649744</v>
      </c>
      <c r="G18" s="31"/>
    </row>
    <row r="19" spans="1:7">
      <c r="A19" s="28" t="s">
        <v>551</v>
      </c>
      <c r="B19" s="28" t="s">
        <v>550</v>
      </c>
      <c r="C19" s="28" t="s">
        <v>552</v>
      </c>
      <c r="D19" s="32">
        <v>1295000</v>
      </c>
      <c r="E19" s="30">
        <v>22555.014999999999</v>
      </c>
      <c r="F19" s="31">
        <v>1.8058841342963099</v>
      </c>
      <c r="G19" s="31"/>
    </row>
    <row r="20" spans="1:7">
      <c r="A20" s="28" t="s">
        <v>880</v>
      </c>
      <c r="B20" s="28" t="s">
        <v>879</v>
      </c>
      <c r="C20" s="28" t="s">
        <v>515</v>
      </c>
      <c r="D20" s="32">
        <v>1199891</v>
      </c>
      <c r="E20" s="30">
        <v>21462.45032</v>
      </c>
      <c r="F20" s="31">
        <v>1.7184071265752101</v>
      </c>
      <c r="G20" s="31"/>
    </row>
    <row r="21" spans="1:7">
      <c r="A21" s="28" t="s">
        <v>1092</v>
      </c>
      <c r="B21" s="28" t="s">
        <v>1091</v>
      </c>
      <c r="C21" s="28" t="s">
        <v>509</v>
      </c>
      <c r="D21" s="32">
        <v>1448384</v>
      </c>
      <c r="E21" s="30">
        <v>21228.96429</v>
      </c>
      <c r="F21" s="31">
        <v>1.6997128930685199</v>
      </c>
      <c r="G21" s="31"/>
    </row>
    <row r="22" spans="1:7">
      <c r="A22" s="28" t="s">
        <v>1094</v>
      </c>
      <c r="B22" s="28" t="s">
        <v>1093</v>
      </c>
      <c r="C22" s="28" t="s">
        <v>518</v>
      </c>
      <c r="D22" s="32">
        <v>83670</v>
      </c>
      <c r="E22" s="30">
        <v>21126.674999999999</v>
      </c>
      <c r="F22" s="31">
        <v>1.69152302461047</v>
      </c>
      <c r="G22" s="31"/>
    </row>
    <row r="23" spans="1:7">
      <c r="A23" s="28" t="s">
        <v>1096</v>
      </c>
      <c r="B23" s="28" t="s">
        <v>1095</v>
      </c>
      <c r="C23" s="28" t="s">
        <v>810</v>
      </c>
      <c r="D23" s="32">
        <v>732594</v>
      </c>
      <c r="E23" s="30">
        <v>20065.749660000001</v>
      </c>
      <c r="F23" s="31">
        <v>1.6065792442947</v>
      </c>
      <c r="G23" s="31"/>
    </row>
    <row r="24" spans="1:7">
      <c r="A24" s="28" t="s">
        <v>1098</v>
      </c>
      <c r="B24" s="28" t="s">
        <v>1097</v>
      </c>
      <c r="C24" s="28" t="s">
        <v>987</v>
      </c>
      <c r="D24" s="32">
        <v>48500</v>
      </c>
      <c r="E24" s="30">
        <v>20064.45</v>
      </c>
      <c r="F24" s="31">
        <v>1.6064751860453901</v>
      </c>
      <c r="G24" s="31"/>
    </row>
    <row r="25" spans="1:7">
      <c r="A25" s="28" t="s">
        <v>746</v>
      </c>
      <c r="B25" s="28" t="s">
        <v>745</v>
      </c>
      <c r="C25" s="28" t="s">
        <v>616</v>
      </c>
      <c r="D25" s="32">
        <v>5751488</v>
      </c>
      <c r="E25" s="30">
        <v>19727.60384</v>
      </c>
      <c r="F25" s="31">
        <v>1.5795053464756701</v>
      </c>
      <c r="G25" s="31"/>
    </row>
    <row r="26" spans="1:7">
      <c r="A26" s="28" t="s">
        <v>1100</v>
      </c>
      <c r="B26" s="28" t="s">
        <v>1099</v>
      </c>
      <c r="C26" s="28" t="s">
        <v>515</v>
      </c>
      <c r="D26" s="32">
        <v>561411</v>
      </c>
      <c r="E26" s="30">
        <v>19569.103230000001</v>
      </c>
      <c r="F26" s="31">
        <v>1.5668148766677199</v>
      </c>
      <c r="G26" s="31"/>
    </row>
    <row r="27" spans="1:7">
      <c r="A27" s="28" t="s">
        <v>615</v>
      </c>
      <c r="B27" s="28" t="s">
        <v>614</v>
      </c>
      <c r="C27" s="28" t="s">
        <v>616</v>
      </c>
      <c r="D27" s="32">
        <v>32500000</v>
      </c>
      <c r="E27" s="30">
        <v>19142.5</v>
      </c>
      <c r="F27" s="31">
        <v>1.5326585702012201</v>
      </c>
      <c r="G27" s="31"/>
    </row>
    <row r="28" spans="1:7">
      <c r="A28" s="28" t="s">
        <v>826</v>
      </c>
      <c r="B28" s="28" t="s">
        <v>825</v>
      </c>
      <c r="C28" s="28" t="s">
        <v>564</v>
      </c>
      <c r="D28" s="32">
        <v>4904921</v>
      </c>
      <c r="E28" s="30">
        <v>18967.32951</v>
      </c>
      <c r="F28" s="31">
        <v>1.5186334139914901</v>
      </c>
      <c r="G28" s="31"/>
    </row>
    <row r="29" spans="1:7">
      <c r="A29" s="28" t="s">
        <v>537</v>
      </c>
      <c r="B29" s="28" t="s">
        <v>536</v>
      </c>
      <c r="C29" s="28" t="s">
        <v>538</v>
      </c>
      <c r="D29" s="32">
        <v>9850000</v>
      </c>
      <c r="E29" s="30">
        <v>18523.91</v>
      </c>
      <c r="F29" s="31">
        <v>1.48313069949777</v>
      </c>
      <c r="G29" s="31"/>
    </row>
    <row r="30" spans="1:7">
      <c r="A30" s="28" t="s">
        <v>1102</v>
      </c>
      <c r="B30" s="28" t="s">
        <v>1101</v>
      </c>
      <c r="C30" s="28" t="s">
        <v>518</v>
      </c>
      <c r="D30" s="32">
        <v>337051</v>
      </c>
      <c r="E30" s="30">
        <v>18350.741699999999</v>
      </c>
      <c r="F30" s="31">
        <v>1.46926585012689</v>
      </c>
      <c r="G30" s="31"/>
    </row>
    <row r="31" spans="1:7">
      <c r="A31" s="28" t="s">
        <v>1104</v>
      </c>
      <c r="B31" s="28" t="s">
        <v>1103</v>
      </c>
      <c r="C31" s="28" t="s">
        <v>559</v>
      </c>
      <c r="D31" s="32">
        <v>4121544</v>
      </c>
      <c r="E31" s="30">
        <v>18178.069810000001</v>
      </c>
      <c r="F31" s="31">
        <v>1.45544074619368</v>
      </c>
      <c r="G31" s="31"/>
    </row>
    <row r="32" spans="1:7">
      <c r="A32" s="28" t="s">
        <v>1106</v>
      </c>
      <c r="B32" s="28" t="s">
        <v>1105</v>
      </c>
      <c r="C32" s="28" t="s">
        <v>586</v>
      </c>
      <c r="D32" s="32">
        <v>8876044</v>
      </c>
      <c r="E32" s="30">
        <v>17935.822110000001</v>
      </c>
      <c r="F32" s="31">
        <v>1.4360450030297001</v>
      </c>
      <c r="G32" s="31"/>
    </row>
    <row r="33" spans="1:7">
      <c r="A33" s="28" t="s">
        <v>974</v>
      </c>
      <c r="B33" s="28" t="s">
        <v>973</v>
      </c>
      <c r="C33" s="28" t="s">
        <v>488</v>
      </c>
      <c r="D33" s="32">
        <v>23580355</v>
      </c>
      <c r="E33" s="30">
        <v>17781.94571</v>
      </c>
      <c r="F33" s="31">
        <v>1.4237247740516801</v>
      </c>
      <c r="G33" s="31"/>
    </row>
    <row r="34" spans="1:7">
      <c r="A34" s="28" t="s">
        <v>534</v>
      </c>
      <c r="B34" s="28" t="s">
        <v>533</v>
      </c>
      <c r="C34" s="28" t="s">
        <v>535</v>
      </c>
      <c r="D34" s="32">
        <v>903662</v>
      </c>
      <c r="E34" s="30">
        <v>17608.757730000001</v>
      </c>
      <c r="F34" s="31">
        <v>1.4098583489868901</v>
      </c>
      <c r="G34" s="31"/>
    </row>
    <row r="35" spans="1:7">
      <c r="A35" s="28" t="s">
        <v>656</v>
      </c>
      <c r="B35" s="28" t="s">
        <v>655</v>
      </c>
      <c r="C35" s="28" t="s">
        <v>564</v>
      </c>
      <c r="D35" s="32">
        <v>6391052</v>
      </c>
      <c r="E35" s="30">
        <v>17559.415369999999</v>
      </c>
      <c r="F35" s="31">
        <v>1.4059077160534701</v>
      </c>
      <c r="G35" s="31"/>
    </row>
    <row r="36" spans="1:7">
      <c r="A36" s="28" t="s">
        <v>1069</v>
      </c>
      <c r="B36" s="28" t="s">
        <v>1068</v>
      </c>
      <c r="C36" s="28" t="s">
        <v>503</v>
      </c>
      <c r="D36" s="32">
        <v>884291</v>
      </c>
      <c r="E36" s="30">
        <v>17425.838449999999</v>
      </c>
      <c r="F36" s="31">
        <v>1.3952127801141201</v>
      </c>
      <c r="G36" s="31"/>
    </row>
    <row r="37" spans="1:7">
      <c r="A37" s="28" t="s">
        <v>1108</v>
      </c>
      <c r="B37" s="28" t="s">
        <v>1107</v>
      </c>
      <c r="C37" s="28" t="s">
        <v>535</v>
      </c>
      <c r="D37" s="32">
        <v>973135</v>
      </c>
      <c r="E37" s="30">
        <v>17216.704419999998</v>
      </c>
      <c r="F37" s="31">
        <v>1.37846830768887</v>
      </c>
      <c r="G37" s="31"/>
    </row>
    <row r="38" spans="1:7">
      <c r="A38" s="28" t="s">
        <v>605</v>
      </c>
      <c r="B38" s="28" t="s">
        <v>604</v>
      </c>
      <c r="C38" s="28" t="s">
        <v>606</v>
      </c>
      <c r="D38" s="32">
        <v>1050578</v>
      </c>
      <c r="E38" s="30">
        <v>17109.713309999999</v>
      </c>
      <c r="F38" s="31">
        <v>1.3699019844982301</v>
      </c>
      <c r="G38" s="31"/>
    </row>
    <row r="39" spans="1:7">
      <c r="A39" s="28" t="s">
        <v>989</v>
      </c>
      <c r="B39" s="28" t="s">
        <v>988</v>
      </c>
      <c r="C39" s="28" t="s">
        <v>810</v>
      </c>
      <c r="D39" s="32">
        <v>1100123</v>
      </c>
      <c r="E39" s="30">
        <v>17012.302070000002</v>
      </c>
      <c r="F39" s="31">
        <v>1.3621026807594301</v>
      </c>
      <c r="G39" s="31"/>
    </row>
    <row r="40" spans="1:7">
      <c r="A40" s="28" t="s">
        <v>727</v>
      </c>
      <c r="B40" s="28" t="s">
        <v>726</v>
      </c>
      <c r="C40" s="28" t="s">
        <v>552</v>
      </c>
      <c r="D40" s="32">
        <v>1057487</v>
      </c>
      <c r="E40" s="30">
        <v>16750.594079999999</v>
      </c>
      <c r="F40" s="31">
        <v>1.34114883493137</v>
      </c>
      <c r="G40" s="31"/>
    </row>
    <row r="41" spans="1:7">
      <c r="A41" s="28" t="s">
        <v>487</v>
      </c>
      <c r="B41" s="28" t="s">
        <v>486</v>
      </c>
      <c r="C41" s="28" t="s">
        <v>488</v>
      </c>
      <c r="D41" s="32">
        <v>2096350</v>
      </c>
      <c r="E41" s="30">
        <v>16727.824830000001</v>
      </c>
      <c r="F41" s="31">
        <v>1.3393257979116799</v>
      </c>
      <c r="G41" s="31"/>
    </row>
    <row r="42" spans="1:7">
      <c r="A42" s="28" t="s">
        <v>894</v>
      </c>
      <c r="B42" s="28" t="s">
        <v>893</v>
      </c>
      <c r="C42" s="28" t="s">
        <v>559</v>
      </c>
      <c r="D42" s="32">
        <v>2208439</v>
      </c>
      <c r="E42" s="30">
        <v>16580.960009999999</v>
      </c>
      <c r="F42" s="31">
        <v>1.32756695632703</v>
      </c>
      <c r="G42" s="31"/>
    </row>
    <row r="43" spans="1:7">
      <c r="A43" s="28" t="s">
        <v>492</v>
      </c>
      <c r="B43" s="28" t="s">
        <v>491</v>
      </c>
      <c r="C43" s="28" t="s">
        <v>488</v>
      </c>
      <c r="D43" s="32">
        <v>1582729</v>
      </c>
      <c r="E43" s="30">
        <v>16253.044099999999</v>
      </c>
      <c r="F43" s="31">
        <v>1.3013121238983101</v>
      </c>
      <c r="G43" s="31"/>
    </row>
    <row r="44" spans="1:7">
      <c r="A44" s="28" t="s">
        <v>581</v>
      </c>
      <c r="B44" s="28" t="s">
        <v>580</v>
      </c>
      <c r="C44" s="28" t="s">
        <v>564</v>
      </c>
      <c r="D44" s="32">
        <v>135340</v>
      </c>
      <c r="E44" s="30">
        <v>16132.528</v>
      </c>
      <c r="F44" s="31">
        <v>1.29166291227432</v>
      </c>
      <c r="G44" s="31"/>
    </row>
    <row r="45" spans="1:7">
      <c r="A45" s="28" t="s">
        <v>888</v>
      </c>
      <c r="B45" s="28" t="s">
        <v>887</v>
      </c>
      <c r="C45" s="28" t="s">
        <v>541</v>
      </c>
      <c r="D45" s="32">
        <v>1402413</v>
      </c>
      <c r="E45" s="30">
        <v>15836.748799999999</v>
      </c>
      <c r="F45" s="31">
        <v>1.26798112955173</v>
      </c>
      <c r="G45" s="31"/>
    </row>
    <row r="46" spans="1:7">
      <c r="A46" s="28" t="s">
        <v>1110</v>
      </c>
      <c r="B46" s="28" t="s">
        <v>1109</v>
      </c>
      <c r="C46" s="28" t="s">
        <v>564</v>
      </c>
      <c r="D46" s="32">
        <v>1362332</v>
      </c>
      <c r="E46" s="30">
        <v>15793.514880000001</v>
      </c>
      <c r="F46" s="31">
        <v>1.2645195734325501</v>
      </c>
      <c r="G46" s="31"/>
    </row>
    <row r="47" spans="1:7">
      <c r="A47" s="28" t="s">
        <v>906</v>
      </c>
      <c r="B47" s="28" t="s">
        <v>905</v>
      </c>
      <c r="C47" s="28" t="s">
        <v>512</v>
      </c>
      <c r="D47" s="32">
        <v>6455555</v>
      </c>
      <c r="E47" s="30">
        <v>15451.37089</v>
      </c>
      <c r="F47" s="31">
        <v>1.2371255591441099</v>
      </c>
      <c r="G47" s="31"/>
    </row>
    <row r="48" spans="1:7">
      <c r="A48" s="28" t="s">
        <v>543</v>
      </c>
      <c r="B48" s="28" t="s">
        <v>542</v>
      </c>
      <c r="C48" s="28" t="s">
        <v>544</v>
      </c>
      <c r="D48" s="32">
        <v>3571819</v>
      </c>
      <c r="E48" s="30">
        <v>14708.75064</v>
      </c>
      <c r="F48" s="31">
        <v>1.1776671137703401</v>
      </c>
      <c r="G48" s="31"/>
    </row>
    <row r="49" spans="1:7">
      <c r="A49" s="28" t="s">
        <v>576</v>
      </c>
      <c r="B49" s="28" t="s">
        <v>575</v>
      </c>
      <c r="C49" s="28" t="s">
        <v>559</v>
      </c>
      <c r="D49" s="32">
        <v>1400001</v>
      </c>
      <c r="E49" s="30">
        <v>14537.61038</v>
      </c>
      <c r="F49" s="31">
        <v>1.1639646409378701</v>
      </c>
      <c r="G49" s="31"/>
    </row>
    <row r="50" spans="1:7">
      <c r="A50" s="28" t="s">
        <v>1112</v>
      </c>
      <c r="B50" s="28" t="s">
        <v>1111</v>
      </c>
      <c r="C50" s="28" t="s">
        <v>574</v>
      </c>
      <c r="D50" s="32">
        <v>493075</v>
      </c>
      <c r="E50" s="30">
        <v>14476.18893</v>
      </c>
      <c r="F50" s="31">
        <v>1.1590468866353201</v>
      </c>
      <c r="G50" s="31"/>
    </row>
    <row r="51" spans="1:7">
      <c r="A51" s="28" t="s">
        <v>620</v>
      </c>
      <c r="B51" s="28" t="s">
        <v>619</v>
      </c>
      <c r="C51" s="28" t="s">
        <v>512</v>
      </c>
      <c r="D51" s="32">
        <v>440905</v>
      </c>
      <c r="E51" s="30">
        <v>14473.14753</v>
      </c>
      <c r="F51" s="31">
        <v>1.15880337467108</v>
      </c>
      <c r="G51" s="31"/>
    </row>
    <row r="52" spans="1:7">
      <c r="A52" s="28" t="s">
        <v>986</v>
      </c>
      <c r="B52" s="28" t="s">
        <v>985</v>
      </c>
      <c r="C52" s="28" t="s">
        <v>987</v>
      </c>
      <c r="D52" s="32">
        <v>1200000</v>
      </c>
      <c r="E52" s="30">
        <v>14127.6</v>
      </c>
      <c r="F52" s="31">
        <v>1.1311368534086299</v>
      </c>
      <c r="G52" s="31"/>
    </row>
    <row r="53" spans="1:7">
      <c r="A53" s="28" t="s">
        <v>980</v>
      </c>
      <c r="B53" s="28" t="s">
        <v>979</v>
      </c>
      <c r="C53" s="28" t="s">
        <v>541</v>
      </c>
      <c r="D53" s="32">
        <v>1733472</v>
      </c>
      <c r="E53" s="30">
        <v>13598.221100000001</v>
      </c>
      <c r="F53" s="31">
        <v>1.0887517361058401</v>
      </c>
      <c r="G53" s="31"/>
    </row>
    <row r="54" spans="1:7">
      <c r="A54" s="28" t="s">
        <v>711</v>
      </c>
      <c r="B54" s="28" t="s">
        <v>710</v>
      </c>
      <c r="C54" s="28" t="s">
        <v>535</v>
      </c>
      <c r="D54" s="32">
        <v>725956</v>
      </c>
      <c r="E54" s="30">
        <v>13550.6947</v>
      </c>
      <c r="F54" s="31">
        <v>1.0849464993671301</v>
      </c>
      <c r="G54" s="31"/>
    </row>
    <row r="55" spans="1:7">
      <c r="A55" s="28" t="s">
        <v>1114</v>
      </c>
      <c r="B55" s="28" t="s">
        <v>1113</v>
      </c>
      <c r="C55" s="28" t="s">
        <v>616</v>
      </c>
      <c r="D55" s="32">
        <v>360482</v>
      </c>
      <c r="E55" s="30">
        <v>13277.63351</v>
      </c>
      <c r="F55" s="31">
        <v>1.0630836510953301</v>
      </c>
      <c r="G55" s="31"/>
    </row>
    <row r="56" spans="1:7">
      <c r="A56" s="28" t="s">
        <v>952</v>
      </c>
      <c r="B56" s="28" t="s">
        <v>951</v>
      </c>
      <c r="C56" s="28" t="s">
        <v>509</v>
      </c>
      <c r="D56" s="32">
        <v>2497849</v>
      </c>
      <c r="E56" s="30">
        <v>12860.175579999999</v>
      </c>
      <c r="F56" s="31">
        <v>1.02965956990881</v>
      </c>
      <c r="G56" s="31"/>
    </row>
    <row r="57" spans="1:7">
      <c r="A57" s="28" t="s">
        <v>627</v>
      </c>
      <c r="B57" s="28" t="s">
        <v>626</v>
      </c>
      <c r="C57" s="28" t="s">
        <v>526</v>
      </c>
      <c r="D57" s="32">
        <v>3200000</v>
      </c>
      <c r="E57" s="30">
        <v>12336</v>
      </c>
      <c r="F57" s="31">
        <v>0.987691060310945</v>
      </c>
      <c r="G57" s="31"/>
    </row>
    <row r="58" spans="1:7">
      <c r="A58" s="28" t="s">
        <v>713</v>
      </c>
      <c r="B58" s="28" t="s">
        <v>712</v>
      </c>
      <c r="C58" s="28" t="s">
        <v>500</v>
      </c>
      <c r="D58" s="32">
        <v>3093002</v>
      </c>
      <c r="E58" s="30">
        <v>12200.346390000001</v>
      </c>
      <c r="F58" s="31">
        <v>0.97682985263455802</v>
      </c>
      <c r="G58" s="31"/>
    </row>
    <row r="59" spans="1:7">
      <c r="A59" s="28" t="s">
        <v>900</v>
      </c>
      <c r="B59" s="28" t="s">
        <v>899</v>
      </c>
      <c r="C59" s="28" t="s">
        <v>857</v>
      </c>
      <c r="D59" s="32">
        <v>2976225</v>
      </c>
      <c r="E59" s="30">
        <v>12032.87768</v>
      </c>
      <c r="F59" s="31">
        <v>0.96342134519707401</v>
      </c>
      <c r="G59" s="31"/>
    </row>
    <row r="60" spans="1:7">
      <c r="A60" s="28" t="s">
        <v>585</v>
      </c>
      <c r="B60" s="28" t="s">
        <v>584</v>
      </c>
      <c r="C60" s="28" t="s">
        <v>586</v>
      </c>
      <c r="D60" s="32">
        <v>3564251</v>
      </c>
      <c r="E60" s="30">
        <v>11785.19593</v>
      </c>
      <c r="F60" s="31">
        <v>0.943590520758263</v>
      </c>
      <c r="G60" s="31"/>
    </row>
    <row r="61" spans="1:7">
      <c r="A61" s="28" t="s">
        <v>1116</v>
      </c>
      <c r="B61" s="28" t="s">
        <v>1115</v>
      </c>
      <c r="C61" s="28" t="s">
        <v>503</v>
      </c>
      <c r="D61" s="32">
        <v>787855</v>
      </c>
      <c r="E61" s="30">
        <v>11683.889649999999</v>
      </c>
      <c r="F61" s="31">
        <v>0.93547935773059099</v>
      </c>
      <c r="G61" s="31"/>
    </row>
    <row r="62" spans="1:7">
      <c r="A62" s="28" t="s">
        <v>1118</v>
      </c>
      <c r="B62" s="28" t="s">
        <v>1117</v>
      </c>
      <c r="C62" s="28" t="s">
        <v>661</v>
      </c>
      <c r="D62" s="32">
        <v>577620</v>
      </c>
      <c r="E62" s="30">
        <v>11581.281000000001</v>
      </c>
      <c r="F62" s="31">
        <v>0.92726391947543796</v>
      </c>
      <c r="G62" s="31"/>
    </row>
    <row r="63" spans="1:7">
      <c r="A63" s="28" t="s">
        <v>1120</v>
      </c>
      <c r="B63" s="28" t="s">
        <v>1119</v>
      </c>
      <c r="C63" s="28" t="s">
        <v>579</v>
      </c>
      <c r="D63" s="32">
        <v>2686292</v>
      </c>
      <c r="E63" s="30">
        <v>11217.955389999999</v>
      </c>
      <c r="F63" s="31">
        <v>0.89817398294990103</v>
      </c>
      <c r="G63" s="31"/>
    </row>
    <row r="64" spans="1:7">
      <c r="A64" s="28" t="s">
        <v>1122</v>
      </c>
      <c r="B64" s="28" t="s">
        <v>1121</v>
      </c>
      <c r="C64" s="28" t="s">
        <v>515</v>
      </c>
      <c r="D64" s="32">
        <v>817345</v>
      </c>
      <c r="E64" s="30">
        <v>10916.45982</v>
      </c>
      <c r="F64" s="31">
        <v>0.87403451479066396</v>
      </c>
      <c r="G64" s="31"/>
    </row>
    <row r="65" spans="1:7">
      <c r="A65" s="28" t="s">
        <v>611</v>
      </c>
      <c r="B65" s="28" t="s">
        <v>610</v>
      </c>
      <c r="C65" s="28" t="s">
        <v>567</v>
      </c>
      <c r="D65" s="32">
        <v>2803019</v>
      </c>
      <c r="E65" s="30">
        <v>10864.50164</v>
      </c>
      <c r="F65" s="31">
        <v>0.86987444427380001</v>
      </c>
      <c r="G65" s="31"/>
    </row>
    <row r="66" spans="1:7">
      <c r="A66" s="28" t="s">
        <v>1124</v>
      </c>
      <c r="B66" s="28" t="s">
        <v>1123</v>
      </c>
      <c r="C66" s="28" t="s">
        <v>579</v>
      </c>
      <c r="D66" s="32">
        <v>5993530</v>
      </c>
      <c r="E66" s="30">
        <v>10787.754650000001</v>
      </c>
      <c r="F66" s="31">
        <v>0.86372963915635803</v>
      </c>
      <c r="G66" s="31"/>
    </row>
    <row r="67" spans="1:7">
      <c r="A67" s="28" t="s">
        <v>566</v>
      </c>
      <c r="B67" s="28" t="s">
        <v>565</v>
      </c>
      <c r="C67" s="28" t="s">
        <v>567</v>
      </c>
      <c r="D67" s="32">
        <v>26204805</v>
      </c>
      <c r="E67" s="30">
        <v>10513.367770000001</v>
      </c>
      <c r="F67" s="31">
        <v>0.84176064852385002</v>
      </c>
      <c r="G67" s="31"/>
    </row>
    <row r="68" spans="1:7">
      <c r="A68" s="28" t="s">
        <v>697</v>
      </c>
      <c r="B68" s="28" t="s">
        <v>696</v>
      </c>
      <c r="C68" s="28" t="s">
        <v>503</v>
      </c>
      <c r="D68" s="32">
        <v>2605137</v>
      </c>
      <c r="E68" s="30">
        <v>10204.32163</v>
      </c>
      <c r="F68" s="31">
        <v>0.81701663833403104</v>
      </c>
      <c r="G68" s="31"/>
    </row>
    <row r="69" spans="1:7">
      <c r="A69" s="28" t="s">
        <v>1019</v>
      </c>
      <c r="B69" s="28" t="s">
        <v>1018</v>
      </c>
      <c r="C69" s="28" t="s">
        <v>518</v>
      </c>
      <c r="D69" s="32">
        <v>1071904</v>
      </c>
      <c r="E69" s="30">
        <v>9968.1712480000006</v>
      </c>
      <c r="F69" s="31">
        <v>0.79810908149304405</v>
      </c>
      <c r="G69" s="31"/>
    </row>
    <row r="70" spans="1:7">
      <c r="A70" s="28" t="s">
        <v>846</v>
      </c>
      <c r="B70" s="28" t="s">
        <v>845</v>
      </c>
      <c r="C70" s="28" t="s">
        <v>488</v>
      </c>
      <c r="D70" s="32">
        <v>1050000</v>
      </c>
      <c r="E70" s="30">
        <v>9704.1</v>
      </c>
      <c r="F70" s="31">
        <v>0.77696601964684198</v>
      </c>
      <c r="G70" s="31"/>
    </row>
    <row r="71" spans="1:7">
      <c r="A71" s="28" t="s">
        <v>660</v>
      </c>
      <c r="B71" s="28" t="s">
        <v>659</v>
      </c>
      <c r="C71" s="28" t="s">
        <v>661</v>
      </c>
      <c r="D71" s="32">
        <v>374936</v>
      </c>
      <c r="E71" s="30">
        <v>9579.9897359999995</v>
      </c>
      <c r="F71" s="31">
        <v>0.76702903859580196</v>
      </c>
      <c r="G71" s="31"/>
    </row>
    <row r="72" spans="1:7">
      <c r="A72" s="28" t="s">
        <v>1126</v>
      </c>
      <c r="B72" s="28" t="s">
        <v>1125</v>
      </c>
      <c r="C72" s="28" t="s">
        <v>857</v>
      </c>
      <c r="D72" s="32">
        <v>104181</v>
      </c>
      <c r="E72" s="30">
        <v>9463.8020400000005</v>
      </c>
      <c r="F72" s="31">
        <v>0.75772638387325597</v>
      </c>
      <c r="G72" s="31"/>
    </row>
    <row r="73" spans="1:7">
      <c r="A73" s="28" t="s">
        <v>650</v>
      </c>
      <c r="B73" s="28" t="s">
        <v>649</v>
      </c>
      <c r="C73" s="28" t="s">
        <v>586</v>
      </c>
      <c r="D73" s="32">
        <v>878909</v>
      </c>
      <c r="E73" s="30">
        <v>9444.7561139999998</v>
      </c>
      <c r="F73" s="31">
        <v>0.75620145757254698</v>
      </c>
      <c r="G73" s="31"/>
    </row>
    <row r="74" spans="1:7">
      <c r="A74" s="28" t="s">
        <v>569</v>
      </c>
      <c r="B74" s="28" t="s">
        <v>568</v>
      </c>
      <c r="C74" s="28" t="s">
        <v>512</v>
      </c>
      <c r="D74" s="32">
        <v>1830447</v>
      </c>
      <c r="E74" s="30">
        <v>9425.8868270000003</v>
      </c>
      <c r="F74" s="31">
        <v>0.75469067400539902</v>
      </c>
      <c r="G74" s="31"/>
    </row>
    <row r="75" spans="1:7">
      <c r="A75" s="28" t="s">
        <v>807</v>
      </c>
      <c r="B75" s="28" t="s">
        <v>806</v>
      </c>
      <c r="C75" s="28" t="s">
        <v>549</v>
      </c>
      <c r="D75" s="32">
        <v>1976902</v>
      </c>
      <c r="E75" s="30">
        <v>9395.2267549999997</v>
      </c>
      <c r="F75" s="31">
        <v>0.75223585242442503</v>
      </c>
      <c r="G75" s="31"/>
    </row>
    <row r="76" spans="1:7">
      <c r="A76" s="28" t="s">
        <v>976</v>
      </c>
      <c r="B76" s="28" t="s">
        <v>975</v>
      </c>
      <c r="C76" s="28" t="s">
        <v>564</v>
      </c>
      <c r="D76" s="32">
        <v>745000</v>
      </c>
      <c r="E76" s="30">
        <v>9017.48</v>
      </c>
      <c r="F76" s="31">
        <v>0.72199127614564995</v>
      </c>
      <c r="G76" s="31"/>
    </row>
    <row r="77" spans="1:7">
      <c r="A77" s="28" t="s">
        <v>1015</v>
      </c>
      <c r="B77" s="28" t="s">
        <v>1014</v>
      </c>
      <c r="C77" s="28" t="s">
        <v>488</v>
      </c>
      <c r="D77" s="32">
        <v>3130944</v>
      </c>
      <c r="E77" s="30">
        <v>6531.1491839999999</v>
      </c>
      <c r="F77" s="31">
        <v>0.52292134100145304</v>
      </c>
      <c r="G77" s="31"/>
    </row>
    <row r="78" spans="1:7">
      <c r="A78" s="28" t="s">
        <v>1128</v>
      </c>
      <c r="B78" s="28" t="s">
        <v>1127</v>
      </c>
      <c r="C78" s="28" t="s">
        <v>515</v>
      </c>
      <c r="D78" s="32">
        <v>102366</v>
      </c>
      <c r="E78" s="30">
        <v>5793.4037699999999</v>
      </c>
      <c r="F78" s="31">
        <v>0.46385320301562299</v>
      </c>
      <c r="G78" s="31"/>
    </row>
    <row r="79" spans="1:7">
      <c r="A79" s="28" t="s">
        <v>1130</v>
      </c>
      <c r="B79" s="28" t="s">
        <v>1129</v>
      </c>
      <c r="C79" s="28" t="s">
        <v>523</v>
      </c>
      <c r="D79" s="32">
        <v>20522</v>
      </c>
      <c r="E79" s="30">
        <v>5220.7968000000001</v>
      </c>
      <c r="F79" s="31">
        <v>0.41800699797827401</v>
      </c>
      <c r="G79" s="31"/>
    </row>
    <row r="80" spans="1:7">
      <c r="A80" s="28" t="s">
        <v>743</v>
      </c>
      <c r="B80" s="28" t="s">
        <v>742</v>
      </c>
      <c r="C80" s="28" t="s">
        <v>744</v>
      </c>
      <c r="D80" s="32">
        <v>882845</v>
      </c>
      <c r="E80" s="30">
        <v>2844.0851680000001</v>
      </c>
      <c r="F80" s="31">
        <v>0.22771380473383199</v>
      </c>
      <c r="G80" s="31"/>
    </row>
    <row r="81" spans="1:9">
      <c r="A81" s="27" t="s">
        <v>65</v>
      </c>
      <c r="B81" s="27"/>
      <c r="C81" s="27"/>
      <c r="D81" s="33"/>
      <c r="E81" s="34">
        <f>SUM(E7:E80)</f>
        <v>1202439.3125319995</v>
      </c>
      <c r="F81" s="35">
        <f>SUM(F7:F80)</f>
        <v>96.27420229849983</v>
      </c>
      <c r="G81" s="31"/>
    </row>
    <row r="82" spans="1:9">
      <c r="A82" s="28"/>
      <c r="B82" s="28"/>
      <c r="C82" s="28"/>
      <c r="D82" s="29"/>
      <c r="E82" s="30"/>
      <c r="F82" s="31"/>
      <c r="G82" s="31"/>
    </row>
    <row r="83" spans="1:9">
      <c r="A83" s="27" t="s">
        <v>66</v>
      </c>
      <c r="B83" s="28"/>
      <c r="C83" s="28"/>
      <c r="D83" s="29"/>
      <c r="E83" s="30"/>
      <c r="F83" s="31"/>
      <c r="G83" s="31"/>
    </row>
    <row r="84" spans="1:9">
      <c r="A84" s="27" t="s">
        <v>129</v>
      </c>
      <c r="B84" s="28"/>
      <c r="C84" s="28"/>
      <c r="D84" s="29"/>
      <c r="E84" s="30"/>
      <c r="F84" s="31"/>
      <c r="G84" s="31"/>
    </row>
    <row r="85" spans="1:9">
      <c r="A85" s="28" t="s">
        <v>1067</v>
      </c>
      <c r="B85" s="28" t="s">
        <v>1726</v>
      </c>
      <c r="C85" s="28" t="s">
        <v>131</v>
      </c>
      <c r="D85" s="32">
        <v>2500000</v>
      </c>
      <c r="E85" s="30">
        <v>2479.4324999999999</v>
      </c>
      <c r="F85" s="31">
        <v>0.198517616317641</v>
      </c>
      <c r="G85" s="31">
        <v>5.2202999999999999</v>
      </c>
    </row>
    <row r="86" spans="1:9">
      <c r="A86" s="27" t="s">
        <v>65</v>
      </c>
      <c r="B86" s="27"/>
      <c r="C86" s="27"/>
      <c r="D86" s="33"/>
      <c r="E86" s="34">
        <f>SUM(E84:E85)</f>
        <v>2479.4324999999999</v>
      </c>
      <c r="F86" s="35">
        <f>SUM(F84:F85)</f>
        <v>0.198517616317641</v>
      </c>
      <c r="G86" s="31"/>
    </row>
    <row r="87" spans="1:9">
      <c r="A87" s="28"/>
      <c r="B87" s="28"/>
      <c r="C87" s="28"/>
      <c r="D87" s="29"/>
      <c r="E87" s="30"/>
      <c r="F87" s="31"/>
      <c r="G87" s="31"/>
    </row>
    <row r="88" spans="1:9">
      <c r="A88" s="27" t="s">
        <v>137</v>
      </c>
      <c r="B88" s="27"/>
      <c r="C88" s="27"/>
      <c r="D88" s="33"/>
      <c r="E88" s="34">
        <f>E81+E86</f>
        <v>1204918.7450319997</v>
      </c>
      <c r="F88" s="35">
        <f>F81+F86</f>
        <v>96.472719914817475</v>
      </c>
      <c r="G88" s="31"/>
    </row>
    <row r="89" spans="1:9">
      <c r="A89" s="27"/>
      <c r="B89" s="27"/>
      <c r="C89" s="27"/>
      <c r="D89" s="33"/>
      <c r="E89" s="34"/>
      <c r="F89" s="35"/>
      <c r="G89" s="31"/>
    </row>
    <row r="90" spans="1:9">
      <c r="A90" s="27" t="s">
        <v>139</v>
      </c>
      <c r="B90" s="27"/>
      <c r="C90" s="27"/>
      <c r="D90" s="33"/>
      <c r="E90" s="34">
        <f>E92-(E81+E86)</f>
        <v>44054.794944800436</v>
      </c>
      <c r="F90" s="35">
        <f>F92-(F81+F86)</f>
        <v>3.5272800851825252</v>
      </c>
      <c r="G90" s="31"/>
    </row>
    <row r="91" spans="1:9">
      <c r="A91" s="27"/>
      <c r="B91" s="27"/>
      <c r="C91" s="27"/>
      <c r="D91" s="33"/>
      <c r="E91" s="34"/>
      <c r="F91" s="35"/>
      <c r="G91" s="31"/>
    </row>
    <row r="92" spans="1:9">
      <c r="A92" s="36" t="s">
        <v>138</v>
      </c>
      <c r="B92" s="36"/>
      <c r="C92" s="36"/>
      <c r="D92" s="37"/>
      <c r="E92" s="38">
        <v>1248973.5399768001</v>
      </c>
      <c r="F92" s="39">
        <v>100</v>
      </c>
      <c r="G92" s="94"/>
    </row>
    <row r="93" spans="1:9">
      <c r="A93" s="8" t="s">
        <v>1725</v>
      </c>
      <c r="B93" s="135"/>
      <c r="C93" s="135"/>
      <c r="D93" s="136"/>
      <c r="E93" s="137"/>
      <c r="F93" s="17"/>
      <c r="G93" s="13"/>
    </row>
    <row r="95" spans="1:9" ht="23.25" customHeight="1">
      <c r="A95" s="162" t="s">
        <v>1329</v>
      </c>
      <c r="B95" s="162"/>
      <c r="C95" s="162"/>
      <c r="D95" s="162"/>
      <c r="F95" s="75"/>
      <c r="G95" s="75"/>
      <c r="H95" s="75"/>
      <c r="I95" s="12"/>
    </row>
    <row r="97" spans="1:4">
      <c r="A97" s="14" t="s">
        <v>145</v>
      </c>
    </row>
    <row r="98" spans="1:4">
      <c r="A98" s="14" t="s">
        <v>1324</v>
      </c>
    </row>
    <row r="99" spans="1:4">
      <c r="A99" s="14" t="s">
        <v>146</v>
      </c>
      <c r="B99" s="14"/>
      <c r="C99" s="40" t="s">
        <v>1330</v>
      </c>
      <c r="D99" s="15" t="s">
        <v>147</v>
      </c>
    </row>
    <row r="100" spans="1:4">
      <c r="A100" s="8" t="s">
        <v>171</v>
      </c>
      <c r="C100" s="41">
        <v>2682.0789</v>
      </c>
      <c r="D100" s="41">
        <v>2745.1547</v>
      </c>
    </row>
    <row r="101" spans="1:4">
      <c r="A101" s="8" t="s">
        <v>419</v>
      </c>
      <c r="C101" s="41">
        <v>91.058899999999994</v>
      </c>
      <c r="D101" s="41">
        <v>84.434700000000007</v>
      </c>
    </row>
    <row r="102" spans="1:4">
      <c r="A102" s="8" t="s">
        <v>174</v>
      </c>
      <c r="C102" s="41">
        <v>3035.42</v>
      </c>
      <c r="D102" s="41">
        <v>3108.8811999999998</v>
      </c>
    </row>
    <row r="103" spans="1:4">
      <c r="A103" s="8" t="s">
        <v>420</v>
      </c>
      <c r="C103" s="41">
        <v>110.2535</v>
      </c>
      <c r="D103" s="41">
        <v>102.24079999999999</v>
      </c>
    </row>
    <row r="105" spans="1:4">
      <c r="A105" s="14" t="s">
        <v>1325</v>
      </c>
    </row>
    <row r="106" spans="1:4">
      <c r="A106" s="163" t="s">
        <v>163</v>
      </c>
      <c r="B106" s="164"/>
      <c r="C106" s="42" t="s">
        <v>164</v>
      </c>
    </row>
    <row r="107" spans="1:4">
      <c r="A107" s="158" t="s">
        <v>419</v>
      </c>
      <c r="B107" s="159"/>
      <c r="C107" s="43">
        <v>8.6999999999999993</v>
      </c>
    </row>
    <row r="108" spans="1:4">
      <c r="A108" s="158" t="s">
        <v>420</v>
      </c>
      <c r="B108" s="159"/>
      <c r="C108" s="43">
        <v>10.6</v>
      </c>
    </row>
    <row r="109" spans="1:4">
      <c r="A109" s="8" t="s">
        <v>165</v>
      </c>
    </row>
    <row r="110" spans="1:4">
      <c r="A110" s="8" t="s">
        <v>166</v>
      </c>
    </row>
    <row r="112" spans="1:4">
      <c r="A112" s="14" t="s">
        <v>1331</v>
      </c>
      <c r="D112" s="40" t="s">
        <v>168</v>
      </c>
    </row>
    <row r="113" spans="1:4">
      <c r="D113" s="8"/>
    </row>
    <row r="114" spans="1:4">
      <c r="A114" s="14" t="s">
        <v>1348</v>
      </c>
      <c r="D114" s="40" t="s">
        <v>168</v>
      </c>
    </row>
    <row r="115" spans="1:4">
      <c r="A115" s="14"/>
      <c r="D115" s="8"/>
    </row>
    <row r="116" spans="1:4">
      <c r="A116" s="14" t="s">
        <v>1343</v>
      </c>
      <c r="D116" s="40" t="s">
        <v>168</v>
      </c>
    </row>
    <row r="118" spans="1:4">
      <c r="A118" s="14" t="s">
        <v>1344</v>
      </c>
      <c r="D118" s="51">
        <v>0.37555766738972801</v>
      </c>
    </row>
    <row r="120" spans="1:4">
      <c r="A120" s="14" t="s">
        <v>741</v>
      </c>
      <c r="D120" s="40" t="s">
        <v>168</v>
      </c>
    </row>
    <row r="121" spans="1:4">
      <c r="D121" s="8"/>
    </row>
    <row r="122" spans="1:4">
      <c r="A122" s="14" t="s">
        <v>1355</v>
      </c>
      <c r="D122" s="40" t="s">
        <v>168</v>
      </c>
    </row>
    <row r="123" spans="1:4">
      <c r="D123" s="8"/>
    </row>
    <row r="124" spans="1:4">
      <c r="A124" s="14" t="s">
        <v>1351</v>
      </c>
      <c r="B124" s="14"/>
      <c r="D124" s="40" t="s">
        <v>168</v>
      </c>
    </row>
    <row r="125" spans="1:4">
      <c r="A125" s="14"/>
      <c r="B125" s="14"/>
      <c r="D125" s="8"/>
    </row>
    <row r="126" spans="1:4">
      <c r="A126" s="14" t="s">
        <v>1352</v>
      </c>
      <c r="B126" s="14"/>
      <c r="D126" s="40" t="s">
        <v>168</v>
      </c>
    </row>
    <row r="127" spans="1:4">
      <c r="A127" s="14"/>
      <c r="B127" s="14"/>
      <c r="D127" s="8"/>
    </row>
    <row r="128" spans="1:4">
      <c r="A128" s="14" t="s">
        <v>1353</v>
      </c>
      <c r="B128" s="14"/>
      <c r="D128" s="40" t="s">
        <v>168</v>
      </c>
    </row>
    <row r="129" spans="1:9">
      <c r="B129" s="14"/>
      <c r="D129" s="40"/>
    </row>
    <row r="130" spans="1:9">
      <c r="A130" s="76" t="s">
        <v>1354</v>
      </c>
      <c r="B130" s="77"/>
      <c r="C130" s="77"/>
      <c r="D130" s="77"/>
    </row>
    <row r="132" spans="1:9">
      <c r="A132" s="76" t="s">
        <v>1538</v>
      </c>
      <c r="B132" s="77"/>
      <c r="C132" s="77"/>
      <c r="D132" s="77"/>
      <c r="E132" s="75"/>
      <c r="F132" s="75"/>
      <c r="G132" s="77"/>
      <c r="H132" s="77"/>
      <c r="I132" s="77"/>
    </row>
    <row r="133" spans="1:9">
      <c r="A133" s="98"/>
      <c r="B133" s="77"/>
      <c r="C133" s="77"/>
      <c r="D133" s="77"/>
      <c r="E133" s="75"/>
      <c r="F133" s="75"/>
      <c r="G133" s="77"/>
      <c r="H133" s="77"/>
      <c r="I133" s="77"/>
    </row>
    <row r="134" spans="1:9">
      <c r="A134" s="77"/>
      <c r="B134" s="77"/>
      <c r="C134" s="77"/>
      <c r="D134" s="77"/>
      <c r="E134" s="75"/>
      <c r="F134" s="75"/>
      <c r="G134" s="77"/>
      <c r="H134" s="77"/>
      <c r="I134" s="77"/>
    </row>
    <row r="135" spans="1:9">
      <c r="A135" s="77"/>
      <c r="B135" s="77"/>
      <c r="C135" s="77"/>
      <c r="D135" s="77"/>
      <c r="E135" s="75"/>
      <c r="F135" s="75"/>
      <c r="G135" s="77"/>
      <c r="H135" s="77"/>
      <c r="I135" s="77"/>
    </row>
    <row r="136" spans="1:9">
      <c r="A136" s="77"/>
      <c r="B136" s="77"/>
      <c r="C136" s="77"/>
      <c r="D136" s="77"/>
      <c r="E136" s="75"/>
      <c r="F136" s="75"/>
      <c r="G136" s="77"/>
      <c r="H136" s="77"/>
      <c r="I136" s="77"/>
    </row>
    <row r="137" spans="1:9">
      <c r="A137" s="77"/>
      <c r="B137" s="77"/>
      <c r="C137" s="77"/>
      <c r="D137" s="77"/>
      <c r="E137" s="75"/>
      <c r="F137" s="75"/>
      <c r="G137" s="77"/>
      <c r="H137" s="77"/>
      <c r="I137" s="77"/>
    </row>
    <row r="138" spans="1:9">
      <c r="A138" s="77"/>
      <c r="B138" s="77"/>
      <c r="C138" s="77"/>
      <c r="D138" s="77"/>
      <c r="E138" s="75"/>
      <c r="F138" s="75"/>
      <c r="G138" s="77"/>
      <c r="H138" s="77"/>
      <c r="I138" s="77"/>
    </row>
    <row r="139" spans="1:9">
      <c r="A139" s="77"/>
      <c r="B139" s="77"/>
      <c r="C139" s="77"/>
      <c r="D139" s="77"/>
      <c r="E139" s="75"/>
      <c r="F139" s="75"/>
      <c r="G139" s="77"/>
      <c r="H139" s="77"/>
      <c r="I139" s="77"/>
    </row>
    <row r="140" spans="1:9">
      <c r="A140" s="77"/>
      <c r="B140" s="77"/>
      <c r="C140" s="77"/>
      <c r="D140" s="77"/>
      <c r="E140" s="75"/>
      <c r="F140" s="75"/>
      <c r="G140" s="77"/>
      <c r="H140" s="77"/>
      <c r="I140" s="77"/>
    </row>
    <row r="141" spans="1:9">
      <c r="A141" s="77"/>
      <c r="B141" s="77"/>
      <c r="C141" s="77"/>
      <c r="D141" s="77"/>
      <c r="E141" s="75"/>
      <c r="F141" s="75"/>
      <c r="G141" s="77"/>
      <c r="H141" s="77"/>
      <c r="I141" s="77"/>
    </row>
    <row r="142" spans="1:9">
      <c r="A142" s="77"/>
      <c r="B142" s="77"/>
      <c r="C142" s="77"/>
      <c r="D142" s="77"/>
      <c r="E142" s="75"/>
      <c r="F142" s="75"/>
      <c r="G142" s="77"/>
      <c r="H142" s="77"/>
      <c r="I142" s="77"/>
    </row>
    <row r="143" spans="1:9">
      <c r="A143" s="77"/>
      <c r="B143" s="77"/>
      <c r="C143" s="77"/>
      <c r="D143" s="77"/>
      <c r="E143" s="75"/>
      <c r="F143" s="75"/>
      <c r="G143" s="77"/>
      <c r="H143" s="77"/>
      <c r="I143" s="77"/>
    </row>
    <row r="144" spans="1:9">
      <c r="A144" s="77"/>
      <c r="B144" s="77"/>
      <c r="C144" s="77"/>
      <c r="D144" s="77"/>
      <c r="E144" s="75"/>
      <c r="F144" s="75"/>
      <c r="G144" s="77"/>
      <c r="H144" s="77"/>
      <c r="I144" s="77"/>
    </row>
    <row r="145" spans="1:9">
      <c r="A145" s="77"/>
      <c r="B145" s="77"/>
      <c r="C145" s="77"/>
      <c r="D145" s="77"/>
      <c r="E145" s="75"/>
      <c r="F145" s="75"/>
      <c r="G145" s="77"/>
      <c r="H145" s="77"/>
      <c r="I145" s="77"/>
    </row>
    <row r="146" spans="1:9">
      <c r="A146" s="77"/>
      <c r="B146" s="77"/>
      <c r="C146" s="77"/>
      <c r="D146" s="77"/>
      <c r="E146" s="75"/>
      <c r="F146" s="75"/>
      <c r="G146" s="77"/>
      <c r="H146" s="77"/>
      <c r="I146" s="77"/>
    </row>
    <row r="147" spans="1:9">
      <c r="A147" s="77"/>
      <c r="B147" s="77"/>
      <c r="C147" s="77"/>
      <c r="D147" s="77"/>
      <c r="E147" s="75"/>
      <c r="F147" s="75"/>
      <c r="G147" s="77"/>
      <c r="H147" s="77"/>
      <c r="I147" s="77"/>
    </row>
    <row r="148" spans="1:9">
      <c r="A148" s="77"/>
      <c r="B148" s="77"/>
      <c r="C148" s="77"/>
      <c r="D148" s="77"/>
      <c r="E148" s="75"/>
      <c r="F148" s="75"/>
      <c r="G148" s="77"/>
      <c r="H148" s="77"/>
      <c r="I148" s="77"/>
    </row>
    <row r="149" spans="1:9">
      <c r="A149" s="77"/>
      <c r="B149" s="77"/>
      <c r="C149" s="77"/>
      <c r="D149" s="77"/>
      <c r="E149" s="75"/>
      <c r="F149" s="75"/>
      <c r="G149" s="77"/>
      <c r="H149" s="77"/>
      <c r="I149" s="77"/>
    </row>
    <row r="150" spans="1:9">
      <c r="A150" s="76" t="s">
        <v>1398</v>
      </c>
      <c r="B150" s="77"/>
      <c r="C150" s="77"/>
      <c r="D150" s="77"/>
      <c r="E150" s="75"/>
      <c r="F150" s="75"/>
      <c r="G150" s="77"/>
      <c r="H150" s="77"/>
      <c r="I150" s="77"/>
    </row>
    <row r="151" spans="1:9">
      <c r="A151" s="77"/>
      <c r="B151" s="77"/>
      <c r="C151" s="77"/>
      <c r="D151" s="77"/>
      <c r="E151" s="75"/>
      <c r="F151" s="75"/>
      <c r="G151" s="77"/>
      <c r="H151" s="77"/>
      <c r="I151" s="77"/>
    </row>
    <row r="152" spans="1:9">
      <c r="A152" s="76" t="s">
        <v>1539</v>
      </c>
      <c r="B152" s="77"/>
      <c r="C152" s="77"/>
      <c r="D152" s="77"/>
      <c r="E152" s="75"/>
      <c r="F152" s="75"/>
      <c r="G152" s="77"/>
      <c r="H152" s="77"/>
      <c r="I152" s="77"/>
    </row>
    <row r="153" spans="1:9">
      <c r="A153" s="77"/>
      <c r="B153" s="77"/>
      <c r="C153" s="77"/>
      <c r="D153" s="77"/>
      <c r="E153" s="75"/>
      <c r="F153" s="75"/>
      <c r="G153" s="77"/>
      <c r="H153" s="77"/>
      <c r="I153" s="77"/>
    </row>
    <row r="154" spans="1:9">
      <c r="A154" s="77"/>
      <c r="B154" s="77"/>
      <c r="C154" s="77"/>
      <c r="D154" s="77"/>
      <c r="E154" s="75"/>
      <c r="F154" s="75"/>
      <c r="G154" s="77"/>
      <c r="H154" s="77"/>
      <c r="I154" s="77"/>
    </row>
    <row r="155" spans="1:9">
      <c r="A155" s="77"/>
      <c r="B155" s="77"/>
      <c r="C155" s="77"/>
      <c r="D155" s="77"/>
      <c r="E155" s="75"/>
      <c r="F155" s="75"/>
      <c r="G155" s="77"/>
      <c r="H155" s="77"/>
      <c r="I155" s="77"/>
    </row>
    <row r="156" spans="1:9">
      <c r="A156" s="77"/>
      <c r="B156" s="77"/>
      <c r="C156" s="77"/>
      <c r="D156" s="77"/>
      <c r="E156" s="75"/>
      <c r="F156" s="75"/>
      <c r="G156" s="77"/>
      <c r="H156" s="77"/>
      <c r="I156" s="77"/>
    </row>
    <row r="157" spans="1:9">
      <c r="A157" s="77"/>
      <c r="B157" s="77"/>
      <c r="C157" s="77"/>
      <c r="D157" s="77"/>
      <c r="E157" s="75"/>
      <c r="F157" s="75"/>
      <c r="G157" s="77"/>
      <c r="H157" s="77"/>
      <c r="I157" s="77"/>
    </row>
    <row r="158" spans="1:9">
      <c r="A158" s="77"/>
      <c r="B158" s="77"/>
      <c r="C158" s="77"/>
      <c r="D158" s="77"/>
      <c r="E158" s="75"/>
      <c r="F158" s="75"/>
      <c r="G158" s="77"/>
      <c r="H158" s="77"/>
      <c r="I158" s="77"/>
    </row>
    <row r="159" spans="1:9">
      <c r="A159" s="77"/>
      <c r="B159" s="77"/>
      <c r="C159" s="77"/>
      <c r="D159" s="77"/>
      <c r="E159" s="75"/>
      <c r="F159" s="75"/>
      <c r="G159" s="77"/>
      <c r="H159" s="77"/>
      <c r="I159" s="77"/>
    </row>
    <row r="160" spans="1:9">
      <c r="A160" s="77"/>
      <c r="B160" s="77"/>
      <c r="C160" s="77"/>
      <c r="D160" s="77"/>
      <c r="E160" s="75"/>
      <c r="F160" s="75"/>
      <c r="G160" s="77"/>
      <c r="H160" s="77"/>
      <c r="I160" s="77"/>
    </row>
    <row r="161" spans="1:9">
      <c r="A161" s="77"/>
      <c r="B161" s="77"/>
      <c r="C161" s="77"/>
      <c r="D161" s="77"/>
      <c r="E161" s="75"/>
      <c r="F161" s="75"/>
      <c r="G161" s="77"/>
      <c r="H161" s="77"/>
      <c r="I161" s="77"/>
    </row>
    <row r="162" spans="1:9">
      <c r="A162" s="77"/>
      <c r="B162" s="77"/>
      <c r="C162" s="77"/>
      <c r="D162" s="77"/>
      <c r="E162" s="75"/>
      <c r="F162" s="75"/>
      <c r="G162" s="77"/>
      <c r="H162" s="77"/>
      <c r="I162" s="77"/>
    </row>
    <row r="163" spans="1:9">
      <c r="A163" s="77"/>
      <c r="B163" s="77"/>
      <c r="C163" s="77"/>
      <c r="D163" s="77"/>
      <c r="E163" s="75"/>
      <c r="F163" s="75"/>
      <c r="G163" s="77"/>
      <c r="H163" s="77"/>
      <c r="I163" s="77"/>
    </row>
    <row r="164" spans="1:9">
      <c r="A164" s="77"/>
      <c r="B164" s="77"/>
      <c r="C164" s="77"/>
      <c r="D164" s="77"/>
      <c r="E164" s="75"/>
      <c r="F164" s="75"/>
      <c r="G164" s="77"/>
      <c r="H164" s="77"/>
      <c r="I164" s="77"/>
    </row>
    <row r="165" spans="1:9">
      <c r="A165" s="77"/>
      <c r="B165" s="77"/>
      <c r="C165" s="77"/>
      <c r="D165" s="77"/>
      <c r="E165" s="75"/>
      <c r="F165" s="75"/>
      <c r="G165" s="77"/>
      <c r="H165" s="77"/>
      <c r="I165" s="77"/>
    </row>
    <row r="166" spans="1:9">
      <c r="A166" s="77"/>
      <c r="B166" s="77"/>
      <c r="C166" s="77"/>
      <c r="D166" s="77"/>
      <c r="E166" s="75"/>
      <c r="F166" s="75"/>
      <c r="G166" s="77"/>
      <c r="H166" s="77"/>
      <c r="I166" s="77"/>
    </row>
    <row r="167" spans="1:9">
      <c r="A167" s="77"/>
      <c r="B167" s="77"/>
      <c r="C167" s="77"/>
      <c r="D167" s="77"/>
      <c r="E167" s="75"/>
      <c r="F167" s="75"/>
      <c r="G167" s="77"/>
      <c r="H167" s="77"/>
      <c r="I167" s="77"/>
    </row>
    <row r="168" spans="1:9">
      <c r="A168" s="77"/>
      <c r="B168" s="77"/>
      <c r="C168" s="77"/>
      <c r="D168" s="77"/>
      <c r="E168" s="75"/>
      <c r="F168" s="75"/>
      <c r="G168" s="77"/>
      <c r="H168" s="77"/>
      <c r="I168" s="77"/>
    </row>
    <row r="169" spans="1:9">
      <c r="A169" s="77" t="s">
        <v>1399</v>
      </c>
      <c r="B169" s="77"/>
      <c r="C169" s="77"/>
      <c r="D169" s="77"/>
      <c r="E169" s="75"/>
      <c r="F169" s="75"/>
      <c r="G169" s="77"/>
      <c r="H169" s="77"/>
      <c r="I169" s="77"/>
    </row>
    <row r="170" spans="1:9">
      <c r="B170" s="77"/>
      <c r="C170" s="77"/>
      <c r="D170" s="77"/>
      <c r="E170" s="75"/>
      <c r="F170" s="75"/>
      <c r="G170" s="77"/>
      <c r="H170" s="77"/>
      <c r="I170" s="77"/>
    </row>
    <row r="171" spans="1:9">
      <c r="A171" s="77" t="s">
        <v>1386</v>
      </c>
      <c r="D171" s="8"/>
      <c r="F171" s="75"/>
      <c r="G171" s="77"/>
    </row>
    <row r="172" spans="1:9">
      <c r="D172" s="8"/>
      <c r="F172" s="75"/>
      <c r="G172" s="77"/>
    </row>
    <row r="173" spans="1:9">
      <c r="D173" s="8"/>
      <c r="F173" s="75"/>
      <c r="G173" s="77"/>
    </row>
    <row r="174" spans="1:9">
      <c r="D174" s="8"/>
      <c r="F174" s="75"/>
      <c r="G174" s="77"/>
    </row>
  </sheetData>
  <mergeCells count="5">
    <mergeCell ref="A1:F1"/>
    <mergeCell ref="A106:B106"/>
    <mergeCell ref="A107:B107"/>
    <mergeCell ref="A108:B108"/>
    <mergeCell ref="A95:D95"/>
  </mergeCells>
  <conditionalFormatting sqref="F2:F3 F5:F94 F96:F131 F175:F65536">
    <cfRule type="cellIs" dxfId="58" priority="4" stopIfTrue="1" operator="between">
      <formula>0.009</formula>
      <formula>-0.009</formula>
    </cfRule>
  </conditionalFormatting>
  <conditionalFormatting sqref="F95:H95">
    <cfRule type="cellIs" dxfId="57" priority="3" stopIfTrue="1" operator="between">
      <formula>0.009</formula>
      <formula>-0.009</formula>
    </cfRule>
  </conditionalFormatting>
  <conditionalFormatting sqref="F132:F163">
    <cfRule type="cellIs" dxfId="56" priority="1" stopIfTrue="1" operator="between">
      <formula>0.009</formula>
      <formula>-0.009</formula>
    </cfRule>
  </conditionalFormatting>
  <conditionalFormatting sqref="F171:F174">
    <cfRule type="cellIs" dxfId="55"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C0820-0296-4695-BFD0-C1601A602AC2}">
  <dimension ref="A1:I194"/>
  <sheetViews>
    <sheetView zoomScale="80" zoomScaleNormal="80" workbookViewId="0">
      <selection sqref="A1:F1"/>
    </sheetView>
  </sheetViews>
  <sheetFormatPr defaultColWidth="9.28515625" defaultRowHeight="11.25"/>
  <cols>
    <col min="1" max="1" width="33.85546875" style="8" bestFit="1" customWidth="1"/>
    <col min="2" max="2" width="29.140625" style="8" bestFit="1" customWidth="1"/>
    <col min="3" max="3" width="32.28515625" style="8" bestFit="1" customWidth="1"/>
    <col min="4" max="4" width="15.7109375" style="9" customWidth="1"/>
    <col min="5" max="5" width="24.85546875" style="12" customWidth="1"/>
    <col min="6" max="6" width="11.7109375" style="13" bestFit="1" customWidth="1"/>
    <col min="7" max="16384" width="9.28515625" style="8"/>
  </cols>
  <sheetData>
    <row r="1" spans="1:6" s="1" customFormat="1" ht="15">
      <c r="A1" s="160" t="s">
        <v>31</v>
      </c>
      <c r="B1" s="174"/>
      <c r="C1" s="174"/>
      <c r="D1" s="174"/>
      <c r="E1" s="174"/>
      <c r="F1" s="174"/>
    </row>
    <row r="2" spans="1:6" s="1" customFormat="1" ht="12">
      <c r="D2" s="6"/>
      <c r="E2" s="7"/>
      <c r="F2" s="11"/>
    </row>
    <row r="3" spans="1:6" s="1" customFormat="1" ht="12">
      <c r="A3" s="10" t="s">
        <v>7</v>
      </c>
      <c r="B3" s="2"/>
      <c r="C3" s="3"/>
      <c r="D3" s="4"/>
      <c r="E3" s="5"/>
      <c r="F3" s="11"/>
    </row>
    <row r="4" spans="1:6" s="1" customFormat="1" ht="19.149999999999999" customHeight="1">
      <c r="A4" s="18" t="s">
        <v>2</v>
      </c>
      <c r="B4" s="18" t="s">
        <v>0</v>
      </c>
      <c r="C4" s="19" t="s">
        <v>943</v>
      </c>
      <c r="D4" s="20" t="s">
        <v>1</v>
      </c>
      <c r="E4" s="91" t="s">
        <v>6</v>
      </c>
      <c r="F4" s="21" t="s">
        <v>3</v>
      </c>
    </row>
    <row r="5" spans="1:6">
      <c r="A5" s="22" t="s">
        <v>485</v>
      </c>
      <c r="B5" s="23"/>
      <c r="C5" s="23"/>
      <c r="D5" s="24"/>
      <c r="E5" s="25"/>
      <c r="F5" s="26"/>
    </row>
    <row r="6" spans="1:6">
      <c r="A6" s="27" t="s">
        <v>44</v>
      </c>
      <c r="B6" s="28"/>
      <c r="C6" s="28"/>
      <c r="D6" s="29"/>
      <c r="E6" s="30"/>
      <c r="F6" s="31"/>
    </row>
    <row r="7" spans="1:6">
      <c r="A7" s="28" t="s">
        <v>487</v>
      </c>
      <c r="B7" s="28" t="s">
        <v>486</v>
      </c>
      <c r="C7" s="28" t="s">
        <v>488</v>
      </c>
      <c r="D7" s="32">
        <v>515843</v>
      </c>
      <c r="E7" s="30">
        <v>4116.1692190000003</v>
      </c>
      <c r="F7" s="31">
        <v>7.0891313406854701</v>
      </c>
    </row>
    <row r="8" spans="1:6">
      <c r="A8" s="28" t="s">
        <v>490</v>
      </c>
      <c r="B8" s="28" t="s">
        <v>489</v>
      </c>
      <c r="C8" s="28" t="s">
        <v>488</v>
      </c>
      <c r="D8" s="32">
        <v>211544</v>
      </c>
      <c r="E8" s="30">
        <v>2909.153088</v>
      </c>
      <c r="F8" s="31">
        <v>5.0103305364114803</v>
      </c>
    </row>
    <row r="9" spans="1:6">
      <c r="A9" s="28" t="s">
        <v>499</v>
      </c>
      <c r="B9" s="28" t="s">
        <v>498</v>
      </c>
      <c r="C9" s="28" t="s">
        <v>500</v>
      </c>
      <c r="D9" s="32">
        <v>207552</v>
      </c>
      <c r="E9" s="30">
        <v>2685.515328</v>
      </c>
      <c r="F9" s="31">
        <v>4.6251672039472602</v>
      </c>
    </row>
    <row r="10" spans="1:6">
      <c r="A10" s="28" t="s">
        <v>502</v>
      </c>
      <c r="B10" s="28" t="s">
        <v>501</v>
      </c>
      <c r="C10" s="28" t="s">
        <v>503</v>
      </c>
      <c r="D10" s="32">
        <v>109654</v>
      </c>
      <c r="E10" s="30">
        <v>2030.7920799999999</v>
      </c>
      <c r="F10" s="31">
        <v>3.4975607208494202</v>
      </c>
    </row>
    <row r="11" spans="1:6">
      <c r="A11" s="28" t="s">
        <v>496</v>
      </c>
      <c r="B11" s="28" t="s">
        <v>495</v>
      </c>
      <c r="C11" s="28" t="s">
        <v>497</v>
      </c>
      <c r="D11" s="32">
        <v>42001</v>
      </c>
      <c r="E11" s="30">
        <v>1740.269434</v>
      </c>
      <c r="F11" s="31">
        <v>2.9972039363346599</v>
      </c>
    </row>
    <row r="12" spans="1:6">
      <c r="A12" s="28" t="s">
        <v>508</v>
      </c>
      <c r="B12" s="28" t="s">
        <v>507</v>
      </c>
      <c r="C12" s="28" t="s">
        <v>509</v>
      </c>
      <c r="D12" s="32">
        <v>169098</v>
      </c>
      <c r="E12" s="30">
        <v>1691.6563920000001</v>
      </c>
      <c r="F12" s="31">
        <v>2.9134794290871202</v>
      </c>
    </row>
    <row r="13" spans="1:6">
      <c r="A13" s="28" t="s">
        <v>511</v>
      </c>
      <c r="B13" s="28" t="s">
        <v>510</v>
      </c>
      <c r="C13" s="28" t="s">
        <v>512</v>
      </c>
      <c r="D13" s="32">
        <v>450168</v>
      </c>
      <c r="E13" s="30">
        <v>1191.144528</v>
      </c>
      <c r="F13" s="31">
        <v>2.0514657088811998</v>
      </c>
    </row>
    <row r="14" spans="1:6">
      <c r="A14" s="28" t="s">
        <v>709</v>
      </c>
      <c r="B14" s="28" t="s">
        <v>708</v>
      </c>
      <c r="C14" s="28" t="s">
        <v>609</v>
      </c>
      <c r="D14" s="32">
        <v>402565</v>
      </c>
      <c r="E14" s="30">
        <v>1155.1602680000001</v>
      </c>
      <c r="F14" s="31">
        <v>1.9894913021537299</v>
      </c>
    </row>
    <row r="15" spans="1:6">
      <c r="A15" s="28" t="s">
        <v>622</v>
      </c>
      <c r="B15" s="28" t="s">
        <v>621</v>
      </c>
      <c r="C15" s="28" t="s">
        <v>564</v>
      </c>
      <c r="D15" s="32">
        <v>25474</v>
      </c>
      <c r="E15" s="30">
        <v>1121.8749600000001</v>
      </c>
      <c r="F15" s="31">
        <v>1.9321652041308499</v>
      </c>
    </row>
    <row r="16" spans="1:6">
      <c r="A16" s="28" t="s">
        <v>494</v>
      </c>
      <c r="B16" s="28" t="s">
        <v>493</v>
      </c>
      <c r="C16" s="28" t="s">
        <v>488</v>
      </c>
      <c r="D16" s="32">
        <v>82296</v>
      </c>
      <c r="E16" s="30">
        <v>1107.4572720000001</v>
      </c>
      <c r="F16" s="31">
        <v>1.90733413465265</v>
      </c>
    </row>
    <row r="17" spans="1:6">
      <c r="A17" s="28" t="s">
        <v>525</v>
      </c>
      <c r="B17" s="28" t="s">
        <v>524</v>
      </c>
      <c r="C17" s="28" t="s">
        <v>526</v>
      </c>
      <c r="D17" s="32">
        <v>276135</v>
      </c>
      <c r="E17" s="30">
        <v>984.83547750000002</v>
      </c>
      <c r="F17" s="31">
        <v>1.69614699433089</v>
      </c>
    </row>
    <row r="18" spans="1:6">
      <c r="A18" s="28" t="s">
        <v>505</v>
      </c>
      <c r="B18" s="28" t="s">
        <v>504</v>
      </c>
      <c r="C18" s="28" t="s">
        <v>506</v>
      </c>
      <c r="D18" s="32">
        <v>31220</v>
      </c>
      <c r="E18" s="30">
        <v>958.07935999999995</v>
      </c>
      <c r="F18" s="31">
        <v>1.6500658880807499</v>
      </c>
    </row>
    <row r="19" spans="1:6">
      <c r="A19" s="28" t="s">
        <v>492</v>
      </c>
      <c r="B19" s="28" t="s">
        <v>491</v>
      </c>
      <c r="C19" s="28" t="s">
        <v>488</v>
      </c>
      <c r="D19" s="32">
        <v>89725</v>
      </c>
      <c r="E19" s="30">
        <v>921.38602500000002</v>
      </c>
      <c r="F19" s="31">
        <v>1.5868702667875201</v>
      </c>
    </row>
    <row r="20" spans="1:6">
      <c r="A20" s="28" t="s">
        <v>629</v>
      </c>
      <c r="B20" s="28" t="s">
        <v>628</v>
      </c>
      <c r="C20" s="28" t="s">
        <v>630</v>
      </c>
      <c r="D20" s="32">
        <v>94843</v>
      </c>
      <c r="E20" s="30">
        <v>907.26813800000002</v>
      </c>
      <c r="F20" s="31">
        <v>1.56255553387178</v>
      </c>
    </row>
    <row r="21" spans="1:6">
      <c r="A21" s="28" t="s">
        <v>517</v>
      </c>
      <c r="B21" s="28" t="s">
        <v>516</v>
      </c>
      <c r="C21" s="28" t="s">
        <v>518</v>
      </c>
      <c r="D21" s="32">
        <v>7628</v>
      </c>
      <c r="E21" s="30">
        <v>858.37883999999997</v>
      </c>
      <c r="F21" s="31">
        <v>1.4783552407749601</v>
      </c>
    </row>
    <row r="22" spans="1:6">
      <c r="A22" s="28" t="s">
        <v>1128</v>
      </c>
      <c r="B22" s="28" t="s">
        <v>1127</v>
      </c>
      <c r="C22" s="28" t="s">
        <v>515</v>
      </c>
      <c r="D22" s="32">
        <v>15083</v>
      </c>
      <c r="E22" s="30">
        <v>853.62238500000001</v>
      </c>
      <c r="F22" s="31">
        <v>1.4701633680853201</v>
      </c>
    </row>
    <row r="23" spans="1:6">
      <c r="A23" s="28" t="s">
        <v>869</v>
      </c>
      <c r="B23" s="28" t="s">
        <v>868</v>
      </c>
      <c r="C23" s="28" t="s">
        <v>506</v>
      </c>
      <c r="D23" s="32">
        <v>11863</v>
      </c>
      <c r="E23" s="30">
        <v>839.12930500000004</v>
      </c>
      <c r="F23" s="31">
        <v>1.44520245365625</v>
      </c>
    </row>
    <row r="24" spans="1:6">
      <c r="A24" s="28" t="s">
        <v>791</v>
      </c>
      <c r="B24" s="28" t="s">
        <v>790</v>
      </c>
      <c r="C24" s="28" t="s">
        <v>532</v>
      </c>
      <c r="D24" s="32">
        <v>59442</v>
      </c>
      <c r="E24" s="30">
        <v>835.27898400000004</v>
      </c>
      <c r="F24" s="31">
        <v>1.43857118321508</v>
      </c>
    </row>
    <row r="25" spans="1:6">
      <c r="A25" s="28" t="s">
        <v>1132</v>
      </c>
      <c r="B25" s="28" t="s">
        <v>1131</v>
      </c>
      <c r="C25" s="28" t="s">
        <v>574</v>
      </c>
      <c r="D25" s="32">
        <v>190725</v>
      </c>
      <c r="E25" s="30">
        <v>806.67138750000004</v>
      </c>
      <c r="F25" s="31">
        <v>1.38930134076212</v>
      </c>
    </row>
    <row r="26" spans="1:6">
      <c r="A26" s="28" t="s">
        <v>643</v>
      </c>
      <c r="B26" s="28" t="s">
        <v>642</v>
      </c>
      <c r="C26" s="28" t="s">
        <v>644</v>
      </c>
      <c r="D26" s="32">
        <v>322289</v>
      </c>
      <c r="E26" s="30">
        <v>757.05686100000003</v>
      </c>
      <c r="F26" s="31">
        <v>1.303852012503</v>
      </c>
    </row>
    <row r="27" spans="1:6">
      <c r="A27" s="28" t="s">
        <v>725</v>
      </c>
      <c r="B27" s="28" t="s">
        <v>724</v>
      </c>
      <c r="C27" s="28" t="s">
        <v>564</v>
      </c>
      <c r="D27" s="32">
        <v>28672</v>
      </c>
      <c r="E27" s="30">
        <v>755.70790399999998</v>
      </c>
      <c r="F27" s="31">
        <v>1.30152875200589</v>
      </c>
    </row>
    <row r="28" spans="1:6">
      <c r="A28" s="28" t="s">
        <v>543</v>
      </c>
      <c r="B28" s="28" t="s">
        <v>542</v>
      </c>
      <c r="C28" s="28" t="s">
        <v>544</v>
      </c>
      <c r="D28" s="32">
        <v>176370</v>
      </c>
      <c r="E28" s="30">
        <v>726.29165999999998</v>
      </c>
      <c r="F28" s="31">
        <v>1.2508662048241399</v>
      </c>
    </row>
    <row r="29" spans="1:6">
      <c r="A29" s="28" t="s">
        <v>685</v>
      </c>
      <c r="B29" s="28" t="s">
        <v>684</v>
      </c>
      <c r="C29" s="28" t="s">
        <v>488</v>
      </c>
      <c r="D29" s="32">
        <v>179681</v>
      </c>
      <c r="E29" s="30">
        <v>704.79872250000005</v>
      </c>
      <c r="F29" s="31">
        <v>1.21384968564623</v>
      </c>
    </row>
    <row r="30" spans="1:6">
      <c r="A30" s="28" t="s">
        <v>874</v>
      </c>
      <c r="B30" s="28" t="s">
        <v>873</v>
      </c>
      <c r="C30" s="28" t="s">
        <v>506</v>
      </c>
      <c r="D30" s="32">
        <v>14153</v>
      </c>
      <c r="E30" s="30">
        <v>678.53727900000001</v>
      </c>
      <c r="F30" s="31">
        <v>1.1686205387714701</v>
      </c>
    </row>
    <row r="31" spans="1:6">
      <c r="A31" s="28" t="s">
        <v>892</v>
      </c>
      <c r="B31" s="28" t="s">
        <v>891</v>
      </c>
      <c r="C31" s="28" t="s">
        <v>509</v>
      </c>
      <c r="D31" s="32">
        <v>33322</v>
      </c>
      <c r="E31" s="30">
        <v>676.93642999999997</v>
      </c>
      <c r="F31" s="31">
        <v>1.1658634536727299</v>
      </c>
    </row>
    <row r="32" spans="1:6">
      <c r="A32" s="28" t="s">
        <v>1134</v>
      </c>
      <c r="B32" s="28" t="s">
        <v>1133</v>
      </c>
      <c r="C32" s="28" t="s">
        <v>567</v>
      </c>
      <c r="D32" s="32">
        <v>455900</v>
      </c>
      <c r="E32" s="30">
        <v>675.23348999999996</v>
      </c>
      <c r="F32" s="31">
        <v>1.1629305408882999</v>
      </c>
    </row>
    <row r="33" spans="1:6">
      <c r="A33" s="28" t="s">
        <v>693</v>
      </c>
      <c r="B33" s="28" t="s">
        <v>692</v>
      </c>
      <c r="C33" s="28" t="s">
        <v>488</v>
      </c>
      <c r="D33" s="32">
        <v>246556</v>
      </c>
      <c r="E33" s="30">
        <v>671.61854400000004</v>
      </c>
      <c r="F33" s="31">
        <v>1.1567046484091501</v>
      </c>
    </row>
    <row r="34" spans="1:6">
      <c r="A34" s="28" t="s">
        <v>1136</v>
      </c>
      <c r="B34" s="28" t="s">
        <v>1135</v>
      </c>
      <c r="C34" s="28" t="s">
        <v>616</v>
      </c>
      <c r="D34" s="32">
        <v>13453</v>
      </c>
      <c r="E34" s="30">
        <v>665.11631999999997</v>
      </c>
      <c r="F34" s="31">
        <v>1.14550610007693</v>
      </c>
    </row>
    <row r="35" spans="1:6">
      <c r="A35" s="28" t="s">
        <v>699</v>
      </c>
      <c r="B35" s="28" t="s">
        <v>698</v>
      </c>
      <c r="C35" s="28" t="s">
        <v>559</v>
      </c>
      <c r="D35" s="32">
        <v>155509</v>
      </c>
      <c r="E35" s="30">
        <v>659.82468700000004</v>
      </c>
      <c r="F35" s="31">
        <v>1.1363925094182801</v>
      </c>
    </row>
    <row r="36" spans="1:6">
      <c r="A36" s="28" t="s">
        <v>531</v>
      </c>
      <c r="B36" s="28" t="s">
        <v>530</v>
      </c>
      <c r="C36" s="28" t="s">
        <v>532</v>
      </c>
      <c r="D36" s="32">
        <v>12767</v>
      </c>
      <c r="E36" s="30">
        <v>657.05365500000005</v>
      </c>
      <c r="F36" s="31">
        <v>1.1316200599022199</v>
      </c>
    </row>
    <row r="37" spans="1:6">
      <c r="A37" s="28" t="s">
        <v>1138</v>
      </c>
      <c r="B37" s="28" t="s">
        <v>1137</v>
      </c>
      <c r="C37" s="28" t="s">
        <v>523</v>
      </c>
      <c r="D37" s="32">
        <v>27057</v>
      </c>
      <c r="E37" s="30">
        <v>654.50882999999999</v>
      </c>
      <c r="F37" s="31">
        <v>1.12723719862898</v>
      </c>
    </row>
    <row r="38" spans="1:6">
      <c r="A38" s="28" t="s">
        <v>784</v>
      </c>
      <c r="B38" s="28" t="s">
        <v>783</v>
      </c>
      <c r="C38" s="28" t="s">
        <v>506</v>
      </c>
      <c r="D38" s="32">
        <v>184417</v>
      </c>
      <c r="E38" s="30">
        <v>649.51667399999997</v>
      </c>
      <c r="F38" s="31">
        <v>1.11863938651915</v>
      </c>
    </row>
    <row r="39" spans="1:6">
      <c r="A39" s="28" t="s">
        <v>1140</v>
      </c>
      <c r="B39" s="28" t="s">
        <v>1139</v>
      </c>
      <c r="C39" s="28" t="s">
        <v>559</v>
      </c>
      <c r="D39" s="32">
        <v>6119</v>
      </c>
      <c r="E39" s="30">
        <v>648.79756999999995</v>
      </c>
      <c r="F39" s="31">
        <v>1.1174008993646201</v>
      </c>
    </row>
    <row r="40" spans="1:6">
      <c r="A40" s="28" t="s">
        <v>548</v>
      </c>
      <c r="B40" s="28" t="s">
        <v>547</v>
      </c>
      <c r="C40" s="28" t="s">
        <v>549</v>
      </c>
      <c r="D40" s="32">
        <v>11908</v>
      </c>
      <c r="E40" s="30">
        <v>639.26907200000005</v>
      </c>
      <c r="F40" s="31">
        <v>1.1009903073292799</v>
      </c>
    </row>
    <row r="41" spans="1:6">
      <c r="A41" s="28" t="s">
        <v>809</v>
      </c>
      <c r="B41" s="28" t="s">
        <v>808</v>
      </c>
      <c r="C41" s="28" t="s">
        <v>810</v>
      </c>
      <c r="D41" s="32">
        <v>3347</v>
      </c>
      <c r="E41" s="30">
        <v>625.75512000000003</v>
      </c>
      <c r="F41" s="31">
        <v>1.0777157101097301</v>
      </c>
    </row>
    <row r="42" spans="1:6">
      <c r="A42" s="28" t="s">
        <v>697</v>
      </c>
      <c r="B42" s="28" t="s">
        <v>696</v>
      </c>
      <c r="C42" s="28" t="s">
        <v>503</v>
      </c>
      <c r="D42" s="32">
        <v>159060</v>
      </c>
      <c r="E42" s="30">
        <v>623.03801999999996</v>
      </c>
      <c r="F42" s="31">
        <v>1.07303614575245</v>
      </c>
    </row>
    <row r="43" spans="1:6">
      <c r="A43" s="28" t="s">
        <v>561</v>
      </c>
      <c r="B43" s="28" t="s">
        <v>560</v>
      </c>
      <c r="C43" s="28" t="s">
        <v>506</v>
      </c>
      <c r="D43" s="32">
        <v>4386</v>
      </c>
      <c r="E43" s="30">
        <v>619.08389999999997</v>
      </c>
      <c r="F43" s="31">
        <v>1.0662261059981399</v>
      </c>
    </row>
    <row r="44" spans="1:6">
      <c r="A44" s="28" t="s">
        <v>844</v>
      </c>
      <c r="B44" s="28" t="s">
        <v>843</v>
      </c>
      <c r="C44" s="28" t="s">
        <v>810</v>
      </c>
      <c r="D44" s="32">
        <v>38144</v>
      </c>
      <c r="E44" s="30">
        <v>607.51948800000002</v>
      </c>
      <c r="F44" s="31">
        <v>1.04630913194193</v>
      </c>
    </row>
    <row r="45" spans="1:6">
      <c r="A45" s="28" t="s">
        <v>703</v>
      </c>
      <c r="B45" s="28" t="s">
        <v>702</v>
      </c>
      <c r="C45" s="28" t="s">
        <v>526</v>
      </c>
      <c r="D45" s="32">
        <v>211758</v>
      </c>
      <c r="E45" s="30">
        <v>606.26315399999999</v>
      </c>
      <c r="F45" s="31">
        <v>1.0441453927320199</v>
      </c>
    </row>
    <row r="46" spans="1:6">
      <c r="A46" s="28" t="s">
        <v>822</v>
      </c>
      <c r="B46" s="28" t="s">
        <v>821</v>
      </c>
      <c r="C46" s="28" t="s">
        <v>488</v>
      </c>
      <c r="D46" s="32">
        <v>474369</v>
      </c>
      <c r="E46" s="30">
        <v>595.42796880000003</v>
      </c>
      <c r="F46" s="31">
        <v>1.0254843399675</v>
      </c>
    </row>
    <row r="47" spans="1:6">
      <c r="A47" s="28" t="s">
        <v>859</v>
      </c>
      <c r="B47" s="28" t="s">
        <v>858</v>
      </c>
      <c r="C47" s="28" t="s">
        <v>523</v>
      </c>
      <c r="D47" s="32">
        <v>37515</v>
      </c>
      <c r="E47" s="30">
        <v>592.24930500000005</v>
      </c>
      <c r="F47" s="31">
        <v>1.02000984075059</v>
      </c>
    </row>
    <row r="48" spans="1:6">
      <c r="A48" s="28" t="s">
        <v>1142</v>
      </c>
      <c r="B48" s="28" t="s">
        <v>1141</v>
      </c>
      <c r="C48" s="28" t="s">
        <v>488</v>
      </c>
      <c r="D48" s="32">
        <v>341583</v>
      </c>
      <c r="E48" s="30">
        <v>588.99156689999995</v>
      </c>
      <c r="F48" s="31">
        <v>1.0143991546889399</v>
      </c>
    </row>
    <row r="49" spans="1:6">
      <c r="A49" s="28" t="s">
        <v>1144</v>
      </c>
      <c r="B49" s="28" t="s">
        <v>1143</v>
      </c>
      <c r="C49" s="28" t="s">
        <v>567</v>
      </c>
      <c r="D49" s="32">
        <v>26300</v>
      </c>
      <c r="E49" s="30">
        <v>563.89829999999995</v>
      </c>
      <c r="F49" s="31">
        <v>0.971181916680393</v>
      </c>
    </row>
    <row r="50" spans="1:6">
      <c r="A50" s="28" t="s">
        <v>1146</v>
      </c>
      <c r="B50" s="28" t="s">
        <v>1145</v>
      </c>
      <c r="C50" s="28" t="s">
        <v>559</v>
      </c>
      <c r="D50" s="32">
        <v>18425</v>
      </c>
      <c r="E50" s="30">
        <v>552.25252499999999</v>
      </c>
      <c r="F50" s="31">
        <v>0.95112481403311</v>
      </c>
    </row>
    <row r="51" spans="1:6">
      <c r="A51" s="28" t="s">
        <v>1148</v>
      </c>
      <c r="B51" s="28" t="s">
        <v>1147</v>
      </c>
      <c r="C51" s="28" t="s">
        <v>552</v>
      </c>
      <c r="D51" s="32">
        <v>127742</v>
      </c>
      <c r="E51" s="30">
        <v>551.39834299999995</v>
      </c>
      <c r="F51" s="31">
        <v>0.949653686860082</v>
      </c>
    </row>
    <row r="52" spans="1:6">
      <c r="A52" s="28" t="s">
        <v>863</v>
      </c>
      <c r="B52" s="28" t="s">
        <v>862</v>
      </c>
      <c r="C52" s="28" t="s">
        <v>488</v>
      </c>
      <c r="D52" s="32">
        <v>389549</v>
      </c>
      <c r="E52" s="30">
        <v>546.92679599999997</v>
      </c>
      <c r="F52" s="31">
        <v>0.94195250105053796</v>
      </c>
    </row>
    <row r="53" spans="1:6">
      <c r="A53" s="28" t="s">
        <v>721</v>
      </c>
      <c r="B53" s="28" t="s">
        <v>720</v>
      </c>
      <c r="C53" s="28" t="s">
        <v>523</v>
      </c>
      <c r="D53" s="32">
        <v>28893</v>
      </c>
      <c r="E53" s="30">
        <v>538.13212499999997</v>
      </c>
      <c r="F53" s="31">
        <v>0.92680575306716295</v>
      </c>
    </row>
    <row r="54" spans="1:6">
      <c r="A54" s="28" t="s">
        <v>772</v>
      </c>
      <c r="B54" s="28" t="s">
        <v>771</v>
      </c>
      <c r="C54" s="28" t="s">
        <v>512</v>
      </c>
      <c r="D54" s="32">
        <v>170669</v>
      </c>
      <c r="E54" s="30">
        <v>530.52458650000005</v>
      </c>
      <c r="F54" s="31">
        <v>0.91370356102003303</v>
      </c>
    </row>
    <row r="55" spans="1:6">
      <c r="A55" s="28" t="s">
        <v>1086</v>
      </c>
      <c r="B55" s="28" t="s">
        <v>1085</v>
      </c>
      <c r="C55" s="28" t="s">
        <v>559</v>
      </c>
      <c r="D55" s="32">
        <v>165601</v>
      </c>
      <c r="E55" s="30">
        <v>522.96795799999995</v>
      </c>
      <c r="F55" s="31">
        <v>0.90068904944893702</v>
      </c>
    </row>
    <row r="56" spans="1:6">
      <c r="A56" s="28" t="s">
        <v>861</v>
      </c>
      <c r="B56" s="28" t="s">
        <v>860</v>
      </c>
      <c r="C56" s="28" t="s">
        <v>559</v>
      </c>
      <c r="D56" s="32">
        <v>141599</v>
      </c>
      <c r="E56" s="30">
        <v>515.13716199999999</v>
      </c>
      <c r="F56" s="31">
        <v>0.88720234897757</v>
      </c>
    </row>
    <row r="57" spans="1:6">
      <c r="A57" s="28" t="s">
        <v>1150</v>
      </c>
      <c r="B57" s="28" t="s">
        <v>1149</v>
      </c>
      <c r="C57" s="28" t="s">
        <v>630</v>
      </c>
      <c r="D57" s="32">
        <v>110998</v>
      </c>
      <c r="E57" s="30">
        <v>497.78163080000002</v>
      </c>
      <c r="F57" s="31">
        <v>0.85731153700700202</v>
      </c>
    </row>
    <row r="58" spans="1:6">
      <c r="A58" s="28" t="s">
        <v>896</v>
      </c>
      <c r="B58" s="28" t="s">
        <v>895</v>
      </c>
      <c r="C58" s="28" t="s">
        <v>523</v>
      </c>
      <c r="D58" s="32">
        <v>35233</v>
      </c>
      <c r="E58" s="30">
        <v>478.147043</v>
      </c>
      <c r="F58" s="31">
        <v>0.82349558719329796</v>
      </c>
    </row>
    <row r="59" spans="1:6">
      <c r="A59" s="28" t="s">
        <v>1152</v>
      </c>
      <c r="B59" s="28" t="s">
        <v>1151</v>
      </c>
      <c r="C59" s="28" t="s">
        <v>497</v>
      </c>
      <c r="D59" s="32">
        <v>32808</v>
      </c>
      <c r="E59" s="30">
        <v>449.502408</v>
      </c>
      <c r="F59" s="31">
        <v>0.77416195465368898</v>
      </c>
    </row>
    <row r="60" spans="1:6">
      <c r="A60" s="28" t="s">
        <v>838</v>
      </c>
      <c r="B60" s="28" t="s">
        <v>837</v>
      </c>
      <c r="C60" s="28" t="s">
        <v>586</v>
      </c>
      <c r="D60" s="32">
        <v>15396</v>
      </c>
      <c r="E60" s="30">
        <v>436.81531200000001</v>
      </c>
      <c r="F60" s="31">
        <v>0.75231142201262902</v>
      </c>
    </row>
    <row r="61" spans="1:6">
      <c r="A61" s="28" t="s">
        <v>717</v>
      </c>
      <c r="B61" s="28" t="s">
        <v>716</v>
      </c>
      <c r="C61" s="28" t="s">
        <v>559</v>
      </c>
      <c r="D61" s="32">
        <v>43461</v>
      </c>
      <c r="E61" s="30">
        <v>436.6743975</v>
      </c>
      <c r="F61" s="31">
        <v>0.75206872999848695</v>
      </c>
    </row>
    <row r="62" spans="1:6">
      <c r="A62" s="28" t="s">
        <v>1154</v>
      </c>
      <c r="B62" s="28" t="s">
        <v>1153</v>
      </c>
      <c r="C62" s="28" t="s">
        <v>559</v>
      </c>
      <c r="D62" s="32">
        <v>76733</v>
      </c>
      <c r="E62" s="30">
        <v>432.77411999999998</v>
      </c>
      <c r="F62" s="31">
        <v>0.74535142126030596</v>
      </c>
    </row>
    <row r="63" spans="1:6">
      <c r="A63" s="28" t="s">
        <v>1156</v>
      </c>
      <c r="B63" s="28" t="s">
        <v>1155</v>
      </c>
      <c r="C63" s="28" t="s">
        <v>549</v>
      </c>
      <c r="D63" s="32">
        <v>28531</v>
      </c>
      <c r="E63" s="30">
        <v>423.143261</v>
      </c>
      <c r="F63" s="31">
        <v>0.72876453652790196</v>
      </c>
    </row>
    <row r="64" spans="1:6">
      <c r="A64" s="28" t="s">
        <v>528</v>
      </c>
      <c r="B64" s="28" t="s">
        <v>527</v>
      </c>
      <c r="C64" s="28" t="s">
        <v>529</v>
      </c>
      <c r="D64" s="32">
        <v>50197</v>
      </c>
      <c r="E64" s="30">
        <v>419.77241249999997</v>
      </c>
      <c r="F64" s="31">
        <v>0.72295904446121295</v>
      </c>
    </row>
    <row r="65" spans="1:6">
      <c r="A65" s="28" t="s">
        <v>1158</v>
      </c>
      <c r="B65" s="28" t="s">
        <v>1157</v>
      </c>
      <c r="C65" s="28" t="s">
        <v>552</v>
      </c>
      <c r="D65" s="32">
        <v>107439</v>
      </c>
      <c r="E65" s="30">
        <v>390.54076500000002</v>
      </c>
      <c r="F65" s="31">
        <v>0.67261442124320503</v>
      </c>
    </row>
    <row r="66" spans="1:6">
      <c r="A66" s="28" t="s">
        <v>743</v>
      </c>
      <c r="B66" s="28" t="s">
        <v>742</v>
      </c>
      <c r="C66" s="28" t="s">
        <v>744</v>
      </c>
      <c r="D66" s="32">
        <v>113353</v>
      </c>
      <c r="E66" s="30">
        <v>365.16668950000002</v>
      </c>
      <c r="F66" s="31">
        <v>0.62891355660487702</v>
      </c>
    </row>
    <row r="67" spans="1:6">
      <c r="A67" s="28" t="s">
        <v>848</v>
      </c>
      <c r="B67" s="28" t="s">
        <v>847</v>
      </c>
      <c r="C67" s="28" t="s">
        <v>523</v>
      </c>
      <c r="D67" s="32">
        <v>15083</v>
      </c>
      <c r="E67" s="30">
        <v>332.47456899999997</v>
      </c>
      <c r="F67" s="31">
        <v>0.572609084242509</v>
      </c>
    </row>
    <row r="68" spans="1:6">
      <c r="A68" s="28" t="s">
        <v>1160</v>
      </c>
      <c r="B68" s="28" t="s">
        <v>1159</v>
      </c>
      <c r="C68" s="28" t="s">
        <v>515</v>
      </c>
      <c r="D68" s="32">
        <v>3283</v>
      </c>
      <c r="E68" s="30">
        <v>327.01963000000001</v>
      </c>
      <c r="F68" s="31">
        <v>0.56321423748841404</v>
      </c>
    </row>
    <row r="69" spans="1:6">
      <c r="A69" s="28" t="s">
        <v>800</v>
      </c>
      <c r="B69" s="28" t="s">
        <v>799</v>
      </c>
      <c r="C69" s="28" t="s">
        <v>801</v>
      </c>
      <c r="D69" s="32">
        <v>110998</v>
      </c>
      <c r="E69" s="30">
        <v>311.62688500000002</v>
      </c>
      <c r="F69" s="31">
        <v>0.53670386213868804</v>
      </c>
    </row>
    <row r="70" spans="1:6">
      <c r="A70" s="28" t="s">
        <v>1162</v>
      </c>
      <c r="B70" s="28" t="s">
        <v>1161</v>
      </c>
      <c r="C70" s="28" t="s">
        <v>586</v>
      </c>
      <c r="D70" s="32">
        <v>7718</v>
      </c>
      <c r="E70" s="30">
        <v>298.34700800000002</v>
      </c>
      <c r="F70" s="31">
        <v>0.51383240393755503</v>
      </c>
    </row>
    <row r="71" spans="1:6">
      <c r="A71" s="28" t="s">
        <v>520</v>
      </c>
      <c r="B71" s="28" t="s">
        <v>519</v>
      </c>
      <c r="C71" s="28" t="s">
        <v>509</v>
      </c>
      <c r="D71" s="32">
        <v>27429</v>
      </c>
      <c r="E71" s="30">
        <v>293.98402199999998</v>
      </c>
      <c r="F71" s="31">
        <v>0.50631818886379099</v>
      </c>
    </row>
    <row r="72" spans="1:6">
      <c r="A72" s="28" t="s">
        <v>805</v>
      </c>
      <c r="B72" s="28" t="s">
        <v>804</v>
      </c>
      <c r="C72" s="28" t="s">
        <v>552</v>
      </c>
      <c r="D72" s="32">
        <v>59639</v>
      </c>
      <c r="E72" s="30">
        <v>291.00850050000003</v>
      </c>
      <c r="F72" s="31">
        <v>0.50119355438006696</v>
      </c>
    </row>
    <row r="73" spans="1:6">
      <c r="A73" s="28" t="s">
        <v>1164</v>
      </c>
      <c r="B73" s="28" t="s">
        <v>1163</v>
      </c>
      <c r="C73" s="28" t="s">
        <v>509</v>
      </c>
      <c r="D73" s="32">
        <v>2672</v>
      </c>
      <c r="E73" s="30">
        <v>287.92135999999999</v>
      </c>
      <c r="F73" s="31">
        <v>0.49587668247630001</v>
      </c>
    </row>
    <row r="74" spans="1:6">
      <c r="A74" s="28" t="s">
        <v>867</v>
      </c>
      <c r="B74" s="28" t="s">
        <v>866</v>
      </c>
      <c r="C74" s="28" t="s">
        <v>541</v>
      </c>
      <c r="D74" s="32">
        <v>29190</v>
      </c>
      <c r="E74" s="30">
        <v>279.33370500000001</v>
      </c>
      <c r="F74" s="31">
        <v>0.48108647076136901</v>
      </c>
    </row>
    <row r="75" spans="1:6">
      <c r="A75" s="28" t="s">
        <v>618</v>
      </c>
      <c r="B75" s="28" t="s">
        <v>617</v>
      </c>
      <c r="C75" s="28" t="s">
        <v>541</v>
      </c>
      <c r="D75" s="32">
        <v>2994</v>
      </c>
      <c r="E75" s="30">
        <v>259.93907999999999</v>
      </c>
      <c r="F75" s="31">
        <v>0.447683800313883</v>
      </c>
    </row>
    <row r="76" spans="1:6">
      <c r="A76" s="28" t="s">
        <v>793</v>
      </c>
      <c r="B76" s="28" t="s">
        <v>792</v>
      </c>
      <c r="C76" s="28" t="s">
        <v>794</v>
      </c>
      <c r="D76" s="32">
        <v>58762</v>
      </c>
      <c r="E76" s="30">
        <v>257.99456099999998</v>
      </c>
      <c r="F76" s="31">
        <v>0.44433482463965002</v>
      </c>
    </row>
    <row r="77" spans="1:6">
      <c r="A77" s="28" t="s">
        <v>713</v>
      </c>
      <c r="B77" s="28" t="s">
        <v>712</v>
      </c>
      <c r="C77" s="28" t="s">
        <v>500</v>
      </c>
      <c r="D77" s="32">
        <v>64273</v>
      </c>
      <c r="E77" s="30">
        <v>253.52484849999999</v>
      </c>
      <c r="F77" s="31">
        <v>0.436636798323982</v>
      </c>
    </row>
    <row r="78" spans="1:6">
      <c r="A78" s="28" t="s">
        <v>1166</v>
      </c>
      <c r="B78" s="28" t="s">
        <v>1165</v>
      </c>
      <c r="C78" s="28" t="s">
        <v>810</v>
      </c>
      <c r="D78" s="32">
        <v>3249</v>
      </c>
      <c r="E78" s="30">
        <v>249.75063</v>
      </c>
      <c r="F78" s="31">
        <v>0.43013659650248198</v>
      </c>
    </row>
    <row r="79" spans="1:6">
      <c r="A79" s="28" t="s">
        <v>1168</v>
      </c>
      <c r="B79" s="28" t="s">
        <v>1167</v>
      </c>
      <c r="C79" s="28" t="s">
        <v>523</v>
      </c>
      <c r="D79" s="32">
        <v>24556</v>
      </c>
      <c r="E79" s="30">
        <v>228.69002800000001</v>
      </c>
      <c r="F79" s="31">
        <v>0.39386467332625902</v>
      </c>
    </row>
    <row r="80" spans="1:6">
      <c r="A80" s="28" t="s">
        <v>1170</v>
      </c>
      <c r="B80" s="28" t="s">
        <v>1169</v>
      </c>
      <c r="C80" s="28" t="s">
        <v>586</v>
      </c>
      <c r="D80" s="32">
        <v>19714</v>
      </c>
      <c r="E80" s="30">
        <v>227.63755800000001</v>
      </c>
      <c r="F80" s="31">
        <v>0.39205204180768799</v>
      </c>
    </row>
    <row r="81" spans="1:7">
      <c r="A81" s="28" t="s">
        <v>796</v>
      </c>
      <c r="B81" s="28" t="s">
        <v>795</v>
      </c>
      <c r="C81" s="28" t="s">
        <v>789</v>
      </c>
      <c r="D81" s="32">
        <v>16660</v>
      </c>
      <c r="E81" s="30">
        <v>224.97664</v>
      </c>
      <c r="F81" s="31">
        <v>0.38746923770388197</v>
      </c>
    </row>
    <row r="82" spans="1:7">
      <c r="A82" s="28" t="s">
        <v>1172</v>
      </c>
      <c r="B82" s="28" t="s">
        <v>1171</v>
      </c>
      <c r="C82" s="28" t="s">
        <v>515</v>
      </c>
      <c r="D82" s="32">
        <v>8836</v>
      </c>
      <c r="E82" s="30">
        <v>211.639872</v>
      </c>
      <c r="F82" s="31">
        <v>0.36449979816387601</v>
      </c>
    </row>
    <row r="83" spans="1:7">
      <c r="A83" s="28" t="s">
        <v>608</v>
      </c>
      <c r="B83" s="28" t="s">
        <v>607</v>
      </c>
      <c r="C83" s="28" t="s">
        <v>609</v>
      </c>
      <c r="D83" s="32">
        <v>9943</v>
      </c>
      <c r="E83" s="30">
        <v>210.61262600000001</v>
      </c>
      <c r="F83" s="31">
        <v>0.36273060904026599</v>
      </c>
    </row>
    <row r="84" spans="1:7">
      <c r="A84" s="28" t="s">
        <v>1174</v>
      </c>
      <c r="B84" s="28" t="s">
        <v>1173</v>
      </c>
      <c r="C84" s="28" t="s">
        <v>559</v>
      </c>
      <c r="D84" s="32">
        <v>23455</v>
      </c>
      <c r="E84" s="30">
        <v>203.57767250000001</v>
      </c>
      <c r="F84" s="31">
        <v>0.35061455970320099</v>
      </c>
    </row>
    <row r="85" spans="1:7">
      <c r="A85" s="28" t="s">
        <v>803</v>
      </c>
      <c r="B85" s="28" t="s">
        <v>802</v>
      </c>
      <c r="C85" s="28" t="s">
        <v>559</v>
      </c>
      <c r="D85" s="32">
        <v>19121</v>
      </c>
      <c r="E85" s="30">
        <v>199.26950149999999</v>
      </c>
      <c r="F85" s="31">
        <v>0.34319475054760101</v>
      </c>
    </row>
    <row r="86" spans="1:7">
      <c r="A86" s="28" t="s">
        <v>1176</v>
      </c>
      <c r="B86" s="28" t="s">
        <v>1175</v>
      </c>
      <c r="C86" s="28" t="s">
        <v>789</v>
      </c>
      <c r="D86" s="32">
        <v>4954</v>
      </c>
      <c r="E86" s="30">
        <v>195.46007</v>
      </c>
      <c r="F86" s="31">
        <v>0.33663390263294601</v>
      </c>
    </row>
    <row r="87" spans="1:7">
      <c r="A87" s="28" t="s">
        <v>824</v>
      </c>
      <c r="B87" s="28" t="s">
        <v>823</v>
      </c>
      <c r="C87" s="28" t="s">
        <v>630</v>
      </c>
      <c r="D87" s="32">
        <v>33675</v>
      </c>
      <c r="E87" s="30">
        <v>179.5382625</v>
      </c>
      <c r="F87" s="31">
        <v>0.30921234182159701</v>
      </c>
    </row>
    <row r="88" spans="1:7">
      <c r="A88" s="28" t="s">
        <v>537</v>
      </c>
      <c r="B88" s="28" t="s">
        <v>536</v>
      </c>
      <c r="C88" s="28" t="s">
        <v>538</v>
      </c>
      <c r="D88" s="32">
        <v>80522</v>
      </c>
      <c r="E88" s="30">
        <v>151.4296732</v>
      </c>
      <c r="F88" s="31">
        <v>0.26080192165974198</v>
      </c>
    </row>
    <row r="89" spans="1:7">
      <c r="A89" s="28" t="s">
        <v>1178</v>
      </c>
      <c r="B89" s="28" t="s">
        <v>1177</v>
      </c>
      <c r="C89" s="28" t="s">
        <v>506</v>
      </c>
      <c r="D89" s="32">
        <v>763</v>
      </c>
      <c r="E89" s="30">
        <v>141.7654</v>
      </c>
      <c r="F89" s="31">
        <v>0.244157488843223</v>
      </c>
    </row>
    <row r="90" spans="1:7">
      <c r="A90" s="28" t="s">
        <v>993</v>
      </c>
      <c r="B90" s="28" t="s">
        <v>992</v>
      </c>
      <c r="C90" s="28" t="s">
        <v>529</v>
      </c>
      <c r="D90" s="32">
        <v>11170</v>
      </c>
      <c r="E90" s="30">
        <v>131.94004000000001</v>
      </c>
      <c r="F90" s="31">
        <v>0.22723562198021799</v>
      </c>
    </row>
    <row r="91" spans="1:7">
      <c r="A91" s="28" t="s">
        <v>1108</v>
      </c>
      <c r="B91" s="28" t="s">
        <v>1107</v>
      </c>
      <c r="C91" s="28" t="s">
        <v>535</v>
      </c>
      <c r="D91" s="32">
        <v>6861</v>
      </c>
      <c r="E91" s="30">
        <v>121.384812</v>
      </c>
      <c r="F91" s="31">
        <v>0.20905672950964599</v>
      </c>
    </row>
    <row r="92" spans="1:7">
      <c r="A92" s="28" t="s">
        <v>898</v>
      </c>
      <c r="B92" s="28" t="s">
        <v>897</v>
      </c>
      <c r="C92" s="28" t="s">
        <v>523</v>
      </c>
      <c r="D92" s="32">
        <v>18658</v>
      </c>
      <c r="E92" s="30">
        <v>116.26732699999999</v>
      </c>
      <c r="F92" s="31">
        <v>0.20024306773608999</v>
      </c>
    </row>
    <row r="93" spans="1:7">
      <c r="A93" s="27" t="s">
        <v>65</v>
      </c>
      <c r="B93" s="27"/>
      <c r="C93" s="27"/>
      <c r="D93" s="33"/>
      <c r="E93" s="34">
        <f>SUM(E7:E92)</f>
        <v>57431.108808699981</v>
      </c>
      <c r="F93" s="35">
        <f>SUM(F7:F92)</f>
        <v>98.911548997245561</v>
      </c>
      <c r="G93" s="14"/>
    </row>
    <row r="94" spans="1:7">
      <c r="A94" s="28"/>
      <c r="B94" s="28"/>
      <c r="C94" s="28"/>
      <c r="D94" s="29"/>
      <c r="E94" s="30"/>
      <c r="F94" s="31"/>
    </row>
    <row r="95" spans="1:7">
      <c r="A95" s="27" t="s">
        <v>137</v>
      </c>
      <c r="B95" s="27"/>
      <c r="C95" s="27"/>
      <c r="D95" s="33"/>
      <c r="E95" s="34">
        <f>E93</f>
        <v>57431.108808699981</v>
      </c>
      <c r="F95" s="35">
        <f>F93</f>
        <v>98.911548997245561</v>
      </c>
      <c r="G95" s="14"/>
    </row>
    <row r="96" spans="1:7">
      <c r="A96" s="27"/>
      <c r="B96" s="27"/>
      <c r="C96" s="27"/>
      <c r="D96" s="33"/>
      <c r="E96" s="34"/>
      <c r="F96" s="35"/>
      <c r="G96" s="14"/>
    </row>
    <row r="97" spans="1:9">
      <c r="A97" s="27" t="s">
        <v>139</v>
      </c>
      <c r="B97" s="27"/>
      <c r="C97" s="27"/>
      <c r="D97" s="33"/>
      <c r="E97" s="34">
        <f>E99-(E93)</f>
        <v>631.98836340002163</v>
      </c>
      <c r="F97" s="35">
        <f>F99-(F93)</f>
        <v>1.0884510027544394</v>
      </c>
      <c r="G97" s="14"/>
    </row>
    <row r="98" spans="1:9">
      <c r="A98" s="27"/>
      <c r="B98" s="27"/>
      <c r="C98" s="27"/>
      <c r="D98" s="33"/>
      <c r="E98" s="34"/>
      <c r="F98" s="35"/>
      <c r="G98" s="14"/>
    </row>
    <row r="99" spans="1:9">
      <c r="A99" s="36" t="s">
        <v>138</v>
      </c>
      <c r="B99" s="36"/>
      <c r="C99" s="36"/>
      <c r="D99" s="37"/>
      <c r="E99" s="38">
        <v>58063.097172100002</v>
      </c>
      <c r="F99" s="39">
        <v>100</v>
      </c>
      <c r="G99" s="14"/>
    </row>
    <row r="101" spans="1:9" ht="23.25" customHeight="1">
      <c r="A101" s="162" t="s">
        <v>1329</v>
      </c>
      <c r="B101" s="162"/>
      <c r="C101" s="162"/>
      <c r="D101" s="162"/>
      <c r="F101" s="75"/>
      <c r="G101" s="75"/>
      <c r="H101" s="75"/>
      <c r="I101" s="12"/>
    </row>
    <row r="103" spans="1:9">
      <c r="A103" s="14" t="s">
        <v>145</v>
      </c>
    </row>
    <row r="104" spans="1:9">
      <c r="A104" s="14" t="s">
        <v>1324</v>
      </c>
    </row>
    <row r="105" spans="1:9">
      <c r="A105" s="14" t="s">
        <v>146</v>
      </c>
      <c r="B105" s="14"/>
      <c r="C105" s="40" t="s">
        <v>1330</v>
      </c>
      <c r="D105" s="15" t="s">
        <v>147</v>
      </c>
    </row>
    <row r="106" spans="1:9">
      <c r="A106" s="8" t="s">
        <v>171</v>
      </c>
      <c r="C106" s="41">
        <v>9.3755000000000006</v>
      </c>
      <c r="D106" s="41">
        <v>9.4667999999999992</v>
      </c>
    </row>
    <row r="107" spans="1:9">
      <c r="A107" s="8" t="s">
        <v>419</v>
      </c>
      <c r="C107" s="41">
        <v>9.3755000000000006</v>
      </c>
      <c r="D107" s="41">
        <v>9.4667999999999992</v>
      </c>
    </row>
    <row r="108" spans="1:9">
      <c r="A108" s="8" t="s">
        <v>174</v>
      </c>
      <c r="C108" s="41">
        <v>9.4522999999999993</v>
      </c>
      <c r="D108" s="41">
        <v>9.5573999999999995</v>
      </c>
    </row>
    <row r="109" spans="1:9">
      <c r="A109" s="8" t="s">
        <v>420</v>
      </c>
      <c r="C109" s="41">
        <v>9.4522999999999993</v>
      </c>
      <c r="D109" s="41">
        <v>9.5573999999999995</v>
      </c>
    </row>
    <row r="111" spans="1:9">
      <c r="A111" s="8" t="s">
        <v>166</v>
      </c>
    </row>
    <row r="113" spans="1:4">
      <c r="A113" s="14" t="s">
        <v>1325</v>
      </c>
      <c r="D113" s="46" t="s">
        <v>168</v>
      </c>
    </row>
    <row r="115" spans="1:4">
      <c r="A115" s="14" t="s">
        <v>1331</v>
      </c>
      <c r="D115" s="40" t="s">
        <v>168</v>
      </c>
    </row>
    <row r="116" spans="1:4">
      <c r="D116" s="8"/>
    </row>
    <row r="117" spans="1:4">
      <c r="A117" s="14" t="s">
        <v>1348</v>
      </c>
      <c r="D117" s="40" t="s">
        <v>168</v>
      </c>
    </row>
    <row r="118" spans="1:4">
      <c r="A118" s="14"/>
      <c r="D118" s="8"/>
    </row>
    <row r="119" spans="1:4">
      <c r="A119" s="14" t="s">
        <v>1343</v>
      </c>
      <c r="D119" s="40" t="s">
        <v>168</v>
      </c>
    </row>
    <row r="121" spans="1:4">
      <c r="A121" s="14" t="s">
        <v>1344</v>
      </c>
      <c r="D121" s="51">
        <v>0.46111463792088903</v>
      </c>
    </row>
    <row r="123" spans="1:4">
      <c r="A123" s="14" t="s">
        <v>741</v>
      </c>
      <c r="D123" s="40" t="s">
        <v>168</v>
      </c>
    </row>
    <row r="124" spans="1:4">
      <c r="D124" s="8"/>
    </row>
    <row r="125" spans="1:4">
      <c r="A125" s="14" t="s">
        <v>1355</v>
      </c>
      <c r="D125" s="40" t="s">
        <v>168</v>
      </c>
    </row>
    <row r="126" spans="1:4">
      <c r="D126" s="8"/>
    </row>
    <row r="127" spans="1:4">
      <c r="A127" s="14" t="s">
        <v>1351</v>
      </c>
      <c r="B127" s="14"/>
      <c r="D127" s="40" t="s">
        <v>168</v>
      </c>
    </row>
    <row r="128" spans="1:4">
      <c r="A128" s="14"/>
      <c r="B128" s="14"/>
      <c r="D128" s="8"/>
    </row>
    <row r="129" spans="1:6">
      <c r="A129" s="14" t="s">
        <v>1352</v>
      </c>
      <c r="B129" s="14"/>
      <c r="D129" s="40" t="s">
        <v>168</v>
      </c>
    </row>
    <row r="130" spans="1:6">
      <c r="A130" s="14"/>
      <c r="B130" s="14"/>
      <c r="D130" s="8"/>
    </row>
    <row r="131" spans="1:6">
      <c r="A131" s="14" t="s">
        <v>1353</v>
      </c>
      <c r="B131" s="14"/>
      <c r="D131" s="40" t="s">
        <v>168</v>
      </c>
    </row>
    <row r="132" spans="1:6">
      <c r="D132" s="8"/>
    </row>
    <row r="133" spans="1:6">
      <c r="A133" s="76" t="s">
        <v>1354</v>
      </c>
      <c r="D133" s="8"/>
    </row>
    <row r="135" spans="1:6">
      <c r="A135" s="76" t="s">
        <v>1538</v>
      </c>
      <c r="D135" s="8"/>
      <c r="F135" s="75"/>
    </row>
    <row r="136" spans="1:6">
      <c r="A136" s="98"/>
      <c r="D136" s="8"/>
      <c r="F136" s="75"/>
    </row>
    <row r="137" spans="1:6">
      <c r="A137" s="77"/>
      <c r="D137" s="8"/>
      <c r="F137" s="75"/>
    </row>
    <row r="138" spans="1:6">
      <c r="A138" s="77"/>
      <c r="D138" s="8"/>
      <c r="F138" s="75"/>
    </row>
    <row r="139" spans="1:6">
      <c r="A139" s="77"/>
      <c r="D139" s="8"/>
      <c r="F139" s="75"/>
    </row>
    <row r="140" spans="1:6">
      <c r="A140" s="77"/>
      <c r="D140" s="8"/>
      <c r="F140" s="75"/>
    </row>
    <row r="141" spans="1:6">
      <c r="A141" s="77"/>
      <c r="D141" s="8"/>
      <c r="F141" s="75"/>
    </row>
    <row r="142" spans="1:6">
      <c r="A142" s="77"/>
      <c r="D142" s="8"/>
      <c r="F142" s="75"/>
    </row>
    <row r="143" spans="1:6">
      <c r="A143" s="77"/>
      <c r="D143" s="8"/>
      <c r="F143" s="75"/>
    </row>
    <row r="144" spans="1:6">
      <c r="A144" s="77"/>
      <c r="D144" s="8"/>
      <c r="F144" s="75"/>
    </row>
    <row r="145" spans="1:6">
      <c r="A145" s="77"/>
      <c r="D145" s="8"/>
      <c r="F145" s="75"/>
    </row>
    <row r="146" spans="1:6">
      <c r="A146" s="77"/>
      <c r="D146" s="8"/>
      <c r="F146" s="75"/>
    </row>
    <row r="147" spans="1:6">
      <c r="A147" s="77"/>
      <c r="D147" s="8"/>
      <c r="F147" s="75"/>
    </row>
    <row r="148" spans="1:6">
      <c r="A148" s="77"/>
      <c r="D148" s="8"/>
      <c r="F148" s="75"/>
    </row>
    <row r="149" spans="1:6">
      <c r="A149" s="77"/>
      <c r="D149" s="8"/>
      <c r="F149" s="75"/>
    </row>
    <row r="150" spans="1:6">
      <c r="A150" s="77"/>
      <c r="D150" s="8"/>
      <c r="F150" s="75"/>
    </row>
    <row r="151" spans="1:6">
      <c r="A151" s="77"/>
      <c r="D151" s="8"/>
      <c r="F151" s="75"/>
    </row>
    <row r="152" spans="1:6">
      <c r="A152" s="77"/>
      <c r="D152" s="8"/>
      <c r="F152" s="75"/>
    </row>
    <row r="153" spans="1:6">
      <c r="A153" s="76" t="s">
        <v>1400</v>
      </c>
      <c r="D153" s="8"/>
      <c r="F153" s="75"/>
    </row>
    <row r="154" spans="1:6">
      <c r="A154" s="77"/>
      <c r="D154" s="8"/>
      <c r="F154" s="75"/>
    </row>
    <row r="155" spans="1:6">
      <c r="A155" s="76" t="s">
        <v>1539</v>
      </c>
      <c r="D155" s="8"/>
      <c r="F155" s="75"/>
    </row>
    <row r="156" spans="1:6">
      <c r="D156" s="8"/>
      <c r="F156" s="75"/>
    </row>
    <row r="157" spans="1:6">
      <c r="D157" s="8"/>
      <c r="F157" s="75"/>
    </row>
    <row r="158" spans="1:6">
      <c r="D158" s="8"/>
      <c r="F158" s="75"/>
    </row>
    <row r="159" spans="1:6">
      <c r="D159" s="8"/>
      <c r="F159" s="75"/>
    </row>
    <row r="160" spans="1:6">
      <c r="D160" s="8"/>
      <c r="F160" s="75"/>
    </row>
    <row r="161" spans="1:6">
      <c r="D161" s="8"/>
      <c r="F161" s="75"/>
    </row>
    <row r="162" spans="1:6">
      <c r="D162" s="8"/>
      <c r="F162" s="75"/>
    </row>
    <row r="163" spans="1:6">
      <c r="D163" s="8"/>
      <c r="F163" s="75"/>
    </row>
    <row r="164" spans="1:6">
      <c r="D164" s="8"/>
      <c r="F164" s="75"/>
    </row>
    <row r="165" spans="1:6">
      <c r="D165" s="8"/>
      <c r="F165" s="75"/>
    </row>
    <row r="166" spans="1:6">
      <c r="D166" s="8"/>
      <c r="F166" s="75"/>
    </row>
    <row r="167" spans="1:6">
      <c r="D167" s="8"/>
      <c r="F167" s="75"/>
    </row>
    <row r="168" spans="1:6">
      <c r="D168" s="8"/>
      <c r="F168" s="75"/>
    </row>
    <row r="169" spans="1:6">
      <c r="D169" s="8"/>
      <c r="F169" s="75"/>
    </row>
    <row r="170" spans="1:6">
      <c r="D170" s="8"/>
      <c r="F170" s="75"/>
    </row>
    <row r="171" spans="1:6">
      <c r="D171" s="8"/>
      <c r="F171" s="75"/>
    </row>
    <row r="172" spans="1:6">
      <c r="D172" s="8"/>
      <c r="F172" s="75"/>
    </row>
    <row r="173" spans="1:6">
      <c r="D173" s="8"/>
      <c r="F173" s="75"/>
    </row>
    <row r="174" spans="1:6">
      <c r="A174" s="77" t="s">
        <v>1386</v>
      </c>
      <c r="D174" s="8"/>
      <c r="F174" s="75"/>
    </row>
    <row r="175" spans="1:6">
      <c r="D175" s="8"/>
      <c r="F175" s="75"/>
    </row>
    <row r="176" spans="1:6">
      <c r="D176" s="8"/>
      <c r="F176" s="75"/>
    </row>
    <row r="177" spans="4:6">
      <c r="D177" s="8"/>
      <c r="F177" s="75"/>
    </row>
    <row r="178" spans="4:6">
      <c r="D178" s="8"/>
      <c r="F178" s="75"/>
    </row>
    <row r="179" spans="4:6">
      <c r="D179" s="8"/>
      <c r="F179" s="75"/>
    </row>
    <row r="180" spans="4:6">
      <c r="D180" s="8"/>
      <c r="F180" s="75"/>
    </row>
    <row r="181" spans="4:6">
      <c r="D181" s="8"/>
      <c r="F181" s="75"/>
    </row>
    <row r="182" spans="4:6">
      <c r="D182" s="8"/>
      <c r="F182" s="75"/>
    </row>
    <row r="183" spans="4:6">
      <c r="D183" s="8"/>
      <c r="F183" s="75"/>
    </row>
    <row r="184" spans="4:6">
      <c r="D184" s="8"/>
      <c r="F184" s="75"/>
    </row>
    <row r="185" spans="4:6">
      <c r="D185" s="8"/>
      <c r="F185" s="75"/>
    </row>
    <row r="186" spans="4:6">
      <c r="D186" s="8"/>
      <c r="F186" s="75"/>
    </row>
    <row r="187" spans="4:6">
      <c r="D187" s="8"/>
      <c r="F187" s="75"/>
    </row>
    <row r="188" spans="4:6">
      <c r="D188" s="8"/>
      <c r="F188" s="75"/>
    </row>
    <row r="189" spans="4:6">
      <c r="D189" s="8"/>
      <c r="F189" s="75"/>
    </row>
    <row r="190" spans="4:6">
      <c r="D190" s="8"/>
      <c r="F190" s="75"/>
    </row>
    <row r="191" spans="4:6">
      <c r="D191" s="8"/>
      <c r="F191" s="75"/>
    </row>
    <row r="192" spans="4:6">
      <c r="D192" s="8"/>
      <c r="F192" s="75"/>
    </row>
    <row r="193" spans="4:6">
      <c r="D193" s="8"/>
      <c r="F193" s="75"/>
    </row>
    <row r="194" spans="4:6">
      <c r="D194" s="8"/>
      <c r="F194" s="75"/>
    </row>
  </sheetData>
  <mergeCells count="2">
    <mergeCell ref="A1:F1"/>
    <mergeCell ref="A101:D101"/>
  </mergeCells>
  <conditionalFormatting sqref="F2:F3 F5:F100 F102:F134 F195:F65536">
    <cfRule type="cellIs" dxfId="54" priority="3" stopIfTrue="1" operator="between">
      <formula>0.009</formula>
      <formula>-0.009</formula>
    </cfRule>
  </conditionalFormatting>
  <conditionalFormatting sqref="F101:H101">
    <cfRule type="cellIs" dxfId="53" priority="2" stopIfTrue="1" operator="between">
      <formula>0.009</formula>
      <formula>-0.009</formula>
    </cfRule>
  </conditionalFormatting>
  <conditionalFormatting sqref="F135:F194">
    <cfRule type="cellIs" dxfId="52"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1E0EB-6F37-40C9-9EDD-3259831829F6}">
  <dimension ref="A1:I162"/>
  <sheetViews>
    <sheetView zoomScale="80" zoomScaleNormal="80" workbookViewId="0">
      <selection sqref="A1:F1"/>
    </sheetView>
  </sheetViews>
  <sheetFormatPr defaultColWidth="9.28515625" defaultRowHeight="11.25"/>
  <cols>
    <col min="1" max="1" width="33.85546875" style="8" bestFit="1" customWidth="1"/>
    <col min="2" max="2" width="26.7109375" style="8" bestFit="1" customWidth="1"/>
    <col min="3" max="3" width="22.28515625" style="8" bestFit="1" customWidth="1"/>
    <col min="4" max="4" width="15.7109375" style="9" customWidth="1"/>
    <col min="5" max="5" width="24.85546875" style="12" customWidth="1"/>
    <col min="6" max="6" width="11.7109375" style="13" bestFit="1" customWidth="1"/>
    <col min="7" max="16384" width="9.28515625" style="8"/>
  </cols>
  <sheetData>
    <row r="1" spans="1:6" s="1" customFormat="1" ht="15">
      <c r="A1" s="160" t="s">
        <v>32</v>
      </c>
      <c r="B1" s="174"/>
      <c r="C1" s="174"/>
      <c r="D1" s="174"/>
      <c r="E1" s="174"/>
      <c r="F1" s="174"/>
    </row>
    <row r="2" spans="1:6" s="1" customFormat="1" ht="12">
      <c r="D2" s="6"/>
      <c r="E2" s="7"/>
      <c r="F2" s="11"/>
    </row>
    <row r="3" spans="1:6" s="1" customFormat="1" ht="12">
      <c r="A3" s="10" t="s">
        <v>7</v>
      </c>
      <c r="B3" s="2"/>
      <c r="C3" s="3"/>
      <c r="D3" s="4"/>
      <c r="E3" s="5"/>
      <c r="F3" s="11"/>
    </row>
    <row r="4" spans="1:6" s="1" customFormat="1" ht="19.149999999999999" customHeight="1">
      <c r="A4" s="18" t="s">
        <v>2</v>
      </c>
      <c r="B4" s="18" t="s">
        <v>0</v>
      </c>
      <c r="C4" s="19" t="s">
        <v>943</v>
      </c>
      <c r="D4" s="20" t="s">
        <v>1</v>
      </c>
      <c r="E4" s="91" t="s">
        <v>6</v>
      </c>
      <c r="F4" s="21" t="s">
        <v>3</v>
      </c>
    </row>
    <row r="5" spans="1:6">
      <c r="A5" s="22" t="s">
        <v>485</v>
      </c>
      <c r="B5" s="23"/>
      <c r="C5" s="23"/>
      <c r="D5" s="24"/>
      <c r="E5" s="25"/>
      <c r="F5" s="26"/>
    </row>
    <row r="6" spans="1:6">
      <c r="A6" s="27" t="s">
        <v>44</v>
      </c>
      <c r="B6" s="28"/>
      <c r="C6" s="28"/>
      <c r="D6" s="29"/>
      <c r="E6" s="30"/>
      <c r="F6" s="31"/>
    </row>
    <row r="7" spans="1:6">
      <c r="A7" s="28" t="s">
        <v>556</v>
      </c>
      <c r="B7" s="28" t="s">
        <v>555</v>
      </c>
      <c r="C7" s="28" t="s">
        <v>544</v>
      </c>
      <c r="D7" s="32">
        <v>587762</v>
      </c>
      <c r="E7" s="30">
        <v>25751.028740000002</v>
      </c>
      <c r="F7" s="31">
        <v>5.1200174437154198</v>
      </c>
    </row>
    <row r="8" spans="1:6">
      <c r="A8" s="28" t="s">
        <v>624</v>
      </c>
      <c r="B8" s="28" t="s">
        <v>623</v>
      </c>
      <c r="C8" s="28" t="s">
        <v>625</v>
      </c>
      <c r="D8" s="32">
        <v>1376731</v>
      </c>
      <c r="E8" s="30">
        <v>19223.29495</v>
      </c>
      <c r="F8" s="31">
        <v>3.8221232426649299</v>
      </c>
    </row>
    <row r="9" spans="1:6">
      <c r="A9" s="28" t="s">
        <v>492</v>
      </c>
      <c r="B9" s="28" t="s">
        <v>491</v>
      </c>
      <c r="C9" s="28" t="s">
        <v>488</v>
      </c>
      <c r="D9" s="32">
        <v>1850863</v>
      </c>
      <c r="E9" s="30">
        <v>19006.512149999999</v>
      </c>
      <c r="F9" s="31">
        <v>3.7790208202839</v>
      </c>
    </row>
    <row r="10" spans="1:6">
      <c r="A10" s="28" t="s">
        <v>487</v>
      </c>
      <c r="B10" s="28" t="s">
        <v>486</v>
      </c>
      <c r="C10" s="28" t="s">
        <v>488</v>
      </c>
      <c r="D10" s="32">
        <v>2301302</v>
      </c>
      <c r="E10" s="30">
        <v>18363.239310000001</v>
      </c>
      <c r="F10" s="31">
        <v>3.6511203703592598</v>
      </c>
    </row>
    <row r="11" spans="1:6">
      <c r="A11" s="28" t="s">
        <v>514</v>
      </c>
      <c r="B11" s="28" t="s">
        <v>513</v>
      </c>
      <c r="C11" s="28" t="s">
        <v>515</v>
      </c>
      <c r="D11" s="32">
        <v>638118</v>
      </c>
      <c r="E11" s="30">
        <v>15085.10952</v>
      </c>
      <c r="F11" s="31">
        <v>2.9993374114325801</v>
      </c>
    </row>
    <row r="12" spans="1:6">
      <c r="A12" s="28" t="s">
        <v>632</v>
      </c>
      <c r="B12" s="28" t="s">
        <v>631</v>
      </c>
      <c r="C12" s="28" t="s">
        <v>544</v>
      </c>
      <c r="D12" s="32">
        <v>327419</v>
      </c>
      <c r="E12" s="30">
        <v>14739.748540000001</v>
      </c>
      <c r="F12" s="31">
        <v>2.93067008711586</v>
      </c>
    </row>
    <row r="13" spans="1:6">
      <c r="A13" s="28" t="s">
        <v>576</v>
      </c>
      <c r="B13" s="28" t="s">
        <v>575</v>
      </c>
      <c r="C13" s="28" t="s">
        <v>559</v>
      </c>
      <c r="D13" s="32">
        <v>1313783</v>
      </c>
      <c r="E13" s="30">
        <v>13642.32267</v>
      </c>
      <c r="F13" s="31">
        <v>2.7124714413717999</v>
      </c>
    </row>
    <row r="14" spans="1:6">
      <c r="A14" s="28" t="s">
        <v>613</v>
      </c>
      <c r="B14" s="28" t="s">
        <v>612</v>
      </c>
      <c r="C14" s="28" t="s">
        <v>541</v>
      </c>
      <c r="D14" s="32">
        <v>1010456</v>
      </c>
      <c r="E14" s="30">
        <v>13275.370929999999</v>
      </c>
      <c r="F14" s="31">
        <v>2.6395112762160098</v>
      </c>
    </row>
    <row r="15" spans="1:6">
      <c r="A15" s="28" t="s">
        <v>1180</v>
      </c>
      <c r="B15" s="28" t="s">
        <v>1179</v>
      </c>
      <c r="C15" s="28" t="s">
        <v>544</v>
      </c>
      <c r="D15" s="32">
        <v>2795615</v>
      </c>
      <c r="E15" s="30">
        <v>12868.215850000001</v>
      </c>
      <c r="F15" s="31">
        <v>2.55855757401851</v>
      </c>
    </row>
    <row r="16" spans="1:6">
      <c r="A16" s="28" t="s">
        <v>780</v>
      </c>
      <c r="B16" s="28" t="s">
        <v>779</v>
      </c>
      <c r="C16" s="28" t="s">
        <v>509</v>
      </c>
      <c r="D16" s="32">
        <v>592637</v>
      </c>
      <c r="E16" s="30">
        <v>12810.44139</v>
      </c>
      <c r="F16" s="31">
        <v>2.5470704118554801</v>
      </c>
    </row>
    <row r="17" spans="1:6">
      <c r="A17" s="28" t="s">
        <v>546</v>
      </c>
      <c r="B17" s="28" t="s">
        <v>545</v>
      </c>
      <c r="C17" s="28" t="s">
        <v>526</v>
      </c>
      <c r="D17" s="32">
        <v>7565587</v>
      </c>
      <c r="E17" s="30">
        <v>12771.467409999999</v>
      </c>
      <c r="F17" s="31">
        <v>2.5393213056172099</v>
      </c>
    </row>
    <row r="18" spans="1:6">
      <c r="A18" s="28" t="s">
        <v>494</v>
      </c>
      <c r="B18" s="28" t="s">
        <v>493</v>
      </c>
      <c r="C18" s="28" t="s">
        <v>488</v>
      </c>
      <c r="D18" s="32">
        <v>938964</v>
      </c>
      <c r="E18" s="30">
        <v>12635.63855</v>
      </c>
      <c r="F18" s="31">
        <v>2.5123147677587898</v>
      </c>
    </row>
    <row r="19" spans="1:6">
      <c r="A19" s="28" t="s">
        <v>1069</v>
      </c>
      <c r="B19" s="28" t="s">
        <v>1068</v>
      </c>
      <c r="C19" s="28" t="s">
        <v>503</v>
      </c>
      <c r="D19" s="32">
        <v>605496</v>
      </c>
      <c r="E19" s="30">
        <v>11931.90418</v>
      </c>
      <c r="F19" s="31">
        <v>2.3723928917622299</v>
      </c>
    </row>
    <row r="20" spans="1:6">
      <c r="A20" s="28" t="s">
        <v>1100</v>
      </c>
      <c r="B20" s="28" t="s">
        <v>1099</v>
      </c>
      <c r="C20" s="28" t="s">
        <v>515</v>
      </c>
      <c r="D20" s="32">
        <v>336216</v>
      </c>
      <c r="E20" s="30">
        <v>11719.481110000001</v>
      </c>
      <c r="F20" s="31">
        <v>2.33015730440653</v>
      </c>
    </row>
    <row r="21" spans="1:6">
      <c r="A21" s="28" t="s">
        <v>880</v>
      </c>
      <c r="B21" s="28" t="s">
        <v>879</v>
      </c>
      <c r="C21" s="28" t="s">
        <v>515</v>
      </c>
      <c r="D21" s="32">
        <v>623374</v>
      </c>
      <c r="E21" s="30">
        <v>11150.29074</v>
      </c>
      <c r="F21" s="31">
        <v>2.2169865005283902</v>
      </c>
    </row>
    <row r="22" spans="1:6">
      <c r="A22" s="28" t="s">
        <v>499</v>
      </c>
      <c r="B22" s="28" t="s">
        <v>498</v>
      </c>
      <c r="C22" s="28" t="s">
        <v>500</v>
      </c>
      <c r="D22" s="32">
        <v>841491</v>
      </c>
      <c r="E22" s="30">
        <v>10888.05205</v>
      </c>
      <c r="F22" s="31">
        <v>2.1648461887461399</v>
      </c>
    </row>
    <row r="23" spans="1:6">
      <c r="A23" s="28" t="s">
        <v>1182</v>
      </c>
      <c r="B23" s="28" t="s">
        <v>1181</v>
      </c>
      <c r="C23" s="28" t="s">
        <v>559</v>
      </c>
      <c r="D23" s="32">
        <v>491989</v>
      </c>
      <c r="E23" s="30">
        <v>10647.133949999999</v>
      </c>
      <c r="F23" s="31">
        <v>2.1169450005271799</v>
      </c>
    </row>
    <row r="24" spans="1:6">
      <c r="A24" s="28" t="s">
        <v>713</v>
      </c>
      <c r="B24" s="28" t="s">
        <v>712</v>
      </c>
      <c r="C24" s="28" t="s">
        <v>500</v>
      </c>
      <c r="D24" s="32">
        <v>2560392</v>
      </c>
      <c r="E24" s="30">
        <v>10099.46624</v>
      </c>
      <c r="F24" s="31">
        <v>2.0080534973227202</v>
      </c>
    </row>
    <row r="25" spans="1:6">
      <c r="A25" s="28" t="s">
        <v>1172</v>
      </c>
      <c r="B25" s="28" t="s">
        <v>1171</v>
      </c>
      <c r="C25" s="28" t="s">
        <v>515</v>
      </c>
      <c r="D25" s="32">
        <v>421343</v>
      </c>
      <c r="E25" s="30">
        <v>10092.007540000001</v>
      </c>
      <c r="F25" s="31">
        <v>2.0065705012648598</v>
      </c>
    </row>
    <row r="26" spans="1:6">
      <c r="A26" s="28" t="s">
        <v>551</v>
      </c>
      <c r="B26" s="28" t="s">
        <v>550</v>
      </c>
      <c r="C26" s="28" t="s">
        <v>552</v>
      </c>
      <c r="D26" s="32">
        <v>579180</v>
      </c>
      <c r="E26" s="30">
        <v>10087.57806</v>
      </c>
      <c r="F26" s="31">
        <v>2.0056897980084698</v>
      </c>
    </row>
    <row r="27" spans="1:6">
      <c r="A27" s="28" t="s">
        <v>1128</v>
      </c>
      <c r="B27" s="28" t="s">
        <v>1127</v>
      </c>
      <c r="C27" s="28" t="s">
        <v>515</v>
      </c>
      <c r="D27" s="32">
        <v>166485</v>
      </c>
      <c r="E27" s="30">
        <v>9422.2185750000008</v>
      </c>
      <c r="F27" s="31">
        <v>1.87339791157794</v>
      </c>
    </row>
    <row r="28" spans="1:6">
      <c r="A28" s="28" t="s">
        <v>1102</v>
      </c>
      <c r="B28" s="28" t="s">
        <v>1101</v>
      </c>
      <c r="C28" s="28" t="s">
        <v>518</v>
      </c>
      <c r="D28" s="32">
        <v>171136</v>
      </c>
      <c r="E28" s="30">
        <v>9317.4995199999994</v>
      </c>
      <c r="F28" s="31">
        <v>1.85257686424415</v>
      </c>
    </row>
    <row r="29" spans="1:6">
      <c r="A29" s="28" t="s">
        <v>548</v>
      </c>
      <c r="B29" s="28" t="s">
        <v>547</v>
      </c>
      <c r="C29" s="28" t="s">
        <v>549</v>
      </c>
      <c r="D29" s="32">
        <v>170988</v>
      </c>
      <c r="E29" s="30">
        <v>9179.3197920000002</v>
      </c>
      <c r="F29" s="31">
        <v>1.82510290874236</v>
      </c>
    </row>
    <row r="30" spans="1:6">
      <c r="A30" s="28" t="s">
        <v>1017</v>
      </c>
      <c r="B30" s="28" t="s">
        <v>1016</v>
      </c>
      <c r="C30" s="28" t="s">
        <v>515</v>
      </c>
      <c r="D30" s="32">
        <v>178608</v>
      </c>
      <c r="E30" s="30">
        <v>9075.7869119999996</v>
      </c>
      <c r="F30" s="31">
        <v>1.8045177058384201</v>
      </c>
    </row>
    <row r="31" spans="1:6">
      <c r="A31" s="28" t="s">
        <v>1092</v>
      </c>
      <c r="B31" s="28" t="s">
        <v>1091</v>
      </c>
      <c r="C31" s="28" t="s">
        <v>509</v>
      </c>
      <c r="D31" s="32">
        <v>602448</v>
      </c>
      <c r="E31" s="30">
        <v>8830.0803360000009</v>
      </c>
      <c r="F31" s="31">
        <v>1.7556644360192899</v>
      </c>
    </row>
    <row r="32" spans="1:6">
      <c r="A32" s="28" t="s">
        <v>525</v>
      </c>
      <c r="B32" s="28" t="s">
        <v>524</v>
      </c>
      <c r="C32" s="28" t="s">
        <v>526</v>
      </c>
      <c r="D32" s="32">
        <v>2441795</v>
      </c>
      <c r="E32" s="30">
        <v>8708.6618679999992</v>
      </c>
      <c r="F32" s="31">
        <v>1.7315230830494299</v>
      </c>
    </row>
    <row r="33" spans="1:6">
      <c r="A33" s="28" t="s">
        <v>767</v>
      </c>
      <c r="B33" s="28" t="s">
        <v>766</v>
      </c>
      <c r="C33" s="28" t="s">
        <v>488</v>
      </c>
      <c r="D33" s="32">
        <v>10908141</v>
      </c>
      <c r="E33" s="30">
        <v>8670.8812809999999</v>
      </c>
      <c r="F33" s="31">
        <v>1.72401125637925</v>
      </c>
    </row>
    <row r="34" spans="1:6">
      <c r="A34" s="28" t="s">
        <v>715</v>
      </c>
      <c r="B34" s="28" t="s">
        <v>714</v>
      </c>
      <c r="C34" s="28" t="s">
        <v>523</v>
      </c>
      <c r="D34" s="32">
        <v>312803</v>
      </c>
      <c r="E34" s="30">
        <v>7962.7131680000002</v>
      </c>
      <c r="F34" s="31">
        <v>1.5832078295238801</v>
      </c>
    </row>
    <row r="35" spans="1:6">
      <c r="A35" s="28" t="s">
        <v>581</v>
      </c>
      <c r="B35" s="28" t="s">
        <v>580</v>
      </c>
      <c r="C35" s="28" t="s">
        <v>564</v>
      </c>
      <c r="D35" s="32">
        <v>65610</v>
      </c>
      <c r="E35" s="30">
        <v>7820.7120000000004</v>
      </c>
      <c r="F35" s="31">
        <v>1.55497406595161</v>
      </c>
    </row>
    <row r="36" spans="1:6">
      <c r="A36" s="28" t="s">
        <v>1015</v>
      </c>
      <c r="B36" s="28" t="s">
        <v>1014</v>
      </c>
      <c r="C36" s="28" t="s">
        <v>488</v>
      </c>
      <c r="D36" s="32">
        <v>3660836</v>
      </c>
      <c r="E36" s="30">
        <v>7636.5038960000002</v>
      </c>
      <c r="F36" s="31">
        <v>1.51834839498225</v>
      </c>
    </row>
    <row r="37" spans="1:6">
      <c r="A37" s="28" t="s">
        <v>898</v>
      </c>
      <c r="B37" s="28" t="s">
        <v>897</v>
      </c>
      <c r="C37" s="28" t="s">
        <v>523</v>
      </c>
      <c r="D37" s="32">
        <v>1210258</v>
      </c>
      <c r="E37" s="30">
        <v>7541.7227270000003</v>
      </c>
      <c r="F37" s="31">
        <v>1.49950327452064</v>
      </c>
    </row>
    <row r="38" spans="1:6">
      <c r="A38" s="28" t="s">
        <v>502</v>
      </c>
      <c r="B38" s="28" t="s">
        <v>501</v>
      </c>
      <c r="C38" s="28" t="s">
        <v>503</v>
      </c>
      <c r="D38" s="32">
        <v>406496</v>
      </c>
      <c r="E38" s="30">
        <v>7528.3059199999998</v>
      </c>
      <c r="F38" s="31">
        <v>1.49683564183798</v>
      </c>
    </row>
    <row r="39" spans="1:6">
      <c r="A39" s="28" t="s">
        <v>554</v>
      </c>
      <c r="B39" s="28" t="s">
        <v>553</v>
      </c>
      <c r="C39" s="28" t="s">
        <v>523</v>
      </c>
      <c r="D39" s="32">
        <v>519474</v>
      </c>
      <c r="E39" s="30">
        <v>7446.6597899999997</v>
      </c>
      <c r="F39" s="31">
        <v>1.4806021307797399</v>
      </c>
    </row>
    <row r="40" spans="1:6">
      <c r="A40" s="28" t="s">
        <v>627</v>
      </c>
      <c r="B40" s="28" t="s">
        <v>626</v>
      </c>
      <c r="C40" s="28" t="s">
        <v>526</v>
      </c>
      <c r="D40" s="32">
        <v>1669193</v>
      </c>
      <c r="E40" s="30">
        <v>6434.7390150000001</v>
      </c>
      <c r="F40" s="31">
        <v>1.2794042651733</v>
      </c>
    </row>
    <row r="41" spans="1:6">
      <c r="A41" s="28" t="s">
        <v>1184</v>
      </c>
      <c r="B41" s="28" t="s">
        <v>1183</v>
      </c>
      <c r="C41" s="28" t="s">
        <v>606</v>
      </c>
      <c r="D41" s="32">
        <v>2021965</v>
      </c>
      <c r="E41" s="30">
        <v>6267.0805179999998</v>
      </c>
      <c r="F41" s="31">
        <v>1.24606911425975</v>
      </c>
    </row>
    <row r="42" spans="1:6">
      <c r="A42" s="28" t="s">
        <v>563</v>
      </c>
      <c r="B42" s="28" t="s">
        <v>562</v>
      </c>
      <c r="C42" s="28" t="s">
        <v>564</v>
      </c>
      <c r="D42" s="32">
        <v>76909</v>
      </c>
      <c r="E42" s="30">
        <v>5791.2476999999999</v>
      </c>
      <c r="F42" s="31">
        <v>1.1514603763700699</v>
      </c>
    </row>
    <row r="43" spans="1:6">
      <c r="A43" s="28" t="s">
        <v>517</v>
      </c>
      <c r="B43" s="28" t="s">
        <v>516</v>
      </c>
      <c r="C43" s="28" t="s">
        <v>518</v>
      </c>
      <c r="D43" s="32">
        <v>48869</v>
      </c>
      <c r="E43" s="30">
        <v>5499.2285700000002</v>
      </c>
      <c r="F43" s="31">
        <v>1.09339888862934</v>
      </c>
    </row>
    <row r="44" spans="1:6">
      <c r="A44" s="28" t="s">
        <v>605</v>
      </c>
      <c r="B44" s="28" t="s">
        <v>604</v>
      </c>
      <c r="C44" s="28" t="s">
        <v>606</v>
      </c>
      <c r="D44" s="32">
        <v>332201</v>
      </c>
      <c r="E44" s="30">
        <v>5410.2254860000003</v>
      </c>
      <c r="F44" s="31">
        <v>1.07570261143492</v>
      </c>
    </row>
    <row r="45" spans="1:6">
      <c r="A45" s="28" t="s">
        <v>561</v>
      </c>
      <c r="B45" s="28" t="s">
        <v>560</v>
      </c>
      <c r="C45" s="28" t="s">
        <v>506</v>
      </c>
      <c r="D45" s="32">
        <v>37728</v>
      </c>
      <c r="E45" s="30">
        <v>5325.3072000000002</v>
      </c>
      <c r="F45" s="31">
        <v>1.05881850517259</v>
      </c>
    </row>
    <row r="46" spans="1:6">
      <c r="A46" s="28" t="s">
        <v>1098</v>
      </c>
      <c r="B46" s="28" t="s">
        <v>1097</v>
      </c>
      <c r="C46" s="28" t="s">
        <v>987</v>
      </c>
      <c r="D46" s="32">
        <v>12790</v>
      </c>
      <c r="E46" s="30">
        <v>5291.223</v>
      </c>
      <c r="F46" s="31">
        <v>1.0520416225743501</v>
      </c>
    </row>
    <row r="47" spans="1:6">
      <c r="A47" s="28" t="s">
        <v>1073</v>
      </c>
      <c r="B47" s="28" t="s">
        <v>1072</v>
      </c>
      <c r="C47" s="28" t="s">
        <v>810</v>
      </c>
      <c r="D47" s="32">
        <v>592084</v>
      </c>
      <c r="E47" s="30">
        <v>5222.1808799999999</v>
      </c>
      <c r="F47" s="31">
        <v>1.03831413765247</v>
      </c>
    </row>
    <row r="48" spans="1:6">
      <c r="A48" s="28" t="s">
        <v>784</v>
      </c>
      <c r="B48" s="28" t="s">
        <v>783</v>
      </c>
      <c r="C48" s="28" t="s">
        <v>506</v>
      </c>
      <c r="D48" s="32">
        <v>1377511</v>
      </c>
      <c r="E48" s="30">
        <v>4851.593742</v>
      </c>
      <c r="F48" s="31">
        <v>0.96463115472646399</v>
      </c>
    </row>
    <row r="49" spans="1:7">
      <c r="A49" s="28" t="s">
        <v>980</v>
      </c>
      <c r="B49" s="28" t="s">
        <v>979</v>
      </c>
      <c r="C49" s="28" t="s">
        <v>541</v>
      </c>
      <c r="D49" s="32">
        <v>614973</v>
      </c>
      <c r="E49" s="30">
        <v>4824.1556989999999</v>
      </c>
      <c r="F49" s="31">
        <v>0.95917571214202102</v>
      </c>
    </row>
    <row r="50" spans="1:7">
      <c r="A50" s="28" t="s">
        <v>1186</v>
      </c>
      <c r="B50" s="28" t="s">
        <v>1185</v>
      </c>
      <c r="C50" s="28" t="s">
        <v>625</v>
      </c>
      <c r="D50" s="32">
        <v>113386</v>
      </c>
      <c r="E50" s="30">
        <v>4135.1874200000002</v>
      </c>
      <c r="F50" s="31">
        <v>0.82218974384293098</v>
      </c>
    </row>
    <row r="51" spans="1:7">
      <c r="A51" s="28" t="s">
        <v>865</v>
      </c>
      <c r="B51" s="28" t="s">
        <v>864</v>
      </c>
      <c r="C51" s="28" t="s">
        <v>523</v>
      </c>
      <c r="D51" s="32">
        <v>937968</v>
      </c>
      <c r="E51" s="30">
        <v>3923.5201440000001</v>
      </c>
      <c r="F51" s="31">
        <v>0.78010442925896195</v>
      </c>
    </row>
    <row r="52" spans="1:7">
      <c r="A52" s="28" t="s">
        <v>902</v>
      </c>
      <c r="B52" s="28" t="s">
        <v>901</v>
      </c>
      <c r="C52" s="28" t="s">
        <v>567</v>
      </c>
      <c r="D52" s="32">
        <v>172668</v>
      </c>
      <c r="E52" s="30">
        <v>3764.8530719999999</v>
      </c>
      <c r="F52" s="31">
        <v>0.74855702256754098</v>
      </c>
    </row>
    <row r="53" spans="1:7">
      <c r="A53" s="28" t="s">
        <v>1188</v>
      </c>
      <c r="B53" s="28" t="s">
        <v>1187</v>
      </c>
      <c r="C53" s="28" t="s">
        <v>515</v>
      </c>
      <c r="D53" s="32">
        <v>418654</v>
      </c>
      <c r="E53" s="30">
        <v>3183.6543430000002</v>
      </c>
      <c r="F53" s="31">
        <v>0.63299862446273503</v>
      </c>
    </row>
    <row r="54" spans="1:7">
      <c r="A54" s="28" t="s">
        <v>1013</v>
      </c>
      <c r="B54" s="28" t="s">
        <v>1012</v>
      </c>
      <c r="C54" s="28" t="s">
        <v>567</v>
      </c>
      <c r="D54" s="32">
        <v>508403</v>
      </c>
      <c r="E54" s="30">
        <v>3011.779372</v>
      </c>
      <c r="F54" s="31">
        <v>0.59882512178277603</v>
      </c>
    </row>
    <row r="55" spans="1:7">
      <c r="A55" s="28" t="s">
        <v>1048</v>
      </c>
      <c r="B55" s="28" t="s">
        <v>1047</v>
      </c>
      <c r="C55" s="28" t="s">
        <v>523</v>
      </c>
      <c r="D55" s="32">
        <v>1633949</v>
      </c>
      <c r="E55" s="30">
        <v>2746.5048740000002</v>
      </c>
      <c r="F55" s="31">
        <v>0.54608120732225995</v>
      </c>
    </row>
    <row r="56" spans="1:7">
      <c r="A56" s="28" t="s">
        <v>807</v>
      </c>
      <c r="B56" s="28" t="s">
        <v>806</v>
      </c>
      <c r="C56" s="28" t="s">
        <v>549</v>
      </c>
      <c r="D56" s="32">
        <v>567564</v>
      </c>
      <c r="E56" s="30">
        <v>2697.34791</v>
      </c>
      <c r="F56" s="31">
        <v>0.53630744194374802</v>
      </c>
    </row>
    <row r="57" spans="1:7">
      <c r="A57" s="28" t="s">
        <v>856</v>
      </c>
      <c r="B57" s="28" t="s">
        <v>855</v>
      </c>
      <c r="C57" s="28" t="s">
        <v>857</v>
      </c>
      <c r="D57" s="32">
        <v>489833</v>
      </c>
      <c r="E57" s="30">
        <v>2068.0749259999998</v>
      </c>
      <c r="F57" s="31">
        <v>0.41119055098497298</v>
      </c>
    </row>
    <row r="58" spans="1:7">
      <c r="A58" s="28" t="s">
        <v>1079</v>
      </c>
      <c r="B58" s="28" t="s">
        <v>1078</v>
      </c>
      <c r="C58" s="28" t="s">
        <v>509</v>
      </c>
      <c r="D58" s="32">
        <v>220148</v>
      </c>
      <c r="E58" s="30">
        <v>1782.64843</v>
      </c>
      <c r="F58" s="31">
        <v>0.35443986140383998</v>
      </c>
    </row>
    <row r="59" spans="1:7">
      <c r="A59" s="28" t="s">
        <v>1003</v>
      </c>
      <c r="B59" s="28" t="s">
        <v>1002</v>
      </c>
      <c r="C59" s="28" t="s">
        <v>488</v>
      </c>
      <c r="D59" s="32">
        <v>2771495</v>
      </c>
      <c r="E59" s="30">
        <v>1636.567798</v>
      </c>
      <c r="F59" s="31">
        <v>0.32539498744635098</v>
      </c>
    </row>
    <row r="60" spans="1:7">
      <c r="A60" s="28" t="s">
        <v>578</v>
      </c>
      <c r="B60" s="28" t="s">
        <v>577</v>
      </c>
      <c r="C60" s="28" t="s">
        <v>579</v>
      </c>
      <c r="D60" s="32">
        <v>320162</v>
      </c>
      <c r="E60" s="30">
        <v>373.46897300000001</v>
      </c>
      <c r="F60" s="31">
        <v>7.4255971509062296E-2</v>
      </c>
    </row>
    <row r="61" spans="1:7">
      <c r="A61" s="27" t="s">
        <v>65</v>
      </c>
      <c r="B61" s="27"/>
      <c r="C61" s="27"/>
      <c r="D61" s="33"/>
      <c r="E61" s="34">
        <f>SUM(E7:E60)</f>
        <v>470169.95873699995</v>
      </c>
      <c r="F61" s="35">
        <f>SUM(F7:F60)</f>
        <v>93.482804689083665</v>
      </c>
      <c r="G61" s="14"/>
    </row>
    <row r="62" spans="1:7">
      <c r="A62" s="28"/>
      <c r="B62" s="28"/>
      <c r="C62" s="28"/>
      <c r="D62" s="29"/>
      <c r="E62" s="30"/>
      <c r="F62" s="31"/>
    </row>
    <row r="63" spans="1:7">
      <c r="A63" s="27" t="s">
        <v>137</v>
      </c>
      <c r="B63" s="27"/>
      <c r="C63" s="27"/>
      <c r="D63" s="33"/>
      <c r="E63" s="34">
        <f>E61</f>
        <v>470169.95873699995</v>
      </c>
      <c r="F63" s="35">
        <f>F61</f>
        <v>93.482804689083665</v>
      </c>
      <c r="G63" s="14"/>
    </row>
    <row r="64" spans="1:7">
      <c r="A64" s="27"/>
      <c r="B64" s="27"/>
      <c r="C64" s="27"/>
      <c r="D64" s="33"/>
      <c r="E64" s="34"/>
      <c r="F64" s="35"/>
      <c r="G64" s="14"/>
    </row>
    <row r="65" spans="1:9">
      <c r="A65" s="27" t="s">
        <v>139</v>
      </c>
      <c r="B65" s="27"/>
      <c r="C65" s="27"/>
      <c r="D65" s="33"/>
      <c r="E65" s="34">
        <f>E67-(E61)</f>
        <v>32778.107809300069</v>
      </c>
      <c r="F65" s="35">
        <f>F67-(F61)</f>
        <v>6.5171953109163354</v>
      </c>
      <c r="G65" s="14"/>
    </row>
    <row r="66" spans="1:9">
      <c r="A66" s="27"/>
      <c r="B66" s="27"/>
      <c r="C66" s="27"/>
      <c r="D66" s="33"/>
      <c r="E66" s="34"/>
      <c r="F66" s="35"/>
      <c r="G66" s="14"/>
    </row>
    <row r="67" spans="1:9">
      <c r="A67" s="36" t="s">
        <v>138</v>
      </c>
      <c r="B67" s="36"/>
      <c r="C67" s="36"/>
      <c r="D67" s="37"/>
      <c r="E67" s="38">
        <v>502948.06654630002</v>
      </c>
      <c r="F67" s="39">
        <v>100</v>
      </c>
      <c r="G67" s="14"/>
    </row>
    <row r="69" spans="1:9" ht="23.25" customHeight="1">
      <c r="A69" s="162" t="s">
        <v>1329</v>
      </c>
      <c r="B69" s="162"/>
      <c r="C69" s="162"/>
      <c r="D69" s="162"/>
      <c r="F69" s="75"/>
      <c r="G69" s="75"/>
      <c r="H69" s="75"/>
      <c r="I69" s="12"/>
    </row>
    <row r="71" spans="1:9">
      <c r="A71" s="14" t="s">
        <v>145</v>
      </c>
    </row>
    <row r="72" spans="1:9">
      <c r="A72" s="14" t="s">
        <v>1324</v>
      </c>
    </row>
    <row r="73" spans="1:9">
      <c r="A73" s="14" t="s">
        <v>146</v>
      </c>
      <c r="B73" s="14"/>
      <c r="C73" s="40" t="s">
        <v>1330</v>
      </c>
      <c r="D73" s="15" t="s">
        <v>147</v>
      </c>
    </row>
    <row r="74" spans="1:9">
      <c r="A74" s="8" t="s">
        <v>171</v>
      </c>
      <c r="C74" s="41">
        <v>10.260300000000001</v>
      </c>
      <c r="D74" s="41">
        <v>10.5749</v>
      </c>
    </row>
    <row r="75" spans="1:9">
      <c r="A75" s="8" t="s">
        <v>419</v>
      </c>
      <c r="C75" s="41">
        <v>10.260300000000001</v>
      </c>
      <c r="D75" s="41">
        <v>10.5749</v>
      </c>
    </row>
    <row r="76" spans="1:9">
      <c r="A76" s="8" t="s">
        <v>174</v>
      </c>
      <c r="C76" s="41">
        <v>10.5367</v>
      </c>
      <c r="D76" s="41">
        <v>10.8726</v>
      </c>
    </row>
    <row r="77" spans="1:9">
      <c r="A77" s="8" t="s">
        <v>420</v>
      </c>
      <c r="C77" s="41">
        <v>10.5367</v>
      </c>
      <c r="D77" s="41">
        <v>10.8726</v>
      </c>
    </row>
    <row r="79" spans="1:9">
      <c r="A79" s="8" t="s">
        <v>166</v>
      </c>
    </row>
    <row r="81" spans="1:4">
      <c r="A81" s="14" t="s">
        <v>1325</v>
      </c>
      <c r="D81" s="46" t="s">
        <v>168</v>
      </c>
    </row>
    <row r="83" spans="1:4">
      <c r="A83" s="14" t="s">
        <v>1331</v>
      </c>
      <c r="D83" s="40" t="s">
        <v>168</v>
      </c>
    </row>
    <row r="84" spans="1:4">
      <c r="D84" s="8"/>
    </row>
    <row r="85" spans="1:4">
      <c r="A85" s="14" t="s">
        <v>1348</v>
      </c>
      <c r="D85" s="40" t="s">
        <v>168</v>
      </c>
    </row>
    <row r="86" spans="1:4">
      <c r="A86" s="14"/>
      <c r="D86" s="8"/>
    </row>
    <row r="87" spans="1:4">
      <c r="A87" s="14" t="s">
        <v>1343</v>
      </c>
      <c r="D87" s="40" t="s">
        <v>168</v>
      </c>
    </row>
    <row r="89" spans="1:4">
      <c r="A89" s="14" t="s">
        <v>1344</v>
      </c>
      <c r="D89" s="51">
        <v>0.77128210566708699</v>
      </c>
    </row>
    <row r="91" spans="1:4">
      <c r="A91" s="14" t="s">
        <v>741</v>
      </c>
      <c r="D91" s="40" t="s">
        <v>168</v>
      </c>
    </row>
    <row r="92" spans="1:4">
      <c r="D92" s="8"/>
    </row>
    <row r="93" spans="1:4">
      <c r="A93" s="14" t="s">
        <v>1355</v>
      </c>
      <c r="D93" s="40" t="s">
        <v>168</v>
      </c>
    </row>
    <row r="94" spans="1:4">
      <c r="D94" s="8"/>
    </row>
    <row r="95" spans="1:4">
      <c r="A95" s="14" t="s">
        <v>1351</v>
      </c>
      <c r="B95" s="14"/>
      <c r="D95" s="40" t="s">
        <v>168</v>
      </c>
    </row>
    <row r="96" spans="1:4">
      <c r="A96" s="14"/>
      <c r="B96" s="14"/>
      <c r="D96" s="8"/>
    </row>
    <row r="97" spans="1:9">
      <c r="A97" s="14" t="s">
        <v>1352</v>
      </c>
      <c r="B97" s="14"/>
      <c r="D97" s="40" t="s">
        <v>168</v>
      </c>
    </row>
    <row r="98" spans="1:9">
      <c r="A98" s="14"/>
      <c r="B98" s="14"/>
      <c r="D98" s="8"/>
    </row>
    <row r="99" spans="1:9">
      <c r="A99" s="14" t="s">
        <v>1353</v>
      </c>
      <c r="B99" s="14"/>
      <c r="D99" s="40" t="s">
        <v>168</v>
      </c>
    </row>
    <row r="100" spans="1:9">
      <c r="D100" s="8"/>
    </row>
    <row r="101" spans="1:9">
      <c r="A101" s="76" t="s">
        <v>1354</v>
      </c>
      <c r="B101" s="77"/>
      <c r="C101" s="77"/>
      <c r="D101" s="77"/>
    </row>
    <row r="103" spans="1:9">
      <c r="A103" s="76" t="s">
        <v>1538</v>
      </c>
      <c r="B103" s="77"/>
      <c r="C103" s="77"/>
      <c r="D103" s="77"/>
      <c r="E103" s="75"/>
      <c r="F103" s="77"/>
      <c r="G103" s="77"/>
      <c r="H103" s="77"/>
      <c r="I103" s="77"/>
    </row>
    <row r="104" spans="1:9">
      <c r="A104" s="98"/>
      <c r="B104" s="77"/>
      <c r="C104" s="77"/>
      <c r="D104" s="77"/>
      <c r="E104" s="75"/>
      <c r="F104" s="77"/>
      <c r="G104" s="77"/>
      <c r="H104" s="77"/>
      <c r="I104" s="77"/>
    </row>
    <row r="105" spans="1:9">
      <c r="A105" s="77"/>
      <c r="B105" s="77"/>
      <c r="C105" s="77"/>
      <c r="D105" s="77"/>
      <c r="E105" s="75"/>
      <c r="F105" s="77"/>
      <c r="G105" s="77"/>
      <c r="H105" s="77"/>
      <c r="I105" s="77"/>
    </row>
    <row r="106" spans="1:9">
      <c r="A106" s="77"/>
      <c r="B106" s="77"/>
      <c r="C106" s="77"/>
      <c r="D106" s="77"/>
      <c r="E106" s="75"/>
      <c r="F106" s="77"/>
      <c r="G106" s="77"/>
      <c r="H106" s="77"/>
      <c r="I106" s="77"/>
    </row>
    <row r="107" spans="1:9">
      <c r="A107" s="77"/>
      <c r="B107" s="77"/>
      <c r="C107" s="77"/>
      <c r="D107" s="77"/>
      <c r="E107" s="75"/>
      <c r="F107" s="77"/>
      <c r="G107" s="77"/>
      <c r="H107" s="77"/>
      <c r="I107" s="77"/>
    </row>
    <row r="108" spans="1:9">
      <c r="A108" s="77"/>
      <c r="B108" s="77"/>
      <c r="C108" s="77"/>
      <c r="D108" s="77"/>
      <c r="E108" s="75"/>
      <c r="F108" s="77"/>
      <c r="G108" s="77"/>
      <c r="H108" s="77"/>
      <c r="I108" s="77"/>
    </row>
    <row r="109" spans="1:9">
      <c r="A109" s="77"/>
      <c r="B109" s="77"/>
      <c r="C109" s="77"/>
      <c r="D109" s="77"/>
      <c r="E109" s="75"/>
      <c r="F109" s="77"/>
      <c r="G109" s="77"/>
      <c r="H109" s="77"/>
      <c r="I109" s="77"/>
    </row>
    <row r="110" spans="1:9">
      <c r="A110" s="77"/>
      <c r="B110" s="77"/>
      <c r="C110" s="77"/>
      <c r="D110" s="77"/>
      <c r="E110" s="75"/>
      <c r="F110" s="77"/>
      <c r="G110" s="77"/>
      <c r="H110" s="77"/>
      <c r="I110" s="77"/>
    </row>
    <row r="111" spans="1:9">
      <c r="A111" s="77"/>
      <c r="B111" s="77"/>
      <c r="C111" s="77"/>
      <c r="D111" s="77"/>
      <c r="E111" s="75"/>
      <c r="F111" s="77"/>
      <c r="G111" s="77"/>
      <c r="H111" s="77"/>
      <c r="I111" s="77"/>
    </row>
    <row r="112" spans="1:9">
      <c r="A112" s="77"/>
      <c r="B112" s="77"/>
      <c r="C112" s="77"/>
      <c r="D112" s="77"/>
      <c r="E112" s="75"/>
      <c r="F112" s="77"/>
      <c r="G112" s="77"/>
      <c r="H112" s="77"/>
      <c r="I112" s="77"/>
    </row>
    <row r="113" spans="1:9">
      <c r="A113" s="77"/>
      <c r="B113" s="77"/>
      <c r="C113" s="77"/>
      <c r="D113" s="77"/>
      <c r="E113" s="75"/>
      <c r="F113" s="77"/>
      <c r="G113" s="77"/>
      <c r="H113" s="77"/>
      <c r="I113" s="77"/>
    </row>
    <row r="114" spans="1:9">
      <c r="A114" s="77"/>
      <c r="B114" s="77"/>
      <c r="C114" s="77"/>
      <c r="D114" s="77"/>
      <c r="E114" s="75"/>
      <c r="F114" s="77"/>
      <c r="G114" s="77"/>
      <c r="H114" s="77"/>
      <c r="I114" s="77"/>
    </row>
    <row r="115" spans="1:9">
      <c r="A115" s="77"/>
      <c r="B115" s="77"/>
      <c r="C115" s="77"/>
      <c r="D115" s="77"/>
      <c r="E115" s="75"/>
      <c r="F115" s="75"/>
      <c r="G115" s="77"/>
      <c r="H115" s="77"/>
      <c r="I115" s="77"/>
    </row>
    <row r="116" spans="1:9">
      <c r="A116" s="77"/>
      <c r="B116" s="77"/>
      <c r="C116" s="77"/>
      <c r="D116" s="77"/>
      <c r="E116" s="75"/>
      <c r="F116" s="75"/>
      <c r="G116" s="77"/>
      <c r="H116" s="77"/>
      <c r="I116" s="77"/>
    </row>
    <row r="117" spans="1:9">
      <c r="A117" s="77"/>
      <c r="B117" s="77"/>
      <c r="C117" s="77"/>
      <c r="D117" s="77"/>
      <c r="E117" s="75"/>
      <c r="F117" s="75"/>
      <c r="G117" s="77"/>
      <c r="H117" s="77"/>
      <c r="I117" s="77"/>
    </row>
    <row r="118" spans="1:9">
      <c r="A118" s="77"/>
      <c r="B118" s="77"/>
      <c r="C118" s="77"/>
      <c r="D118" s="77"/>
      <c r="E118" s="75"/>
      <c r="F118" s="75"/>
      <c r="G118" s="77"/>
      <c r="H118" s="77"/>
      <c r="I118" s="77"/>
    </row>
    <row r="119" spans="1:9">
      <c r="A119" s="77"/>
      <c r="B119" s="77"/>
      <c r="C119" s="77"/>
      <c r="D119" s="77"/>
      <c r="E119" s="75"/>
      <c r="F119" s="75"/>
      <c r="G119" s="77"/>
      <c r="H119" s="77"/>
      <c r="I119" s="77"/>
    </row>
    <row r="120" spans="1:9">
      <c r="A120" s="77"/>
      <c r="B120" s="77"/>
      <c r="C120" s="77"/>
      <c r="D120" s="77"/>
      <c r="E120" s="75"/>
      <c r="F120" s="75"/>
      <c r="G120" s="77"/>
      <c r="H120" s="77"/>
      <c r="I120" s="77"/>
    </row>
    <row r="121" spans="1:9">
      <c r="A121" s="77"/>
      <c r="B121" s="77"/>
      <c r="C121" s="77"/>
      <c r="D121" s="77"/>
      <c r="E121" s="75"/>
      <c r="F121" s="75"/>
      <c r="G121" s="77"/>
      <c r="H121" s="77"/>
      <c r="I121" s="77"/>
    </row>
    <row r="122" spans="1:9">
      <c r="A122" s="76" t="s">
        <v>1401</v>
      </c>
      <c r="B122" s="77"/>
      <c r="C122" s="77"/>
      <c r="D122" s="77"/>
      <c r="E122" s="75"/>
      <c r="F122" s="75"/>
      <c r="G122" s="77"/>
      <c r="H122" s="77"/>
      <c r="I122" s="77"/>
    </row>
    <row r="123" spans="1:9">
      <c r="A123" s="77"/>
      <c r="B123" s="77"/>
      <c r="C123" s="77"/>
      <c r="D123" s="77"/>
      <c r="E123" s="75"/>
      <c r="F123" s="75"/>
      <c r="G123" s="77"/>
      <c r="H123" s="77"/>
      <c r="I123" s="77"/>
    </row>
    <row r="124" spans="1:9">
      <c r="A124" s="76" t="s">
        <v>1539</v>
      </c>
      <c r="B124" s="77"/>
      <c r="C124" s="77"/>
      <c r="D124" s="77"/>
      <c r="E124" s="75"/>
      <c r="F124" s="75"/>
      <c r="G124" s="77"/>
      <c r="H124" s="77"/>
      <c r="I124" s="77"/>
    </row>
    <row r="125" spans="1:9">
      <c r="A125" s="77"/>
      <c r="B125" s="77"/>
      <c r="C125" s="77"/>
      <c r="D125" s="77"/>
      <c r="E125" s="75"/>
      <c r="F125" s="75"/>
      <c r="G125" s="77"/>
      <c r="H125" s="77"/>
      <c r="I125" s="77"/>
    </row>
    <row r="126" spans="1:9">
      <c r="A126" s="77"/>
      <c r="B126" s="77"/>
      <c r="C126" s="77"/>
      <c r="D126" s="77"/>
      <c r="E126" s="75"/>
      <c r="F126" s="75"/>
      <c r="G126" s="77"/>
      <c r="H126" s="77"/>
      <c r="I126" s="77"/>
    </row>
    <row r="127" spans="1:9">
      <c r="A127" s="77"/>
      <c r="B127" s="77"/>
      <c r="C127" s="77"/>
      <c r="D127" s="77"/>
      <c r="E127" s="75"/>
      <c r="F127" s="75"/>
      <c r="G127" s="77"/>
      <c r="H127" s="77"/>
      <c r="I127" s="77"/>
    </row>
    <row r="128" spans="1:9">
      <c r="A128" s="77"/>
      <c r="B128" s="77"/>
      <c r="C128" s="77"/>
      <c r="D128" s="77"/>
      <c r="E128" s="75"/>
      <c r="F128" s="75"/>
      <c r="G128" s="77"/>
      <c r="H128" s="77"/>
      <c r="I128" s="77"/>
    </row>
    <row r="129" spans="1:9">
      <c r="A129" s="77"/>
      <c r="B129" s="77"/>
      <c r="C129" s="77"/>
      <c r="D129" s="77"/>
      <c r="E129" s="75"/>
      <c r="F129" s="75"/>
      <c r="G129" s="77"/>
      <c r="H129" s="77"/>
      <c r="I129" s="77"/>
    </row>
    <row r="130" spans="1:9">
      <c r="A130" s="77"/>
      <c r="B130" s="77"/>
      <c r="C130" s="77"/>
      <c r="D130" s="77"/>
      <c r="E130" s="75"/>
      <c r="F130" s="75"/>
      <c r="G130" s="77"/>
      <c r="H130" s="77"/>
      <c r="I130" s="77"/>
    </row>
    <row r="131" spans="1:9">
      <c r="A131" s="77"/>
      <c r="B131" s="77"/>
      <c r="C131" s="77"/>
      <c r="D131" s="77"/>
      <c r="E131" s="75"/>
      <c r="F131" s="75"/>
      <c r="G131" s="77"/>
      <c r="H131" s="77"/>
      <c r="I131" s="77"/>
    </row>
    <row r="132" spans="1:9">
      <c r="A132" s="77"/>
      <c r="B132" s="77"/>
      <c r="C132" s="77"/>
      <c r="D132" s="77"/>
      <c r="E132" s="75"/>
      <c r="F132" s="75"/>
      <c r="G132" s="77"/>
      <c r="H132" s="77"/>
      <c r="I132" s="77"/>
    </row>
    <row r="133" spans="1:9">
      <c r="A133" s="77"/>
      <c r="B133" s="77"/>
      <c r="C133" s="77"/>
      <c r="D133" s="77"/>
      <c r="E133" s="75"/>
      <c r="F133" s="75"/>
      <c r="G133" s="77"/>
      <c r="H133" s="77"/>
      <c r="I133" s="77"/>
    </row>
    <row r="134" spans="1:9">
      <c r="A134" s="77"/>
      <c r="B134" s="77"/>
      <c r="C134" s="77"/>
      <c r="D134" s="77"/>
      <c r="E134" s="75"/>
      <c r="F134" s="75"/>
      <c r="G134" s="77"/>
      <c r="H134" s="77"/>
      <c r="I134" s="77"/>
    </row>
    <row r="135" spans="1:9">
      <c r="A135" s="77"/>
      <c r="B135" s="77"/>
      <c r="C135" s="77"/>
      <c r="D135" s="77"/>
      <c r="E135" s="75"/>
      <c r="F135" s="75"/>
      <c r="G135" s="77"/>
      <c r="H135" s="77"/>
      <c r="I135" s="77"/>
    </row>
    <row r="136" spans="1:9">
      <c r="A136" s="77"/>
      <c r="B136" s="77"/>
      <c r="C136" s="77"/>
      <c r="D136" s="77"/>
      <c r="E136" s="75"/>
      <c r="F136" s="75"/>
      <c r="G136" s="77"/>
      <c r="H136" s="77"/>
      <c r="I136" s="77"/>
    </row>
    <row r="137" spans="1:9">
      <c r="A137" s="77"/>
      <c r="B137" s="77"/>
      <c r="C137" s="77"/>
      <c r="D137" s="77"/>
      <c r="E137" s="75"/>
      <c r="F137" s="75"/>
      <c r="G137" s="77"/>
      <c r="H137" s="77"/>
      <c r="I137" s="77"/>
    </row>
    <row r="138" spans="1:9">
      <c r="A138" s="77"/>
      <c r="B138" s="77"/>
      <c r="C138" s="77"/>
      <c r="D138" s="77"/>
      <c r="E138" s="75"/>
      <c r="F138" s="75"/>
      <c r="G138" s="77"/>
      <c r="H138" s="77"/>
      <c r="I138" s="77"/>
    </row>
    <row r="139" spans="1:9">
      <c r="A139" s="77"/>
      <c r="B139" s="77"/>
      <c r="C139" s="77"/>
      <c r="D139" s="77"/>
      <c r="E139" s="75"/>
      <c r="F139" s="75"/>
      <c r="G139" s="77"/>
      <c r="H139" s="77"/>
      <c r="I139" s="77"/>
    </row>
    <row r="140" spans="1:9">
      <c r="A140" s="77"/>
      <c r="B140" s="77"/>
      <c r="C140" s="77"/>
      <c r="D140" s="77"/>
      <c r="E140" s="75"/>
      <c r="F140" s="75"/>
      <c r="G140" s="77"/>
      <c r="H140" s="77"/>
      <c r="I140" s="77"/>
    </row>
    <row r="141" spans="1:9">
      <c r="A141" s="77"/>
      <c r="B141" s="77"/>
      <c r="C141" s="77"/>
      <c r="D141" s="77"/>
      <c r="E141" s="75"/>
      <c r="F141" s="75"/>
      <c r="G141" s="77"/>
      <c r="H141" s="77"/>
      <c r="I141" s="77"/>
    </row>
    <row r="142" spans="1:9">
      <c r="A142" s="77"/>
      <c r="B142" s="77"/>
      <c r="C142" s="77"/>
      <c r="D142" s="77"/>
      <c r="E142" s="75"/>
      <c r="F142" s="75"/>
      <c r="G142" s="77"/>
      <c r="H142" s="77"/>
      <c r="I142" s="77"/>
    </row>
    <row r="143" spans="1:9">
      <c r="A143" s="77" t="s">
        <v>1386</v>
      </c>
      <c r="B143" s="77"/>
      <c r="C143" s="77"/>
      <c r="D143" s="77"/>
      <c r="E143" s="75"/>
      <c r="F143" s="75"/>
      <c r="G143" s="77"/>
      <c r="H143" s="77"/>
      <c r="I143" s="77"/>
    </row>
    <row r="144" spans="1:9">
      <c r="A144" s="77"/>
      <c r="B144" s="77"/>
      <c r="C144" s="77"/>
      <c r="D144" s="77"/>
      <c r="E144" s="75"/>
      <c r="F144" s="75"/>
      <c r="G144" s="77"/>
      <c r="H144" s="77"/>
      <c r="I144" s="77"/>
    </row>
    <row r="145" spans="1:9">
      <c r="A145" s="77"/>
      <c r="B145" s="77"/>
      <c r="C145" s="77"/>
      <c r="D145" s="77"/>
      <c r="E145" s="75"/>
      <c r="F145" s="75"/>
      <c r="G145" s="77"/>
      <c r="H145" s="77"/>
      <c r="I145" s="77"/>
    </row>
    <row r="146" spans="1:9">
      <c r="A146" s="77"/>
      <c r="B146" s="77"/>
      <c r="C146" s="77"/>
      <c r="D146" s="77"/>
      <c r="E146" s="75"/>
      <c r="F146" s="75"/>
      <c r="G146" s="77"/>
      <c r="H146" s="77"/>
      <c r="I146" s="77"/>
    </row>
    <row r="147" spans="1:9">
      <c r="A147" s="77"/>
      <c r="B147" s="77"/>
      <c r="C147" s="77"/>
      <c r="D147" s="77"/>
      <c r="E147" s="75"/>
      <c r="F147" s="75"/>
      <c r="G147" s="77"/>
      <c r="H147" s="77"/>
      <c r="I147" s="77"/>
    </row>
    <row r="148" spans="1:9">
      <c r="A148" s="77"/>
      <c r="B148" s="77"/>
      <c r="C148" s="77"/>
      <c r="D148" s="77"/>
      <c r="E148" s="75"/>
      <c r="F148" s="75"/>
      <c r="G148" s="77"/>
      <c r="H148" s="77"/>
      <c r="I148" s="77"/>
    </row>
    <row r="149" spans="1:9">
      <c r="A149" s="77"/>
      <c r="B149" s="77"/>
      <c r="C149" s="77"/>
      <c r="D149" s="77"/>
      <c r="E149" s="75"/>
      <c r="F149" s="75"/>
      <c r="G149" s="77"/>
      <c r="H149" s="77"/>
      <c r="I149" s="77"/>
    </row>
    <row r="150" spans="1:9">
      <c r="A150" s="77"/>
      <c r="B150" s="77"/>
      <c r="C150" s="77"/>
      <c r="D150" s="77"/>
      <c r="E150" s="75"/>
      <c r="F150" s="75"/>
      <c r="G150" s="77"/>
      <c r="H150" s="77"/>
      <c r="I150" s="77"/>
    </row>
    <row r="151" spans="1:9">
      <c r="A151" s="77"/>
      <c r="B151" s="77"/>
      <c r="C151" s="77"/>
      <c r="D151" s="77"/>
      <c r="E151" s="75"/>
      <c r="F151" s="75"/>
      <c r="G151" s="77"/>
      <c r="H151" s="77"/>
      <c r="I151" s="77"/>
    </row>
    <row r="152" spans="1:9">
      <c r="A152" s="77"/>
      <c r="B152" s="77"/>
      <c r="C152" s="77"/>
      <c r="D152" s="77"/>
      <c r="E152" s="75"/>
      <c r="F152" s="75"/>
      <c r="G152" s="77"/>
      <c r="H152" s="77"/>
      <c r="I152" s="77"/>
    </row>
    <row r="153" spans="1:9">
      <c r="A153" s="77"/>
      <c r="B153" s="77"/>
      <c r="C153" s="77"/>
      <c r="D153" s="77"/>
      <c r="E153" s="75"/>
      <c r="F153" s="75"/>
      <c r="G153" s="77"/>
      <c r="H153" s="77"/>
      <c r="I153" s="77"/>
    </row>
    <row r="154" spans="1:9">
      <c r="A154" s="77"/>
      <c r="B154" s="77"/>
      <c r="C154" s="77"/>
      <c r="D154" s="77"/>
      <c r="E154" s="75"/>
      <c r="F154" s="75"/>
      <c r="G154" s="77"/>
      <c r="H154" s="77"/>
      <c r="I154" s="77"/>
    </row>
    <row r="155" spans="1:9">
      <c r="A155" s="77"/>
      <c r="B155" s="77"/>
      <c r="C155" s="77"/>
      <c r="D155" s="77"/>
      <c r="E155" s="75"/>
      <c r="F155" s="75"/>
      <c r="G155" s="77"/>
      <c r="H155" s="77"/>
      <c r="I155" s="77"/>
    </row>
    <row r="156" spans="1:9">
      <c r="A156" s="77"/>
      <c r="B156" s="77"/>
      <c r="C156" s="77"/>
      <c r="D156" s="77"/>
      <c r="E156" s="75"/>
      <c r="F156" s="75"/>
      <c r="G156" s="77"/>
      <c r="H156" s="77"/>
      <c r="I156" s="77"/>
    </row>
    <row r="157" spans="1:9">
      <c r="A157" s="77"/>
      <c r="B157" s="77"/>
      <c r="C157" s="77"/>
      <c r="D157" s="77"/>
      <c r="E157" s="75"/>
      <c r="F157" s="75"/>
      <c r="G157" s="77"/>
      <c r="H157" s="77"/>
      <c r="I157" s="77"/>
    </row>
    <row r="158" spans="1:9">
      <c r="A158" s="77"/>
      <c r="B158" s="77"/>
      <c r="C158" s="77"/>
      <c r="D158" s="77"/>
      <c r="E158" s="75"/>
      <c r="F158" s="75"/>
      <c r="G158" s="77"/>
      <c r="H158" s="77"/>
      <c r="I158" s="77"/>
    </row>
    <row r="159" spans="1:9">
      <c r="A159" s="77"/>
      <c r="B159" s="77"/>
      <c r="C159" s="77"/>
      <c r="D159" s="77"/>
      <c r="E159" s="75"/>
      <c r="F159" s="75"/>
      <c r="G159" s="77"/>
      <c r="H159" s="77"/>
      <c r="I159" s="77"/>
    </row>
    <row r="160" spans="1:9">
      <c r="A160" s="77"/>
      <c r="B160" s="77"/>
      <c r="C160" s="77"/>
      <c r="D160" s="77"/>
      <c r="E160" s="75"/>
      <c r="F160" s="75"/>
      <c r="G160" s="77"/>
      <c r="H160" s="77"/>
      <c r="I160" s="77"/>
    </row>
    <row r="161" spans="1:9">
      <c r="A161" s="77"/>
      <c r="B161" s="77"/>
      <c r="C161" s="77"/>
      <c r="D161" s="77"/>
      <c r="E161" s="75"/>
      <c r="F161" s="75"/>
      <c r="G161" s="77"/>
      <c r="H161" s="77"/>
      <c r="I161" s="77"/>
    </row>
    <row r="162" spans="1:9">
      <c r="A162" s="77"/>
      <c r="B162" s="77"/>
      <c r="C162" s="77"/>
      <c r="D162" s="77"/>
      <c r="E162" s="75"/>
      <c r="F162" s="75"/>
      <c r="G162" s="77"/>
      <c r="H162" s="77"/>
      <c r="I162" s="77"/>
    </row>
  </sheetData>
  <mergeCells count="2">
    <mergeCell ref="A1:F1"/>
    <mergeCell ref="A69:D69"/>
  </mergeCells>
  <conditionalFormatting sqref="F2:F3 F5:F68 F70:F102 F163:F65536">
    <cfRule type="cellIs" dxfId="51" priority="3" stopIfTrue="1" operator="between">
      <formula>0.009</formula>
      <formula>-0.009</formula>
    </cfRule>
  </conditionalFormatting>
  <conditionalFormatting sqref="F69:H69">
    <cfRule type="cellIs" dxfId="50" priority="2" stopIfTrue="1" operator="between">
      <formula>0.009</formula>
      <formula>-0.009</formula>
    </cfRule>
  </conditionalFormatting>
  <conditionalFormatting sqref="F115:F162">
    <cfRule type="cellIs" dxfId="49"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FDC66-BE98-424F-A345-3D6E4D20966A}">
  <dimension ref="A1:I167"/>
  <sheetViews>
    <sheetView zoomScale="80" zoomScaleNormal="80" workbookViewId="0">
      <selection sqref="A1:F1"/>
    </sheetView>
  </sheetViews>
  <sheetFormatPr defaultColWidth="9.28515625" defaultRowHeight="11.25"/>
  <cols>
    <col min="1" max="1" width="33.85546875" style="8" bestFit="1" customWidth="1"/>
    <col min="2" max="2" width="29.42578125" style="8" bestFit="1" customWidth="1"/>
    <col min="3" max="3" width="32.28515625" style="8" bestFit="1" customWidth="1"/>
    <col min="4" max="4" width="15.7109375" style="9" customWidth="1"/>
    <col min="5" max="5" width="24.85546875" style="12" customWidth="1"/>
    <col min="6" max="6" width="11.7109375" style="13" bestFit="1" customWidth="1"/>
    <col min="7" max="16384" width="9.28515625" style="8"/>
  </cols>
  <sheetData>
    <row r="1" spans="1:6" s="1" customFormat="1" ht="15">
      <c r="A1" s="160" t="s">
        <v>33</v>
      </c>
      <c r="B1" s="174"/>
      <c r="C1" s="174"/>
      <c r="D1" s="174"/>
      <c r="E1" s="174"/>
      <c r="F1" s="174"/>
    </row>
    <row r="2" spans="1:6" s="1" customFormat="1" ht="12">
      <c r="D2" s="6"/>
      <c r="E2" s="7"/>
      <c r="F2" s="11"/>
    </row>
    <row r="3" spans="1:6" s="1" customFormat="1" ht="12">
      <c r="A3" s="10" t="s">
        <v>7</v>
      </c>
      <c r="B3" s="2"/>
      <c r="C3" s="3"/>
      <c r="D3" s="4"/>
      <c r="E3" s="5"/>
      <c r="F3" s="11"/>
    </row>
    <row r="4" spans="1:6" s="1" customFormat="1" ht="19.149999999999999" customHeight="1">
      <c r="A4" s="18" t="s">
        <v>2</v>
      </c>
      <c r="B4" s="18" t="s">
        <v>0</v>
      </c>
      <c r="C4" s="19" t="s">
        <v>943</v>
      </c>
      <c r="D4" s="20" t="s">
        <v>1</v>
      </c>
      <c r="E4" s="91" t="s">
        <v>6</v>
      </c>
      <c r="F4" s="21" t="s">
        <v>3</v>
      </c>
    </row>
    <row r="5" spans="1:6">
      <c r="A5" s="22" t="s">
        <v>485</v>
      </c>
      <c r="B5" s="23"/>
      <c r="C5" s="23"/>
      <c r="D5" s="24"/>
      <c r="E5" s="25"/>
      <c r="F5" s="26"/>
    </row>
    <row r="6" spans="1:6">
      <c r="A6" s="27" t="s">
        <v>44</v>
      </c>
      <c r="B6" s="28"/>
      <c r="C6" s="28"/>
      <c r="D6" s="29"/>
      <c r="E6" s="30"/>
      <c r="F6" s="31"/>
    </row>
    <row r="7" spans="1:6">
      <c r="A7" s="28" t="s">
        <v>490</v>
      </c>
      <c r="B7" s="28" t="s">
        <v>489</v>
      </c>
      <c r="C7" s="28" t="s">
        <v>488</v>
      </c>
      <c r="D7" s="32">
        <v>1227369</v>
      </c>
      <c r="E7" s="30">
        <v>16878.778490000001</v>
      </c>
      <c r="F7" s="31">
        <v>4.8917158554756099</v>
      </c>
    </row>
    <row r="8" spans="1:6">
      <c r="A8" s="28" t="s">
        <v>511</v>
      </c>
      <c r="B8" s="28" t="s">
        <v>510</v>
      </c>
      <c r="C8" s="28" t="s">
        <v>512</v>
      </c>
      <c r="D8" s="32">
        <v>5414702</v>
      </c>
      <c r="E8" s="30">
        <v>14327.30149</v>
      </c>
      <c r="F8" s="31">
        <v>4.1522606571521097</v>
      </c>
    </row>
    <row r="9" spans="1:6">
      <c r="A9" s="28" t="s">
        <v>494</v>
      </c>
      <c r="B9" s="28" t="s">
        <v>493</v>
      </c>
      <c r="C9" s="28" t="s">
        <v>488</v>
      </c>
      <c r="D9" s="32">
        <v>1040976</v>
      </c>
      <c r="E9" s="30">
        <v>14008.41403</v>
      </c>
      <c r="F9" s="31">
        <v>4.0598424264656598</v>
      </c>
    </row>
    <row r="10" spans="1:6">
      <c r="A10" s="28" t="s">
        <v>505</v>
      </c>
      <c r="B10" s="28" t="s">
        <v>504</v>
      </c>
      <c r="C10" s="28" t="s">
        <v>506</v>
      </c>
      <c r="D10" s="32">
        <v>344268</v>
      </c>
      <c r="E10" s="30">
        <v>10564.89638</v>
      </c>
      <c r="F10" s="31">
        <v>3.0618608546893</v>
      </c>
    </row>
    <row r="11" spans="1:6">
      <c r="A11" s="28" t="s">
        <v>487</v>
      </c>
      <c r="B11" s="28" t="s">
        <v>486</v>
      </c>
      <c r="C11" s="28" t="s">
        <v>488</v>
      </c>
      <c r="D11" s="32">
        <v>1300837</v>
      </c>
      <c r="E11" s="30">
        <v>10380.028840000001</v>
      </c>
      <c r="F11" s="31">
        <v>3.0082835488957298</v>
      </c>
    </row>
    <row r="12" spans="1:6">
      <c r="A12" s="28" t="s">
        <v>685</v>
      </c>
      <c r="B12" s="28" t="s">
        <v>684</v>
      </c>
      <c r="C12" s="28" t="s">
        <v>488</v>
      </c>
      <c r="D12" s="32">
        <v>2538970</v>
      </c>
      <c r="E12" s="30">
        <v>9959.1098249999995</v>
      </c>
      <c r="F12" s="31">
        <v>2.8862950874222499</v>
      </c>
    </row>
    <row r="13" spans="1:6">
      <c r="A13" s="28" t="s">
        <v>1190</v>
      </c>
      <c r="B13" s="28" t="s">
        <v>1189</v>
      </c>
      <c r="C13" s="28" t="s">
        <v>523</v>
      </c>
      <c r="D13" s="32">
        <v>404815</v>
      </c>
      <c r="E13" s="30">
        <v>9294.1475850000006</v>
      </c>
      <c r="F13" s="31">
        <v>2.69357934471447</v>
      </c>
    </row>
    <row r="14" spans="1:6">
      <c r="A14" s="28" t="s">
        <v>528</v>
      </c>
      <c r="B14" s="28" t="s">
        <v>527</v>
      </c>
      <c r="C14" s="28" t="s">
        <v>529</v>
      </c>
      <c r="D14" s="32">
        <v>924927</v>
      </c>
      <c r="E14" s="30">
        <v>7734.7020380000004</v>
      </c>
      <c r="F14" s="31">
        <v>2.24162931097653</v>
      </c>
    </row>
    <row r="15" spans="1:6">
      <c r="A15" s="28" t="s">
        <v>852</v>
      </c>
      <c r="B15" s="28" t="s">
        <v>851</v>
      </c>
      <c r="C15" s="28" t="s">
        <v>512</v>
      </c>
      <c r="D15" s="32">
        <v>6086971</v>
      </c>
      <c r="E15" s="30">
        <v>7179.5822950000002</v>
      </c>
      <c r="F15" s="31">
        <v>2.0807475238182001</v>
      </c>
    </row>
    <row r="16" spans="1:6">
      <c r="A16" s="28" t="s">
        <v>1132</v>
      </c>
      <c r="B16" s="28" t="s">
        <v>1131</v>
      </c>
      <c r="C16" s="28" t="s">
        <v>574</v>
      </c>
      <c r="D16" s="32">
        <v>1687518</v>
      </c>
      <c r="E16" s="30">
        <v>7137.3573809999998</v>
      </c>
      <c r="F16" s="31">
        <v>2.0685101287109502</v>
      </c>
    </row>
    <row r="17" spans="1:6">
      <c r="A17" s="28" t="s">
        <v>1192</v>
      </c>
      <c r="B17" s="28" t="s">
        <v>1191</v>
      </c>
      <c r="C17" s="28" t="s">
        <v>567</v>
      </c>
      <c r="D17" s="32">
        <v>264414</v>
      </c>
      <c r="E17" s="30">
        <v>7069.3727040000003</v>
      </c>
      <c r="F17" s="31">
        <v>2.0488071790806002</v>
      </c>
    </row>
    <row r="18" spans="1:6">
      <c r="A18" s="28" t="s">
        <v>502</v>
      </c>
      <c r="B18" s="28" t="s">
        <v>501</v>
      </c>
      <c r="C18" s="28" t="s">
        <v>503</v>
      </c>
      <c r="D18" s="32">
        <v>375083</v>
      </c>
      <c r="E18" s="30">
        <v>6946.5371599999999</v>
      </c>
      <c r="F18" s="31">
        <v>2.0132076492593698</v>
      </c>
    </row>
    <row r="19" spans="1:6">
      <c r="A19" s="28" t="s">
        <v>705</v>
      </c>
      <c r="B19" s="28" t="s">
        <v>704</v>
      </c>
      <c r="C19" s="28" t="s">
        <v>488</v>
      </c>
      <c r="D19" s="32">
        <v>661537</v>
      </c>
      <c r="E19" s="30">
        <v>6860.4694589999999</v>
      </c>
      <c r="F19" s="31">
        <v>1.98826397588422</v>
      </c>
    </row>
    <row r="20" spans="1:6">
      <c r="A20" s="28" t="s">
        <v>548</v>
      </c>
      <c r="B20" s="28" t="s">
        <v>547</v>
      </c>
      <c r="C20" s="28" t="s">
        <v>549</v>
      </c>
      <c r="D20" s="32">
        <v>124277</v>
      </c>
      <c r="E20" s="30">
        <v>6671.6864679999999</v>
      </c>
      <c r="F20" s="31">
        <v>1.93355191536006</v>
      </c>
    </row>
    <row r="21" spans="1:6">
      <c r="A21" s="28" t="s">
        <v>590</v>
      </c>
      <c r="B21" s="28" t="s">
        <v>589</v>
      </c>
      <c r="C21" s="28" t="s">
        <v>552</v>
      </c>
      <c r="D21" s="32">
        <v>4746779</v>
      </c>
      <c r="E21" s="30">
        <v>6638.8451089999999</v>
      </c>
      <c r="F21" s="31">
        <v>1.92403401116866</v>
      </c>
    </row>
    <row r="22" spans="1:6">
      <c r="A22" s="28" t="s">
        <v>727</v>
      </c>
      <c r="B22" s="28" t="s">
        <v>726</v>
      </c>
      <c r="C22" s="28" t="s">
        <v>552</v>
      </c>
      <c r="D22" s="32">
        <v>416180</v>
      </c>
      <c r="E22" s="30">
        <v>6592.2911999999997</v>
      </c>
      <c r="F22" s="31">
        <v>1.9105420102561199</v>
      </c>
    </row>
    <row r="23" spans="1:6">
      <c r="A23" s="28" t="s">
        <v>496</v>
      </c>
      <c r="B23" s="28" t="s">
        <v>495</v>
      </c>
      <c r="C23" s="28" t="s">
        <v>497</v>
      </c>
      <c r="D23" s="32">
        <v>158301</v>
      </c>
      <c r="E23" s="30">
        <v>6559.0436339999997</v>
      </c>
      <c r="F23" s="31">
        <v>1.90090638135948</v>
      </c>
    </row>
    <row r="24" spans="1:6">
      <c r="A24" s="28" t="s">
        <v>1194</v>
      </c>
      <c r="B24" s="28" t="s">
        <v>1193</v>
      </c>
      <c r="C24" s="28" t="s">
        <v>526</v>
      </c>
      <c r="D24" s="32">
        <v>474838</v>
      </c>
      <c r="E24" s="30">
        <v>6484.8625659999998</v>
      </c>
      <c r="F24" s="31">
        <v>1.87940762736335</v>
      </c>
    </row>
    <row r="25" spans="1:6">
      <c r="A25" s="28" t="s">
        <v>508</v>
      </c>
      <c r="B25" s="28" t="s">
        <v>507</v>
      </c>
      <c r="C25" s="28" t="s">
        <v>509</v>
      </c>
      <c r="D25" s="32">
        <v>603686</v>
      </c>
      <c r="E25" s="30">
        <v>6039.2747440000003</v>
      </c>
      <c r="F25" s="31">
        <v>1.75026978630598</v>
      </c>
    </row>
    <row r="26" spans="1:6">
      <c r="A26" s="28" t="s">
        <v>605</v>
      </c>
      <c r="B26" s="28" t="s">
        <v>604</v>
      </c>
      <c r="C26" s="28" t="s">
        <v>606</v>
      </c>
      <c r="D26" s="32">
        <v>370173</v>
      </c>
      <c r="E26" s="30">
        <v>6028.6374779999996</v>
      </c>
      <c r="F26" s="31">
        <v>1.7471869516812999</v>
      </c>
    </row>
    <row r="27" spans="1:6">
      <c r="A27" s="28" t="s">
        <v>743</v>
      </c>
      <c r="B27" s="28" t="s">
        <v>742</v>
      </c>
      <c r="C27" s="28" t="s">
        <v>744</v>
      </c>
      <c r="D27" s="32">
        <v>1800770</v>
      </c>
      <c r="E27" s="30">
        <v>5801.1805549999999</v>
      </c>
      <c r="F27" s="31">
        <v>1.6812666223555801</v>
      </c>
    </row>
    <row r="28" spans="1:6">
      <c r="A28" s="28" t="s">
        <v>1196</v>
      </c>
      <c r="B28" s="28" t="s">
        <v>1195</v>
      </c>
      <c r="C28" s="28" t="s">
        <v>559</v>
      </c>
      <c r="D28" s="32">
        <v>1112585</v>
      </c>
      <c r="E28" s="30">
        <v>5736.4882600000001</v>
      </c>
      <c r="F28" s="31">
        <v>1.6625178529842599</v>
      </c>
    </row>
    <row r="29" spans="1:6">
      <c r="A29" s="28" t="s">
        <v>906</v>
      </c>
      <c r="B29" s="28" t="s">
        <v>905</v>
      </c>
      <c r="C29" s="28" t="s">
        <v>512</v>
      </c>
      <c r="D29" s="32">
        <v>2389811</v>
      </c>
      <c r="E29" s="30">
        <v>5720.0126289999998</v>
      </c>
      <c r="F29" s="31">
        <v>1.65774297514346</v>
      </c>
    </row>
    <row r="30" spans="1:6">
      <c r="A30" s="28" t="s">
        <v>1096</v>
      </c>
      <c r="B30" s="28" t="s">
        <v>1095</v>
      </c>
      <c r="C30" s="28" t="s">
        <v>810</v>
      </c>
      <c r="D30" s="32">
        <v>208824</v>
      </c>
      <c r="E30" s="30">
        <v>5719.6893600000003</v>
      </c>
      <c r="F30" s="31">
        <v>1.6576492870786601</v>
      </c>
    </row>
    <row r="31" spans="1:6">
      <c r="A31" s="28" t="s">
        <v>782</v>
      </c>
      <c r="B31" s="28" t="s">
        <v>781</v>
      </c>
      <c r="C31" s="28" t="s">
        <v>512</v>
      </c>
      <c r="D31" s="32">
        <v>576365</v>
      </c>
      <c r="E31" s="30">
        <v>5636.8496999999998</v>
      </c>
      <c r="F31" s="31">
        <v>1.6336411470035801</v>
      </c>
    </row>
    <row r="32" spans="1:6">
      <c r="A32" s="28" t="s">
        <v>894</v>
      </c>
      <c r="B32" s="28" t="s">
        <v>893</v>
      </c>
      <c r="C32" s="28" t="s">
        <v>559</v>
      </c>
      <c r="D32" s="32">
        <v>741395</v>
      </c>
      <c r="E32" s="30">
        <v>5566.3936599999997</v>
      </c>
      <c r="F32" s="31">
        <v>1.6132219603790099</v>
      </c>
    </row>
    <row r="33" spans="1:6">
      <c r="A33" s="28" t="s">
        <v>618</v>
      </c>
      <c r="B33" s="28" t="s">
        <v>617</v>
      </c>
      <c r="C33" s="28" t="s">
        <v>541</v>
      </c>
      <c r="D33" s="32">
        <v>63310</v>
      </c>
      <c r="E33" s="30">
        <v>5496.5742</v>
      </c>
      <c r="F33" s="31">
        <v>1.5929872639106</v>
      </c>
    </row>
    <row r="34" spans="1:6">
      <c r="A34" s="28" t="s">
        <v>629</v>
      </c>
      <c r="B34" s="28" t="s">
        <v>628</v>
      </c>
      <c r="C34" s="28" t="s">
        <v>630</v>
      </c>
      <c r="D34" s="32">
        <v>571609</v>
      </c>
      <c r="E34" s="30">
        <v>5468.0116939999998</v>
      </c>
      <c r="F34" s="31">
        <v>1.58470943364254</v>
      </c>
    </row>
    <row r="35" spans="1:6">
      <c r="A35" s="28" t="s">
        <v>517</v>
      </c>
      <c r="B35" s="28" t="s">
        <v>516</v>
      </c>
      <c r="C35" s="28" t="s">
        <v>518</v>
      </c>
      <c r="D35" s="32">
        <v>47199</v>
      </c>
      <c r="E35" s="30">
        <v>5311.3034699999998</v>
      </c>
      <c r="F35" s="31">
        <v>1.53929310778233</v>
      </c>
    </row>
    <row r="36" spans="1:6">
      <c r="A36" s="28" t="s">
        <v>650</v>
      </c>
      <c r="B36" s="28" t="s">
        <v>649</v>
      </c>
      <c r="C36" s="28" t="s">
        <v>586</v>
      </c>
      <c r="D36" s="32">
        <v>491529</v>
      </c>
      <c r="E36" s="30">
        <v>5281.9706340000002</v>
      </c>
      <c r="F36" s="31">
        <v>1.53079202465998</v>
      </c>
    </row>
    <row r="37" spans="1:6">
      <c r="A37" s="28" t="s">
        <v>1198</v>
      </c>
      <c r="B37" s="28" t="s">
        <v>1197</v>
      </c>
      <c r="C37" s="28" t="s">
        <v>857</v>
      </c>
      <c r="D37" s="32">
        <v>261719</v>
      </c>
      <c r="E37" s="30">
        <v>5228.8839010000002</v>
      </c>
      <c r="F37" s="31">
        <v>1.5154067161979099</v>
      </c>
    </row>
    <row r="38" spans="1:6">
      <c r="A38" s="28" t="s">
        <v>551</v>
      </c>
      <c r="B38" s="28" t="s">
        <v>550</v>
      </c>
      <c r="C38" s="28" t="s">
        <v>552</v>
      </c>
      <c r="D38" s="32">
        <v>277088</v>
      </c>
      <c r="E38" s="30">
        <v>4826.0416960000002</v>
      </c>
      <c r="F38" s="31">
        <v>1.39865717756153</v>
      </c>
    </row>
    <row r="39" spans="1:6">
      <c r="A39" s="28" t="s">
        <v>888</v>
      </c>
      <c r="B39" s="28" t="s">
        <v>887</v>
      </c>
      <c r="C39" s="28" t="s">
        <v>541</v>
      </c>
      <c r="D39" s="32">
        <v>413268</v>
      </c>
      <c r="E39" s="30">
        <v>4666.8288899999998</v>
      </c>
      <c r="F39" s="31">
        <v>1.3525149873570399</v>
      </c>
    </row>
    <row r="40" spans="1:6">
      <c r="A40" s="28" t="s">
        <v>1200</v>
      </c>
      <c r="B40" s="28" t="s">
        <v>1199</v>
      </c>
      <c r="C40" s="28" t="s">
        <v>509</v>
      </c>
      <c r="D40" s="32">
        <v>107589</v>
      </c>
      <c r="E40" s="30">
        <v>4654.8380850000003</v>
      </c>
      <c r="F40" s="31">
        <v>1.3490398774151</v>
      </c>
    </row>
    <row r="41" spans="1:6">
      <c r="A41" s="28" t="s">
        <v>656</v>
      </c>
      <c r="B41" s="28" t="s">
        <v>655</v>
      </c>
      <c r="C41" s="28" t="s">
        <v>564</v>
      </c>
      <c r="D41" s="32">
        <v>1677907</v>
      </c>
      <c r="E41" s="30">
        <v>4610.0494829999998</v>
      </c>
      <c r="F41" s="31">
        <v>1.3360594881838701</v>
      </c>
    </row>
    <row r="42" spans="1:6">
      <c r="A42" s="28" t="s">
        <v>1202</v>
      </c>
      <c r="B42" s="28" t="s">
        <v>1201</v>
      </c>
      <c r="C42" s="28" t="s">
        <v>532</v>
      </c>
      <c r="D42" s="32">
        <v>802006</v>
      </c>
      <c r="E42" s="30">
        <v>4463.1633899999997</v>
      </c>
      <c r="F42" s="31">
        <v>1.2934897589524099</v>
      </c>
    </row>
    <row r="43" spans="1:6">
      <c r="A43" s="28" t="s">
        <v>1204</v>
      </c>
      <c r="B43" s="28" t="s">
        <v>1203</v>
      </c>
      <c r="C43" s="28" t="s">
        <v>946</v>
      </c>
      <c r="D43" s="32">
        <v>10322389</v>
      </c>
      <c r="E43" s="30">
        <v>4067.0212660000002</v>
      </c>
      <c r="F43" s="31">
        <v>1.1786820013803401</v>
      </c>
    </row>
    <row r="44" spans="1:6">
      <c r="A44" s="28" t="s">
        <v>1108</v>
      </c>
      <c r="B44" s="28" t="s">
        <v>1107</v>
      </c>
      <c r="C44" s="28" t="s">
        <v>535</v>
      </c>
      <c r="D44" s="32">
        <v>225369</v>
      </c>
      <c r="E44" s="30">
        <v>3987.2283480000001</v>
      </c>
      <c r="F44" s="31">
        <v>1.1555568515143999</v>
      </c>
    </row>
    <row r="45" spans="1:6">
      <c r="A45" s="28" t="s">
        <v>997</v>
      </c>
      <c r="B45" s="28" t="s">
        <v>996</v>
      </c>
      <c r="C45" s="28" t="s">
        <v>567</v>
      </c>
      <c r="D45" s="32">
        <v>642470</v>
      </c>
      <c r="E45" s="30">
        <v>3982.6715300000001</v>
      </c>
      <c r="F45" s="31">
        <v>1.1542362192853399</v>
      </c>
    </row>
    <row r="46" spans="1:6">
      <c r="A46" s="28" t="s">
        <v>520</v>
      </c>
      <c r="B46" s="28" t="s">
        <v>519</v>
      </c>
      <c r="C46" s="28" t="s">
        <v>509</v>
      </c>
      <c r="D46" s="32">
        <v>362976</v>
      </c>
      <c r="E46" s="30">
        <v>3890.3767680000001</v>
      </c>
      <c r="F46" s="31">
        <v>1.1274878529316801</v>
      </c>
    </row>
    <row r="47" spans="1:6">
      <c r="A47" s="28" t="s">
        <v>1092</v>
      </c>
      <c r="B47" s="28" t="s">
        <v>1091</v>
      </c>
      <c r="C47" s="28" t="s">
        <v>509</v>
      </c>
      <c r="D47" s="32">
        <v>263445</v>
      </c>
      <c r="E47" s="30">
        <v>3861.313365</v>
      </c>
      <c r="F47" s="31">
        <v>1.11906485541717</v>
      </c>
    </row>
    <row r="48" spans="1:6">
      <c r="A48" s="28" t="s">
        <v>627</v>
      </c>
      <c r="B48" s="28" t="s">
        <v>626</v>
      </c>
      <c r="C48" s="28" t="s">
        <v>526</v>
      </c>
      <c r="D48" s="32">
        <v>991841</v>
      </c>
      <c r="E48" s="30">
        <v>3823.547055</v>
      </c>
      <c r="F48" s="31">
        <v>1.10811962869124</v>
      </c>
    </row>
    <row r="49" spans="1:6">
      <c r="A49" s="28" t="s">
        <v>1206</v>
      </c>
      <c r="B49" s="28" t="s">
        <v>1205</v>
      </c>
      <c r="C49" s="28" t="s">
        <v>789</v>
      </c>
      <c r="D49" s="32">
        <v>277644</v>
      </c>
      <c r="E49" s="30">
        <v>3712.1002800000001</v>
      </c>
      <c r="F49" s="31">
        <v>1.0758207300101501</v>
      </c>
    </row>
    <row r="50" spans="1:6">
      <c r="A50" s="28" t="s">
        <v>1138</v>
      </c>
      <c r="B50" s="28" t="s">
        <v>1137</v>
      </c>
      <c r="C50" s="28" t="s">
        <v>523</v>
      </c>
      <c r="D50" s="32">
        <v>150467</v>
      </c>
      <c r="E50" s="30">
        <v>3639.79673</v>
      </c>
      <c r="F50" s="31">
        <v>1.0548661080775401</v>
      </c>
    </row>
    <row r="51" spans="1:6">
      <c r="A51" s="28" t="s">
        <v>1112</v>
      </c>
      <c r="B51" s="28" t="s">
        <v>1111</v>
      </c>
      <c r="C51" s="28" t="s">
        <v>574</v>
      </c>
      <c r="D51" s="32">
        <v>122891</v>
      </c>
      <c r="E51" s="30">
        <v>3607.9568690000001</v>
      </c>
      <c r="F51" s="31">
        <v>1.0456384525939399</v>
      </c>
    </row>
    <row r="52" spans="1:6">
      <c r="A52" s="28" t="s">
        <v>711</v>
      </c>
      <c r="B52" s="28" t="s">
        <v>710</v>
      </c>
      <c r="C52" s="28" t="s">
        <v>535</v>
      </c>
      <c r="D52" s="32">
        <v>193212</v>
      </c>
      <c r="E52" s="30">
        <v>3606.4951919999999</v>
      </c>
      <c r="F52" s="31">
        <v>1.0452148373091701</v>
      </c>
    </row>
    <row r="53" spans="1:6">
      <c r="A53" s="28" t="s">
        <v>1208</v>
      </c>
      <c r="B53" s="28" t="s">
        <v>1207</v>
      </c>
      <c r="C53" s="28" t="s">
        <v>616</v>
      </c>
      <c r="D53" s="32">
        <v>48264</v>
      </c>
      <c r="E53" s="30">
        <v>3393.44184</v>
      </c>
      <c r="F53" s="31">
        <v>0.98346887265550698</v>
      </c>
    </row>
    <row r="54" spans="1:6">
      <c r="A54" s="28" t="s">
        <v>725</v>
      </c>
      <c r="B54" s="28" t="s">
        <v>724</v>
      </c>
      <c r="C54" s="28" t="s">
        <v>564</v>
      </c>
      <c r="D54" s="32">
        <v>126861</v>
      </c>
      <c r="E54" s="30">
        <v>3343.675377</v>
      </c>
      <c r="F54" s="31">
        <v>0.96904582680107698</v>
      </c>
    </row>
    <row r="55" spans="1:6">
      <c r="A55" s="28" t="s">
        <v>1210</v>
      </c>
      <c r="B55" s="28" t="s">
        <v>1209</v>
      </c>
      <c r="C55" s="28" t="s">
        <v>559</v>
      </c>
      <c r="D55" s="32">
        <v>417801</v>
      </c>
      <c r="E55" s="30">
        <v>3214.3519940000001</v>
      </c>
      <c r="F55" s="31">
        <v>0.93156602673855204</v>
      </c>
    </row>
    <row r="56" spans="1:6">
      <c r="A56" s="28" t="s">
        <v>978</v>
      </c>
      <c r="B56" s="28" t="s">
        <v>977</v>
      </c>
      <c r="C56" s="28" t="s">
        <v>535</v>
      </c>
      <c r="D56" s="32">
        <v>635622</v>
      </c>
      <c r="E56" s="30">
        <v>3182.2415430000001</v>
      </c>
      <c r="F56" s="31">
        <v>0.92225995033164598</v>
      </c>
    </row>
    <row r="57" spans="1:6">
      <c r="A57" s="28" t="s">
        <v>886</v>
      </c>
      <c r="B57" s="28" t="s">
        <v>885</v>
      </c>
      <c r="C57" s="28" t="s">
        <v>549</v>
      </c>
      <c r="D57" s="32">
        <v>645394</v>
      </c>
      <c r="E57" s="30">
        <v>3046.5823770000002</v>
      </c>
      <c r="F57" s="31">
        <v>0.88294394807141396</v>
      </c>
    </row>
    <row r="58" spans="1:6">
      <c r="A58" s="28" t="s">
        <v>1007</v>
      </c>
      <c r="B58" s="28" t="s">
        <v>1006</v>
      </c>
      <c r="C58" s="28" t="s">
        <v>810</v>
      </c>
      <c r="D58" s="32">
        <v>494674</v>
      </c>
      <c r="E58" s="30">
        <v>3008.6072680000002</v>
      </c>
      <c r="F58" s="31">
        <v>0.87193820835400704</v>
      </c>
    </row>
    <row r="59" spans="1:6">
      <c r="A59" s="28" t="s">
        <v>492</v>
      </c>
      <c r="B59" s="28" t="s">
        <v>491</v>
      </c>
      <c r="C59" s="28" t="s">
        <v>488</v>
      </c>
      <c r="D59" s="32">
        <v>267575</v>
      </c>
      <c r="E59" s="30">
        <v>2747.7276750000001</v>
      </c>
      <c r="F59" s="31">
        <v>0.79633150244195405</v>
      </c>
    </row>
    <row r="60" spans="1:6">
      <c r="A60" s="28" t="s">
        <v>856</v>
      </c>
      <c r="B60" s="28" t="s">
        <v>855</v>
      </c>
      <c r="C60" s="28" t="s">
        <v>857</v>
      </c>
      <c r="D60" s="32">
        <v>614797</v>
      </c>
      <c r="E60" s="30">
        <v>2595.6729340000002</v>
      </c>
      <c r="F60" s="31">
        <v>0.75226382373578304</v>
      </c>
    </row>
    <row r="61" spans="1:6">
      <c r="A61" s="28" t="s">
        <v>952</v>
      </c>
      <c r="B61" s="28" t="s">
        <v>951</v>
      </c>
      <c r="C61" s="28" t="s">
        <v>509</v>
      </c>
      <c r="D61" s="32">
        <v>465340</v>
      </c>
      <c r="E61" s="30">
        <v>2395.8029900000001</v>
      </c>
      <c r="F61" s="31">
        <v>0.69433860274440196</v>
      </c>
    </row>
    <row r="62" spans="1:6">
      <c r="A62" s="28" t="s">
        <v>573</v>
      </c>
      <c r="B62" s="28" t="s">
        <v>572</v>
      </c>
      <c r="C62" s="28" t="s">
        <v>574</v>
      </c>
      <c r="D62" s="32">
        <v>1470335</v>
      </c>
      <c r="E62" s="30">
        <v>2318.7182950000001</v>
      </c>
      <c r="F62" s="31">
        <v>0.67199833535067999</v>
      </c>
    </row>
    <row r="63" spans="1:6">
      <c r="A63" s="28" t="s">
        <v>1071</v>
      </c>
      <c r="B63" s="28" t="s">
        <v>1070</v>
      </c>
      <c r="C63" s="28" t="s">
        <v>515</v>
      </c>
      <c r="D63" s="32">
        <v>77984</v>
      </c>
      <c r="E63" s="30">
        <v>2255.1413120000002</v>
      </c>
      <c r="F63" s="31">
        <v>0.65357279964211801</v>
      </c>
    </row>
    <row r="64" spans="1:6">
      <c r="A64" s="28" t="s">
        <v>581</v>
      </c>
      <c r="B64" s="28" t="s">
        <v>580</v>
      </c>
      <c r="C64" s="28" t="s">
        <v>564</v>
      </c>
      <c r="D64" s="32">
        <v>17344</v>
      </c>
      <c r="E64" s="30">
        <v>2067.4047999999998</v>
      </c>
      <c r="F64" s="31">
        <v>0.59916402397472202</v>
      </c>
    </row>
    <row r="65" spans="1:9">
      <c r="A65" s="28" t="s">
        <v>1212</v>
      </c>
      <c r="B65" s="28" t="s">
        <v>1211</v>
      </c>
      <c r="C65" s="28" t="s">
        <v>564</v>
      </c>
      <c r="D65" s="32">
        <v>56000</v>
      </c>
      <c r="E65" s="30">
        <v>911.84799999999996</v>
      </c>
      <c r="F65" s="31">
        <v>0.26426683198825002</v>
      </c>
    </row>
    <row r="66" spans="1:9">
      <c r="A66" s="27" t="s">
        <v>65</v>
      </c>
      <c r="B66" s="27"/>
      <c r="C66" s="27"/>
      <c r="D66" s="33"/>
      <c r="E66" s="34">
        <f>SUM(E7:E65)</f>
        <v>330203.34229099995</v>
      </c>
      <c r="F66" s="35">
        <f>SUM(F7:F65)</f>
        <v>95.697738196688888</v>
      </c>
      <c r="G66" s="14"/>
    </row>
    <row r="67" spans="1:9">
      <c r="A67" s="28"/>
      <c r="B67" s="28"/>
      <c r="C67" s="28"/>
      <c r="D67" s="29"/>
      <c r="E67" s="30"/>
      <c r="F67" s="31"/>
    </row>
    <row r="68" spans="1:9">
      <c r="A68" s="27" t="s">
        <v>137</v>
      </c>
      <c r="B68" s="27"/>
      <c r="C68" s="27"/>
      <c r="D68" s="33"/>
      <c r="E68" s="34">
        <f>E66</f>
        <v>330203.34229099995</v>
      </c>
      <c r="F68" s="35">
        <f>F66</f>
        <v>95.697738196688888</v>
      </c>
      <c r="G68" s="14"/>
    </row>
    <row r="69" spans="1:9">
      <c r="A69" s="27"/>
      <c r="B69" s="27"/>
      <c r="C69" s="27"/>
      <c r="D69" s="33"/>
      <c r="E69" s="34"/>
      <c r="F69" s="35"/>
      <c r="G69" s="14"/>
    </row>
    <row r="70" spans="1:9">
      <c r="A70" s="27" t="s">
        <v>139</v>
      </c>
      <c r="B70" s="27"/>
      <c r="C70" s="27"/>
      <c r="D70" s="33"/>
      <c r="E70" s="34">
        <f>E72-(E66)</f>
        <v>14844.877774900058</v>
      </c>
      <c r="F70" s="35">
        <f>F72-(F66)</f>
        <v>4.3022618033111115</v>
      </c>
      <c r="G70" s="14"/>
    </row>
    <row r="71" spans="1:9">
      <c r="A71" s="27"/>
      <c r="B71" s="27"/>
      <c r="C71" s="27"/>
      <c r="D71" s="33"/>
      <c r="E71" s="34"/>
      <c r="F71" s="35"/>
      <c r="G71" s="14"/>
    </row>
    <row r="72" spans="1:9">
      <c r="A72" s="36" t="s">
        <v>138</v>
      </c>
      <c r="B72" s="36"/>
      <c r="C72" s="36"/>
      <c r="D72" s="37"/>
      <c r="E72" s="38">
        <v>345048.22006590001</v>
      </c>
      <c r="F72" s="39">
        <v>100</v>
      </c>
      <c r="G72" s="14"/>
    </row>
    <row r="74" spans="1:9" ht="23.25" customHeight="1">
      <c r="A74" s="162" t="s">
        <v>1329</v>
      </c>
      <c r="B74" s="162"/>
      <c r="C74" s="162"/>
      <c r="D74" s="162"/>
      <c r="F74" s="75"/>
      <c r="G74" s="75"/>
      <c r="H74" s="75"/>
      <c r="I74" s="12"/>
    </row>
    <row r="76" spans="1:9">
      <c r="A76" s="14" t="s">
        <v>145</v>
      </c>
    </row>
    <row r="77" spans="1:9">
      <c r="A77" s="14" t="s">
        <v>1324</v>
      </c>
    </row>
    <row r="78" spans="1:9">
      <c r="A78" s="14" t="s">
        <v>146</v>
      </c>
      <c r="B78" s="14"/>
      <c r="C78" s="40" t="s">
        <v>1330</v>
      </c>
      <c r="D78" s="15" t="s">
        <v>147</v>
      </c>
    </row>
    <row r="79" spans="1:9">
      <c r="A79" s="8" t="s">
        <v>171</v>
      </c>
      <c r="C79" s="41">
        <v>182.63030000000001</v>
      </c>
      <c r="D79" s="41">
        <v>185.94200000000001</v>
      </c>
    </row>
    <row r="80" spans="1:9">
      <c r="A80" s="8" t="s">
        <v>419</v>
      </c>
      <c r="C80" s="41">
        <v>18.948</v>
      </c>
      <c r="D80" s="41">
        <v>19.291599999999999</v>
      </c>
    </row>
    <row r="81" spans="1:4">
      <c r="A81" s="8" t="s">
        <v>174</v>
      </c>
      <c r="C81" s="41">
        <v>201.83160000000001</v>
      </c>
      <c r="D81" s="41">
        <v>205.614</v>
      </c>
    </row>
    <row r="82" spans="1:4">
      <c r="A82" s="8" t="s">
        <v>420</v>
      </c>
      <c r="C82" s="41">
        <v>21.842300000000002</v>
      </c>
      <c r="D82" s="41">
        <v>22.251200000000001</v>
      </c>
    </row>
    <row r="84" spans="1:4">
      <c r="A84" s="8" t="s">
        <v>166</v>
      </c>
    </row>
    <row r="86" spans="1:4">
      <c r="A86" s="14" t="s">
        <v>1325</v>
      </c>
      <c r="D86" s="46" t="s">
        <v>168</v>
      </c>
    </row>
    <row r="88" spans="1:4">
      <c r="A88" s="14" t="s">
        <v>1331</v>
      </c>
      <c r="D88" s="40" t="s">
        <v>168</v>
      </c>
    </row>
    <row r="89" spans="1:4">
      <c r="D89" s="8"/>
    </row>
    <row r="90" spans="1:4">
      <c r="A90" s="14" t="s">
        <v>1348</v>
      </c>
      <c r="D90" s="40" t="s">
        <v>168</v>
      </c>
    </row>
    <row r="91" spans="1:4">
      <c r="A91" s="14"/>
      <c r="D91" s="8"/>
    </row>
    <row r="92" spans="1:4">
      <c r="A92" s="14" t="s">
        <v>1343</v>
      </c>
      <c r="D92" s="40" t="s">
        <v>168</v>
      </c>
    </row>
    <row r="94" spans="1:4">
      <c r="A94" s="14" t="s">
        <v>1344</v>
      </c>
      <c r="D94" s="51">
        <v>0.94581952979891104</v>
      </c>
    </row>
    <row r="96" spans="1:4">
      <c r="A96" s="14" t="s">
        <v>741</v>
      </c>
      <c r="D96" s="40" t="s">
        <v>168</v>
      </c>
    </row>
    <row r="97" spans="1:9">
      <c r="D97" s="8"/>
    </row>
    <row r="98" spans="1:9">
      <c r="A98" s="14" t="s">
        <v>1355</v>
      </c>
      <c r="D98" s="40" t="s">
        <v>168</v>
      </c>
    </row>
    <row r="99" spans="1:9">
      <c r="D99" s="8"/>
    </row>
    <row r="100" spans="1:9">
      <c r="A100" s="14" t="s">
        <v>1351</v>
      </c>
      <c r="B100" s="14"/>
      <c r="D100" s="40" t="s">
        <v>168</v>
      </c>
    </row>
    <row r="101" spans="1:9">
      <c r="A101" s="14"/>
      <c r="B101" s="14"/>
      <c r="D101" s="8"/>
    </row>
    <row r="102" spans="1:9">
      <c r="A102" s="14" t="s">
        <v>1352</v>
      </c>
      <c r="B102" s="14"/>
      <c r="D102" s="40" t="s">
        <v>168</v>
      </c>
    </row>
    <row r="103" spans="1:9">
      <c r="A103" s="14"/>
      <c r="B103" s="14"/>
      <c r="D103" s="8"/>
    </row>
    <row r="104" spans="1:9">
      <c r="A104" s="14" t="s">
        <v>1353</v>
      </c>
      <c r="B104" s="14"/>
      <c r="D104" s="40" t="s">
        <v>168</v>
      </c>
    </row>
    <row r="105" spans="1:9">
      <c r="D105" s="8"/>
    </row>
    <row r="106" spans="1:9">
      <c r="A106" s="76" t="s">
        <v>1354</v>
      </c>
      <c r="B106" s="77"/>
      <c r="C106" s="77"/>
      <c r="D106" s="77"/>
    </row>
    <row r="108" spans="1:9">
      <c r="A108" s="76" t="s">
        <v>1538</v>
      </c>
      <c r="B108" s="77"/>
      <c r="C108" s="77"/>
      <c r="D108" s="77"/>
      <c r="E108" s="75"/>
      <c r="F108" s="75"/>
      <c r="G108" s="77"/>
      <c r="H108" s="77"/>
      <c r="I108" s="77"/>
    </row>
    <row r="109" spans="1:9">
      <c r="A109" s="98"/>
      <c r="B109" s="77"/>
      <c r="C109" s="77"/>
      <c r="D109" s="77"/>
      <c r="E109" s="75"/>
      <c r="F109" s="75"/>
      <c r="G109" s="77"/>
      <c r="H109" s="77"/>
      <c r="I109" s="77"/>
    </row>
    <row r="110" spans="1:9">
      <c r="A110" s="77"/>
      <c r="B110" s="77"/>
      <c r="C110" s="77"/>
      <c r="D110" s="77"/>
      <c r="E110" s="75"/>
      <c r="F110" s="75"/>
      <c r="G110" s="77"/>
      <c r="H110" s="77"/>
      <c r="I110" s="77"/>
    </row>
    <row r="111" spans="1:9">
      <c r="A111" s="77"/>
      <c r="B111" s="77"/>
      <c r="C111" s="77"/>
      <c r="D111" s="77"/>
      <c r="E111" s="75"/>
      <c r="F111" s="75"/>
      <c r="G111" s="77"/>
      <c r="H111" s="77"/>
      <c r="I111" s="77"/>
    </row>
    <row r="112" spans="1:9">
      <c r="A112" s="77"/>
      <c r="B112" s="77"/>
      <c r="C112" s="77"/>
      <c r="D112" s="77"/>
      <c r="E112" s="75"/>
      <c r="F112" s="75"/>
      <c r="G112" s="77"/>
      <c r="H112" s="77"/>
      <c r="I112" s="77"/>
    </row>
    <row r="113" spans="1:9">
      <c r="A113" s="77"/>
      <c r="B113" s="77"/>
      <c r="C113" s="77"/>
      <c r="D113" s="77"/>
      <c r="E113" s="75"/>
      <c r="F113" s="75"/>
      <c r="G113" s="77"/>
      <c r="H113" s="77"/>
      <c r="I113" s="77"/>
    </row>
    <row r="114" spans="1:9">
      <c r="A114" s="77"/>
      <c r="B114" s="77"/>
      <c r="C114" s="77"/>
      <c r="D114" s="77"/>
      <c r="E114" s="75"/>
      <c r="F114" s="75"/>
      <c r="G114" s="77"/>
      <c r="H114" s="77"/>
      <c r="I114" s="77"/>
    </row>
    <row r="115" spans="1:9">
      <c r="A115" s="77"/>
      <c r="B115" s="77"/>
      <c r="C115" s="77"/>
      <c r="D115" s="77"/>
      <c r="E115" s="75"/>
      <c r="F115" s="75"/>
      <c r="G115" s="77"/>
      <c r="H115" s="77"/>
      <c r="I115" s="77"/>
    </row>
    <row r="116" spans="1:9">
      <c r="A116" s="77"/>
      <c r="B116" s="77"/>
      <c r="C116" s="77"/>
      <c r="D116" s="77"/>
      <c r="E116" s="75"/>
      <c r="F116" s="75"/>
      <c r="G116" s="77"/>
      <c r="H116" s="77"/>
      <c r="I116" s="77"/>
    </row>
    <row r="117" spans="1:9">
      <c r="A117" s="77"/>
      <c r="B117" s="77"/>
      <c r="C117" s="77"/>
      <c r="D117" s="77"/>
      <c r="E117" s="75"/>
      <c r="F117" s="75"/>
      <c r="G117" s="77"/>
      <c r="H117" s="77"/>
      <c r="I117" s="77"/>
    </row>
    <row r="118" spans="1:9">
      <c r="A118" s="77"/>
      <c r="B118" s="77"/>
      <c r="C118" s="77"/>
      <c r="D118" s="77"/>
      <c r="E118" s="75"/>
      <c r="F118" s="75"/>
      <c r="G118" s="77"/>
      <c r="H118" s="77"/>
      <c r="I118" s="77"/>
    </row>
    <row r="119" spans="1:9">
      <c r="A119" s="77"/>
      <c r="B119" s="77"/>
      <c r="C119" s="77"/>
      <c r="D119" s="77"/>
      <c r="E119" s="75"/>
      <c r="F119" s="75"/>
      <c r="G119" s="77"/>
      <c r="H119" s="77"/>
      <c r="I119" s="77"/>
    </row>
    <row r="120" spans="1:9">
      <c r="A120" s="77"/>
      <c r="B120" s="77"/>
      <c r="C120" s="77"/>
      <c r="D120" s="77"/>
      <c r="E120" s="75"/>
      <c r="F120" s="75"/>
      <c r="G120" s="77"/>
      <c r="H120" s="77"/>
      <c r="I120" s="77"/>
    </row>
    <row r="121" spans="1:9">
      <c r="A121" s="77"/>
      <c r="B121" s="77"/>
      <c r="C121" s="77"/>
      <c r="D121" s="77"/>
      <c r="E121" s="75"/>
      <c r="F121" s="75"/>
      <c r="G121" s="77"/>
      <c r="H121" s="77"/>
      <c r="I121" s="77"/>
    </row>
    <row r="122" spans="1:9">
      <c r="A122" s="77"/>
      <c r="B122" s="77"/>
      <c r="C122" s="77"/>
      <c r="D122" s="77"/>
      <c r="E122" s="75"/>
      <c r="F122" s="75"/>
      <c r="G122" s="77"/>
      <c r="H122" s="77"/>
      <c r="I122" s="77"/>
    </row>
    <row r="123" spans="1:9">
      <c r="A123" s="77"/>
      <c r="B123" s="77"/>
      <c r="C123" s="77"/>
      <c r="D123" s="77"/>
      <c r="E123" s="75"/>
      <c r="F123" s="75"/>
      <c r="G123" s="77"/>
      <c r="H123" s="77"/>
      <c r="I123" s="77"/>
    </row>
    <row r="124" spans="1:9">
      <c r="A124" s="77"/>
      <c r="B124" s="77"/>
      <c r="C124" s="77"/>
      <c r="D124" s="77"/>
      <c r="E124" s="75"/>
      <c r="F124" s="75"/>
      <c r="G124" s="77"/>
      <c r="H124" s="77"/>
      <c r="I124" s="77"/>
    </row>
    <row r="125" spans="1:9">
      <c r="A125" s="77"/>
      <c r="B125" s="77"/>
      <c r="C125" s="77"/>
      <c r="D125" s="77"/>
      <c r="E125" s="75"/>
      <c r="F125" s="75"/>
      <c r="G125" s="77"/>
      <c r="H125" s="77"/>
      <c r="I125" s="77"/>
    </row>
    <row r="126" spans="1:9">
      <c r="A126" s="76" t="s">
        <v>1402</v>
      </c>
      <c r="B126" s="77"/>
      <c r="C126" s="77"/>
      <c r="D126" s="77"/>
      <c r="E126" s="75"/>
      <c r="F126" s="75"/>
      <c r="G126" s="77"/>
      <c r="H126" s="77"/>
      <c r="I126" s="77"/>
    </row>
    <row r="127" spans="1:9">
      <c r="A127" s="77"/>
      <c r="B127" s="77"/>
      <c r="C127" s="77"/>
      <c r="D127" s="77"/>
      <c r="E127" s="75"/>
      <c r="F127" s="75"/>
      <c r="G127" s="77"/>
      <c r="H127" s="77"/>
      <c r="I127" s="77"/>
    </row>
    <row r="128" spans="1:9">
      <c r="A128" s="76" t="s">
        <v>1539</v>
      </c>
      <c r="B128" s="77"/>
      <c r="C128" s="77"/>
      <c r="D128" s="77"/>
      <c r="E128" s="75"/>
      <c r="F128" s="75"/>
      <c r="G128" s="77"/>
      <c r="H128" s="77"/>
      <c r="I128" s="77"/>
    </row>
    <row r="129" spans="1:9">
      <c r="A129" s="77"/>
      <c r="B129" s="77"/>
      <c r="C129" s="77"/>
      <c r="D129" s="77"/>
      <c r="E129" s="75"/>
      <c r="F129" s="75"/>
      <c r="G129" s="77"/>
      <c r="H129" s="77"/>
      <c r="I129" s="77"/>
    </row>
    <row r="130" spans="1:9">
      <c r="A130" s="77"/>
      <c r="B130" s="77"/>
      <c r="C130" s="77"/>
      <c r="D130" s="77"/>
      <c r="E130" s="75"/>
      <c r="F130" s="75"/>
      <c r="G130" s="77"/>
      <c r="H130" s="77"/>
      <c r="I130" s="77"/>
    </row>
    <row r="131" spans="1:9">
      <c r="A131" s="77"/>
      <c r="B131" s="77"/>
      <c r="C131" s="77"/>
      <c r="D131" s="77"/>
      <c r="E131" s="75"/>
      <c r="F131" s="75"/>
      <c r="G131" s="77"/>
      <c r="H131" s="77"/>
      <c r="I131" s="77"/>
    </row>
    <row r="132" spans="1:9">
      <c r="A132" s="77"/>
      <c r="B132" s="77"/>
      <c r="C132" s="77"/>
      <c r="D132" s="77"/>
      <c r="E132" s="75"/>
      <c r="F132" s="75"/>
      <c r="G132" s="77"/>
      <c r="H132" s="77"/>
      <c r="I132" s="77"/>
    </row>
    <row r="133" spans="1:9">
      <c r="A133" s="77"/>
      <c r="B133" s="77"/>
      <c r="C133" s="77"/>
      <c r="D133" s="77"/>
      <c r="E133" s="75"/>
      <c r="F133" s="75"/>
      <c r="G133" s="77"/>
      <c r="H133" s="77"/>
      <c r="I133" s="77"/>
    </row>
    <row r="134" spans="1:9">
      <c r="A134" s="77"/>
      <c r="B134" s="77"/>
      <c r="C134" s="77"/>
      <c r="D134" s="77"/>
      <c r="E134" s="75"/>
      <c r="F134" s="75"/>
      <c r="G134" s="77"/>
      <c r="H134" s="77"/>
      <c r="I134" s="77"/>
    </row>
    <row r="135" spans="1:9">
      <c r="A135" s="77"/>
      <c r="B135" s="77"/>
      <c r="C135" s="77"/>
      <c r="D135" s="77"/>
      <c r="E135" s="75"/>
      <c r="F135" s="75"/>
      <c r="G135" s="77"/>
      <c r="H135" s="77"/>
      <c r="I135" s="77"/>
    </row>
    <row r="136" spans="1:9">
      <c r="A136" s="77"/>
      <c r="B136" s="77"/>
      <c r="C136" s="77"/>
      <c r="D136" s="77"/>
      <c r="E136" s="75"/>
      <c r="F136" s="75"/>
      <c r="G136" s="77"/>
      <c r="H136" s="77"/>
      <c r="I136" s="77"/>
    </row>
    <row r="137" spans="1:9">
      <c r="A137" s="77"/>
      <c r="B137" s="77"/>
      <c r="C137" s="77"/>
      <c r="D137" s="77"/>
      <c r="E137" s="75"/>
      <c r="F137" s="75"/>
      <c r="G137" s="77"/>
      <c r="H137" s="77"/>
      <c r="I137" s="77"/>
    </row>
    <row r="138" spans="1:9">
      <c r="A138" s="77"/>
      <c r="B138" s="77"/>
      <c r="C138" s="77"/>
      <c r="D138" s="77"/>
      <c r="E138" s="75"/>
      <c r="F138" s="75"/>
      <c r="G138" s="77"/>
      <c r="H138" s="77"/>
      <c r="I138" s="77"/>
    </row>
    <row r="139" spans="1:9">
      <c r="A139" s="77"/>
      <c r="B139" s="77"/>
      <c r="C139" s="77"/>
      <c r="D139" s="77"/>
      <c r="E139" s="75"/>
      <c r="F139" s="75"/>
      <c r="G139" s="77"/>
      <c r="H139" s="77"/>
      <c r="I139" s="77"/>
    </row>
    <row r="140" spans="1:9">
      <c r="A140" s="77"/>
      <c r="B140" s="77"/>
      <c r="C140" s="77"/>
      <c r="D140" s="77"/>
      <c r="E140" s="75"/>
      <c r="F140" s="75"/>
      <c r="G140" s="77"/>
      <c r="H140" s="77"/>
      <c r="I140" s="77"/>
    </row>
    <row r="141" spans="1:9">
      <c r="A141" s="77"/>
      <c r="B141" s="77"/>
      <c r="C141" s="77"/>
      <c r="D141" s="77"/>
      <c r="E141" s="75"/>
      <c r="F141" s="75"/>
      <c r="G141" s="77"/>
      <c r="H141" s="77"/>
      <c r="I141" s="77"/>
    </row>
    <row r="142" spans="1:9">
      <c r="A142" s="77"/>
      <c r="B142" s="77"/>
      <c r="C142" s="77"/>
      <c r="D142" s="77"/>
      <c r="E142" s="75"/>
      <c r="F142" s="75"/>
      <c r="G142" s="77"/>
      <c r="H142" s="77"/>
      <c r="I142" s="77"/>
    </row>
    <row r="143" spans="1:9">
      <c r="A143" s="77"/>
      <c r="B143" s="77"/>
      <c r="C143" s="77"/>
      <c r="D143" s="77"/>
      <c r="E143" s="75"/>
      <c r="F143" s="75"/>
      <c r="G143" s="77"/>
      <c r="H143" s="77"/>
      <c r="I143" s="77"/>
    </row>
    <row r="144" spans="1:9">
      <c r="A144" s="77"/>
      <c r="B144" s="77"/>
      <c r="C144" s="77"/>
      <c r="D144" s="77"/>
      <c r="E144" s="75"/>
      <c r="F144" s="75"/>
      <c r="G144" s="77"/>
      <c r="H144" s="77"/>
      <c r="I144" s="77"/>
    </row>
    <row r="145" spans="1:9">
      <c r="A145" s="8" t="s">
        <v>1403</v>
      </c>
      <c r="B145" s="77"/>
      <c r="C145" s="77"/>
      <c r="D145" s="77"/>
      <c r="E145" s="75"/>
      <c r="F145" s="75"/>
      <c r="G145" s="77"/>
      <c r="H145" s="77"/>
      <c r="I145" s="77"/>
    </row>
    <row r="146" spans="1:9">
      <c r="D146" s="8"/>
      <c r="F146" s="75"/>
    </row>
    <row r="147" spans="1:9">
      <c r="A147" s="77" t="s">
        <v>1386</v>
      </c>
      <c r="D147" s="8"/>
      <c r="F147" s="75"/>
    </row>
    <row r="148" spans="1:9">
      <c r="D148" s="8"/>
      <c r="F148" s="75"/>
    </row>
    <row r="149" spans="1:9">
      <c r="D149" s="8"/>
      <c r="F149" s="75"/>
    </row>
    <row r="150" spans="1:9">
      <c r="D150" s="8"/>
      <c r="F150" s="75"/>
    </row>
    <row r="151" spans="1:9">
      <c r="D151" s="8"/>
      <c r="F151" s="75"/>
    </row>
    <row r="152" spans="1:9">
      <c r="D152" s="8"/>
      <c r="F152" s="75"/>
    </row>
    <row r="153" spans="1:9">
      <c r="D153" s="8"/>
      <c r="F153" s="75"/>
    </row>
    <row r="154" spans="1:9">
      <c r="D154" s="8"/>
      <c r="F154" s="75"/>
    </row>
    <row r="155" spans="1:9">
      <c r="D155" s="8"/>
      <c r="F155" s="75"/>
    </row>
    <row r="156" spans="1:9">
      <c r="D156" s="8"/>
      <c r="F156" s="75"/>
    </row>
    <row r="157" spans="1:9">
      <c r="D157" s="8"/>
      <c r="F157" s="75"/>
    </row>
    <row r="158" spans="1:9">
      <c r="D158" s="8"/>
      <c r="F158" s="75"/>
    </row>
    <row r="159" spans="1:9">
      <c r="D159" s="8"/>
      <c r="F159" s="75"/>
    </row>
    <row r="160" spans="1:9">
      <c r="D160" s="8"/>
      <c r="F160" s="75"/>
    </row>
    <row r="161" spans="4:6">
      <c r="D161" s="8"/>
      <c r="F161" s="75"/>
    </row>
    <row r="162" spans="4:6">
      <c r="D162" s="8"/>
      <c r="F162" s="75"/>
    </row>
    <row r="163" spans="4:6">
      <c r="D163" s="8"/>
      <c r="F163" s="75"/>
    </row>
    <row r="164" spans="4:6">
      <c r="D164" s="8"/>
      <c r="F164" s="75"/>
    </row>
    <row r="165" spans="4:6">
      <c r="D165" s="8"/>
      <c r="F165" s="75"/>
    </row>
    <row r="166" spans="4:6">
      <c r="D166" s="8"/>
      <c r="F166" s="75"/>
    </row>
    <row r="167" spans="4:6">
      <c r="D167" s="8"/>
      <c r="F167" s="75"/>
    </row>
  </sheetData>
  <mergeCells count="2">
    <mergeCell ref="A1:F1"/>
    <mergeCell ref="A74:D74"/>
  </mergeCells>
  <conditionalFormatting sqref="F2:F3 F5:F73 F75:F107 F168:F65536">
    <cfRule type="cellIs" dxfId="48" priority="4" stopIfTrue="1" operator="between">
      <formula>0.009</formula>
      <formula>-0.009</formula>
    </cfRule>
  </conditionalFormatting>
  <conditionalFormatting sqref="F74:H74">
    <cfRule type="cellIs" dxfId="47" priority="3" stopIfTrue="1" operator="between">
      <formula>0.009</formula>
      <formula>-0.009</formula>
    </cfRule>
  </conditionalFormatting>
  <conditionalFormatting sqref="F108:F142">
    <cfRule type="cellIs" dxfId="46" priority="1" stopIfTrue="1" operator="between">
      <formula>0.009</formula>
      <formula>-0.009</formula>
    </cfRule>
  </conditionalFormatting>
  <conditionalFormatting sqref="F146:F167">
    <cfRule type="cellIs" dxfId="45"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EB848-96ED-4591-9D8D-3AE853F9683A}">
  <dimension ref="A1:I164"/>
  <sheetViews>
    <sheetView zoomScale="80" zoomScaleNormal="80" workbookViewId="0">
      <selection sqref="A1:F1"/>
    </sheetView>
  </sheetViews>
  <sheetFormatPr defaultColWidth="9.28515625" defaultRowHeight="11.25"/>
  <cols>
    <col min="1" max="1" width="33.85546875" style="8" bestFit="1" customWidth="1"/>
    <col min="2" max="2" width="31.42578125" style="8" bestFit="1" customWidth="1"/>
    <col min="3" max="3" width="32.28515625" style="8" bestFit="1" customWidth="1"/>
    <col min="4" max="4" width="15.7109375" style="9" customWidth="1"/>
    <col min="5" max="5" width="24.85546875" style="12" customWidth="1"/>
    <col min="6" max="6" width="11.7109375" style="13" bestFit="1" customWidth="1"/>
    <col min="7" max="16384" width="9.28515625" style="8"/>
  </cols>
  <sheetData>
    <row r="1" spans="1:7" s="1" customFormat="1" ht="15">
      <c r="A1" s="160" t="s">
        <v>34</v>
      </c>
      <c r="B1" s="174"/>
      <c r="C1" s="174"/>
      <c r="D1" s="174"/>
      <c r="E1" s="174"/>
      <c r="F1" s="174"/>
    </row>
    <row r="2" spans="1:7" s="1" customFormat="1" ht="12">
      <c r="D2" s="6"/>
      <c r="E2" s="7"/>
      <c r="F2" s="11"/>
    </row>
    <row r="3" spans="1:7" s="1" customFormat="1" ht="12">
      <c r="A3" s="10" t="s">
        <v>7</v>
      </c>
      <c r="B3" s="2"/>
      <c r="C3" s="3"/>
      <c r="D3" s="4"/>
      <c r="E3" s="5"/>
      <c r="F3" s="11"/>
    </row>
    <row r="4" spans="1:7" s="1" customFormat="1" ht="19.149999999999999" customHeight="1">
      <c r="A4" s="18" t="s">
        <v>2</v>
      </c>
      <c r="B4" s="18" t="s">
        <v>0</v>
      </c>
      <c r="C4" s="19" t="s">
        <v>4</v>
      </c>
      <c r="D4" s="20" t="s">
        <v>1</v>
      </c>
      <c r="E4" s="91" t="s">
        <v>6</v>
      </c>
      <c r="F4" s="21" t="s">
        <v>3</v>
      </c>
      <c r="G4" s="92" t="s">
        <v>5</v>
      </c>
    </row>
    <row r="5" spans="1:7">
      <c r="A5" s="22" t="s">
        <v>485</v>
      </c>
      <c r="B5" s="23"/>
      <c r="C5" s="23"/>
      <c r="D5" s="24"/>
      <c r="E5" s="25"/>
      <c r="F5" s="26"/>
      <c r="G5" s="93"/>
    </row>
    <row r="6" spans="1:7">
      <c r="A6" s="27" t="s">
        <v>44</v>
      </c>
      <c r="B6" s="28"/>
      <c r="C6" s="28"/>
      <c r="D6" s="29"/>
      <c r="E6" s="30"/>
      <c r="F6" s="31"/>
      <c r="G6" s="31"/>
    </row>
    <row r="7" spans="1:7">
      <c r="A7" s="28" t="s">
        <v>490</v>
      </c>
      <c r="B7" s="28" t="s">
        <v>489</v>
      </c>
      <c r="C7" s="28" t="s">
        <v>488</v>
      </c>
      <c r="D7" s="32">
        <v>5037357</v>
      </c>
      <c r="E7" s="30">
        <v>69273.733460000003</v>
      </c>
      <c r="F7" s="31">
        <v>9.5474460952185094</v>
      </c>
      <c r="G7" s="31"/>
    </row>
    <row r="8" spans="1:7">
      <c r="A8" s="28" t="s">
        <v>487</v>
      </c>
      <c r="B8" s="28" t="s">
        <v>486</v>
      </c>
      <c r="C8" s="28" t="s">
        <v>488</v>
      </c>
      <c r="D8" s="32">
        <v>7861707</v>
      </c>
      <c r="E8" s="30">
        <v>62732.491009999998</v>
      </c>
      <c r="F8" s="31">
        <v>8.6459188269763398</v>
      </c>
      <c r="G8" s="31"/>
    </row>
    <row r="9" spans="1:7">
      <c r="A9" s="28" t="s">
        <v>499</v>
      </c>
      <c r="B9" s="28" t="s">
        <v>498</v>
      </c>
      <c r="C9" s="28" t="s">
        <v>500</v>
      </c>
      <c r="D9" s="32">
        <v>2936448</v>
      </c>
      <c r="E9" s="30">
        <v>37994.700669999998</v>
      </c>
      <c r="F9" s="31">
        <v>5.2365065145542902</v>
      </c>
      <c r="G9" s="31"/>
    </row>
    <row r="10" spans="1:7">
      <c r="A10" s="28" t="s">
        <v>511</v>
      </c>
      <c r="B10" s="28" t="s">
        <v>510</v>
      </c>
      <c r="C10" s="28" t="s">
        <v>512</v>
      </c>
      <c r="D10" s="32">
        <v>13677791</v>
      </c>
      <c r="E10" s="30">
        <v>36191.434990000002</v>
      </c>
      <c r="F10" s="31">
        <v>4.9879767902959804</v>
      </c>
      <c r="G10" s="31"/>
    </row>
    <row r="11" spans="1:7">
      <c r="A11" s="28" t="s">
        <v>505</v>
      </c>
      <c r="B11" s="28" t="s">
        <v>504</v>
      </c>
      <c r="C11" s="28" t="s">
        <v>506</v>
      </c>
      <c r="D11" s="32">
        <v>1154280</v>
      </c>
      <c r="E11" s="30">
        <v>35422.54464</v>
      </c>
      <c r="F11" s="31">
        <v>4.8820067666939302</v>
      </c>
      <c r="G11" s="31"/>
    </row>
    <row r="12" spans="1:7">
      <c r="A12" s="28" t="s">
        <v>494</v>
      </c>
      <c r="B12" s="28" t="s">
        <v>493</v>
      </c>
      <c r="C12" s="28" t="s">
        <v>488</v>
      </c>
      <c r="D12" s="32">
        <v>2597301</v>
      </c>
      <c r="E12" s="30">
        <v>34951.879560000001</v>
      </c>
      <c r="F12" s="31">
        <v>4.8171387531517302</v>
      </c>
      <c r="G12" s="31"/>
    </row>
    <row r="13" spans="1:7">
      <c r="A13" s="28" t="s">
        <v>685</v>
      </c>
      <c r="B13" s="28" t="s">
        <v>684</v>
      </c>
      <c r="C13" s="28" t="s">
        <v>488</v>
      </c>
      <c r="D13" s="32">
        <v>8108219</v>
      </c>
      <c r="E13" s="30">
        <v>31804.489030000001</v>
      </c>
      <c r="F13" s="31">
        <v>4.3833590227272499</v>
      </c>
      <c r="G13" s="31"/>
    </row>
    <row r="14" spans="1:7">
      <c r="A14" s="28" t="s">
        <v>496</v>
      </c>
      <c r="B14" s="28" t="s">
        <v>495</v>
      </c>
      <c r="C14" s="28" t="s">
        <v>497</v>
      </c>
      <c r="D14" s="32">
        <v>688552</v>
      </c>
      <c r="E14" s="30">
        <v>28529.46357</v>
      </c>
      <c r="F14" s="31">
        <v>3.9319883880281199</v>
      </c>
      <c r="G14" s="31"/>
    </row>
    <row r="15" spans="1:7">
      <c r="A15" s="28" t="s">
        <v>508</v>
      </c>
      <c r="B15" s="28" t="s">
        <v>507</v>
      </c>
      <c r="C15" s="28" t="s">
        <v>509</v>
      </c>
      <c r="D15" s="32">
        <v>2421930</v>
      </c>
      <c r="E15" s="30">
        <v>24228.987720000001</v>
      </c>
      <c r="F15" s="31">
        <v>3.3392881059598598</v>
      </c>
      <c r="G15" s="31"/>
    </row>
    <row r="16" spans="1:7">
      <c r="A16" s="28" t="s">
        <v>502</v>
      </c>
      <c r="B16" s="28" t="s">
        <v>501</v>
      </c>
      <c r="C16" s="28" t="s">
        <v>503</v>
      </c>
      <c r="D16" s="32">
        <v>1167501</v>
      </c>
      <c r="E16" s="30">
        <v>21622.11852</v>
      </c>
      <c r="F16" s="31">
        <v>2.9800041187808399</v>
      </c>
      <c r="G16" s="31"/>
    </row>
    <row r="17" spans="1:7">
      <c r="A17" s="28" t="s">
        <v>723</v>
      </c>
      <c r="B17" s="28" t="s">
        <v>722</v>
      </c>
      <c r="C17" s="28" t="s">
        <v>552</v>
      </c>
      <c r="D17" s="32">
        <v>1192792</v>
      </c>
      <c r="E17" s="30">
        <v>21061.128339999999</v>
      </c>
      <c r="F17" s="31">
        <v>2.9026873172172301</v>
      </c>
      <c r="G17" s="31"/>
    </row>
    <row r="18" spans="1:7">
      <c r="A18" s="28" t="s">
        <v>701</v>
      </c>
      <c r="B18" s="28" t="s">
        <v>700</v>
      </c>
      <c r="C18" s="28" t="s">
        <v>559</v>
      </c>
      <c r="D18" s="32">
        <v>1172710</v>
      </c>
      <c r="E18" s="30">
        <v>20876.583419999999</v>
      </c>
      <c r="F18" s="31">
        <v>2.8772529629844898</v>
      </c>
      <c r="G18" s="31"/>
    </row>
    <row r="19" spans="1:7">
      <c r="A19" s="28" t="s">
        <v>1190</v>
      </c>
      <c r="B19" s="28" t="s">
        <v>1189</v>
      </c>
      <c r="C19" s="28" t="s">
        <v>523</v>
      </c>
      <c r="D19" s="32">
        <v>777885</v>
      </c>
      <c r="E19" s="30">
        <v>17859.461719999999</v>
      </c>
      <c r="F19" s="31">
        <v>2.4614271462613702</v>
      </c>
      <c r="G19" s="31"/>
    </row>
    <row r="20" spans="1:7">
      <c r="A20" s="28" t="s">
        <v>548</v>
      </c>
      <c r="B20" s="28" t="s">
        <v>547</v>
      </c>
      <c r="C20" s="28" t="s">
        <v>549</v>
      </c>
      <c r="D20" s="32">
        <v>277149</v>
      </c>
      <c r="E20" s="30">
        <v>14878.466920000001</v>
      </c>
      <c r="F20" s="31">
        <v>2.0505804119856599</v>
      </c>
      <c r="G20" s="31"/>
    </row>
    <row r="21" spans="1:7">
      <c r="A21" s="28" t="s">
        <v>1132</v>
      </c>
      <c r="B21" s="28" t="s">
        <v>1131</v>
      </c>
      <c r="C21" s="28" t="s">
        <v>574</v>
      </c>
      <c r="D21" s="32">
        <v>3381178</v>
      </c>
      <c r="E21" s="30">
        <v>14300.692349999999</v>
      </c>
      <c r="F21" s="31">
        <v>1.97095035183526</v>
      </c>
      <c r="G21" s="31"/>
    </row>
    <row r="22" spans="1:7">
      <c r="A22" s="28" t="s">
        <v>520</v>
      </c>
      <c r="B22" s="28" t="s">
        <v>519</v>
      </c>
      <c r="C22" s="28" t="s">
        <v>509</v>
      </c>
      <c r="D22" s="32">
        <v>1301318</v>
      </c>
      <c r="E22" s="30">
        <v>13947.526320000001</v>
      </c>
      <c r="F22" s="31">
        <v>1.9222762950798999</v>
      </c>
      <c r="G22" s="31"/>
    </row>
    <row r="23" spans="1:7">
      <c r="A23" s="28" t="s">
        <v>608</v>
      </c>
      <c r="B23" s="28" t="s">
        <v>607</v>
      </c>
      <c r="C23" s="28" t="s">
        <v>609</v>
      </c>
      <c r="D23" s="32">
        <v>640135</v>
      </c>
      <c r="E23" s="30">
        <v>13559.33957</v>
      </c>
      <c r="F23" s="31">
        <v>1.8687756118426799</v>
      </c>
      <c r="G23" s="31"/>
    </row>
    <row r="24" spans="1:7">
      <c r="A24" s="28" t="s">
        <v>517</v>
      </c>
      <c r="B24" s="28" t="s">
        <v>516</v>
      </c>
      <c r="C24" s="28" t="s">
        <v>518</v>
      </c>
      <c r="D24" s="32">
        <v>108501</v>
      </c>
      <c r="E24" s="30">
        <v>12209.61753</v>
      </c>
      <c r="F24" s="31">
        <v>1.6827541896268701</v>
      </c>
      <c r="G24" s="31"/>
    </row>
    <row r="25" spans="1:7">
      <c r="A25" s="28" t="s">
        <v>629</v>
      </c>
      <c r="B25" s="28" t="s">
        <v>628</v>
      </c>
      <c r="C25" s="28" t="s">
        <v>630</v>
      </c>
      <c r="D25" s="32">
        <v>1242521</v>
      </c>
      <c r="E25" s="30">
        <v>11885.955889999999</v>
      </c>
      <c r="F25" s="31">
        <v>1.63814648759253</v>
      </c>
      <c r="G25" s="31"/>
    </row>
    <row r="26" spans="1:7">
      <c r="A26" s="28" t="s">
        <v>1214</v>
      </c>
      <c r="B26" s="28" t="s">
        <v>1213</v>
      </c>
      <c r="C26" s="28" t="s">
        <v>523</v>
      </c>
      <c r="D26" s="32">
        <v>241893</v>
      </c>
      <c r="E26" s="30">
        <v>11175.698490000001</v>
      </c>
      <c r="F26" s="31">
        <v>1.5402573757815501</v>
      </c>
      <c r="G26" s="31"/>
    </row>
    <row r="27" spans="1:7">
      <c r="A27" s="28" t="s">
        <v>571</v>
      </c>
      <c r="B27" s="28" t="s">
        <v>570</v>
      </c>
      <c r="C27" s="28" t="s">
        <v>552</v>
      </c>
      <c r="D27" s="32">
        <v>1898456</v>
      </c>
      <c r="E27" s="30">
        <v>10932.258879999999</v>
      </c>
      <c r="F27" s="31">
        <v>1.50670603622139</v>
      </c>
      <c r="G27" s="31"/>
    </row>
    <row r="28" spans="1:7">
      <c r="A28" s="28" t="s">
        <v>888</v>
      </c>
      <c r="B28" s="28" t="s">
        <v>887</v>
      </c>
      <c r="C28" s="28" t="s">
        <v>541</v>
      </c>
      <c r="D28" s="32">
        <v>963694</v>
      </c>
      <c r="E28" s="30">
        <v>10882.514499999999</v>
      </c>
      <c r="F28" s="31">
        <v>1.4998501651304501</v>
      </c>
      <c r="G28" s="31"/>
    </row>
    <row r="29" spans="1:7">
      <c r="A29" s="28" t="s">
        <v>492</v>
      </c>
      <c r="B29" s="28" t="s">
        <v>491</v>
      </c>
      <c r="C29" s="28" t="s">
        <v>488</v>
      </c>
      <c r="D29" s="32">
        <v>1052743</v>
      </c>
      <c r="E29" s="30">
        <v>10810.61787</v>
      </c>
      <c r="F29" s="31">
        <v>1.4899412261276299</v>
      </c>
      <c r="G29" s="31"/>
    </row>
    <row r="30" spans="1:7">
      <c r="A30" s="28" t="s">
        <v>605</v>
      </c>
      <c r="B30" s="28" t="s">
        <v>604</v>
      </c>
      <c r="C30" s="28" t="s">
        <v>606</v>
      </c>
      <c r="D30" s="32">
        <v>610963</v>
      </c>
      <c r="E30" s="30">
        <v>9950.1434179999997</v>
      </c>
      <c r="F30" s="31">
        <v>1.3713488963014</v>
      </c>
      <c r="G30" s="31"/>
    </row>
    <row r="31" spans="1:7">
      <c r="A31" s="28" t="s">
        <v>1216</v>
      </c>
      <c r="B31" s="28" t="s">
        <v>1215</v>
      </c>
      <c r="C31" s="28" t="s">
        <v>529</v>
      </c>
      <c r="D31" s="32">
        <v>872796</v>
      </c>
      <c r="E31" s="30">
        <v>9387.7937760000004</v>
      </c>
      <c r="F31" s="31">
        <v>1.29384473093459</v>
      </c>
      <c r="G31" s="31"/>
    </row>
    <row r="32" spans="1:7">
      <c r="A32" s="28" t="s">
        <v>618</v>
      </c>
      <c r="B32" s="28" t="s">
        <v>617</v>
      </c>
      <c r="C32" s="28" t="s">
        <v>541</v>
      </c>
      <c r="D32" s="32">
        <v>106948</v>
      </c>
      <c r="E32" s="30">
        <v>9285.2253600000004</v>
      </c>
      <c r="F32" s="31">
        <v>1.27970854433224</v>
      </c>
      <c r="G32" s="31"/>
    </row>
    <row r="33" spans="1:7">
      <c r="A33" s="28" t="s">
        <v>558</v>
      </c>
      <c r="B33" s="28" t="s">
        <v>557</v>
      </c>
      <c r="C33" s="28" t="s">
        <v>559</v>
      </c>
      <c r="D33" s="32">
        <v>508502</v>
      </c>
      <c r="E33" s="30">
        <v>9101.1687959999999</v>
      </c>
      <c r="F33" s="31">
        <v>1.2543414963114199</v>
      </c>
      <c r="G33" s="31"/>
    </row>
    <row r="34" spans="1:7">
      <c r="A34" s="28" t="s">
        <v>627</v>
      </c>
      <c r="B34" s="28" t="s">
        <v>626</v>
      </c>
      <c r="C34" s="28" t="s">
        <v>526</v>
      </c>
      <c r="D34" s="32">
        <v>2266761</v>
      </c>
      <c r="E34" s="30">
        <v>8738.3636549999992</v>
      </c>
      <c r="F34" s="31">
        <v>1.2043389577768699</v>
      </c>
      <c r="G34" s="31"/>
    </row>
    <row r="35" spans="1:7">
      <c r="A35" s="28" t="s">
        <v>1208</v>
      </c>
      <c r="B35" s="28" t="s">
        <v>1207</v>
      </c>
      <c r="C35" s="28" t="s">
        <v>616</v>
      </c>
      <c r="D35" s="32">
        <v>124098</v>
      </c>
      <c r="E35" s="30">
        <v>8725.3303799999994</v>
      </c>
      <c r="F35" s="31">
        <v>1.2025426854483601</v>
      </c>
      <c r="G35" s="31"/>
    </row>
    <row r="36" spans="1:7">
      <c r="A36" s="28" t="s">
        <v>1108</v>
      </c>
      <c r="B36" s="28" t="s">
        <v>1107</v>
      </c>
      <c r="C36" s="28" t="s">
        <v>535</v>
      </c>
      <c r="D36" s="32">
        <v>485067</v>
      </c>
      <c r="E36" s="30">
        <v>8581.8053639999998</v>
      </c>
      <c r="F36" s="31">
        <v>1.18276177737349</v>
      </c>
      <c r="G36" s="31"/>
    </row>
    <row r="37" spans="1:7">
      <c r="A37" s="28" t="s">
        <v>620</v>
      </c>
      <c r="B37" s="28" t="s">
        <v>619</v>
      </c>
      <c r="C37" s="28" t="s">
        <v>512</v>
      </c>
      <c r="D37" s="32">
        <v>247117</v>
      </c>
      <c r="E37" s="30">
        <v>8111.8626420000001</v>
      </c>
      <c r="F37" s="31">
        <v>1.1179933206722801</v>
      </c>
      <c r="G37" s="31"/>
    </row>
    <row r="38" spans="1:7">
      <c r="A38" s="28" t="s">
        <v>725</v>
      </c>
      <c r="B38" s="28" t="s">
        <v>724</v>
      </c>
      <c r="C38" s="28" t="s">
        <v>564</v>
      </c>
      <c r="D38" s="32">
        <v>293049</v>
      </c>
      <c r="E38" s="30">
        <v>7723.8924930000003</v>
      </c>
      <c r="F38" s="31">
        <v>1.0645224898230901</v>
      </c>
      <c r="G38" s="31"/>
    </row>
    <row r="39" spans="1:7">
      <c r="A39" s="28" t="s">
        <v>796</v>
      </c>
      <c r="B39" s="28" t="s">
        <v>795</v>
      </c>
      <c r="C39" s="28" t="s">
        <v>789</v>
      </c>
      <c r="D39" s="32">
        <v>544782</v>
      </c>
      <c r="E39" s="30">
        <v>7356.7361279999996</v>
      </c>
      <c r="F39" s="31">
        <v>1.01392025679377</v>
      </c>
      <c r="G39" s="31"/>
    </row>
    <row r="40" spans="1:7">
      <c r="A40" s="28" t="s">
        <v>743</v>
      </c>
      <c r="B40" s="28" t="s">
        <v>742</v>
      </c>
      <c r="C40" s="28" t="s">
        <v>744</v>
      </c>
      <c r="D40" s="32">
        <v>2281068</v>
      </c>
      <c r="E40" s="30">
        <v>7348.4605620000002</v>
      </c>
      <c r="F40" s="31">
        <v>1.0127797015451101</v>
      </c>
      <c r="G40" s="31"/>
    </row>
    <row r="41" spans="1:7">
      <c r="A41" s="28" t="s">
        <v>852</v>
      </c>
      <c r="B41" s="28" t="s">
        <v>851</v>
      </c>
      <c r="C41" s="28" t="s">
        <v>512</v>
      </c>
      <c r="D41" s="32">
        <v>6084713</v>
      </c>
      <c r="E41" s="30">
        <v>7176.9189839999999</v>
      </c>
      <c r="F41" s="31">
        <v>0.98913749421425301</v>
      </c>
      <c r="G41" s="31"/>
    </row>
    <row r="42" spans="1:7">
      <c r="A42" s="28" t="s">
        <v>850</v>
      </c>
      <c r="B42" s="28" t="s">
        <v>849</v>
      </c>
      <c r="C42" s="28" t="s">
        <v>523</v>
      </c>
      <c r="D42" s="32">
        <v>104370</v>
      </c>
      <c r="E42" s="30">
        <v>6866.5023000000001</v>
      </c>
      <c r="F42" s="31">
        <v>0.94635523881209804</v>
      </c>
      <c r="G42" s="31"/>
    </row>
    <row r="43" spans="1:7">
      <c r="A43" s="28" t="s">
        <v>528</v>
      </c>
      <c r="B43" s="28" t="s">
        <v>527</v>
      </c>
      <c r="C43" s="28" t="s">
        <v>529</v>
      </c>
      <c r="D43" s="32">
        <v>742702</v>
      </c>
      <c r="E43" s="30">
        <v>6210.8454750000001</v>
      </c>
      <c r="F43" s="31">
        <v>0.85599128871167296</v>
      </c>
      <c r="G43" s="31"/>
    </row>
    <row r="44" spans="1:7">
      <c r="A44" s="28" t="s">
        <v>906</v>
      </c>
      <c r="B44" s="28" t="s">
        <v>905</v>
      </c>
      <c r="C44" s="28" t="s">
        <v>512</v>
      </c>
      <c r="D44" s="32">
        <v>2592069</v>
      </c>
      <c r="E44" s="30">
        <v>6204.1171519999998</v>
      </c>
      <c r="F44" s="31">
        <v>0.85506397762354103</v>
      </c>
      <c r="G44" s="31"/>
    </row>
    <row r="45" spans="1:7">
      <c r="A45" s="28" t="s">
        <v>1218</v>
      </c>
      <c r="B45" s="28" t="s">
        <v>1217</v>
      </c>
      <c r="C45" s="28" t="s">
        <v>564</v>
      </c>
      <c r="D45" s="32">
        <v>350823</v>
      </c>
      <c r="E45" s="30">
        <v>5444.7729600000002</v>
      </c>
      <c r="F45" s="31">
        <v>0.75040962483016305</v>
      </c>
      <c r="G45" s="31"/>
    </row>
    <row r="46" spans="1:7">
      <c r="A46" s="28" t="s">
        <v>573</v>
      </c>
      <c r="B46" s="28" t="s">
        <v>572</v>
      </c>
      <c r="C46" s="28" t="s">
        <v>574</v>
      </c>
      <c r="D46" s="32">
        <v>3155737</v>
      </c>
      <c r="E46" s="30">
        <v>4976.5972490000004</v>
      </c>
      <c r="F46" s="31">
        <v>0.685884701159865</v>
      </c>
      <c r="G46" s="31"/>
    </row>
    <row r="47" spans="1:7">
      <c r="A47" s="28" t="s">
        <v>643</v>
      </c>
      <c r="B47" s="28" t="s">
        <v>642</v>
      </c>
      <c r="C47" s="28" t="s">
        <v>644</v>
      </c>
      <c r="D47" s="32">
        <v>1786858</v>
      </c>
      <c r="E47" s="30">
        <v>4197.3294420000002</v>
      </c>
      <c r="F47" s="31">
        <v>0.57848443543912598</v>
      </c>
      <c r="G47" s="31"/>
    </row>
    <row r="48" spans="1:7">
      <c r="A48" s="28" t="s">
        <v>1192</v>
      </c>
      <c r="B48" s="28" t="s">
        <v>1191</v>
      </c>
      <c r="C48" s="28" t="s">
        <v>567</v>
      </c>
      <c r="D48" s="32">
        <v>107847</v>
      </c>
      <c r="E48" s="30">
        <v>2883.3973919999999</v>
      </c>
      <c r="F48" s="31">
        <v>0.39739566205291199</v>
      </c>
      <c r="G48" s="31"/>
    </row>
    <row r="49" spans="1:7">
      <c r="A49" s="28" t="s">
        <v>561</v>
      </c>
      <c r="B49" s="28" t="s">
        <v>560</v>
      </c>
      <c r="C49" s="28" t="s">
        <v>506</v>
      </c>
      <c r="D49" s="32">
        <v>13330</v>
      </c>
      <c r="E49" s="30">
        <v>1881.5295000000001</v>
      </c>
      <c r="F49" s="31">
        <v>0.25931620226858598</v>
      </c>
      <c r="G49" s="31"/>
    </row>
    <row r="50" spans="1:7">
      <c r="A50" s="27" t="s">
        <v>65</v>
      </c>
      <c r="B50" s="27"/>
      <c r="C50" s="27"/>
      <c r="D50" s="33"/>
      <c r="E50" s="34">
        <f>SUM(E7:E49)</f>
        <v>707284.49799800001</v>
      </c>
      <c r="F50" s="35">
        <f>SUM(F7:F49)</f>
        <v>97.479380442498723</v>
      </c>
      <c r="G50" s="31"/>
    </row>
    <row r="51" spans="1:7">
      <c r="A51" s="28"/>
      <c r="B51" s="28"/>
      <c r="C51" s="28"/>
      <c r="D51" s="29"/>
      <c r="E51" s="30"/>
      <c r="F51" s="31"/>
      <c r="G51" s="31"/>
    </row>
    <row r="52" spans="1:7">
      <c r="A52" s="27" t="s">
        <v>953</v>
      </c>
      <c r="B52" s="28"/>
      <c r="C52" s="28"/>
      <c r="D52" s="29"/>
      <c r="E52" s="30"/>
      <c r="F52" s="31"/>
      <c r="G52" s="31"/>
    </row>
    <row r="53" spans="1:7">
      <c r="A53" s="28" t="s">
        <v>955</v>
      </c>
      <c r="B53" s="28" t="s">
        <v>954</v>
      </c>
      <c r="C53" s="28" t="s">
        <v>946</v>
      </c>
      <c r="D53" s="32">
        <v>72699</v>
      </c>
      <c r="E53" s="30">
        <v>2665.488679</v>
      </c>
      <c r="F53" s="31">
        <v>0.36736304236961898</v>
      </c>
      <c r="G53" s="31"/>
    </row>
    <row r="54" spans="1:7">
      <c r="A54" s="27" t="s">
        <v>65</v>
      </c>
      <c r="B54" s="27"/>
      <c r="C54" s="27"/>
      <c r="D54" s="33"/>
      <c r="E54" s="34">
        <f>SUM(E52:E53)</f>
        <v>2665.488679</v>
      </c>
      <c r="F54" s="35">
        <f>SUM(F52:F53)</f>
        <v>0.36736304236961898</v>
      </c>
      <c r="G54" s="31"/>
    </row>
    <row r="55" spans="1:7">
      <c r="A55" s="28"/>
      <c r="B55" s="28"/>
      <c r="C55" s="28"/>
      <c r="D55" s="29"/>
      <c r="E55" s="30"/>
      <c r="F55" s="31"/>
      <c r="G55" s="31"/>
    </row>
    <row r="56" spans="1:7">
      <c r="A56" s="27" t="s">
        <v>66</v>
      </c>
      <c r="B56" s="28"/>
      <c r="C56" s="28"/>
      <c r="D56" s="29"/>
      <c r="E56" s="30"/>
      <c r="F56" s="31"/>
      <c r="G56" s="31"/>
    </row>
    <row r="57" spans="1:7">
      <c r="A57" s="27" t="s">
        <v>129</v>
      </c>
      <c r="B57" s="28"/>
      <c r="C57" s="28"/>
      <c r="D57" s="29"/>
      <c r="E57" s="30"/>
      <c r="F57" s="31"/>
      <c r="G57" s="31"/>
    </row>
    <row r="58" spans="1:7">
      <c r="A58" s="28" t="s">
        <v>1067</v>
      </c>
      <c r="B58" s="28" t="s">
        <v>1726</v>
      </c>
      <c r="C58" s="28" t="s">
        <v>131</v>
      </c>
      <c r="D58" s="32">
        <v>1000000</v>
      </c>
      <c r="E58" s="30">
        <v>991.77300000000002</v>
      </c>
      <c r="F58" s="31">
        <v>0.13668816134560799</v>
      </c>
      <c r="G58" s="31">
        <v>5.2202999999999999</v>
      </c>
    </row>
    <row r="59" spans="1:7">
      <c r="A59" s="27" t="s">
        <v>65</v>
      </c>
      <c r="B59" s="27"/>
      <c r="C59" s="27"/>
      <c r="D59" s="33"/>
      <c r="E59" s="34">
        <f>SUM(E57:E58)</f>
        <v>991.77300000000002</v>
      </c>
      <c r="F59" s="35">
        <f>SUM(F57:F58)</f>
        <v>0.13668816134560799</v>
      </c>
      <c r="G59" s="31"/>
    </row>
    <row r="60" spans="1:7">
      <c r="A60" s="28"/>
      <c r="B60" s="28"/>
      <c r="C60" s="28"/>
      <c r="D60" s="29"/>
      <c r="E60" s="30"/>
      <c r="F60" s="31"/>
      <c r="G60" s="31"/>
    </row>
    <row r="61" spans="1:7">
      <c r="A61" s="27" t="s">
        <v>137</v>
      </c>
      <c r="B61" s="27"/>
      <c r="C61" s="27"/>
      <c r="D61" s="33"/>
      <c r="E61" s="34">
        <f>E50+E54+E59</f>
        <v>710941.75967699999</v>
      </c>
      <c r="F61" s="35">
        <f>F50+F54+F59</f>
        <v>97.983431646213944</v>
      </c>
      <c r="G61" s="31"/>
    </row>
    <row r="62" spans="1:7">
      <c r="A62" s="27"/>
      <c r="B62" s="27"/>
      <c r="C62" s="27"/>
      <c r="D62" s="33"/>
      <c r="E62" s="34"/>
      <c r="F62" s="35"/>
      <c r="G62" s="31"/>
    </row>
    <row r="63" spans="1:7">
      <c r="A63" s="27" t="s">
        <v>139</v>
      </c>
      <c r="B63" s="27"/>
      <c r="C63" s="27"/>
      <c r="D63" s="33"/>
      <c r="E63" s="34">
        <f>E65-(E50+E54+E59)</f>
        <v>14631.684457900003</v>
      </c>
      <c r="F63" s="35">
        <f>F65-(F50+F54+F59)</f>
        <v>2.0165683537860559</v>
      </c>
      <c r="G63" s="95"/>
    </row>
    <row r="64" spans="1:7">
      <c r="A64" s="27"/>
      <c r="B64" s="27"/>
      <c r="C64" s="27"/>
      <c r="D64" s="33"/>
      <c r="E64" s="34"/>
      <c r="F64" s="35"/>
      <c r="G64" s="27"/>
    </row>
    <row r="65" spans="1:9">
      <c r="A65" s="36" t="s">
        <v>138</v>
      </c>
      <c r="B65" s="36"/>
      <c r="C65" s="36"/>
      <c r="D65" s="37"/>
      <c r="E65" s="38">
        <v>725573.4441349</v>
      </c>
      <c r="F65" s="39">
        <v>100</v>
      </c>
      <c r="G65" s="36"/>
    </row>
    <row r="66" spans="1:9">
      <c r="A66" s="8" t="s">
        <v>1725</v>
      </c>
      <c r="B66" s="135"/>
      <c r="C66" s="135"/>
      <c r="D66" s="136"/>
      <c r="E66" s="137"/>
      <c r="F66" s="17"/>
      <c r="G66" s="135"/>
    </row>
    <row r="67" spans="1:9">
      <c r="F67" s="12"/>
      <c r="G67" s="12"/>
    </row>
    <row r="68" spans="1:9" ht="23.25" customHeight="1">
      <c r="A68" s="162" t="s">
        <v>1329</v>
      </c>
      <c r="B68" s="162"/>
      <c r="C68" s="162"/>
      <c r="D68" s="162"/>
      <c r="F68" s="12"/>
      <c r="G68" s="12"/>
      <c r="H68" s="75"/>
      <c r="I68" s="12"/>
    </row>
    <row r="69" spans="1:9">
      <c r="F69" s="12"/>
      <c r="G69" s="12"/>
    </row>
    <row r="70" spans="1:9">
      <c r="A70" s="14" t="s">
        <v>145</v>
      </c>
      <c r="F70" s="12"/>
      <c r="G70" s="12"/>
    </row>
    <row r="71" spans="1:9">
      <c r="A71" s="14" t="s">
        <v>1324</v>
      </c>
    </row>
    <row r="72" spans="1:9">
      <c r="A72" s="14" t="s">
        <v>146</v>
      </c>
      <c r="B72" s="14"/>
      <c r="C72" s="40" t="s">
        <v>1330</v>
      </c>
      <c r="D72" s="15" t="s">
        <v>147</v>
      </c>
    </row>
    <row r="73" spans="1:9">
      <c r="A73" s="8" t="s">
        <v>171</v>
      </c>
      <c r="C73" s="41">
        <v>974.06</v>
      </c>
      <c r="D73" s="41">
        <v>992.07500000000005</v>
      </c>
    </row>
    <row r="74" spans="1:9">
      <c r="A74" s="8" t="s">
        <v>419</v>
      </c>
      <c r="C74" s="41">
        <v>40.901899999999998</v>
      </c>
      <c r="D74" s="41">
        <v>41.6584</v>
      </c>
    </row>
    <row r="75" spans="1:9">
      <c r="A75" s="8" t="s">
        <v>174</v>
      </c>
      <c r="C75" s="41">
        <v>1085.154</v>
      </c>
      <c r="D75" s="41">
        <v>1105.9018000000001</v>
      </c>
    </row>
    <row r="76" spans="1:9">
      <c r="A76" s="8" t="s">
        <v>420</v>
      </c>
      <c r="C76" s="41">
        <v>47.714599999999997</v>
      </c>
      <c r="D76" s="41">
        <v>48.626399999999997</v>
      </c>
    </row>
    <row r="78" spans="1:9">
      <c r="A78" s="8" t="s">
        <v>166</v>
      </c>
    </row>
    <row r="80" spans="1:9">
      <c r="A80" s="14" t="s">
        <v>1325</v>
      </c>
      <c r="D80" s="46" t="s">
        <v>168</v>
      </c>
    </row>
    <row r="82" spans="1:4">
      <c r="A82" s="14" t="s">
        <v>1356</v>
      </c>
      <c r="D82" s="40" t="s">
        <v>168</v>
      </c>
    </row>
    <row r="83" spans="1:4">
      <c r="A83" s="14"/>
      <c r="D83" s="8"/>
    </row>
    <row r="84" spans="1:4">
      <c r="A84" s="14" t="s">
        <v>739</v>
      </c>
      <c r="D84" s="40" t="s">
        <v>168</v>
      </c>
    </row>
    <row r="86" spans="1:4">
      <c r="A86" s="14" t="s">
        <v>1349</v>
      </c>
      <c r="D86" s="51">
        <v>0.76705493123993795</v>
      </c>
    </row>
    <row r="88" spans="1:4">
      <c r="A88" s="14" t="s">
        <v>1337</v>
      </c>
      <c r="D88" s="46" t="s">
        <v>168</v>
      </c>
    </row>
    <row r="90" spans="1:4">
      <c r="A90" s="79" t="s">
        <v>1357</v>
      </c>
      <c r="B90" s="80"/>
      <c r="C90" s="80"/>
      <c r="D90" s="12"/>
    </row>
    <row r="91" spans="1:4">
      <c r="A91" s="80"/>
      <c r="B91" s="80"/>
      <c r="C91" s="80"/>
      <c r="D91" s="12"/>
    </row>
    <row r="92" spans="1:4">
      <c r="A92" s="81" t="s">
        <v>1358</v>
      </c>
      <c r="B92" s="82" t="s">
        <v>1359</v>
      </c>
      <c r="C92" s="82" t="s">
        <v>1360</v>
      </c>
      <c r="D92" s="12"/>
    </row>
    <row r="93" spans="1:4">
      <c r="A93" s="83" t="s">
        <v>1362</v>
      </c>
      <c r="B93" s="84">
        <v>2665.4886791999998</v>
      </c>
      <c r="C93" s="85">
        <v>3.6736304239718383E-3</v>
      </c>
      <c r="D93" s="12"/>
    </row>
    <row r="94" spans="1:4">
      <c r="D94" s="8"/>
    </row>
    <row r="95" spans="1:4">
      <c r="A95" s="14" t="s">
        <v>1355</v>
      </c>
      <c r="D95" s="40" t="s">
        <v>168</v>
      </c>
    </row>
    <row r="96" spans="1:4">
      <c r="D96" s="8"/>
    </row>
    <row r="97" spans="1:9">
      <c r="A97" s="14" t="s">
        <v>1351</v>
      </c>
      <c r="B97" s="14"/>
      <c r="D97" s="40" t="s">
        <v>168</v>
      </c>
    </row>
    <row r="98" spans="1:9">
      <c r="A98" s="14"/>
      <c r="B98" s="14"/>
      <c r="D98" s="8"/>
    </row>
    <row r="99" spans="1:9">
      <c r="A99" s="14" t="s">
        <v>1352</v>
      </c>
      <c r="B99" s="14"/>
      <c r="D99" s="40" t="s">
        <v>168</v>
      </c>
    </row>
    <row r="100" spans="1:9">
      <c r="A100" s="14"/>
      <c r="B100" s="14"/>
      <c r="D100" s="8"/>
    </row>
    <row r="101" spans="1:9">
      <c r="A101" s="14" t="s">
        <v>1353</v>
      </c>
      <c r="B101" s="14"/>
      <c r="D101" s="40" t="s">
        <v>168</v>
      </c>
    </row>
    <row r="102" spans="1:9">
      <c r="D102" s="8"/>
    </row>
    <row r="103" spans="1:9">
      <c r="A103" s="76" t="s">
        <v>1354</v>
      </c>
      <c r="B103" s="77"/>
      <c r="C103" s="77"/>
      <c r="D103" s="77"/>
      <c r="E103" s="75"/>
    </row>
    <row r="105" spans="1:9">
      <c r="A105" s="76" t="s">
        <v>1538</v>
      </c>
      <c r="B105" s="77"/>
      <c r="C105" s="77"/>
      <c r="D105" s="77"/>
      <c r="E105" s="75"/>
      <c r="F105" s="75"/>
      <c r="G105" s="77"/>
      <c r="H105" s="77"/>
      <c r="I105" s="77"/>
    </row>
    <row r="106" spans="1:9">
      <c r="A106" s="98"/>
      <c r="B106" s="77"/>
      <c r="C106" s="77"/>
      <c r="D106" s="77"/>
      <c r="E106" s="75"/>
      <c r="F106" s="75"/>
      <c r="G106" s="77"/>
      <c r="H106" s="77"/>
      <c r="I106" s="77"/>
    </row>
    <row r="107" spans="1:9">
      <c r="A107" s="77"/>
      <c r="B107" s="77"/>
      <c r="C107" s="77"/>
      <c r="D107" s="77"/>
      <c r="E107" s="75"/>
      <c r="F107" s="75"/>
      <c r="G107" s="77"/>
      <c r="H107" s="77"/>
      <c r="I107" s="77"/>
    </row>
    <row r="108" spans="1:9">
      <c r="A108" s="77"/>
      <c r="B108" s="77"/>
      <c r="C108" s="77"/>
      <c r="D108" s="77"/>
      <c r="E108" s="75"/>
      <c r="F108" s="75"/>
      <c r="G108" s="77"/>
      <c r="H108" s="77"/>
      <c r="I108" s="77"/>
    </row>
    <row r="109" spans="1:9">
      <c r="A109" s="77"/>
      <c r="B109" s="77"/>
      <c r="C109" s="77"/>
      <c r="D109" s="77"/>
      <c r="E109" s="75"/>
      <c r="F109" s="75"/>
      <c r="G109" s="77"/>
      <c r="H109" s="77"/>
      <c r="I109" s="77"/>
    </row>
    <row r="110" spans="1:9">
      <c r="A110" s="77"/>
      <c r="B110" s="77"/>
      <c r="C110" s="77"/>
      <c r="D110" s="77"/>
      <c r="E110" s="75"/>
      <c r="F110" s="75"/>
      <c r="G110" s="77"/>
      <c r="H110" s="77"/>
      <c r="I110" s="77"/>
    </row>
    <row r="111" spans="1:9">
      <c r="A111" s="77"/>
      <c r="B111" s="77"/>
      <c r="C111" s="77"/>
      <c r="D111" s="77"/>
      <c r="E111" s="75"/>
      <c r="F111" s="75"/>
      <c r="G111" s="77"/>
      <c r="H111" s="77"/>
      <c r="I111" s="77"/>
    </row>
    <row r="112" spans="1:9">
      <c r="A112" s="77"/>
      <c r="B112" s="77"/>
      <c r="C112" s="77"/>
      <c r="D112" s="77"/>
      <c r="E112" s="75"/>
      <c r="F112" s="75"/>
      <c r="G112" s="77"/>
      <c r="H112" s="77"/>
      <c r="I112" s="77"/>
    </row>
    <row r="113" spans="1:9">
      <c r="A113" s="77"/>
      <c r="B113" s="77"/>
      <c r="C113" s="77"/>
      <c r="D113" s="77"/>
      <c r="E113" s="75"/>
      <c r="F113" s="75"/>
      <c r="G113" s="77"/>
      <c r="H113" s="77"/>
      <c r="I113" s="77"/>
    </row>
    <row r="114" spans="1:9">
      <c r="A114" s="77"/>
      <c r="B114" s="77"/>
      <c r="C114" s="77"/>
      <c r="D114" s="77"/>
      <c r="E114" s="75"/>
      <c r="F114" s="75"/>
      <c r="G114" s="77"/>
      <c r="H114" s="77"/>
      <c r="I114" s="77"/>
    </row>
    <row r="115" spans="1:9">
      <c r="A115" s="77"/>
      <c r="B115" s="77"/>
      <c r="C115" s="77"/>
      <c r="D115" s="77"/>
      <c r="E115" s="75"/>
      <c r="F115" s="75"/>
      <c r="G115" s="77"/>
      <c r="H115" s="77"/>
      <c r="I115" s="77"/>
    </row>
    <row r="116" spans="1:9">
      <c r="A116" s="77"/>
      <c r="B116" s="77"/>
      <c r="C116" s="77"/>
      <c r="D116" s="77"/>
      <c r="E116" s="75"/>
      <c r="F116" s="75"/>
      <c r="G116" s="77"/>
      <c r="H116" s="77"/>
      <c r="I116" s="77"/>
    </row>
    <row r="117" spans="1:9">
      <c r="A117" s="77"/>
      <c r="B117" s="77"/>
      <c r="C117" s="77"/>
      <c r="D117" s="77"/>
      <c r="E117" s="75"/>
      <c r="F117" s="75"/>
      <c r="G117" s="77"/>
      <c r="H117" s="77"/>
      <c r="I117" s="77"/>
    </row>
    <row r="118" spans="1:9">
      <c r="A118" s="77"/>
      <c r="B118" s="77"/>
      <c r="C118" s="77"/>
      <c r="D118" s="77"/>
      <c r="E118" s="75"/>
      <c r="F118" s="75"/>
      <c r="G118" s="77"/>
      <c r="H118" s="77"/>
      <c r="I118" s="77"/>
    </row>
    <row r="119" spans="1:9">
      <c r="A119" s="77"/>
      <c r="B119" s="77"/>
      <c r="C119" s="77"/>
      <c r="D119" s="77"/>
      <c r="E119" s="75"/>
      <c r="F119" s="75"/>
      <c r="G119" s="77"/>
      <c r="H119" s="77"/>
      <c r="I119" s="77"/>
    </row>
    <row r="120" spans="1:9">
      <c r="A120" s="77"/>
      <c r="B120" s="77"/>
      <c r="C120" s="77"/>
      <c r="D120" s="77"/>
      <c r="E120" s="75"/>
      <c r="F120" s="75"/>
      <c r="G120" s="77"/>
      <c r="H120" s="77"/>
      <c r="I120" s="77"/>
    </row>
    <row r="121" spans="1:9">
      <c r="A121" s="77"/>
      <c r="B121" s="77"/>
      <c r="C121" s="77"/>
      <c r="D121" s="77"/>
      <c r="E121" s="75"/>
      <c r="F121" s="75"/>
      <c r="G121" s="77"/>
      <c r="H121" s="77"/>
      <c r="I121" s="77"/>
    </row>
    <row r="122" spans="1:9">
      <c r="A122" s="77"/>
      <c r="B122" s="77"/>
      <c r="C122" s="77"/>
      <c r="D122" s="77"/>
      <c r="E122" s="75"/>
      <c r="F122" s="75"/>
      <c r="G122" s="77"/>
      <c r="H122" s="77"/>
      <c r="I122" s="77"/>
    </row>
    <row r="123" spans="1:9">
      <c r="A123" s="76" t="s">
        <v>1404</v>
      </c>
      <c r="B123" s="77"/>
      <c r="C123" s="77"/>
      <c r="D123" s="77"/>
      <c r="E123" s="75"/>
      <c r="F123" s="75"/>
      <c r="G123" s="77"/>
      <c r="H123" s="77"/>
      <c r="I123" s="77"/>
    </row>
    <row r="124" spans="1:9">
      <c r="A124" s="77"/>
      <c r="B124" s="77"/>
      <c r="C124" s="77"/>
      <c r="D124" s="77"/>
      <c r="E124" s="75"/>
      <c r="F124" s="75"/>
      <c r="G124" s="77"/>
      <c r="H124" s="77"/>
      <c r="I124" s="77"/>
    </row>
    <row r="125" spans="1:9">
      <c r="A125" s="76" t="s">
        <v>1539</v>
      </c>
      <c r="B125" s="77"/>
      <c r="C125" s="77"/>
      <c r="D125" s="77"/>
      <c r="E125" s="75"/>
      <c r="F125" s="75"/>
      <c r="G125" s="77"/>
      <c r="H125" s="77"/>
      <c r="I125" s="77"/>
    </row>
    <row r="126" spans="1:9">
      <c r="A126" s="77"/>
      <c r="B126" s="77"/>
      <c r="C126" s="77"/>
      <c r="D126" s="77"/>
      <c r="E126" s="75"/>
      <c r="F126" s="75"/>
      <c r="G126" s="77"/>
      <c r="H126" s="77"/>
      <c r="I126" s="77"/>
    </row>
    <row r="127" spans="1:9">
      <c r="A127" s="77"/>
      <c r="B127" s="77"/>
      <c r="C127" s="77"/>
      <c r="D127" s="77"/>
      <c r="E127" s="75"/>
      <c r="F127" s="75"/>
      <c r="G127" s="77"/>
      <c r="H127" s="77"/>
      <c r="I127" s="77"/>
    </row>
    <row r="128" spans="1:9">
      <c r="A128" s="77"/>
      <c r="B128" s="77"/>
      <c r="C128" s="77"/>
      <c r="D128" s="77"/>
      <c r="E128" s="75"/>
      <c r="F128" s="75"/>
      <c r="G128" s="77"/>
      <c r="H128" s="77"/>
      <c r="I128" s="77"/>
    </row>
    <row r="129" spans="1:9">
      <c r="A129" s="77"/>
      <c r="B129" s="77"/>
      <c r="C129" s="77"/>
      <c r="D129" s="77"/>
      <c r="E129" s="75"/>
      <c r="F129" s="75"/>
      <c r="G129" s="77"/>
      <c r="H129" s="77"/>
      <c r="I129" s="77"/>
    </row>
    <row r="130" spans="1:9">
      <c r="A130" s="77"/>
      <c r="B130" s="77"/>
      <c r="C130" s="77"/>
      <c r="D130" s="77"/>
      <c r="E130" s="75"/>
      <c r="F130" s="75"/>
      <c r="G130" s="77"/>
      <c r="H130" s="77"/>
      <c r="I130" s="77"/>
    </row>
    <row r="131" spans="1:9">
      <c r="A131" s="77"/>
      <c r="B131" s="77"/>
      <c r="C131" s="77"/>
      <c r="D131" s="77"/>
      <c r="E131" s="75"/>
      <c r="F131" s="75"/>
      <c r="G131" s="77"/>
      <c r="H131" s="77"/>
      <c r="I131" s="77"/>
    </row>
    <row r="132" spans="1:9">
      <c r="A132" s="77"/>
      <c r="B132" s="77"/>
      <c r="C132" s="77"/>
      <c r="D132" s="77"/>
      <c r="E132" s="75"/>
      <c r="F132" s="75"/>
      <c r="G132" s="77"/>
      <c r="H132" s="77"/>
      <c r="I132" s="77"/>
    </row>
    <row r="133" spans="1:9">
      <c r="A133" s="77"/>
      <c r="B133" s="77"/>
      <c r="C133" s="77"/>
      <c r="D133" s="77"/>
      <c r="E133" s="75"/>
      <c r="F133" s="75"/>
      <c r="G133" s="77"/>
      <c r="H133" s="77"/>
      <c r="I133" s="77"/>
    </row>
    <row r="134" spans="1:9">
      <c r="A134" s="77"/>
      <c r="B134" s="77"/>
      <c r="C134" s="77"/>
      <c r="D134" s="77"/>
      <c r="E134" s="75"/>
      <c r="F134" s="75"/>
      <c r="G134" s="77"/>
      <c r="H134" s="77"/>
      <c r="I134" s="77"/>
    </row>
    <row r="135" spans="1:9">
      <c r="A135" s="77"/>
      <c r="B135" s="77"/>
      <c r="C135" s="77"/>
      <c r="D135" s="77"/>
      <c r="E135" s="75"/>
      <c r="F135" s="75"/>
      <c r="G135" s="77"/>
      <c r="H135" s="77"/>
      <c r="I135" s="77"/>
    </row>
    <row r="136" spans="1:9">
      <c r="A136" s="77"/>
      <c r="B136" s="77"/>
      <c r="C136" s="77"/>
      <c r="D136" s="77"/>
      <c r="E136" s="75"/>
      <c r="F136" s="75"/>
      <c r="G136" s="77"/>
      <c r="H136" s="77"/>
      <c r="I136" s="77"/>
    </row>
    <row r="137" spans="1:9">
      <c r="A137" s="77"/>
      <c r="B137" s="77"/>
      <c r="C137" s="77"/>
      <c r="D137" s="77"/>
      <c r="E137" s="75"/>
      <c r="F137" s="75"/>
      <c r="G137" s="77"/>
      <c r="H137" s="77"/>
      <c r="I137" s="77"/>
    </row>
    <row r="138" spans="1:9">
      <c r="A138" s="77"/>
      <c r="B138" s="77"/>
      <c r="C138" s="77"/>
      <c r="D138" s="77"/>
      <c r="E138" s="75"/>
      <c r="F138" s="75"/>
      <c r="G138" s="77"/>
      <c r="H138" s="77"/>
      <c r="I138" s="77"/>
    </row>
    <row r="139" spans="1:9">
      <c r="A139" s="77"/>
      <c r="B139" s="77"/>
      <c r="C139" s="77"/>
      <c r="D139" s="77"/>
      <c r="E139" s="75"/>
      <c r="F139" s="75"/>
      <c r="G139" s="77"/>
      <c r="H139" s="77"/>
      <c r="I139" s="77"/>
    </row>
    <row r="140" spans="1:9">
      <c r="A140" s="77"/>
      <c r="B140" s="77"/>
      <c r="C140" s="77"/>
      <c r="D140" s="77"/>
      <c r="E140" s="75"/>
      <c r="F140" s="75"/>
      <c r="G140" s="77"/>
      <c r="H140" s="77"/>
      <c r="I140" s="77"/>
    </row>
    <row r="141" spans="1:9">
      <c r="A141" s="77"/>
      <c r="B141" s="77"/>
      <c r="C141" s="77"/>
      <c r="D141" s="77"/>
      <c r="E141" s="75"/>
      <c r="F141" s="75"/>
      <c r="G141" s="77"/>
      <c r="H141" s="77"/>
      <c r="I141" s="77"/>
    </row>
    <row r="142" spans="1:9">
      <c r="A142" s="77" t="s">
        <v>1405</v>
      </c>
      <c r="B142" s="77"/>
      <c r="C142" s="77"/>
      <c r="D142" s="77"/>
      <c r="E142" s="75"/>
      <c r="F142" s="75"/>
      <c r="G142" s="77"/>
      <c r="H142" s="77"/>
      <c r="I142" s="77"/>
    </row>
    <row r="143" spans="1:9">
      <c r="B143" s="77"/>
      <c r="C143" s="77"/>
      <c r="D143" s="77"/>
      <c r="E143" s="75"/>
      <c r="F143" s="75"/>
      <c r="G143" s="77"/>
      <c r="H143" s="77"/>
      <c r="I143" s="77"/>
    </row>
    <row r="144" spans="1:9">
      <c r="A144" s="77" t="s">
        <v>1386</v>
      </c>
      <c r="D144" s="8"/>
      <c r="F144" s="75"/>
    </row>
    <row r="145" spans="4:6">
      <c r="D145" s="8"/>
      <c r="F145" s="75"/>
    </row>
    <row r="146" spans="4:6">
      <c r="D146" s="8"/>
      <c r="F146" s="75"/>
    </row>
    <row r="147" spans="4:6">
      <c r="D147" s="8"/>
      <c r="F147" s="75"/>
    </row>
    <row r="148" spans="4:6">
      <c r="D148" s="8"/>
      <c r="F148" s="75"/>
    </row>
    <row r="149" spans="4:6">
      <c r="D149" s="8"/>
      <c r="F149" s="75"/>
    </row>
    <row r="150" spans="4:6">
      <c r="D150" s="8"/>
      <c r="F150" s="75"/>
    </row>
    <row r="151" spans="4:6">
      <c r="D151" s="8"/>
      <c r="F151" s="75"/>
    </row>
    <row r="152" spans="4:6">
      <c r="D152" s="8"/>
      <c r="F152" s="75"/>
    </row>
    <row r="153" spans="4:6">
      <c r="D153" s="8"/>
      <c r="F153" s="75"/>
    </row>
    <row r="154" spans="4:6">
      <c r="D154" s="8"/>
      <c r="F154" s="75"/>
    </row>
    <row r="155" spans="4:6">
      <c r="D155" s="8"/>
      <c r="F155" s="75"/>
    </row>
    <row r="156" spans="4:6">
      <c r="D156" s="8"/>
      <c r="F156" s="75"/>
    </row>
    <row r="157" spans="4:6">
      <c r="D157" s="8"/>
      <c r="F157" s="75"/>
    </row>
    <row r="158" spans="4:6">
      <c r="D158" s="8"/>
      <c r="F158" s="75"/>
    </row>
    <row r="159" spans="4:6">
      <c r="D159" s="8"/>
      <c r="F159" s="75"/>
    </row>
    <row r="160" spans="4:6">
      <c r="D160" s="8"/>
      <c r="F160" s="75"/>
    </row>
    <row r="161" spans="4:6">
      <c r="D161" s="8"/>
      <c r="F161" s="75"/>
    </row>
    <row r="162" spans="4:6">
      <c r="D162" s="8"/>
      <c r="F162" s="75"/>
    </row>
    <row r="163" spans="4:6">
      <c r="D163" s="8"/>
      <c r="F163" s="75"/>
    </row>
    <row r="164" spans="4:6">
      <c r="D164" s="8"/>
      <c r="F164" s="75"/>
    </row>
  </sheetData>
  <mergeCells count="2">
    <mergeCell ref="A1:F1"/>
    <mergeCell ref="A68:D68"/>
  </mergeCells>
  <conditionalFormatting sqref="F2:F3 F5:F66 F71:F104 F165:F65536">
    <cfRule type="cellIs" dxfId="44" priority="4" stopIfTrue="1" operator="between">
      <formula>0.009</formula>
      <formula>-0.009</formula>
    </cfRule>
  </conditionalFormatting>
  <conditionalFormatting sqref="H68">
    <cfRule type="cellIs" dxfId="43" priority="3" stopIfTrue="1" operator="between">
      <formula>0.009</formula>
      <formula>-0.009</formula>
    </cfRule>
  </conditionalFormatting>
  <conditionalFormatting sqref="F105:F139">
    <cfRule type="cellIs" dxfId="42" priority="1" stopIfTrue="1" operator="between">
      <formula>0.009</formula>
      <formula>-0.009</formula>
    </cfRule>
  </conditionalFormatting>
  <conditionalFormatting sqref="F144:F164">
    <cfRule type="cellIs" dxfId="41" priority="2"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D487C-E9C2-4812-9513-EC596EC9FC70}">
  <dimension ref="A1:I132"/>
  <sheetViews>
    <sheetView zoomScale="80" zoomScaleNormal="80" workbookViewId="0">
      <selection sqref="A1:F1"/>
    </sheetView>
  </sheetViews>
  <sheetFormatPr defaultColWidth="9.28515625" defaultRowHeight="11.25"/>
  <cols>
    <col min="1" max="1" width="33.85546875" style="8" bestFit="1" customWidth="1"/>
    <col min="2" max="2" width="22.42578125" style="8" bestFit="1" customWidth="1"/>
    <col min="3" max="3" width="22.28515625" style="8" bestFit="1" customWidth="1"/>
    <col min="4" max="4" width="15.7109375" style="9" customWidth="1"/>
    <col min="5" max="5" width="24.85546875" style="12" customWidth="1"/>
    <col min="6" max="6" width="11.7109375" style="13" bestFit="1" customWidth="1"/>
    <col min="7" max="16384" width="9.28515625" style="8"/>
  </cols>
  <sheetData>
    <row r="1" spans="1:7" s="1" customFormat="1" ht="15">
      <c r="A1" s="160" t="s">
        <v>35</v>
      </c>
      <c r="B1" s="174"/>
      <c r="C1" s="174"/>
      <c r="D1" s="174"/>
      <c r="E1" s="174"/>
      <c r="F1" s="174"/>
    </row>
    <row r="2" spans="1:7" s="1" customFormat="1" ht="12">
      <c r="D2" s="6"/>
      <c r="E2" s="7"/>
      <c r="F2" s="11"/>
    </row>
    <row r="3" spans="1:7" s="1" customFormat="1" ht="12">
      <c r="A3" s="10" t="s">
        <v>7</v>
      </c>
      <c r="B3" s="2"/>
      <c r="C3" s="3"/>
      <c r="D3" s="4"/>
      <c r="E3" s="5"/>
      <c r="F3" s="11"/>
    </row>
    <row r="4" spans="1:7" s="1" customFormat="1" ht="19.149999999999999" customHeight="1">
      <c r="A4" s="18" t="s">
        <v>2</v>
      </c>
      <c r="B4" s="18" t="s">
        <v>0</v>
      </c>
      <c r="C4" s="19" t="s">
        <v>4</v>
      </c>
      <c r="D4" s="20" t="s">
        <v>1</v>
      </c>
      <c r="E4" s="91" t="s">
        <v>6</v>
      </c>
      <c r="F4" s="21" t="s">
        <v>3</v>
      </c>
      <c r="G4" s="92" t="s">
        <v>5</v>
      </c>
    </row>
    <row r="5" spans="1:7">
      <c r="A5" s="22" t="s">
        <v>485</v>
      </c>
      <c r="B5" s="23"/>
      <c r="C5" s="23"/>
      <c r="D5" s="24"/>
      <c r="E5" s="25"/>
      <c r="F5" s="26"/>
      <c r="G5" s="93"/>
    </row>
    <row r="6" spans="1:7">
      <c r="A6" s="27" t="s">
        <v>44</v>
      </c>
      <c r="B6" s="28"/>
      <c r="C6" s="28"/>
      <c r="D6" s="29"/>
      <c r="E6" s="30"/>
      <c r="F6" s="31"/>
      <c r="G6" s="31"/>
    </row>
    <row r="7" spans="1:7">
      <c r="A7" s="28" t="s">
        <v>487</v>
      </c>
      <c r="B7" s="28" t="s">
        <v>486</v>
      </c>
      <c r="C7" s="28" t="s">
        <v>488</v>
      </c>
      <c r="D7" s="32">
        <v>12700000</v>
      </c>
      <c r="E7" s="30">
        <v>101339.65</v>
      </c>
      <c r="F7" s="31">
        <v>8.88249840263172</v>
      </c>
      <c r="G7" s="31"/>
    </row>
    <row r="8" spans="1:7">
      <c r="A8" s="28" t="s">
        <v>490</v>
      </c>
      <c r="B8" s="28" t="s">
        <v>489</v>
      </c>
      <c r="C8" s="28" t="s">
        <v>488</v>
      </c>
      <c r="D8" s="32">
        <v>6750000</v>
      </c>
      <c r="E8" s="30">
        <v>92826</v>
      </c>
      <c r="F8" s="31">
        <v>8.1362704205381799</v>
      </c>
      <c r="G8" s="31"/>
    </row>
    <row r="9" spans="1:7">
      <c r="A9" s="28" t="s">
        <v>494</v>
      </c>
      <c r="B9" s="28" t="s">
        <v>493</v>
      </c>
      <c r="C9" s="28" t="s">
        <v>488</v>
      </c>
      <c r="D9" s="32">
        <v>6500000</v>
      </c>
      <c r="E9" s="30">
        <v>87470.5</v>
      </c>
      <c r="F9" s="31">
        <v>7.6668567192347501</v>
      </c>
      <c r="G9" s="31"/>
    </row>
    <row r="10" spans="1:7">
      <c r="A10" s="28" t="s">
        <v>499</v>
      </c>
      <c r="B10" s="28" t="s">
        <v>498</v>
      </c>
      <c r="C10" s="28" t="s">
        <v>500</v>
      </c>
      <c r="D10" s="32">
        <v>5240000</v>
      </c>
      <c r="E10" s="30">
        <v>67800.36</v>
      </c>
      <c r="F10" s="31">
        <v>5.9427537927934004</v>
      </c>
      <c r="G10" s="31"/>
    </row>
    <row r="11" spans="1:7">
      <c r="A11" s="28" t="s">
        <v>502</v>
      </c>
      <c r="B11" s="28" t="s">
        <v>501</v>
      </c>
      <c r="C11" s="28" t="s">
        <v>503</v>
      </c>
      <c r="D11" s="32">
        <v>3500000</v>
      </c>
      <c r="E11" s="30">
        <v>64820</v>
      </c>
      <c r="F11" s="31">
        <v>5.6815229424868603</v>
      </c>
      <c r="G11" s="31"/>
    </row>
    <row r="12" spans="1:7">
      <c r="A12" s="28" t="s">
        <v>511</v>
      </c>
      <c r="B12" s="28" t="s">
        <v>510</v>
      </c>
      <c r="C12" s="28" t="s">
        <v>512</v>
      </c>
      <c r="D12" s="32">
        <v>23500000</v>
      </c>
      <c r="E12" s="30">
        <v>62181</v>
      </c>
      <c r="F12" s="31">
        <v>5.4502125591912298</v>
      </c>
      <c r="G12" s="31"/>
    </row>
    <row r="13" spans="1:7">
      <c r="A13" s="28" t="s">
        <v>721</v>
      </c>
      <c r="B13" s="28" t="s">
        <v>720</v>
      </c>
      <c r="C13" s="28" t="s">
        <v>523</v>
      </c>
      <c r="D13" s="32">
        <v>2950000</v>
      </c>
      <c r="E13" s="30">
        <v>54943.75</v>
      </c>
      <c r="F13" s="31">
        <v>4.8158620205378302</v>
      </c>
      <c r="G13" s="31"/>
    </row>
    <row r="14" spans="1:7">
      <c r="A14" s="28" t="s">
        <v>892</v>
      </c>
      <c r="B14" s="28" t="s">
        <v>891</v>
      </c>
      <c r="C14" s="28" t="s">
        <v>509</v>
      </c>
      <c r="D14" s="32">
        <v>2650000</v>
      </c>
      <c r="E14" s="30">
        <v>53834.75</v>
      </c>
      <c r="F14" s="31">
        <v>4.7186573160759702</v>
      </c>
      <c r="G14" s="31"/>
    </row>
    <row r="15" spans="1:7">
      <c r="A15" s="28" t="s">
        <v>561</v>
      </c>
      <c r="B15" s="28" t="s">
        <v>560</v>
      </c>
      <c r="C15" s="28" t="s">
        <v>506</v>
      </c>
      <c r="D15" s="32">
        <v>308000</v>
      </c>
      <c r="E15" s="30">
        <v>43474.2</v>
      </c>
      <c r="F15" s="31">
        <v>3.8105471259836801</v>
      </c>
      <c r="G15" s="31"/>
    </row>
    <row r="16" spans="1:7">
      <c r="A16" s="28" t="s">
        <v>548</v>
      </c>
      <c r="B16" s="28" t="s">
        <v>547</v>
      </c>
      <c r="C16" s="28" t="s">
        <v>549</v>
      </c>
      <c r="D16" s="32">
        <v>750000</v>
      </c>
      <c r="E16" s="30">
        <v>40263</v>
      </c>
      <c r="F16" s="31">
        <v>3.5290829718196299</v>
      </c>
      <c r="G16" s="31"/>
    </row>
    <row r="17" spans="1:7">
      <c r="A17" s="28" t="s">
        <v>605</v>
      </c>
      <c r="B17" s="28" t="s">
        <v>604</v>
      </c>
      <c r="C17" s="28" t="s">
        <v>606</v>
      </c>
      <c r="D17" s="32">
        <v>2400000</v>
      </c>
      <c r="E17" s="30">
        <v>39086.400000000001</v>
      </c>
      <c r="F17" s="31">
        <v>3.42595307527335</v>
      </c>
      <c r="G17" s="31"/>
    </row>
    <row r="18" spans="1:7">
      <c r="A18" s="28" t="s">
        <v>991</v>
      </c>
      <c r="B18" s="28" t="s">
        <v>990</v>
      </c>
      <c r="C18" s="28" t="s">
        <v>535</v>
      </c>
      <c r="D18" s="32">
        <v>2584487</v>
      </c>
      <c r="E18" s="30">
        <v>35627.153299999998</v>
      </c>
      <c r="F18" s="31">
        <v>3.1227474367393802</v>
      </c>
      <c r="G18" s="31"/>
    </row>
    <row r="19" spans="1:7">
      <c r="A19" s="28" t="s">
        <v>537</v>
      </c>
      <c r="B19" s="28" t="s">
        <v>536</v>
      </c>
      <c r="C19" s="28" t="s">
        <v>538</v>
      </c>
      <c r="D19" s="32">
        <v>18000000</v>
      </c>
      <c r="E19" s="30">
        <v>33850.800000000003</v>
      </c>
      <c r="F19" s="31">
        <v>2.9670487013504201</v>
      </c>
      <c r="G19" s="31"/>
    </row>
    <row r="20" spans="1:7">
      <c r="A20" s="28" t="s">
        <v>508</v>
      </c>
      <c r="B20" s="28" t="s">
        <v>507</v>
      </c>
      <c r="C20" s="28" t="s">
        <v>509</v>
      </c>
      <c r="D20" s="32">
        <v>2750000</v>
      </c>
      <c r="E20" s="30">
        <v>27511</v>
      </c>
      <c r="F20" s="31">
        <v>2.4113603466639302</v>
      </c>
      <c r="G20" s="31"/>
    </row>
    <row r="21" spans="1:7">
      <c r="A21" s="28" t="s">
        <v>1220</v>
      </c>
      <c r="B21" s="28" t="s">
        <v>1219</v>
      </c>
      <c r="C21" s="28" t="s">
        <v>515</v>
      </c>
      <c r="D21" s="32">
        <v>500000</v>
      </c>
      <c r="E21" s="30">
        <v>27137.5</v>
      </c>
      <c r="F21" s="31">
        <v>2.3786227838898002</v>
      </c>
      <c r="G21" s="31"/>
    </row>
    <row r="22" spans="1:7">
      <c r="A22" s="28" t="s">
        <v>571</v>
      </c>
      <c r="B22" s="28" t="s">
        <v>570</v>
      </c>
      <c r="C22" s="28" t="s">
        <v>552</v>
      </c>
      <c r="D22" s="32">
        <v>4700000</v>
      </c>
      <c r="E22" s="30">
        <v>27064.95</v>
      </c>
      <c r="F22" s="31">
        <v>2.3722637204915098</v>
      </c>
      <c r="G22" s="31"/>
    </row>
    <row r="23" spans="1:7">
      <c r="A23" s="28" t="s">
        <v>492</v>
      </c>
      <c r="B23" s="28" t="s">
        <v>491</v>
      </c>
      <c r="C23" s="28" t="s">
        <v>488</v>
      </c>
      <c r="D23" s="32">
        <v>2600000</v>
      </c>
      <c r="E23" s="30">
        <v>26699.4</v>
      </c>
      <c r="F23" s="31">
        <v>2.3402229813426998</v>
      </c>
      <c r="G23" s="31"/>
    </row>
    <row r="24" spans="1:7">
      <c r="A24" s="28" t="s">
        <v>886</v>
      </c>
      <c r="B24" s="28" t="s">
        <v>885</v>
      </c>
      <c r="C24" s="28" t="s">
        <v>549</v>
      </c>
      <c r="D24" s="32">
        <v>5300000</v>
      </c>
      <c r="E24" s="30">
        <v>25018.65</v>
      </c>
      <c r="F24" s="31">
        <v>2.1929039488591302</v>
      </c>
      <c r="G24" s="31"/>
    </row>
    <row r="25" spans="1:7">
      <c r="A25" s="28" t="s">
        <v>803</v>
      </c>
      <c r="B25" s="28" t="s">
        <v>802</v>
      </c>
      <c r="C25" s="28" t="s">
        <v>559</v>
      </c>
      <c r="D25" s="32">
        <v>2300000</v>
      </c>
      <c r="E25" s="30">
        <v>23969.45</v>
      </c>
      <c r="F25" s="31">
        <v>2.1009407604719499</v>
      </c>
      <c r="G25" s="31"/>
    </row>
    <row r="26" spans="1:7">
      <c r="A26" s="28" t="s">
        <v>608</v>
      </c>
      <c r="B26" s="28" t="s">
        <v>607</v>
      </c>
      <c r="C26" s="28" t="s">
        <v>609</v>
      </c>
      <c r="D26" s="32">
        <v>1075304</v>
      </c>
      <c r="E26" s="30">
        <v>22777.089329999999</v>
      </c>
      <c r="F26" s="31">
        <v>1.99642942905689</v>
      </c>
      <c r="G26" s="31"/>
    </row>
    <row r="27" spans="1:7">
      <c r="A27" s="28" t="s">
        <v>627</v>
      </c>
      <c r="B27" s="28" t="s">
        <v>626</v>
      </c>
      <c r="C27" s="28" t="s">
        <v>526</v>
      </c>
      <c r="D27" s="32">
        <v>5700000</v>
      </c>
      <c r="E27" s="30">
        <v>21973.5</v>
      </c>
      <c r="F27" s="31">
        <v>1.92599420513321</v>
      </c>
      <c r="G27" s="31"/>
    </row>
    <row r="28" spans="1:7">
      <c r="A28" s="28" t="s">
        <v>556</v>
      </c>
      <c r="B28" s="28" t="s">
        <v>555</v>
      </c>
      <c r="C28" s="28" t="s">
        <v>544</v>
      </c>
      <c r="D28" s="32">
        <v>410314</v>
      </c>
      <c r="E28" s="30">
        <v>17976.67697</v>
      </c>
      <c r="F28" s="31">
        <v>1.5756695870831601</v>
      </c>
      <c r="G28" s="31"/>
    </row>
    <row r="29" spans="1:7">
      <c r="A29" s="28" t="s">
        <v>618</v>
      </c>
      <c r="B29" s="28" t="s">
        <v>617</v>
      </c>
      <c r="C29" s="28" t="s">
        <v>541</v>
      </c>
      <c r="D29" s="32">
        <v>200000</v>
      </c>
      <c r="E29" s="30">
        <v>17364</v>
      </c>
      <c r="F29" s="31">
        <v>1.5219679786075599</v>
      </c>
      <c r="G29" s="31"/>
    </row>
    <row r="30" spans="1:7">
      <c r="A30" s="28" t="s">
        <v>880</v>
      </c>
      <c r="B30" s="28" t="s">
        <v>879</v>
      </c>
      <c r="C30" s="28" t="s">
        <v>515</v>
      </c>
      <c r="D30" s="32">
        <v>906742</v>
      </c>
      <c r="E30" s="30">
        <v>16218.89415</v>
      </c>
      <c r="F30" s="31">
        <v>1.4215985685743699</v>
      </c>
      <c r="G30" s="31"/>
    </row>
    <row r="31" spans="1:7">
      <c r="A31" s="28" t="s">
        <v>650</v>
      </c>
      <c r="B31" s="28" t="s">
        <v>649</v>
      </c>
      <c r="C31" s="28" t="s">
        <v>586</v>
      </c>
      <c r="D31" s="32">
        <v>1500000</v>
      </c>
      <c r="E31" s="30">
        <v>16119</v>
      </c>
      <c r="F31" s="31">
        <v>1.4128427693604699</v>
      </c>
      <c r="G31" s="31"/>
    </row>
    <row r="32" spans="1:7">
      <c r="A32" s="28" t="s">
        <v>1222</v>
      </c>
      <c r="B32" s="28" t="s">
        <v>1221</v>
      </c>
      <c r="C32" s="28" t="s">
        <v>579</v>
      </c>
      <c r="D32" s="32">
        <v>1950000</v>
      </c>
      <c r="E32" s="30">
        <v>13922.025</v>
      </c>
      <c r="F32" s="31">
        <v>1.22027621788608</v>
      </c>
      <c r="G32" s="31"/>
    </row>
    <row r="33" spans="1:7">
      <c r="A33" s="28" t="s">
        <v>989</v>
      </c>
      <c r="B33" s="28" t="s">
        <v>988</v>
      </c>
      <c r="C33" s="28" t="s">
        <v>810</v>
      </c>
      <c r="D33" s="32">
        <v>869299</v>
      </c>
      <c r="E33" s="30">
        <v>13442.839739999999</v>
      </c>
      <c r="F33" s="31">
        <v>1.1782752606446201</v>
      </c>
      <c r="G33" s="31"/>
    </row>
    <row r="34" spans="1:7">
      <c r="A34" s="28" t="s">
        <v>936</v>
      </c>
      <c r="B34" s="28" t="s">
        <v>935</v>
      </c>
      <c r="C34" s="28" t="s">
        <v>564</v>
      </c>
      <c r="D34" s="32">
        <v>837856</v>
      </c>
      <c r="E34" s="30">
        <v>6807.998928</v>
      </c>
      <c r="F34" s="31">
        <v>0.59672635146340502</v>
      </c>
      <c r="G34" s="31"/>
    </row>
    <row r="35" spans="1:7">
      <c r="A35" s="28" t="s">
        <v>1224</v>
      </c>
      <c r="B35" s="28" t="s">
        <v>1223</v>
      </c>
      <c r="C35" s="28" t="s">
        <v>564</v>
      </c>
      <c r="D35" s="32">
        <v>822579</v>
      </c>
      <c r="E35" s="30">
        <v>4391.3379919999998</v>
      </c>
      <c r="F35" s="31">
        <v>0.38490415843508402</v>
      </c>
      <c r="G35" s="31"/>
    </row>
    <row r="36" spans="1:7">
      <c r="A36" s="27" t="s">
        <v>65</v>
      </c>
      <c r="B36" s="27"/>
      <c r="C36" s="27"/>
      <c r="D36" s="33"/>
      <c r="E36" s="34">
        <f>SUM(E7:E35)</f>
        <v>1085911.8754099999</v>
      </c>
      <c r="F36" s="35">
        <f>SUM(F7:F35)</f>
        <v>95.181012552620231</v>
      </c>
      <c r="G36" s="31"/>
    </row>
    <row r="37" spans="1:7">
      <c r="A37" s="28"/>
      <c r="B37" s="28"/>
      <c r="C37" s="28"/>
      <c r="D37" s="29"/>
      <c r="E37" s="30"/>
      <c r="F37" s="31"/>
      <c r="G37" s="31"/>
    </row>
    <row r="38" spans="1:7">
      <c r="A38" s="27" t="s">
        <v>66</v>
      </c>
      <c r="B38" s="28"/>
      <c r="C38" s="28"/>
      <c r="D38" s="29"/>
      <c r="E38" s="30"/>
      <c r="F38" s="31"/>
      <c r="G38" s="31"/>
    </row>
    <row r="39" spans="1:7">
      <c r="A39" s="27" t="s">
        <v>129</v>
      </c>
      <c r="B39" s="28"/>
      <c r="C39" s="28"/>
      <c r="D39" s="29"/>
      <c r="E39" s="30"/>
      <c r="F39" s="31"/>
      <c r="G39" s="31"/>
    </row>
    <row r="40" spans="1:7">
      <c r="A40" s="28" t="s">
        <v>1067</v>
      </c>
      <c r="B40" s="28" t="s">
        <v>1726</v>
      </c>
      <c r="C40" s="28" t="s">
        <v>131</v>
      </c>
      <c r="D40" s="32">
        <v>2500000</v>
      </c>
      <c r="E40" s="30">
        <v>2479.4324999999999</v>
      </c>
      <c r="F40" s="31">
        <v>0.21732416897713</v>
      </c>
      <c r="G40" s="31">
        <v>5.2202999999999999</v>
      </c>
    </row>
    <row r="41" spans="1:7">
      <c r="A41" s="27" t="s">
        <v>65</v>
      </c>
      <c r="B41" s="27"/>
      <c r="C41" s="27"/>
      <c r="D41" s="33"/>
      <c r="E41" s="34">
        <f>SUM(E39:E40)</f>
        <v>2479.4324999999999</v>
      </c>
      <c r="F41" s="35">
        <f>SUM(F39:F40)</f>
        <v>0.21732416897713</v>
      </c>
      <c r="G41" s="31"/>
    </row>
    <row r="42" spans="1:7">
      <c r="A42" s="28"/>
      <c r="B42" s="28"/>
      <c r="C42" s="28"/>
      <c r="D42" s="29"/>
      <c r="E42" s="30"/>
      <c r="F42" s="31"/>
      <c r="G42" s="31"/>
    </row>
    <row r="43" spans="1:7">
      <c r="A43" s="27" t="s">
        <v>137</v>
      </c>
      <c r="B43" s="27"/>
      <c r="C43" s="27"/>
      <c r="D43" s="33"/>
      <c r="E43" s="34">
        <f>E36+E41</f>
        <v>1088391.30791</v>
      </c>
      <c r="F43" s="35">
        <f>F36+F41</f>
        <v>95.39833672159736</v>
      </c>
      <c r="G43" s="31"/>
    </row>
    <row r="44" spans="1:7">
      <c r="A44" s="27"/>
      <c r="B44" s="27"/>
      <c r="C44" s="27"/>
      <c r="D44" s="33"/>
      <c r="E44" s="34"/>
      <c r="F44" s="35"/>
      <c r="G44" s="31"/>
    </row>
    <row r="45" spans="1:7">
      <c r="A45" s="27" t="s">
        <v>139</v>
      </c>
      <c r="B45" s="27"/>
      <c r="C45" s="27"/>
      <c r="D45" s="33"/>
      <c r="E45" s="34">
        <f>E47-(E36+E41)</f>
        <v>52499.975222399924</v>
      </c>
      <c r="F45" s="35">
        <f>F47-(F36+F41)</f>
        <v>4.6016632784026399</v>
      </c>
      <c r="G45" s="31"/>
    </row>
    <row r="46" spans="1:7">
      <c r="A46" s="27"/>
      <c r="B46" s="27"/>
      <c r="C46" s="27"/>
      <c r="D46" s="33"/>
      <c r="E46" s="34"/>
      <c r="F46" s="35"/>
      <c r="G46" s="31"/>
    </row>
    <row r="47" spans="1:7">
      <c r="A47" s="36" t="s">
        <v>138</v>
      </c>
      <c r="B47" s="36"/>
      <c r="C47" s="36"/>
      <c r="D47" s="37"/>
      <c r="E47" s="38">
        <v>1140891.2831323999</v>
      </c>
      <c r="F47" s="39">
        <v>100</v>
      </c>
      <c r="G47" s="36"/>
    </row>
    <row r="48" spans="1:7">
      <c r="A48" s="8" t="s">
        <v>1725</v>
      </c>
      <c r="B48" s="135"/>
      <c r="C48" s="135"/>
      <c r="D48" s="136"/>
      <c r="E48" s="137"/>
      <c r="F48" s="17"/>
      <c r="G48" s="135"/>
    </row>
    <row r="50" spans="1:9" ht="23.25" customHeight="1">
      <c r="A50" s="162" t="s">
        <v>1329</v>
      </c>
      <c r="B50" s="162"/>
      <c r="C50" s="162"/>
      <c r="D50" s="162"/>
      <c r="F50" s="75"/>
      <c r="G50" s="75"/>
      <c r="H50" s="75"/>
      <c r="I50" s="12"/>
    </row>
    <row r="52" spans="1:9">
      <c r="A52" s="14" t="s">
        <v>145</v>
      </c>
    </row>
    <row r="53" spans="1:9">
      <c r="A53" s="14" t="s">
        <v>1324</v>
      </c>
    </row>
    <row r="54" spans="1:9">
      <c r="A54" s="14" t="s">
        <v>146</v>
      </c>
      <c r="B54" s="14"/>
      <c r="C54" s="40" t="s">
        <v>1330</v>
      </c>
      <c r="D54" s="15" t="s">
        <v>147</v>
      </c>
    </row>
    <row r="55" spans="1:9">
      <c r="A55" s="8" t="s">
        <v>171</v>
      </c>
      <c r="C55" s="41">
        <v>98.615399999999994</v>
      </c>
      <c r="D55" s="41">
        <v>100.389</v>
      </c>
    </row>
    <row r="56" spans="1:9">
      <c r="A56" s="8" t="s">
        <v>419</v>
      </c>
      <c r="C56" s="41">
        <v>32.754600000000003</v>
      </c>
      <c r="D56" s="41">
        <v>33.343699999999998</v>
      </c>
    </row>
    <row r="57" spans="1:9">
      <c r="A57" s="8" t="s">
        <v>174</v>
      </c>
      <c r="C57" s="41">
        <v>111.83450000000001</v>
      </c>
      <c r="D57" s="41">
        <v>113.9208</v>
      </c>
    </row>
    <row r="58" spans="1:9">
      <c r="A58" s="8" t="s">
        <v>420</v>
      </c>
      <c r="C58" s="41">
        <v>38.987000000000002</v>
      </c>
      <c r="D58" s="41">
        <v>39.714100000000002</v>
      </c>
    </row>
    <row r="60" spans="1:9">
      <c r="A60" s="8" t="s">
        <v>166</v>
      </c>
    </row>
    <row r="62" spans="1:9">
      <c r="A62" s="14" t="s">
        <v>1325</v>
      </c>
      <c r="D62" s="46" t="s">
        <v>168</v>
      </c>
    </row>
    <row r="64" spans="1:9">
      <c r="A64" s="14" t="s">
        <v>1331</v>
      </c>
      <c r="D64" s="40" t="s">
        <v>168</v>
      </c>
    </row>
    <row r="65" spans="1:4">
      <c r="D65" s="8"/>
    </row>
    <row r="66" spans="1:4">
      <c r="A66" s="14" t="s">
        <v>1348</v>
      </c>
      <c r="D66" s="40" t="s">
        <v>168</v>
      </c>
    </row>
    <row r="67" spans="1:4">
      <c r="A67" s="14"/>
      <c r="D67" s="8"/>
    </row>
    <row r="68" spans="1:4">
      <c r="A68" s="14" t="s">
        <v>1343</v>
      </c>
      <c r="D68" s="40" t="s">
        <v>168</v>
      </c>
    </row>
    <row r="70" spans="1:4">
      <c r="A70" s="14" t="s">
        <v>1344</v>
      </c>
      <c r="D70" s="51">
        <v>0.262510778302189</v>
      </c>
    </row>
    <row r="72" spans="1:4">
      <c r="A72" s="14" t="s">
        <v>741</v>
      </c>
      <c r="D72" s="40" t="s">
        <v>168</v>
      </c>
    </row>
    <row r="73" spans="1:4">
      <c r="D73" s="8"/>
    </row>
    <row r="74" spans="1:4">
      <c r="A74" s="14" t="s">
        <v>1355</v>
      </c>
      <c r="D74" s="40" t="s">
        <v>168</v>
      </c>
    </row>
    <row r="75" spans="1:4">
      <c r="D75" s="8"/>
    </row>
    <row r="76" spans="1:4">
      <c r="A76" s="14" t="s">
        <v>1351</v>
      </c>
      <c r="B76" s="14"/>
      <c r="D76" s="40" t="s">
        <v>168</v>
      </c>
    </row>
    <row r="77" spans="1:4">
      <c r="A77" s="14"/>
      <c r="B77" s="14"/>
      <c r="D77" s="8"/>
    </row>
    <row r="78" spans="1:4">
      <c r="A78" s="14" t="s">
        <v>1352</v>
      </c>
      <c r="B78" s="14"/>
      <c r="D78" s="40" t="s">
        <v>168</v>
      </c>
    </row>
    <row r="79" spans="1:4">
      <c r="A79" s="14"/>
      <c r="B79" s="14"/>
      <c r="D79" s="8"/>
    </row>
    <row r="80" spans="1:4">
      <c r="A80" s="14" t="s">
        <v>1353</v>
      </c>
      <c r="B80" s="14"/>
      <c r="D80" s="40" t="s">
        <v>168</v>
      </c>
    </row>
    <row r="81" spans="1:9">
      <c r="D81" s="8"/>
    </row>
    <row r="82" spans="1:9">
      <c r="A82" s="76" t="s">
        <v>1354</v>
      </c>
      <c r="B82" s="77"/>
      <c r="C82" s="77"/>
      <c r="D82" s="77"/>
    </row>
    <row r="84" spans="1:9">
      <c r="A84" s="76" t="s">
        <v>1538</v>
      </c>
      <c r="B84" s="77"/>
      <c r="C84" s="77"/>
      <c r="D84" s="77"/>
      <c r="E84" s="75"/>
      <c r="F84" s="75"/>
      <c r="G84" s="75"/>
      <c r="H84" s="77"/>
      <c r="I84" s="77"/>
    </row>
    <row r="85" spans="1:9">
      <c r="A85" s="98"/>
      <c r="B85" s="77"/>
      <c r="C85" s="77"/>
      <c r="D85" s="77"/>
      <c r="E85" s="75"/>
      <c r="F85" s="75"/>
      <c r="G85" s="75"/>
      <c r="H85" s="77"/>
      <c r="I85" s="77"/>
    </row>
    <row r="86" spans="1:9">
      <c r="A86" s="77"/>
      <c r="B86" s="77"/>
      <c r="C86" s="77"/>
      <c r="D86" s="77"/>
      <c r="E86" s="75"/>
      <c r="F86" s="75"/>
      <c r="G86" s="75"/>
      <c r="H86" s="77"/>
      <c r="I86" s="77"/>
    </row>
    <row r="87" spans="1:9">
      <c r="A87" s="77"/>
      <c r="B87" s="77"/>
      <c r="C87" s="77"/>
      <c r="D87" s="77"/>
      <c r="E87" s="75"/>
      <c r="F87" s="75"/>
      <c r="G87" s="75"/>
      <c r="H87" s="77"/>
      <c r="I87" s="77"/>
    </row>
    <row r="88" spans="1:9">
      <c r="A88" s="77"/>
      <c r="B88" s="77"/>
      <c r="C88" s="77"/>
      <c r="D88" s="77"/>
      <c r="E88" s="75"/>
      <c r="F88" s="75"/>
      <c r="G88" s="75"/>
      <c r="H88" s="77"/>
      <c r="I88" s="77"/>
    </row>
    <row r="89" spans="1:9">
      <c r="A89" s="77"/>
      <c r="B89" s="77"/>
      <c r="C89" s="77"/>
      <c r="D89" s="77"/>
      <c r="E89" s="75"/>
      <c r="F89" s="75"/>
      <c r="G89" s="75"/>
      <c r="H89" s="77"/>
      <c r="I89" s="77"/>
    </row>
    <row r="90" spans="1:9">
      <c r="A90" s="77"/>
      <c r="B90" s="77"/>
      <c r="C90" s="77"/>
      <c r="D90" s="77"/>
      <c r="E90" s="75"/>
      <c r="F90" s="75"/>
      <c r="G90" s="75"/>
      <c r="H90" s="77"/>
      <c r="I90" s="77"/>
    </row>
    <row r="91" spans="1:9">
      <c r="A91" s="77"/>
      <c r="B91" s="77"/>
      <c r="C91" s="77"/>
      <c r="D91" s="77"/>
      <c r="E91" s="75"/>
      <c r="F91" s="75"/>
      <c r="G91" s="75"/>
      <c r="H91" s="77"/>
      <c r="I91" s="77"/>
    </row>
    <row r="92" spans="1:9">
      <c r="A92" s="77"/>
      <c r="B92" s="77"/>
      <c r="C92" s="77"/>
      <c r="D92" s="77"/>
      <c r="E92" s="75"/>
      <c r="F92" s="75"/>
      <c r="G92" s="75"/>
      <c r="H92" s="77"/>
      <c r="I92" s="77"/>
    </row>
    <row r="93" spans="1:9">
      <c r="A93" s="77"/>
      <c r="B93" s="77"/>
      <c r="C93" s="77"/>
      <c r="D93" s="77"/>
      <c r="E93" s="75"/>
      <c r="F93" s="75"/>
      <c r="G93" s="75"/>
      <c r="H93" s="77"/>
      <c r="I93" s="77"/>
    </row>
    <row r="94" spans="1:9">
      <c r="A94" s="77"/>
      <c r="B94" s="77"/>
      <c r="C94" s="77"/>
      <c r="D94" s="77"/>
      <c r="E94" s="75"/>
      <c r="F94" s="75"/>
      <c r="G94" s="75"/>
      <c r="H94" s="77"/>
      <c r="I94" s="77"/>
    </row>
    <row r="95" spans="1:9">
      <c r="A95" s="77"/>
      <c r="B95" s="77"/>
      <c r="C95" s="77"/>
      <c r="D95" s="77"/>
      <c r="E95" s="75"/>
      <c r="F95" s="75"/>
      <c r="G95" s="75"/>
      <c r="H95" s="77"/>
      <c r="I95" s="77"/>
    </row>
    <row r="96" spans="1:9">
      <c r="A96" s="77"/>
      <c r="B96" s="77"/>
      <c r="C96" s="77"/>
      <c r="D96" s="77"/>
      <c r="E96" s="75"/>
      <c r="F96" s="75"/>
      <c r="G96" s="75"/>
      <c r="H96" s="77"/>
      <c r="I96" s="77"/>
    </row>
    <row r="97" spans="1:9">
      <c r="A97" s="77"/>
      <c r="B97" s="77"/>
      <c r="C97" s="77"/>
      <c r="D97" s="77"/>
      <c r="E97" s="75"/>
      <c r="F97" s="75"/>
      <c r="G97" s="75"/>
      <c r="H97" s="77"/>
      <c r="I97" s="77"/>
    </row>
    <row r="98" spans="1:9">
      <c r="A98" s="77"/>
      <c r="B98" s="77"/>
      <c r="C98" s="77"/>
      <c r="D98" s="77"/>
      <c r="E98" s="75"/>
      <c r="F98" s="75"/>
      <c r="G98" s="75"/>
      <c r="H98" s="77"/>
      <c r="I98" s="77"/>
    </row>
    <row r="99" spans="1:9">
      <c r="A99" s="77"/>
      <c r="B99" s="77"/>
      <c r="C99" s="77"/>
      <c r="D99" s="77"/>
      <c r="E99" s="75"/>
      <c r="F99" s="75"/>
      <c r="G99" s="75"/>
      <c r="H99" s="77"/>
      <c r="I99" s="77"/>
    </row>
    <row r="100" spans="1:9">
      <c r="A100" s="77"/>
      <c r="B100" s="77"/>
      <c r="C100" s="77"/>
      <c r="D100" s="77"/>
      <c r="E100" s="75"/>
      <c r="F100" s="75"/>
      <c r="G100" s="75"/>
      <c r="H100" s="77"/>
      <c r="I100" s="77"/>
    </row>
    <row r="101" spans="1:9">
      <c r="A101" s="77"/>
      <c r="B101" s="77"/>
      <c r="C101" s="77"/>
      <c r="D101" s="77"/>
      <c r="E101" s="75"/>
      <c r="F101" s="75"/>
      <c r="G101" s="75"/>
      <c r="H101" s="77"/>
      <c r="I101" s="77"/>
    </row>
    <row r="102" spans="1:9">
      <c r="A102" s="76" t="s">
        <v>1397</v>
      </c>
      <c r="B102" s="77"/>
      <c r="C102" s="77"/>
      <c r="D102" s="77"/>
      <c r="E102" s="75"/>
      <c r="F102" s="75"/>
      <c r="G102" s="75"/>
      <c r="H102" s="77"/>
      <c r="I102" s="77"/>
    </row>
    <row r="103" spans="1:9">
      <c r="A103" s="77"/>
      <c r="B103" s="77"/>
      <c r="C103" s="77"/>
      <c r="D103" s="77"/>
      <c r="E103" s="75"/>
      <c r="F103" s="75"/>
      <c r="G103" s="75"/>
      <c r="H103" s="77"/>
      <c r="I103" s="77"/>
    </row>
    <row r="104" spans="1:9">
      <c r="A104" s="76" t="s">
        <v>1539</v>
      </c>
      <c r="B104" s="77"/>
      <c r="C104" s="77"/>
      <c r="D104" s="77"/>
      <c r="E104" s="75"/>
      <c r="F104" s="75"/>
      <c r="G104" s="75"/>
      <c r="H104" s="77"/>
      <c r="I104" s="77"/>
    </row>
    <row r="105" spans="1:9">
      <c r="A105" s="77"/>
      <c r="B105" s="77"/>
      <c r="C105" s="77"/>
      <c r="D105" s="77"/>
      <c r="E105" s="75"/>
      <c r="F105" s="75"/>
      <c r="G105" s="75"/>
      <c r="H105" s="77"/>
      <c r="I105" s="77"/>
    </row>
    <row r="106" spans="1:9">
      <c r="A106" s="77"/>
      <c r="B106" s="77"/>
      <c r="C106" s="77"/>
      <c r="D106" s="77"/>
      <c r="E106" s="75"/>
      <c r="F106" s="75"/>
      <c r="G106" s="75"/>
      <c r="H106" s="77"/>
      <c r="I106" s="77"/>
    </row>
    <row r="107" spans="1:9">
      <c r="A107" s="77"/>
      <c r="B107" s="77"/>
      <c r="C107" s="77"/>
      <c r="D107" s="77"/>
      <c r="E107" s="75"/>
      <c r="F107" s="75"/>
      <c r="G107" s="75"/>
      <c r="H107" s="77"/>
      <c r="I107" s="77"/>
    </row>
    <row r="108" spans="1:9">
      <c r="A108" s="77"/>
      <c r="B108" s="77"/>
      <c r="C108" s="77"/>
      <c r="D108" s="77"/>
      <c r="E108" s="75"/>
      <c r="F108" s="75"/>
      <c r="G108" s="75"/>
      <c r="H108" s="77"/>
      <c r="I108" s="77"/>
    </row>
    <row r="109" spans="1:9">
      <c r="A109" s="77"/>
      <c r="B109" s="77"/>
      <c r="C109" s="77"/>
      <c r="D109" s="77"/>
      <c r="E109" s="75"/>
      <c r="F109" s="75"/>
      <c r="G109" s="75"/>
      <c r="H109" s="77"/>
      <c r="I109" s="77"/>
    </row>
    <row r="110" spans="1:9">
      <c r="A110" s="77"/>
      <c r="B110" s="77"/>
      <c r="C110" s="77"/>
      <c r="D110" s="77"/>
      <c r="E110" s="75"/>
      <c r="F110" s="75"/>
      <c r="G110" s="75"/>
      <c r="H110" s="77"/>
      <c r="I110" s="77"/>
    </row>
    <row r="111" spans="1:9">
      <c r="A111" s="77"/>
      <c r="B111" s="77"/>
      <c r="C111" s="77"/>
      <c r="D111" s="77"/>
      <c r="E111" s="75"/>
      <c r="F111" s="75"/>
      <c r="G111" s="75"/>
      <c r="H111" s="77"/>
      <c r="I111" s="77"/>
    </row>
    <row r="112" spans="1:9">
      <c r="A112" s="77"/>
      <c r="B112" s="77"/>
      <c r="C112" s="77"/>
      <c r="D112" s="77"/>
      <c r="E112" s="75"/>
      <c r="F112" s="75"/>
      <c r="G112" s="75"/>
      <c r="H112" s="77"/>
      <c r="I112" s="77"/>
    </row>
    <row r="113" spans="1:9">
      <c r="A113" s="77"/>
      <c r="B113" s="77"/>
      <c r="C113" s="77"/>
      <c r="D113" s="77"/>
      <c r="E113" s="75"/>
      <c r="F113" s="75"/>
      <c r="G113" s="75"/>
      <c r="H113" s="77"/>
      <c r="I113" s="77"/>
    </row>
    <row r="114" spans="1:9">
      <c r="A114" s="77"/>
      <c r="B114" s="77"/>
      <c r="C114" s="77"/>
      <c r="D114" s="77"/>
      <c r="E114" s="75"/>
      <c r="F114" s="75"/>
      <c r="G114" s="75"/>
      <c r="H114" s="77"/>
      <c r="I114" s="77"/>
    </row>
    <row r="115" spans="1:9">
      <c r="A115" s="77"/>
      <c r="B115" s="77"/>
      <c r="C115" s="77"/>
      <c r="D115" s="77"/>
      <c r="E115" s="75"/>
      <c r="F115" s="75"/>
      <c r="G115" s="75"/>
      <c r="H115" s="77"/>
      <c r="I115" s="77"/>
    </row>
    <row r="116" spans="1:9">
      <c r="A116" s="77"/>
      <c r="B116" s="77"/>
      <c r="C116" s="77"/>
      <c r="D116" s="77"/>
      <c r="E116" s="75"/>
      <c r="F116" s="75"/>
      <c r="G116" s="75"/>
      <c r="H116" s="77"/>
      <c r="I116" s="77"/>
    </row>
    <row r="117" spans="1:9">
      <c r="A117" s="77"/>
      <c r="B117" s="77"/>
      <c r="C117" s="77"/>
      <c r="D117" s="77"/>
      <c r="E117" s="75"/>
      <c r="F117" s="75"/>
      <c r="G117" s="75"/>
      <c r="H117" s="77"/>
      <c r="I117" s="77"/>
    </row>
    <row r="118" spans="1:9">
      <c r="A118" s="77"/>
      <c r="B118" s="77"/>
      <c r="C118" s="77"/>
      <c r="D118" s="77"/>
      <c r="E118" s="75"/>
      <c r="F118" s="75"/>
      <c r="G118" s="75"/>
      <c r="H118" s="77"/>
      <c r="I118" s="77"/>
    </row>
    <row r="119" spans="1:9">
      <c r="A119" s="77"/>
      <c r="B119" s="77"/>
      <c r="C119" s="77"/>
      <c r="D119" s="77"/>
      <c r="E119" s="75"/>
      <c r="F119" s="75"/>
      <c r="G119" s="75"/>
      <c r="H119" s="77"/>
      <c r="I119" s="77"/>
    </row>
    <row r="120" spans="1:9">
      <c r="A120" s="77"/>
      <c r="B120" s="77"/>
      <c r="C120" s="77"/>
      <c r="D120" s="77"/>
      <c r="E120" s="75"/>
      <c r="F120" s="75"/>
      <c r="G120" s="75"/>
      <c r="H120" s="77"/>
      <c r="I120" s="77"/>
    </row>
    <row r="121" spans="1:9">
      <c r="A121" s="77"/>
      <c r="B121" s="77"/>
      <c r="C121" s="77"/>
      <c r="D121" s="77"/>
      <c r="E121" s="75"/>
      <c r="F121" s="75"/>
      <c r="G121" s="75"/>
      <c r="H121" s="77"/>
      <c r="I121" s="77"/>
    </row>
    <row r="122" spans="1:9">
      <c r="A122" s="77"/>
      <c r="B122" s="77"/>
      <c r="C122" s="77"/>
      <c r="D122" s="77"/>
      <c r="E122" s="75"/>
      <c r="F122" s="75"/>
      <c r="G122" s="75"/>
      <c r="H122" s="77"/>
      <c r="I122" s="77"/>
    </row>
    <row r="123" spans="1:9">
      <c r="A123" s="77" t="s">
        <v>1386</v>
      </c>
      <c r="B123" s="77"/>
      <c r="C123" s="77"/>
      <c r="D123" s="77"/>
      <c r="E123" s="75"/>
      <c r="F123" s="75"/>
      <c r="G123" s="75"/>
      <c r="H123" s="77"/>
      <c r="I123" s="77"/>
    </row>
    <row r="124" spans="1:9">
      <c r="A124" s="77"/>
      <c r="B124" s="77"/>
      <c r="C124" s="77"/>
      <c r="D124" s="77"/>
      <c r="E124" s="75"/>
      <c r="F124" s="75"/>
      <c r="G124" s="75"/>
      <c r="H124" s="77"/>
      <c r="I124" s="77"/>
    </row>
    <row r="125" spans="1:9">
      <c r="A125" s="77"/>
      <c r="B125" s="77"/>
      <c r="C125" s="77"/>
      <c r="D125" s="77"/>
      <c r="E125" s="75"/>
      <c r="F125" s="75"/>
      <c r="G125" s="75"/>
      <c r="H125" s="77"/>
      <c r="I125" s="77"/>
    </row>
    <row r="126" spans="1:9">
      <c r="A126" s="77"/>
      <c r="B126" s="77"/>
      <c r="C126" s="77"/>
      <c r="D126" s="77"/>
      <c r="E126" s="75"/>
      <c r="F126" s="75"/>
      <c r="G126" s="75"/>
      <c r="H126" s="77"/>
      <c r="I126" s="77"/>
    </row>
    <row r="127" spans="1:9">
      <c r="A127" s="77"/>
      <c r="B127" s="77"/>
      <c r="C127" s="77"/>
      <c r="D127" s="77"/>
      <c r="E127" s="75"/>
      <c r="F127" s="75"/>
      <c r="G127" s="75"/>
      <c r="H127" s="77"/>
      <c r="I127" s="77"/>
    </row>
    <row r="128" spans="1:9">
      <c r="A128" s="77"/>
      <c r="B128" s="77"/>
      <c r="C128" s="77"/>
      <c r="D128" s="77"/>
      <c r="E128" s="75"/>
      <c r="F128" s="75"/>
      <c r="G128" s="75"/>
      <c r="H128" s="77"/>
      <c r="I128" s="77"/>
    </row>
    <row r="129" spans="1:9">
      <c r="A129" s="77"/>
      <c r="B129" s="77"/>
      <c r="C129" s="77"/>
      <c r="D129" s="77"/>
      <c r="E129" s="75"/>
      <c r="F129" s="75"/>
      <c r="G129" s="75"/>
      <c r="H129" s="77"/>
      <c r="I129" s="77"/>
    </row>
    <row r="130" spans="1:9">
      <c r="A130" s="77"/>
      <c r="B130" s="77"/>
      <c r="C130" s="77"/>
      <c r="D130" s="77"/>
      <c r="E130" s="75"/>
      <c r="F130" s="75"/>
      <c r="G130" s="75"/>
      <c r="H130" s="77"/>
      <c r="I130" s="77"/>
    </row>
    <row r="131" spans="1:9">
      <c r="A131" s="77"/>
      <c r="B131" s="77"/>
      <c r="C131" s="77"/>
      <c r="D131" s="77"/>
      <c r="E131" s="75"/>
      <c r="F131" s="75"/>
      <c r="G131" s="75"/>
      <c r="H131" s="77"/>
      <c r="I131" s="77"/>
    </row>
    <row r="132" spans="1:9">
      <c r="A132" s="77"/>
      <c r="B132" s="77"/>
      <c r="C132" s="77"/>
      <c r="D132" s="77"/>
      <c r="E132" s="75"/>
      <c r="F132" s="75"/>
      <c r="G132" s="75"/>
      <c r="H132" s="77"/>
      <c r="I132" s="77"/>
    </row>
  </sheetData>
  <mergeCells count="2">
    <mergeCell ref="A1:F1"/>
    <mergeCell ref="A50:D50"/>
  </mergeCells>
  <conditionalFormatting sqref="F2:F3 F5:F49 F51:F83 F133:F65536">
    <cfRule type="cellIs" dxfId="40" priority="3" stopIfTrue="1" operator="between">
      <formula>0.009</formula>
      <formula>-0.009</formula>
    </cfRule>
  </conditionalFormatting>
  <conditionalFormatting sqref="F50:H50">
    <cfRule type="cellIs" dxfId="39" priority="2" stopIfTrue="1" operator="between">
      <formula>0.009</formula>
      <formula>-0.009</formula>
    </cfRule>
  </conditionalFormatting>
  <conditionalFormatting sqref="F84:G118">
    <cfRule type="cellIs" dxfId="38" priority="1" stopIfTrue="1" operator="between">
      <formula>0.009</formula>
      <formula>-0.009</formula>
    </cfRule>
  </conditionalFormatting>
  <hyperlinks>
    <hyperlink ref="A85" r:id="rId1" tooltip="https://www.franklintempletonindia.com/downloadsServlet/pdf/product-labels-jg9o5k7l" display="https://www.franklintempletonindia.com/downloadsServlet/pdf/product-labels-jg9o5k7l" xr:uid="{FB159890-8E31-49DF-BD22-1C5FE0315951}"/>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1AB97-EDEA-4522-B25C-99853AD36C5B}">
  <dimension ref="A1:I173"/>
  <sheetViews>
    <sheetView zoomScale="80" zoomScaleNormal="80" workbookViewId="0">
      <selection sqref="A1:F1"/>
    </sheetView>
  </sheetViews>
  <sheetFormatPr defaultColWidth="9.28515625" defaultRowHeight="11.25"/>
  <cols>
    <col min="1" max="1" width="33.85546875" style="8" bestFit="1" customWidth="1"/>
    <col min="2" max="2" width="31.42578125" style="8" bestFit="1" customWidth="1"/>
    <col min="3" max="3" width="32.28515625" style="8" bestFit="1" customWidth="1"/>
    <col min="4" max="4" width="18" style="9" customWidth="1"/>
    <col min="5" max="5" width="24.85546875" style="12" customWidth="1"/>
    <col min="6" max="6" width="11.7109375" style="13" bestFit="1" customWidth="1"/>
    <col min="7" max="16384" width="9.28515625" style="8"/>
  </cols>
  <sheetData>
    <row r="1" spans="1:7" s="1" customFormat="1" ht="15">
      <c r="A1" s="160" t="s">
        <v>22</v>
      </c>
      <c r="B1" s="174"/>
      <c r="C1" s="174"/>
      <c r="D1" s="174"/>
      <c r="E1" s="174"/>
      <c r="F1" s="174"/>
    </row>
    <row r="2" spans="1:7" s="1" customFormat="1" ht="12">
      <c r="D2" s="6"/>
      <c r="E2" s="7"/>
      <c r="F2" s="11"/>
    </row>
    <row r="3" spans="1:7" s="1" customFormat="1" ht="12">
      <c r="A3" s="10" t="s">
        <v>7</v>
      </c>
      <c r="B3" s="2"/>
      <c r="C3" s="3"/>
      <c r="D3" s="4"/>
      <c r="E3" s="5"/>
      <c r="F3" s="11"/>
    </row>
    <row r="4" spans="1:7" s="1" customFormat="1" ht="19.149999999999999" customHeight="1">
      <c r="A4" s="18" t="s">
        <v>2</v>
      </c>
      <c r="B4" s="18" t="s">
        <v>0</v>
      </c>
      <c r="C4" s="19" t="s">
        <v>4</v>
      </c>
      <c r="D4" s="20" t="s">
        <v>1</v>
      </c>
      <c r="E4" s="91" t="s">
        <v>6</v>
      </c>
      <c r="F4" s="21" t="s">
        <v>3</v>
      </c>
      <c r="G4" s="96" t="s">
        <v>5</v>
      </c>
    </row>
    <row r="5" spans="1:7">
      <c r="A5" s="22" t="s">
        <v>485</v>
      </c>
      <c r="B5" s="23"/>
      <c r="C5" s="23"/>
      <c r="D5" s="24"/>
      <c r="E5" s="25"/>
      <c r="F5" s="26"/>
      <c r="G5" s="61"/>
    </row>
    <row r="6" spans="1:7">
      <c r="A6" s="27" t="s">
        <v>44</v>
      </c>
      <c r="B6" s="28"/>
      <c r="C6" s="28"/>
      <c r="D6" s="29"/>
      <c r="E6" s="30"/>
      <c r="F6" s="31"/>
      <c r="G6" s="61"/>
    </row>
    <row r="7" spans="1:7">
      <c r="A7" s="28" t="s">
        <v>487</v>
      </c>
      <c r="B7" s="28" t="s">
        <v>1732</v>
      </c>
      <c r="C7" s="28" t="s">
        <v>488</v>
      </c>
      <c r="D7" s="32">
        <v>18909124</v>
      </c>
      <c r="E7" s="30">
        <v>150885.35496</v>
      </c>
      <c r="F7" s="31">
        <v>7.8283849377761996</v>
      </c>
      <c r="G7" s="66"/>
    </row>
    <row r="8" spans="1:7">
      <c r="A8" s="28" t="s">
        <v>490</v>
      </c>
      <c r="B8" s="28" t="s">
        <v>489</v>
      </c>
      <c r="C8" s="28" t="s">
        <v>488</v>
      </c>
      <c r="D8" s="32">
        <v>8891035</v>
      </c>
      <c r="E8" s="30">
        <v>122269.51332</v>
      </c>
      <c r="F8" s="31">
        <v>6.3437092133776902</v>
      </c>
      <c r="G8" s="66"/>
    </row>
    <row r="9" spans="1:7">
      <c r="A9" s="28" t="s">
        <v>494</v>
      </c>
      <c r="B9" s="28" t="s">
        <v>493</v>
      </c>
      <c r="C9" s="28" t="s">
        <v>488</v>
      </c>
      <c r="D9" s="32">
        <v>7968423</v>
      </c>
      <c r="E9" s="30">
        <v>107231.06831</v>
      </c>
      <c r="F9" s="31">
        <v>5.5634695643072396</v>
      </c>
      <c r="G9" s="66"/>
    </row>
    <row r="10" spans="1:7">
      <c r="A10" s="28" t="s">
        <v>496</v>
      </c>
      <c r="B10" s="28" t="s">
        <v>495</v>
      </c>
      <c r="C10" s="28" t="s">
        <v>497</v>
      </c>
      <c r="D10" s="32">
        <v>1849010</v>
      </c>
      <c r="E10" s="30">
        <v>76611.880340000003</v>
      </c>
      <c r="F10" s="31">
        <v>3.9748542213879099</v>
      </c>
      <c r="G10" s="66"/>
    </row>
    <row r="11" spans="1:7">
      <c r="A11" s="28" t="s">
        <v>492</v>
      </c>
      <c r="B11" s="28" t="s">
        <v>491</v>
      </c>
      <c r="C11" s="28" t="s">
        <v>488</v>
      </c>
      <c r="D11" s="32">
        <v>6506362</v>
      </c>
      <c r="E11" s="30">
        <v>66813.831380000003</v>
      </c>
      <c r="F11" s="31">
        <v>3.46650204288528</v>
      </c>
      <c r="G11" s="66"/>
    </row>
    <row r="12" spans="1:7">
      <c r="A12" s="28" t="s">
        <v>502</v>
      </c>
      <c r="B12" s="28" t="s">
        <v>501</v>
      </c>
      <c r="C12" s="28" t="s">
        <v>503</v>
      </c>
      <c r="D12" s="32">
        <v>3383167</v>
      </c>
      <c r="E12" s="30">
        <v>62656.252840000001</v>
      </c>
      <c r="F12" s="31">
        <v>3.2507943936652102</v>
      </c>
      <c r="G12" s="66"/>
    </row>
    <row r="13" spans="1:7">
      <c r="A13" s="28" t="s">
        <v>685</v>
      </c>
      <c r="B13" s="28" t="s">
        <v>684</v>
      </c>
      <c r="C13" s="28" t="s">
        <v>488</v>
      </c>
      <c r="D13" s="32">
        <v>14862470</v>
      </c>
      <c r="E13" s="30">
        <v>58298.03858</v>
      </c>
      <c r="F13" s="31">
        <v>3.0246771612961001</v>
      </c>
      <c r="G13" s="66"/>
    </row>
    <row r="14" spans="1:7">
      <c r="A14" s="28" t="s">
        <v>499</v>
      </c>
      <c r="B14" s="28" t="s">
        <v>1731</v>
      </c>
      <c r="C14" s="28" t="s">
        <v>500</v>
      </c>
      <c r="D14" s="32">
        <v>4493052</v>
      </c>
      <c r="E14" s="30">
        <v>58135.599829999999</v>
      </c>
      <c r="F14" s="31">
        <v>3.0162493515583799</v>
      </c>
      <c r="G14" s="66"/>
    </row>
    <row r="15" spans="1:7">
      <c r="A15" s="28" t="s">
        <v>514</v>
      </c>
      <c r="B15" s="28" t="s">
        <v>513</v>
      </c>
      <c r="C15" s="28" t="s">
        <v>515</v>
      </c>
      <c r="D15" s="32">
        <v>2294358</v>
      </c>
      <c r="E15" s="30">
        <v>54238.623119999997</v>
      </c>
      <c r="F15" s="31">
        <v>2.8140625071988601</v>
      </c>
      <c r="G15" s="66"/>
    </row>
    <row r="16" spans="1:7">
      <c r="A16" s="28" t="s">
        <v>505</v>
      </c>
      <c r="B16" s="28" t="s">
        <v>504</v>
      </c>
      <c r="C16" s="28" t="s">
        <v>506</v>
      </c>
      <c r="D16" s="32">
        <v>1707271</v>
      </c>
      <c r="E16" s="30">
        <v>52392.732450000003</v>
      </c>
      <c r="F16" s="31">
        <v>2.7182921607550998</v>
      </c>
      <c r="G16" s="66"/>
    </row>
    <row r="17" spans="1:7">
      <c r="A17" s="28" t="s">
        <v>511</v>
      </c>
      <c r="B17" s="28" t="s">
        <v>510</v>
      </c>
      <c r="C17" s="28" t="s">
        <v>512</v>
      </c>
      <c r="D17" s="32">
        <v>18783160</v>
      </c>
      <c r="E17" s="30">
        <v>49700.24136</v>
      </c>
      <c r="F17" s="31">
        <v>2.5785976443479899</v>
      </c>
      <c r="G17" s="66"/>
    </row>
    <row r="18" spans="1:7">
      <c r="A18" s="28" t="s">
        <v>618</v>
      </c>
      <c r="B18" s="28" t="s">
        <v>617</v>
      </c>
      <c r="C18" s="28" t="s">
        <v>541</v>
      </c>
      <c r="D18" s="32">
        <v>562115</v>
      </c>
      <c r="E18" s="30">
        <v>48802.8243</v>
      </c>
      <c r="F18" s="31">
        <v>2.5320369546291599</v>
      </c>
      <c r="G18" s="66"/>
    </row>
    <row r="19" spans="1:7">
      <c r="A19" s="28" t="s">
        <v>508</v>
      </c>
      <c r="B19" s="28" t="s">
        <v>507</v>
      </c>
      <c r="C19" s="28" t="s">
        <v>509</v>
      </c>
      <c r="D19" s="32">
        <v>4646580</v>
      </c>
      <c r="E19" s="30">
        <v>46484.386319999998</v>
      </c>
      <c r="F19" s="31">
        <v>2.41174943589276</v>
      </c>
      <c r="G19" s="66"/>
    </row>
    <row r="20" spans="1:7">
      <c r="A20" s="28" t="s">
        <v>520</v>
      </c>
      <c r="B20" s="28" t="s">
        <v>519</v>
      </c>
      <c r="C20" s="28" t="s">
        <v>509</v>
      </c>
      <c r="D20" s="32">
        <v>4062589</v>
      </c>
      <c r="E20" s="30">
        <v>43542.8289</v>
      </c>
      <c r="F20" s="31">
        <v>2.2591326109766698</v>
      </c>
      <c r="G20" s="66"/>
    </row>
    <row r="21" spans="1:7">
      <c r="A21" s="28" t="s">
        <v>528</v>
      </c>
      <c r="B21" s="28" t="s">
        <v>527</v>
      </c>
      <c r="C21" s="28" t="s">
        <v>529</v>
      </c>
      <c r="D21" s="32">
        <v>4800948</v>
      </c>
      <c r="E21" s="30">
        <v>40147.927649999998</v>
      </c>
      <c r="F21" s="31">
        <v>2.08299494792923</v>
      </c>
      <c r="G21" s="66"/>
    </row>
    <row r="22" spans="1:7">
      <c r="A22" s="28" t="s">
        <v>543</v>
      </c>
      <c r="B22" s="28" t="s">
        <v>542</v>
      </c>
      <c r="C22" s="28" t="s">
        <v>544</v>
      </c>
      <c r="D22" s="32">
        <v>9155843</v>
      </c>
      <c r="E22" s="30">
        <v>37703.761469999998</v>
      </c>
      <c r="F22" s="31">
        <v>1.9561842729369101</v>
      </c>
      <c r="G22" s="66"/>
    </row>
    <row r="23" spans="1:7">
      <c r="A23" s="28" t="s">
        <v>627</v>
      </c>
      <c r="B23" s="28" t="s">
        <v>626</v>
      </c>
      <c r="C23" s="28" t="s">
        <v>526</v>
      </c>
      <c r="D23" s="32">
        <v>9639965</v>
      </c>
      <c r="E23" s="30">
        <v>37162.06508</v>
      </c>
      <c r="F23" s="31">
        <v>1.9280794388961999</v>
      </c>
      <c r="G23" s="66"/>
    </row>
    <row r="24" spans="1:7">
      <c r="A24" s="28" t="s">
        <v>537</v>
      </c>
      <c r="B24" s="28" t="s">
        <v>536</v>
      </c>
      <c r="C24" s="28" t="s">
        <v>538</v>
      </c>
      <c r="D24" s="32">
        <v>19680899</v>
      </c>
      <c r="E24" s="30">
        <v>37011.898659999999</v>
      </c>
      <c r="F24" s="31">
        <v>1.9202883544612701</v>
      </c>
      <c r="G24" s="66"/>
    </row>
    <row r="25" spans="1:7">
      <c r="A25" s="28" t="s">
        <v>548</v>
      </c>
      <c r="B25" s="28" t="s">
        <v>547</v>
      </c>
      <c r="C25" s="28" t="s">
        <v>549</v>
      </c>
      <c r="D25" s="32">
        <v>652773</v>
      </c>
      <c r="E25" s="30">
        <v>35043.465730000004</v>
      </c>
      <c r="F25" s="31">
        <v>1.8181601478880101</v>
      </c>
      <c r="G25" s="66"/>
    </row>
    <row r="26" spans="1:7">
      <c r="A26" s="28" t="s">
        <v>525</v>
      </c>
      <c r="B26" s="28" t="s">
        <v>524</v>
      </c>
      <c r="C26" s="28" t="s">
        <v>526</v>
      </c>
      <c r="D26" s="32">
        <v>9724772</v>
      </c>
      <c r="E26" s="30">
        <v>34683.399340000004</v>
      </c>
      <c r="F26" s="31">
        <v>1.7994788232172201</v>
      </c>
      <c r="G26" s="66"/>
    </row>
    <row r="27" spans="1:7">
      <c r="A27" s="28" t="s">
        <v>558</v>
      </c>
      <c r="B27" s="28" t="s">
        <v>557</v>
      </c>
      <c r="C27" s="28" t="s">
        <v>559</v>
      </c>
      <c r="D27" s="32">
        <v>1876393</v>
      </c>
      <c r="E27" s="30">
        <v>33583.681909999999</v>
      </c>
      <c r="F27" s="31">
        <v>1.7424221833126701</v>
      </c>
      <c r="G27" s="66"/>
    </row>
    <row r="28" spans="1:7">
      <c r="A28" s="28" t="s">
        <v>1088</v>
      </c>
      <c r="B28" s="28" t="s">
        <v>1087</v>
      </c>
      <c r="C28" s="28" t="s">
        <v>567</v>
      </c>
      <c r="D28" s="32">
        <v>1023601</v>
      </c>
      <c r="E28" s="30">
        <v>31007.945090000001</v>
      </c>
      <c r="F28" s="31">
        <v>1.6087852287473401</v>
      </c>
      <c r="G28" s="66"/>
    </row>
    <row r="29" spans="1:7">
      <c r="A29" s="28" t="s">
        <v>620</v>
      </c>
      <c r="B29" s="28" t="s">
        <v>619</v>
      </c>
      <c r="C29" s="28" t="s">
        <v>512</v>
      </c>
      <c r="D29" s="32">
        <v>907161</v>
      </c>
      <c r="E29" s="30">
        <v>29778.466990000001</v>
      </c>
      <c r="F29" s="31">
        <v>1.5449962159441</v>
      </c>
      <c r="G29" s="66"/>
    </row>
    <row r="30" spans="1:7">
      <c r="A30" s="28" t="s">
        <v>531</v>
      </c>
      <c r="B30" s="28" t="s">
        <v>530</v>
      </c>
      <c r="C30" s="28" t="s">
        <v>532</v>
      </c>
      <c r="D30" s="32">
        <v>577839</v>
      </c>
      <c r="E30" s="30">
        <v>29738.48414</v>
      </c>
      <c r="F30" s="31">
        <v>1.54292178571995</v>
      </c>
      <c r="G30" s="66"/>
    </row>
    <row r="31" spans="1:7">
      <c r="A31" s="28" t="s">
        <v>522</v>
      </c>
      <c r="B31" s="28" t="s">
        <v>521</v>
      </c>
      <c r="C31" s="28" t="s">
        <v>523</v>
      </c>
      <c r="D31" s="32">
        <v>2015000</v>
      </c>
      <c r="E31" s="30">
        <v>29527.81</v>
      </c>
      <c r="F31" s="31">
        <v>1.53199137922164</v>
      </c>
      <c r="G31" s="66"/>
    </row>
    <row r="32" spans="1:7">
      <c r="A32" s="28" t="s">
        <v>904</v>
      </c>
      <c r="B32" s="28" t="s">
        <v>903</v>
      </c>
      <c r="C32" s="28" t="s">
        <v>518</v>
      </c>
      <c r="D32" s="32">
        <v>908986</v>
      </c>
      <c r="E32" s="30">
        <v>28178.565999999999</v>
      </c>
      <c r="F32" s="31">
        <v>1.4619885521760001</v>
      </c>
      <c r="G32" s="66"/>
    </row>
    <row r="33" spans="1:7">
      <c r="A33" s="28" t="s">
        <v>517</v>
      </c>
      <c r="B33" s="28" t="s">
        <v>516</v>
      </c>
      <c r="C33" s="28" t="s">
        <v>518</v>
      </c>
      <c r="D33" s="32">
        <v>232916</v>
      </c>
      <c r="E33" s="30">
        <v>26210.037479999999</v>
      </c>
      <c r="F33" s="31">
        <v>1.35985538610673</v>
      </c>
      <c r="G33" s="66"/>
    </row>
    <row r="34" spans="1:7">
      <c r="A34" s="28" t="s">
        <v>573</v>
      </c>
      <c r="B34" s="28" t="s">
        <v>572</v>
      </c>
      <c r="C34" s="28" t="s">
        <v>574</v>
      </c>
      <c r="D34" s="32">
        <v>15832916</v>
      </c>
      <c r="E34" s="30">
        <v>24968.508529999999</v>
      </c>
      <c r="F34" s="31">
        <v>1.2954411390476299</v>
      </c>
      <c r="G34" s="66"/>
    </row>
    <row r="35" spans="1:7">
      <c r="A35" s="28" t="s">
        <v>556</v>
      </c>
      <c r="B35" s="28" t="s">
        <v>555</v>
      </c>
      <c r="C35" s="28" t="s">
        <v>544</v>
      </c>
      <c r="D35" s="32">
        <v>547329</v>
      </c>
      <c r="E35" s="30">
        <v>23979.578150000001</v>
      </c>
      <c r="F35" s="31">
        <v>1.2441324637069799</v>
      </c>
      <c r="G35" s="66"/>
    </row>
    <row r="36" spans="1:7">
      <c r="A36" s="28" t="s">
        <v>629</v>
      </c>
      <c r="B36" s="28" t="s">
        <v>628</v>
      </c>
      <c r="C36" s="28" t="s">
        <v>630</v>
      </c>
      <c r="D36" s="32">
        <v>2250065</v>
      </c>
      <c r="E36" s="30">
        <v>21524.121790000001</v>
      </c>
      <c r="F36" s="31">
        <v>1.1167360203007499</v>
      </c>
      <c r="G36" s="66"/>
    </row>
    <row r="37" spans="1:7">
      <c r="A37" s="28" t="s">
        <v>725</v>
      </c>
      <c r="B37" s="28" t="s">
        <v>724</v>
      </c>
      <c r="C37" s="28" t="s">
        <v>564</v>
      </c>
      <c r="D37" s="32">
        <v>805707</v>
      </c>
      <c r="E37" s="30">
        <v>21236.019400000001</v>
      </c>
      <c r="F37" s="31">
        <v>1.1017884038736201</v>
      </c>
      <c r="G37" s="66"/>
    </row>
    <row r="38" spans="1:7">
      <c r="A38" s="28" t="s">
        <v>826</v>
      </c>
      <c r="B38" s="28" t="s">
        <v>825</v>
      </c>
      <c r="C38" s="28" t="s">
        <v>564</v>
      </c>
      <c r="D38" s="32">
        <v>5314871</v>
      </c>
      <c r="E38" s="30">
        <v>20552.606159999999</v>
      </c>
      <c r="F38" s="31">
        <v>1.0663308744420099</v>
      </c>
      <c r="G38" s="66"/>
    </row>
    <row r="39" spans="1:7">
      <c r="A39" s="28" t="s">
        <v>652</v>
      </c>
      <c r="B39" s="28" t="s">
        <v>651</v>
      </c>
      <c r="C39" s="28" t="s">
        <v>606</v>
      </c>
      <c r="D39" s="32">
        <v>13056138</v>
      </c>
      <c r="E39" s="30">
        <v>20466.801930000001</v>
      </c>
      <c r="F39" s="31">
        <v>1.06187909353917</v>
      </c>
      <c r="G39" s="66"/>
    </row>
    <row r="40" spans="1:7">
      <c r="A40" s="28" t="s">
        <v>554</v>
      </c>
      <c r="B40" s="28" t="s">
        <v>553</v>
      </c>
      <c r="C40" s="28" t="s">
        <v>523</v>
      </c>
      <c r="D40" s="32">
        <v>1410283</v>
      </c>
      <c r="E40" s="30">
        <v>20216.40681</v>
      </c>
      <c r="F40" s="31">
        <v>1.04888784341804</v>
      </c>
      <c r="G40" s="66"/>
    </row>
    <row r="41" spans="1:7">
      <c r="A41" s="28" t="s">
        <v>658</v>
      </c>
      <c r="B41" s="28" t="s">
        <v>657</v>
      </c>
      <c r="C41" s="28" t="s">
        <v>535</v>
      </c>
      <c r="D41" s="32">
        <v>1290284</v>
      </c>
      <c r="E41" s="30">
        <v>20187.783459999999</v>
      </c>
      <c r="F41" s="31">
        <v>1.0474027781374</v>
      </c>
      <c r="G41" s="66"/>
    </row>
    <row r="42" spans="1:7">
      <c r="A42" s="28" t="s">
        <v>648</v>
      </c>
      <c r="B42" s="28" t="s">
        <v>647</v>
      </c>
      <c r="C42" s="28" t="s">
        <v>500</v>
      </c>
      <c r="D42" s="32">
        <v>6299253</v>
      </c>
      <c r="E42" s="30">
        <v>19121.38248</v>
      </c>
      <c r="F42" s="31">
        <v>0.99207469562286399</v>
      </c>
      <c r="G42" s="66"/>
    </row>
    <row r="43" spans="1:7">
      <c r="A43" s="28" t="s">
        <v>611</v>
      </c>
      <c r="B43" s="28" t="s">
        <v>610</v>
      </c>
      <c r="C43" s="28" t="s">
        <v>567</v>
      </c>
      <c r="D43" s="32">
        <v>4913449</v>
      </c>
      <c r="E43" s="30">
        <v>19044.528320000001</v>
      </c>
      <c r="F43" s="31">
        <v>0.988087271205769</v>
      </c>
      <c r="G43" s="66"/>
    </row>
    <row r="44" spans="1:7">
      <c r="A44" s="28" t="s">
        <v>605</v>
      </c>
      <c r="B44" s="28" t="s">
        <v>604</v>
      </c>
      <c r="C44" s="28" t="s">
        <v>606</v>
      </c>
      <c r="D44" s="32">
        <v>1106768</v>
      </c>
      <c r="E44" s="30">
        <v>18024.823649999998</v>
      </c>
      <c r="F44" s="31">
        <v>0.93518193336350997</v>
      </c>
      <c r="G44" s="66"/>
    </row>
    <row r="45" spans="1:7">
      <c r="A45" s="28" t="s">
        <v>796</v>
      </c>
      <c r="B45" s="28" t="s">
        <v>795</v>
      </c>
      <c r="C45" s="28" t="s">
        <v>789</v>
      </c>
      <c r="D45" s="32">
        <v>1279503</v>
      </c>
      <c r="E45" s="30">
        <v>17278.408510000001</v>
      </c>
      <c r="F45" s="31">
        <v>0.89645567632648204</v>
      </c>
      <c r="G45" s="66"/>
    </row>
    <row r="46" spans="1:7">
      <c r="A46" s="28" t="s">
        <v>636</v>
      </c>
      <c r="B46" s="28" t="s">
        <v>635</v>
      </c>
      <c r="C46" s="28" t="s">
        <v>559</v>
      </c>
      <c r="D46" s="32">
        <v>4138474</v>
      </c>
      <c r="E46" s="30">
        <v>15142.676369999999</v>
      </c>
      <c r="F46" s="31">
        <v>0.78564748476718305</v>
      </c>
      <c r="G46" s="66"/>
    </row>
    <row r="47" spans="1:7">
      <c r="A47" s="28" t="s">
        <v>650</v>
      </c>
      <c r="B47" s="28" t="s">
        <v>649</v>
      </c>
      <c r="C47" s="28" t="s">
        <v>586</v>
      </c>
      <c r="D47" s="32">
        <v>1329000</v>
      </c>
      <c r="E47" s="30">
        <v>14281.433999999999</v>
      </c>
      <c r="F47" s="31">
        <v>0.74096364650554403</v>
      </c>
      <c r="G47" s="66"/>
    </row>
    <row r="48" spans="1:7">
      <c r="A48" s="28" t="s">
        <v>634</v>
      </c>
      <c r="B48" s="28" t="s">
        <v>633</v>
      </c>
      <c r="C48" s="28" t="s">
        <v>564</v>
      </c>
      <c r="D48" s="32">
        <v>2609393</v>
      </c>
      <c r="E48" s="30">
        <v>13918.502259999999</v>
      </c>
      <c r="F48" s="31">
        <v>0.72213365887944103</v>
      </c>
      <c r="G48" s="66"/>
    </row>
    <row r="49" spans="1:7">
      <c r="A49" s="28" t="s">
        <v>641</v>
      </c>
      <c r="B49" s="28" t="s">
        <v>640</v>
      </c>
      <c r="C49" s="28" t="s">
        <v>512</v>
      </c>
      <c r="D49" s="32">
        <v>1711985</v>
      </c>
      <c r="E49" s="30">
        <v>13879.918390000001</v>
      </c>
      <c r="F49" s="31">
        <v>0.720131811935255</v>
      </c>
      <c r="G49" s="66"/>
    </row>
    <row r="50" spans="1:7">
      <c r="A50" s="28" t="s">
        <v>660</v>
      </c>
      <c r="B50" s="28" t="s">
        <v>659</v>
      </c>
      <c r="C50" s="28" t="s">
        <v>661</v>
      </c>
      <c r="D50" s="32">
        <v>527640</v>
      </c>
      <c r="E50" s="30">
        <v>13481.72964</v>
      </c>
      <c r="F50" s="31">
        <v>0.69947258484381003</v>
      </c>
      <c r="G50" s="66"/>
    </row>
    <row r="51" spans="1:7">
      <c r="A51" s="28" t="s">
        <v>546</v>
      </c>
      <c r="B51" s="28" t="s">
        <v>545</v>
      </c>
      <c r="C51" s="28" t="s">
        <v>526</v>
      </c>
      <c r="D51" s="32">
        <v>7538760</v>
      </c>
      <c r="E51" s="30">
        <v>12726.180759999999</v>
      </c>
      <c r="F51" s="31">
        <v>0.66027244197034396</v>
      </c>
      <c r="G51" s="66"/>
    </row>
    <row r="52" spans="1:7">
      <c r="A52" s="28" t="s">
        <v>571</v>
      </c>
      <c r="B52" s="28" t="s">
        <v>570</v>
      </c>
      <c r="C52" s="28" t="s">
        <v>552</v>
      </c>
      <c r="D52" s="32">
        <v>2163399</v>
      </c>
      <c r="E52" s="30">
        <v>12457.933139999999</v>
      </c>
      <c r="F52" s="31">
        <v>0.64635495058386006</v>
      </c>
      <c r="G52" s="66"/>
    </row>
    <row r="53" spans="1:7">
      <c r="A53" s="28" t="s">
        <v>643</v>
      </c>
      <c r="B53" s="28" t="s">
        <v>642</v>
      </c>
      <c r="C53" s="28" t="s">
        <v>644</v>
      </c>
      <c r="D53" s="32">
        <v>5046324</v>
      </c>
      <c r="E53" s="30">
        <v>11853.81508</v>
      </c>
      <c r="F53" s="31">
        <v>0.61501149301108005</v>
      </c>
      <c r="G53" s="66"/>
    </row>
    <row r="54" spans="1:7">
      <c r="A54" s="28" t="s">
        <v>948</v>
      </c>
      <c r="B54" s="28" t="s">
        <v>947</v>
      </c>
      <c r="C54" s="28" t="s">
        <v>509</v>
      </c>
      <c r="D54" s="32">
        <v>1370355</v>
      </c>
      <c r="E54" s="30">
        <v>9828.8712379999997</v>
      </c>
      <c r="F54" s="31">
        <v>0.50995133076566002</v>
      </c>
      <c r="G54" s="66"/>
    </row>
    <row r="55" spans="1:7">
      <c r="A55" s="28" t="s">
        <v>1120</v>
      </c>
      <c r="B55" s="28" t="s">
        <v>1119</v>
      </c>
      <c r="C55" s="28" t="s">
        <v>579</v>
      </c>
      <c r="D55" s="32">
        <v>2280241</v>
      </c>
      <c r="E55" s="30">
        <v>9522.2864160000008</v>
      </c>
      <c r="F55" s="31">
        <v>0.49404479031094301</v>
      </c>
      <c r="G55" s="66"/>
    </row>
    <row r="56" spans="1:7">
      <c r="A56" s="28" t="s">
        <v>578</v>
      </c>
      <c r="B56" s="28" t="s">
        <v>577</v>
      </c>
      <c r="C56" s="28" t="s">
        <v>579</v>
      </c>
      <c r="D56" s="32">
        <v>7682853</v>
      </c>
      <c r="E56" s="30">
        <v>8962.0480250000001</v>
      </c>
      <c r="F56" s="31">
        <v>0.46497794162419598</v>
      </c>
      <c r="G56" s="66"/>
    </row>
    <row r="57" spans="1:7">
      <c r="A57" s="28" t="s">
        <v>624</v>
      </c>
      <c r="B57" s="28" t="s">
        <v>623</v>
      </c>
      <c r="C57" s="28" t="s">
        <v>625</v>
      </c>
      <c r="D57" s="32">
        <v>578807</v>
      </c>
      <c r="E57" s="30">
        <v>8081.882141</v>
      </c>
      <c r="F57" s="31">
        <v>0.41931229467736902</v>
      </c>
      <c r="G57" s="66"/>
    </row>
    <row r="58" spans="1:7">
      <c r="A58" s="28" t="s">
        <v>588</v>
      </c>
      <c r="B58" s="28" t="s">
        <v>587</v>
      </c>
      <c r="C58" s="28" t="s">
        <v>567</v>
      </c>
      <c r="D58" s="32">
        <v>754976</v>
      </c>
      <c r="E58" s="30">
        <v>6356.5204320000003</v>
      </c>
      <c r="F58" s="31">
        <v>0.32979535237019703</v>
      </c>
      <c r="G58" s="66"/>
    </row>
    <row r="59" spans="1:7">
      <c r="A59" s="28" t="s">
        <v>1226</v>
      </c>
      <c r="B59" s="28" t="s">
        <v>1225</v>
      </c>
      <c r="C59" s="28" t="s">
        <v>1227</v>
      </c>
      <c r="D59" s="32">
        <v>3265217</v>
      </c>
      <c r="E59" s="30">
        <v>6258.4414239999996</v>
      </c>
      <c r="F59" s="31">
        <v>0.32470671915498001</v>
      </c>
      <c r="G59" s="66"/>
    </row>
    <row r="60" spans="1:7">
      <c r="A60" s="28" t="s">
        <v>663</v>
      </c>
      <c r="B60" s="28" t="s">
        <v>662</v>
      </c>
      <c r="C60" s="28" t="s">
        <v>541</v>
      </c>
      <c r="D60" s="32">
        <v>1244864</v>
      </c>
      <c r="E60" s="30">
        <v>5471.1772799999999</v>
      </c>
      <c r="F60" s="31">
        <v>0.283861093225448</v>
      </c>
      <c r="G60" s="66"/>
    </row>
    <row r="61" spans="1:7">
      <c r="A61" s="28" t="s">
        <v>540</v>
      </c>
      <c r="B61" s="28" t="s">
        <v>539</v>
      </c>
      <c r="C61" s="28" t="s">
        <v>541</v>
      </c>
      <c r="D61" s="32">
        <v>579303</v>
      </c>
      <c r="E61" s="30">
        <v>3129.1051550000002</v>
      </c>
      <c r="F61" s="31">
        <v>0.16234736413360801</v>
      </c>
      <c r="G61" s="60"/>
    </row>
    <row r="62" spans="1:7">
      <c r="A62" s="28" t="s">
        <v>924</v>
      </c>
      <c r="B62" s="28" t="s">
        <v>923</v>
      </c>
      <c r="C62" s="28" t="s">
        <v>759</v>
      </c>
      <c r="D62" s="32">
        <v>201314</v>
      </c>
      <c r="E62" s="30">
        <v>2909.1886140000001</v>
      </c>
      <c r="F62" s="31">
        <v>0.15093743414014599</v>
      </c>
      <c r="G62" s="61"/>
    </row>
    <row r="63" spans="1:7">
      <c r="A63" s="28" t="s">
        <v>711</v>
      </c>
      <c r="B63" s="28" t="s">
        <v>710</v>
      </c>
      <c r="C63" s="28" t="s">
        <v>535</v>
      </c>
      <c r="D63" s="32">
        <v>2068</v>
      </c>
      <c r="E63" s="30">
        <v>38.601287999999997</v>
      </c>
      <c r="F63" s="31">
        <v>2.00275064228779E-3</v>
      </c>
      <c r="G63" s="61"/>
    </row>
    <row r="64" spans="1:7">
      <c r="A64" s="27" t="s">
        <v>65</v>
      </c>
      <c r="B64" s="27"/>
      <c r="C64" s="27"/>
      <c r="D64" s="33"/>
      <c r="E64" s="34">
        <f>SUM(E7:E63)</f>
        <v>1842741.9663930002</v>
      </c>
      <c r="F64" s="35">
        <f>SUM(F7:F63)</f>
        <v>95.606982253137403</v>
      </c>
      <c r="G64" s="95"/>
    </row>
    <row r="65" spans="1:9">
      <c r="A65" s="28"/>
      <c r="B65" s="28"/>
      <c r="C65" s="28"/>
      <c r="D65" s="29"/>
      <c r="E65" s="30"/>
      <c r="F65" s="31"/>
      <c r="G65" s="31"/>
    </row>
    <row r="66" spans="1:9">
      <c r="A66" s="27" t="s">
        <v>66</v>
      </c>
      <c r="B66" s="28"/>
      <c r="C66" s="28"/>
      <c r="D66" s="29"/>
      <c r="E66" s="30"/>
      <c r="F66" s="31"/>
      <c r="G66" s="61"/>
    </row>
    <row r="67" spans="1:9">
      <c r="A67" s="27" t="s">
        <v>129</v>
      </c>
      <c r="B67" s="28"/>
      <c r="C67" s="28"/>
      <c r="D67" s="29"/>
      <c r="E67" s="30"/>
      <c r="F67" s="31"/>
      <c r="G67" s="31"/>
    </row>
    <row r="68" spans="1:9">
      <c r="A68" s="28" t="s">
        <v>1067</v>
      </c>
      <c r="B68" s="28" t="s">
        <v>1726</v>
      </c>
      <c r="C68" s="28" t="s">
        <v>131</v>
      </c>
      <c r="D68" s="32">
        <v>5000000</v>
      </c>
      <c r="E68" s="30">
        <v>4958.8649999999998</v>
      </c>
      <c r="F68" s="31">
        <v>0.25728079497680101</v>
      </c>
      <c r="G68" s="31">
        <v>5.2202999999999999</v>
      </c>
    </row>
    <row r="69" spans="1:9">
      <c r="A69" s="27" t="s">
        <v>65</v>
      </c>
      <c r="B69" s="27"/>
      <c r="C69" s="27"/>
      <c r="D69" s="33"/>
      <c r="E69" s="34">
        <f>SUM(E67:E68)</f>
        <v>4958.8649999999998</v>
      </c>
      <c r="F69" s="35">
        <f>SUM(F67:F68)</f>
        <v>0.25728079497680101</v>
      </c>
      <c r="G69" s="31"/>
    </row>
    <row r="70" spans="1:9">
      <c r="A70" s="28"/>
      <c r="B70" s="28"/>
      <c r="C70" s="28"/>
      <c r="D70" s="29"/>
      <c r="E70" s="30"/>
      <c r="F70" s="31"/>
      <c r="G70" s="60"/>
    </row>
    <row r="71" spans="1:9">
      <c r="A71" s="27" t="s">
        <v>137</v>
      </c>
      <c r="B71" s="27"/>
      <c r="C71" s="27"/>
      <c r="D71" s="33"/>
      <c r="E71" s="34">
        <f>E64+E69</f>
        <v>1847700.8313930002</v>
      </c>
      <c r="F71" s="35">
        <f>F64+F69</f>
        <v>95.864263048114211</v>
      </c>
      <c r="G71" s="28"/>
    </row>
    <row r="72" spans="1:9">
      <c r="A72" s="27"/>
      <c r="B72" s="27"/>
      <c r="C72" s="27"/>
      <c r="D72" s="33"/>
      <c r="E72" s="34"/>
      <c r="F72" s="35"/>
      <c r="G72" s="27"/>
    </row>
    <row r="73" spans="1:9">
      <c r="A73" s="27" t="s">
        <v>139</v>
      </c>
      <c r="B73" s="27"/>
      <c r="C73" s="27"/>
      <c r="D73" s="33"/>
      <c r="E73" s="34">
        <f>E75-(E64+E69)</f>
        <v>79712.755947299767</v>
      </c>
      <c r="F73" s="35">
        <f>F75-(F64+F69)</f>
        <v>4.1357369518857894</v>
      </c>
      <c r="G73" s="27"/>
    </row>
    <row r="74" spans="1:9">
      <c r="A74" s="27"/>
      <c r="B74" s="27"/>
      <c r="C74" s="27"/>
      <c r="D74" s="33"/>
      <c r="E74" s="34"/>
      <c r="F74" s="97"/>
      <c r="G74" s="27"/>
    </row>
    <row r="75" spans="1:9">
      <c r="A75" s="36" t="s">
        <v>138</v>
      </c>
      <c r="B75" s="36"/>
      <c r="C75" s="36"/>
      <c r="D75" s="37"/>
      <c r="E75" s="38">
        <v>1927413.5873403</v>
      </c>
      <c r="F75" s="39">
        <v>100</v>
      </c>
      <c r="G75" s="36"/>
    </row>
    <row r="76" spans="1:9">
      <c r="A76" s="8" t="s">
        <v>1725</v>
      </c>
      <c r="B76" s="135"/>
      <c r="C76" s="135"/>
      <c r="D76" s="136"/>
      <c r="E76" s="137"/>
      <c r="F76" s="17" t="s">
        <v>1317</v>
      </c>
      <c r="G76" s="135"/>
    </row>
    <row r="77" spans="1:9">
      <c r="A77" s="77" t="s">
        <v>1729</v>
      </c>
      <c r="B77" s="135"/>
      <c r="C77" s="135"/>
      <c r="D77" s="136"/>
      <c r="E77" s="137"/>
      <c r="F77" s="17"/>
      <c r="G77" s="135"/>
    </row>
    <row r="78" spans="1:9">
      <c r="A78" s="77" t="s">
        <v>1730</v>
      </c>
      <c r="B78" s="135"/>
      <c r="C78" s="135"/>
      <c r="D78" s="136"/>
      <c r="E78" s="137"/>
      <c r="F78" s="17"/>
      <c r="G78" s="135"/>
    </row>
    <row r="79" spans="1:9">
      <c r="F79" s="17"/>
    </row>
    <row r="80" spans="1:9" ht="23.25" customHeight="1">
      <c r="A80" s="162" t="s">
        <v>1329</v>
      </c>
      <c r="B80" s="162"/>
      <c r="C80" s="162"/>
      <c r="D80" s="162"/>
      <c r="F80" s="75"/>
      <c r="G80" s="75"/>
      <c r="H80" s="75"/>
      <c r="I80" s="12"/>
    </row>
    <row r="82" spans="1:4">
      <c r="A82" s="14" t="s">
        <v>145</v>
      </c>
    </row>
    <row r="83" spans="1:4">
      <c r="A83" s="14" t="s">
        <v>1324</v>
      </c>
    </row>
    <row r="84" spans="1:4">
      <c r="A84" s="14" t="s">
        <v>146</v>
      </c>
      <c r="B84" s="14"/>
      <c r="C84" s="40" t="s">
        <v>1330</v>
      </c>
      <c r="D84" s="15" t="s">
        <v>147</v>
      </c>
    </row>
    <row r="85" spans="1:4">
      <c r="A85" s="8" t="s">
        <v>171</v>
      </c>
      <c r="C85" s="41">
        <v>1549.08</v>
      </c>
      <c r="D85" s="41">
        <v>1585.393</v>
      </c>
    </row>
    <row r="86" spans="1:4">
      <c r="A86" s="8" t="s">
        <v>419</v>
      </c>
      <c r="C86" s="41">
        <v>59.938299999999998</v>
      </c>
      <c r="D86" s="41">
        <v>61.343400000000003</v>
      </c>
    </row>
    <row r="87" spans="1:4">
      <c r="A87" s="8" t="s">
        <v>174</v>
      </c>
      <c r="C87" s="41">
        <v>1736.3018</v>
      </c>
      <c r="D87" s="41">
        <v>1778.2094999999999</v>
      </c>
    </row>
    <row r="88" spans="1:4">
      <c r="A88" s="8" t="s">
        <v>420</v>
      </c>
      <c r="C88" s="41">
        <v>67.136600000000001</v>
      </c>
      <c r="D88" s="41">
        <v>68.756699999999995</v>
      </c>
    </row>
    <row r="90" spans="1:4">
      <c r="A90" s="8" t="s">
        <v>166</v>
      </c>
    </row>
    <row r="92" spans="1:4">
      <c r="A92" s="14" t="s">
        <v>1325</v>
      </c>
      <c r="D92" s="46" t="s">
        <v>168</v>
      </c>
    </row>
    <row r="94" spans="1:4">
      <c r="A94" s="14" t="s">
        <v>1331</v>
      </c>
      <c r="D94" s="40" t="s">
        <v>168</v>
      </c>
    </row>
    <row r="95" spans="1:4">
      <c r="D95" s="8"/>
    </row>
    <row r="96" spans="1:4">
      <c r="A96" s="14" t="s">
        <v>1805</v>
      </c>
      <c r="D96" s="40" t="s">
        <v>168</v>
      </c>
    </row>
    <row r="97" spans="1:5">
      <c r="A97" s="14"/>
      <c r="D97" s="40"/>
    </row>
    <row r="98" spans="1:5">
      <c r="A98" s="8" t="s">
        <v>1802</v>
      </c>
      <c r="B98" s="77"/>
      <c r="C98" s="77"/>
      <c r="D98" s="143"/>
      <c r="E98" s="75"/>
    </row>
    <row r="99" spans="1:5">
      <c r="A99" s="8" t="s">
        <v>1803</v>
      </c>
      <c r="B99" s="77"/>
      <c r="C99" s="77"/>
      <c r="D99" s="143"/>
      <c r="E99" s="75"/>
    </row>
    <row r="100" spans="1:5">
      <c r="A100" s="8" t="s">
        <v>1801</v>
      </c>
      <c r="B100" s="77"/>
      <c r="C100" s="77"/>
      <c r="D100" s="143"/>
      <c r="E100" s="75"/>
    </row>
    <row r="101" spans="1:5">
      <c r="A101" s="8" t="s">
        <v>1804</v>
      </c>
      <c r="B101" s="77"/>
      <c r="C101" s="77"/>
      <c r="D101" s="143"/>
      <c r="E101" s="75"/>
    </row>
    <row r="102" spans="1:5">
      <c r="A102" s="14"/>
      <c r="D102" s="40"/>
    </row>
    <row r="103" spans="1:5" ht="10.15" customHeight="1">
      <c r="A103" s="187" t="s">
        <v>1796</v>
      </c>
      <c r="B103" s="187" t="s">
        <v>1797</v>
      </c>
      <c r="C103" s="187" t="s">
        <v>1806</v>
      </c>
      <c r="D103" s="188" t="s">
        <v>1807</v>
      </c>
      <c r="E103" s="189" t="s">
        <v>1808</v>
      </c>
    </row>
    <row r="104" spans="1:5" ht="62.65" customHeight="1">
      <c r="A104" s="187"/>
      <c r="B104" s="187"/>
      <c r="C104" s="187"/>
      <c r="D104" s="188"/>
      <c r="E104" s="189"/>
    </row>
    <row r="105" spans="1:5" ht="15">
      <c r="A105" s="147" t="s">
        <v>168</v>
      </c>
      <c r="B105" s="147">
        <v>1005</v>
      </c>
      <c r="C105" s="147" t="s">
        <v>168</v>
      </c>
      <c r="D105" s="146">
        <f>477649733.6/100000</f>
        <v>4776.4973360000004</v>
      </c>
      <c r="E105" s="148">
        <v>-382.31841400000008</v>
      </c>
    </row>
    <row r="106" spans="1:5">
      <c r="A106" s="14"/>
      <c r="D106" s="8"/>
    </row>
    <row r="107" spans="1:5">
      <c r="A107" s="14" t="s">
        <v>1343</v>
      </c>
      <c r="D107" s="40" t="s">
        <v>168</v>
      </c>
    </row>
    <row r="109" spans="1:5">
      <c r="A109" s="14" t="s">
        <v>1344</v>
      </c>
      <c r="D109" s="51">
        <v>0.25509659507229998</v>
      </c>
    </row>
    <row r="111" spans="1:5">
      <c r="A111" s="14" t="s">
        <v>741</v>
      </c>
      <c r="D111" s="40" t="s">
        <v>168</v>
      </c>
    </row>
    <row r="112" spans="1:5">
      <c r="D112" s="8"/>
    </row>
    <row r="113" spans="1:9">
      <c r="A113" s="14" t="s">
        <v>1355</v>
      </c>
      <c r="D113" s="40" t="s">
        <v>168</v>
      </c>
    </row>
    <row r="114" spans="1:9">
      <c r="D114" s="8"/>
    </row>
    <row r="115" spans="1:9">
      <c r="A115" s="14" t="s">
        <v>1351</v>
      </c>
      <c r="B115" s="14"/>
      <c r="D115" s="40" t="s">
        <v>168</v>
      </c>
    </row>
    <row r="116" spans="1:9">
      <c r="A116" s="14"/>
      <c r="B116" s="14"/>
      <c r="D116" s="8"/>
    </row>
    <row r="117" spans="1:9">
      <c r="A117" s="14" t="s">
        <v>1352</v>
      </c>
      <c r="B117" s="14"/>
      <c r="D117" s="40" t="s">
        <v>168</v>
      </c>
    </row>
    <row r="118" spans="1:9">
      <c r="A118" s="14"/>
      <c r="B118" s="14"/>
      <c r="D118" s="8"/>
    </row>
    <row r="119" spans="1:9">
      <c r="A119" s="14" t="s">
        <v>1353</v>
      </c>
      <c r="B119" s="14"/>
      <c r="D119" s="40" t="s">
        <v>168</v>
      </c>
    </row>
    <row r="120" spans="1:9">
      <c r="D120" s="8"/>
    </row>
    <row r="121" spans="1:9">
      <c r="A121" s="76" t="s">
        <v>1354</v>
      </c>
      <c r="B121" s="77"/>
      <c r="C121" s="77"/>
      <c r="D121" s="77"/>
    </row>
    <row r="123" spans="1:9">
      <c r="A123" s="76" t="s">
        <v>1538</v>
      </c>
      <c r="B123" s="77"/>
      <c r="C123" s="77"/>
      <c r="D123" s="77"/>
      <c r="E123" s="75"/>
      <c r="F123" s="75"/>
      <c r="G123" s="76"/>
      <c r="H123" s="77"/>
      <c r="I123" s="77"/>
    </row>
    <row r="124" spans="1:9">
      <c r="A124" s="98"/>
      <c r="B124" s="77"/>
      <c r="C124" s="77"/>
      <c r="D124" s="77"/>
      <c r="E124" s="75"/>
      <c r="F124" s="75"/>
      <c r="G124" s="76"/>
      <c r="H124" s="77"/>
      <c r="I124" s="77"/>
    </row>
    <row r="125" spans="1:9">
      <c r="A125" s="77"/>
      <c r="B125" s="77"/>
      <c r="C125" s="77"/>
      <c r="D125" s="77"/>
      <c r="E125" s="75"/>
      <c r="F125" s="75"/>
      <c r="G125" s="76"/>
      <c r="H125" s="77"/>
      <c r="I125" s="77"/>
    </row>
    <row r="126" spans="1:9">
      <c r="A126" s="77"/>
      <c r="B126" s="77"/>
      <c r="C126" s="77"/>
      <c r="D126" s="77"/>
      <c r="E126" s="75"/>
      <c r="F126" s="75"/>
      <c r="G126" s="76"/>
      <c r="H126" s="77"/>
      <c r="I126" s="77"/>
    </row>
    <row r="127" spans="1:9">
      <c r="A127" s="77"/>
      <c r="B127" s="77"/>
      <c r="C127" s="77"/>
      <c r="D127" s="77"/>
      <c r="E127" s="75"/>
      <c r="F127" s="75"/>
      <c r="G127" s="77"/>
      <c r="H127" s="77"/>
      <c r="I127" s="77"/>
    </row>
    <row r="128" spans="1:9">
      <c r="A128" s="77"/>
      <c r="B128" s="77"/>
      <c r="C128" s="77"/>
      <c r="D128" s="77"/>
      <c r="E128" s="75"/>
      <c r="F128" s="75"/>
      <c r="G128" s="77"/>
      <c r="H128" s="77"/>
      <c r="I128" s="77"/>
    </row>
    <row r="129" spans="1:9">
      <c r="A129" s="77"/>
      <c r="B129" s="77"/>
      <c r="C129" s="77"/>
      <c r="D129" s="77"/>
      <c r="E129" s="75"/>
      <c r="F129" s="75"/>
      <c r="G129" s="77"/>
      <c r="H129" s="77"/>
      <c r="I129" s="77"/>
    </row>
    <row r="130" spans="1:9">
      <c r="A130" s="77"/>
      <c r="B130" s="77"/>
      <c r="C130" s="77"/>
      <c r="D130" s="77"/>
      <c r="E130" s="75"/>
      <c r="F130" s="75"/>
      <c r="G130" s="77"/>
      <c r="H130" s="77"/>
      <c r="I130" s="77"/>
    </row>
    <row r="131" spans="1:9">
      <c r="A131" s="77"/>
      <c r="B131" s="77"/>
      <c r="C131" s="77"/>
      <c r="D131" s="77"/>
      <c r="E131" s="75"/>
      <c r="F131" s="75"/>
      <c r="G131" s="77"/>
      <c r="H131" s="77"/>
      <c r="I131" s="77"/>
    </row>
    <row r="132" spans="1:9">
      <c r="A132" s="77"/>
      <c r="B132" s="77"/>
      <c r="C132" s="77"/>
      <c r="D132" s="77"/>
      <c r="E132" s="75"/>
      <c r="F132" s="75"/>
      <c r="G132" s="77"/>
      <c r="H132" s="77"/>
      <c r="I132" s="77"/>
    </row>
    <row r="133" spans="1:9">
      <c r="A133" s="77"/>
      <c r="B133" s="77"/>
      <c r="C133" s="77"/>
      <c r="D133" s="77"/>
      <c r="E133" s="75"/>
      <c r="F133" s="75"/>
      <c r="G133" s="77"/>
      <c r="H133" s="77"/>
      <c r="I133" s="77"/>
    </row>
    <row r="134" spans="1:9">
      <c r="A134" s="77"/>
      <c r="B134" s="77"/>
      <c r="C134" s="77"/>
      <c r="D134" s="77"/>
      <c r="E134" s="75"/>
      <c r="F134" s="75"/>
      <c r="G134" s="77"/>
      <c r="H134" s="77"/>
      <c r="I134" s="77"/>
    </row>
    <row r="135" spans="1:9">
      <c r="A135" s="77"/>
      <c r="B135" s="77"/>
      <c r="C135" s="77"/>
      <c r="D135" s="77"/>
      <c r="E135" s="75"/>
      <c r="F135" s="75"/>
      <c r="G135" s="77"/>
      <c r="H135" s="77"/>
      <c r="I135" s="77"/>
    </row>
    <row r="136" spans="1:9">
      <c r="A136" s="77"/>
      <c r="B136" s="77"/>
      <c r="C136" s="77"/>
      <c r="D136" s="77"/>
      <c r="E136" s="75"/>
      <c r="F136" s="75"/>
      <c r="G136" s="77"/>
      <c r="H136" s="77"/>
      <c r="I136" s="77"/>
    </row>
    <row r="137" spans="1:9">
      <c r="A137" s="77"/>
      <c r="B137" s="77"/>
      <c r="C137" s="77"/>
      <c r="D137" s="77"/>
      <c r="E137" s="75"/>
      <c r="F137" s="75"/>
      <c r="G137" s="77"/>
      <c r="H137" s="77"/>
      <c r="I137" s="77"/>
    </row>
    <row r="138" spans="1:9">
      <c r="A138" s="77"/>
      <c r="B138" s="77"/>
      <c r="C138" s="77"/>
      <c r="D138" s="77"/>
      <c r="E138" s="75"/>
      <c r="F138" s="75"/>
      <c r="G138" s="77"/>
      <c r="H138" s="77"/>
      <c r="I138" s="77"/>
    </row>
    <row r="139" spans="1:9">
      <c r="A139" s="77"/>
      <c r="B139" s="77"/>
      <c r="C139" s="77"/>
      <c r="D139" s="77"/>
      <c r="E139" s="75"/>
      <c r="F139" s="75"/>
      <c r="G139" s="77"/>
      <c r="H139" s="77"/>
      <c r="I139" s="77"/>
    </row>
    <row r="140" spans="1:9">
      <c r="A140" s="77"/>
      <c r="B140" s="77"/>
      <c r="C140" s="77"/>
      <c r="D140" s="77"/>
      <c r="E140" s="75"/>
      <c r="F140" s="75"/>
      <c r="G140" s="77"/>
      <c r="H140" s="77"/>
      <c r="I140" s="77"/>
    </row>
    <row r="141" spans="1:9">
      <c r="A141" s="77"/>
      <c r="B141" s="77"/>
      <c r="C141" s="77"/>
      <c r="D141" s="77"/>
      <c r="E141" s="75"/>
      <c r="F141" s="75"/>
      <c r="G141" s="77"/>
      <c r="H141" s="77"/>
      <c r="I141" s="77"/>
    </row>
    <row r="142" spans="1:9">
      <c r="A142" s="76" t="s">
        <v>1397</v>
      </c>
      <c r="B142" s="77"/>
      <c r="C142" s="77"/>
      <c r="D142" s="77"/>
      <c r="E142" s="75"/>
      <c r="F142" s="75"/>
      <c r="G142" s="77"/>
      <c r="H142" s="77"/>
      <c r="I142" s="77"/>
    </row>
    <row r="143" spans="1:9">
      <c r="A143" s="77"/>
      <c r="B143" s="77"/>
      <c r="C143" s="77"/>
      <c r="D143" s="77"/>
      <c r="E143" s="75"/>
      <c r="F143" s="75"/>
      <c r="G143" s="77"/>
      <c r="H143" s="77"/>
      <c r="I143" s="77"/>
    </row>
    <row r="144" spans="1:9">
      <c r="A144" s="76" t="s">
        <v>1539</v>
      </c>
      <c r="B144" s="77"/>
      <c r="C144" s="77"/>
      <c r="D144" s="77"/>
      <c r="E144" s="75"/>
      <c r="F144" s="75"/>
      <c r="G144" s="77"/>
      <c r="H144" s="77"/>
      <c r="I144" s="77"/>
    </row>
    <row r="145" spans="1:9">
      <c r="A145" s="77"/>
      <c r="B145" s="77"/>
      <c r="C145" s="77"/>
      <c r="D145" s="77"/>
      <c r="E145" s="75"/>
      <c r="F145" s="75"/>
      <c r="G145" s="77"/>
      <c r="H145" s="77"/>
      <c r="I145" s="77"/>
    </row>
    <row r="146" spans="1:9">
      <c r="A146" s="77"/>
      <c r="B146" s="77"/>
      <c r="C146" s="77"/>
      <c r="D146" s="77"/>
      <c r="E146" s="75"/>
      <c r="F146" s="75"/>
      <c r="G146" s="77"/>
      <c r="H146" s="77"/>
      <c r="I146" s="77"/>
    </row>
    <row r="147" spans="1:9">
      <c r="A147" s="77"/>
      <c r="B147" s="77"/>
      <c r="C147" s="77"/>
      <c r="D147" s="77"/>
      <c r="E147" s="75"/>
      <c r="F147" s="75"/>
      <c r="G147" s="77"/>
      <c r="H147" s="77"/>
      <c r="I147" s="77"/>
    </row>
    <row r="148" spans="1:9">
      <c r="A148" s="77"/>
      <c r="B148" s="77"/>
      <c r="C148" s="77"/>
      <c r="D148" s="77"/>
      <c r="E148" s="75"/>
      <c r="F148" s="75"/>
      <c r="G148" s="77"/>
      <c r="H148" s="77"/>
      <c r="I148" s="77"/>
    </row>
    <row r="149" spans="1:9">
      <c r="A149" s="77"/>
      <c r="B149" s="77"/>
      <c r="C149" s="77"/>
      <c r="D149" s="77"/>
      <c r="E149" s="75"/>
      <c r="F149" s="75"/>
      <c r="G149" s="77"/>
      <c r="H149" s="77"/>
      <c r="I149" s="77"/>
    </row>
    <row r="150" spans="1:9">
      <c r="A150" s="77"/>
      <c r="B150" s="77"/>
      <c r="C150" s="77"/>
      <c r="D150" s="77"/>
      <c r="E150" s="75"/>
      <c r="F150" s="75"/>
      <c r="G150" s="77"/>
      <c r="H150" s="77"/>
      <c r="I150" s="77"/>
    </row>
    <row r="151" spans="1:9">
      <c r="A151" s="77"/>
      <c r="B151" s="77"/>
      <c r="C151" s="77"/>
      <c r="D151" s="77"/>
      <c r="E151" s="75"/>
      <c r="F151" s="75"/>
      <c r="G151" s="77"/>
      <c r="H151" s="77"/>
      <c r="I151" s="77"/>
    </row>
    <row r="152" spans="1:9">
      <c r="A152" s="77"/>
      <c r="B152" s="77"/>
      <c r="C152" s="77"/>
      <c r="D152" s="77"/>
      <c r="E152" s="75"/>
      <c r="F152" s="75"/>
      <c r="G152" s="77"/>
      <c r="H152" s="77"/>
      <c r="I152" s="77"/>
    </row>
    <row r="153" spans="1:9">
      <c r="A153" s="77"/>
      <c r="B153" s="77"/>
      <c r="C153" s="77"/>
      <c r="D153" s="77"/>
      <c r="E153" s="75"/>
      <c r="F153" s="75"/>
      <c r="G153" s="77"/>
      <c r="H153" s="77"/>
      <c r="I153" s="77"/>
    </row>
    <row r="154" spans="1:9">
      <c r="A154" s="77"/>
      <c r="B154" s="77"/>
      <c r="C154" s="77"/>
      <c r="D154" s="77"/>
      <c r="E154" s="75"/>
      <c r="F154" s="75"/>
      <c r="G154" s="77"/>
      <c r="H154" s="77"/>
      <c r="I154" s="77"/>
    </row>
    <row r="155" spans="1:9">
      <c r="A155" s="77"/>
      <c r="B155" s="77"/>
      <c r="C155" s="77"/>
      <c r="D155" s="77"/>
      <c r="E155" s="75"/>
      <c r="F155" s="75"/>
      <c r="G155" s="77"/>
      <c r="H155" s="77"/>
      <c r="I155" s="77"/>
    </row>
    <row r="156" spans="1:9">
      <c r="A156" s="77"/>
      <c r="B156" s="77"/>
      <c r="C156" s="77"/>
      <c r="D156" s="77"/>
      <c r="E156" s="75"/>
      <c r="F156" s="75"/>
      <c r="G156" s="77"/>
      <c r="H156" s="77"/>
      <c r="I156" s="77"/>
    </row>
    <row r="157" spans="1:9">
      <c r="A157" s="77"/>
      <c r="B157" s="77"/>
      <c r="C157" s="77"/>
      <c r="D157" s="77"/>
      <c r="E157" s="75"/>
      <c r="F157" s="75"/>
      <c r="G157" s="77"/>
      <c r="H157" s="77"/>
      <c r="I157" s="77"/>
    </row>
    <row r="158" spans="1:9">
      <c r="A158" s="77"/>
      <c r="B158" s="77"/>
      <c r="C158" s="77"/>
      <c r="D158" s="77"/>
      <c r="E158" s="75"/>
      <c r="F158" s="75"/>
      <c r="G158" s="77"/>
      <c r="H158" s="77"/>
      <c r="I158" s="77"/>
    </row>
    <row r="159" spans="1:9">
      <c r="A159" s="77"/>
      <c r="B159" s="77"/>
      <c r="C159" s="77"/>
      <c r="D159" s="77"/>
      <c r="E159" s="75"/>
      <c r="F159" s="75"/>
      <c r="G159" s="77"/>
      <c r="H159" s="77"/>
      <c r="I159" s="77"/>
    </row>
    <row r="160" spans="1:9">
      <c r="A160" s="77"/>
      <c r="B160" s="77"/>
      <c r="C160" s="77"/>
      <c r="D160" s="77"/>
      <c r="E160" s="75"/>
      <c r="F160" s="75"/>
      <c r="G160" s="77"/>
      <c r="H160" s="77"/>
      <c r="I160" s="77"/>
    </row>
    <row r="161" spans="1:9">
      <c r="A161" s="77"/>
      <c r="B161" s="77"/>
      <c r="C161" s="77"/>
      <c r="D161" s="77"/>
      <c r="E161" s="75"/>
      <c r="F161" s="75"/>
      <c r="G161" s="77"/>
      <c r="H161" s="77"/>
      <c r="I161" s="77"/>
    </row>
    <row r="162" spans="1:9">
      <c r="A162" s="77"/>
      <c r="B162" s="77"/>
      <c r="C162" s="77"/>
      <c r="D162" s="77"/>
      <c r="E162" s="75"/>
      <c r="F162" s="75"/>
      <c r="G162" s="77"/>
      <c r="H162" s="77"/>
      <c r="I162" s="77"/>
    </row>
    <row r="163" spans="1:9">
      <c r="A163" s="77"/>
      <c r="B163" s="77"/>
      <c r="C163" s="77"/>
      <c r="D163" s="77"/>
      <c r="E163" s="75"/>
      <c r="F163" s="75"/>
      <c r="G163" s="77"/>
      <c r="H163" s="77"/>
      <c r="I163" s="77"/>
    </row>
    <row r="164" spans="1:9">
      <c r="A164" s="76" t="s">
        <v>1406</v>
      </c>
      <c r="B164" s="77"/>
      <c r="C164" s="77"/>
      <c r="D164" s="77"/>
      <c r="E164" s="75"/>
      <c r="F164" s="75"/>
      <c r="G164" s="77"/>
      <c r="H164" s="77"/>
      <c r="I164" s="77"/>
    </row>
    <row r="165" spans="1:9">
      <c r="A165" s="77"/>
      <c r="B165" s="77"/>
      <c r="C165" s="77"/>
      <c r="D165" s="77"/>
      <c r="E165" s="75"/>
      <c r="F165" s="75"/>
      <c r="G165" s="77"/>
      <c r="H165" s="77"/>
      <c r="I165" s="77"/>
    </row>
    <row r="166" spans="1:9">
      <c r="A166" s="77" t="s">
        <v>1386</v>
      </c>
      <c r="B166" s="77"/>
      <c r="C166" s="77"/>
      <c r="D166" s="77"/>
      <c r="E166" s="75"/>
      <c r="F166" s="75"/>
      <c r="G166" s="77"/>
      <c r="H166" s="77"/>
      <c r="I166" s="77"/>
    </row>
    <row r="167" spans="1:9">
      <c r="A167" s="77"/>
      <c r="B167" s="77"/>
      <c r="C167" s="77"/>
      <c r="D167" s="77"/>
      <c r="E167" s="75"/>
      <c r="F167" s="75"/>
      <c r="G167" s="77"/>
      <c r="H167" s="77"/>
      <c r="I167" s="77"/>
    </row>
    <row r="168" spans="1:9">
      <c r="A168" s="77"/>
      <c r="B168" s="77"/>
      <c r="C168" s="77"/>
      <c r="D168" s="77"/>
      <c r="E168" s="75"/>
      <c r="F168" s="75"/>
      <c r="G168" s="77"/>
      <c r="H168" s="77"/>
      <c r="I168" s="77"/>
    </row>
    <row r="169" spans="1:9">
      <c r="A169" s="77"/>
      <c r="B169" s="77"/>
      <c r="C169" s="77"/>
      <c r="D169" s="77"/>
      <c r="E169" s="75"/>
      <c r="F169" s="75"/>
      <c r="G169" s="77"/>
      <c r="H169" s="77"/>
      <c r="I169" s="77"/>
    </row>
    <row r="170" spans="1:9">
      <c r="A170" s="77"/>
      <c r="B170" s="77"/>
      <c r="C170" s="77"/>
      <c r="D170" s="77"/>
      <c r="E170" s="75"/>
      <c r="F170" s="75"/>
      <c r="G170" s="77"/>
      <c r="H170" s="77"/>
      <c r="I170" s="77"/>
    </row>
    <row r="171" spans="1:9">
      <c r="A171" s="77"/>
      <c r="B171" s="77"/>
      <c r="C171" s="77"/>
      <c r="D171" s="77"/>
      <c r="E171" s="75"/>
      <c r="F171" s="75"/>
      <c r="G171" s="77"/>
      <c r="H171" s="77"/>
      <c r="I171" s="77"/>
    </row>
    <row r="172" spans="1:9">
      <c r="A172" s="77"/>
      <c r="B172" s="77"/>
      <c r="C172" s="77"/>
      <c r="D172" s="77"/>
      <c r="E172" s="75"/>
      <c r="F172" s="75"/>
      <c r="G172" s="77"/>
      <c r="H172" s="77"/>
      <c r="I172" s="77"/>
    </row>
    <row r="173" spans="1:9">
      <c r="A173" s="77"/>
      <c r="B173" s="77"/>
      <c r="C173" s="77"/>
      <c r="D173" s="77"/>
      <c r="E173" s="75"/>
      <c r="F173" s="75"/>
      <c r="G173" s="77"/>
      <c r="H173" s="77"/>
      <c r="I173" s="77"/>
    </row>
  </sheetData>
  <mergeCells count="7">
    <mergeCell ref="A1:F1"/>
    <mergeCell ref="A80:D80"/>
    <mergeCell ref="A103:A104"/>
    <mergeCell ref="B103:B104"/>
    <mergeCell ref="C103:C104"/>
    <mergeCell ref="D103:D104"/>
    <mergeCell ref="E103:E104"/>
  </mergeCells>
  <conditionalFormatting sqref="F2:F3 F5:F75 F174:F65536 F77:F78 F81:F122">
    <cfRule type="cellIs" dxfId="37" priority="5" stopIfTrue="1" operator="between">
      <formula>0.009</formula>
      <formula>-0.009</formula>
    </cfRule>
  </conditionalFormatting>
  <conditionalFormatting sqref="F80:H80">
    <cfRule type="cellIs" dxfId="36" priority="4" stopIfTrue="1" operator="between">
      <formula>0.009</formula>
      <formula>-0.009</formula>
    </cfRule>
  </conditionalFormatting>
  <conditionalFormatting sqref="F79">
    <cfRule type="cellIs" dxfId="35" priority="3" stopIfTrue="1" operator="between">
      <formula>0.009</formula>
      <formula>-0.009</formula>
    </cfRule>
  </conditionalFormatting>
  <conditionalFormatting sqref="F123:F157">
    <cfRule type="cellIs" dxfId="34" priority="2" stopIfTrue="1" operator="between">
      <formula>0.009</formula>
      <formula>-0.009</formula>
    </cfRule>
  </conditionalFormatting>
  <conditionalFormatting sqref="F76">
    <cfRule type="cellIs" dxfId="33"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18C98-689E-4F97-B6FD-ECAFD63842B2}">
  <dimension ref="A1:I204"/>
  <sheetViews>
    <sheetView zoomScale="80" zoomScaleNormal="80" workbookViewId="0">
      <selection sqref="A1:G1"/>
    </sheetView>
  </sheetViews>
  <sheetFormatPr defaultColWidth="9.28515625" defaultRowHeight="11.25"/>
  <cols>
    <col min="1" max="1" width="52.28515625" style="8" bestFit="1" customWidth="1"/>
    <col min="2" max="2" width="44.7109375" style="8" bestFit="1" customWidth="1"/>
    <col min="3" max="3" width="22.28515625" style="8" bestFit="1" customWidth="1"/>
    <col min="4" max="4" width="15.7109375" style="8" customWidth="1"/>
    <col min="5" max="5" width="24.42578125" style="12" customWidth="1"/>
    <col min="6" max="6" width="11.7109375" style="75" bestFit="1" customWidth="1"/>
    <col min="7" max="7" width="6.7109375" style="12" customWidth="1"/>
    <col min="8" max="16384" width="9.28515625" style="8"/>
  </cols>
  <sheetData>
    <row r="1" spans="1:7" s="1" customFormat="1" ht="15">
      <c r="A1" s="160" t="s">
        <v>10</v>
      </c>
      <c r="B1" s="161"/>
      <c r="C1" s="161"/>
      <c r="D1" s="161"/>
      <c r="E1" s="161"/>
      <c r="F1" s="161"/>
      <c r="G1" s="161"/>
    </row>
    <row r="2" spans="1:7" s="1" customFormat="1" ht="12">
      <c r="E2" s="7"/>
      <c r="F2" s="103"/>
      <c r="G2" s="12"/>
    </row>
    <row r="3" spans="1:7" s="1" customFormat="1" ht="12">
      <c r="A3" s="10" t="s">
        <v>7</v>
      </c>
      <c r="B3" s="2"/>
      <c r="C3" s="3"/>
      <c r="D3" s="3"/>
      <c r="E3" s="5"/>
      <c r="F3" s="103"/>
      <c r="G3" s="12"/>
    </row>
    <row r="4" spans="1:7" s="1" customFormat="1" ht="21.4" customHeight="1">
      <c r="A4" s="18" t="s">
        <v>2</v>
      </c>
      <c r="B4" s="18" t="s">
        <v>0</v>
      </c>
      <c r="C4" s="19" t="s">
        <v>141</v>
      </c>
      <c r="D4" s="19" t="s">
        <v>1</v>
      </c>
      <c r="E4" s="91" t="s">
        <v>6</v>
      </c>
      <c r="F4" s="21" t="s">
        <v>3</v>
      </c>
      <c r="G4" s="21" t="s">
        <v>5</v>
      </c>
    </row>
    <row r="5" spans="1:7">
      <c r="A5" s="22" t="s">
        <v>66</v>
      </c>
      <c r="B5" s="23"/>
      <c r="C5" s="23"/>
      <c r="D5" s="23"/>
      <c r="E5" s="25"/>
      <c r="F5" s="26"/>
      <c r="G5" s="25"/>
    </row>
    <row r="6" spans="1:7">
      <c r="A6" s="27" t="s">
        <v>67</v>
      </c>
      <c r="B6" s="28"/>
      <c r="C6" s="28"/>
      <c r="D6" s="28"/>
      <c r="E6" s="30"/>
      <c r="F6" s="31"/>
      <c r="G6" s="30"/>
    </row>
    <row r="7" spans="1:7">
      <c r="A7" s="28" t="s">
        <v>182</v>
      </c>
      <c r="B7" s="28" t="s">
        <v>181</v>
      </c>
      <c r="C7" s="28" t="s">
        <v>78</v>
      </c>
      <c r="D7" s="32">
        <v>5000</v>
      </c>
      <c r="E7" s="30">
        <v>23931.125</v>
      </c>
      <c r="F7" s="31">
        <v>6.1051160587566402</v>
      </c>
      <c r="G7" s="30">
        <v>6.8498999999999999</v>
      </c>
    </row>
    <row r="8" spans="1:7">
      <c r="A8" s="28" t="s">
        <v>184</v>
      </c>
      <c r="B8" s="28" t="s">
        <v>183</v>
      </c>
      <c r="C8" s="28" t="s">
        <v>93</v>
      </c>
      <c r="D8" s="32">
        <v>4600</v>
      </c>
      <c r="E8" s="30">
        <v>22143.71</v>
      </c>
      <c r="F8" s="31">
        <v>5.6491251256031596</v>
      </c>
      <c r="G8" s="30">
        <v>6.8851000000000004</v>
      </c>
    </row>
    <row r="9" spans="1:7">
      <c r="A9" s="28" t="s">
        <v>186</v>
      </c>
      <c r="B9" s="28" t="s">
        <v>185</v>
      </c>
      <c r="C9" s="28" t="s">
        <v>75</v>
      </c>
      <c r="D9" s="32">
        <v>4000</v>
      </c>
      <c r="E9" s="30">
        <v>19134.060000000001</v>
      </c>
      <c r="F9" s="31">
        <v>4.8813274334245902</v>
      </c>
      <c r="G9" s="30">
        <v>6.7698999999999998</v>
      </c>
    </row>
    <row r="10" spans="1:7">
      <c r="A10" s="28" t="s">
        <v>188</v>
      </c>
      <c r="B10" s="28" t="s">
        <v>187</v>
      </c>
      <c r="C10" s="28" t="s">
        <v>75</v>
      </c>
      <c r="D10" s="32">
        <v>4000</v>
      </c>
      <c r="E10" s="30">
        <v>19055.919999999998</v>
      </c>
      <c r="F10" s="31">
        <v>4.8613929853436399</v>
      </c>
      <c r="G10" s="30">
        <v>7.1475</v>
      </c>
    </row>
    <row r="11" spans="1:7">
      <c r="A11" s="28" t="s">
        <v>190</v>
      </c>
      <c r="B11" s="28" t="s">
        <v>189</v>
      </c>
      <c r="C11" s="28" t="s">
        <v>93</v>
      </c>
      <c r="D11" s="32">
        <v>3000</v>
      </c>
      <c r="E11" s="30">
        <v>14427.045</v>
      </c>
      <c r="F11" s="31">
        <v>3.68051163954493</v>
      </c>
      <c r="G11" s="30">
        <v>6.8699000000000003</v>
      </c>
    </row>
    <row r="12" spans="1:7">
      <c r="A12" s="28" t="s">
        <v>192</v>
      </c>
      <c r="B12" s="28" t="s">
        <v>191</v>
      </c>
      <c r="C12" s="28" t="s">
        <v>78</v>
      </c>
      <c r="D12" s="32">
        <v>2500</v>
      </c>
      <c r="E12" s="30">
        <v>12017.3375</v>
      </c>
      <c r="F12" s="31">
        <v>3.0657664507936202</v>
      </c>
      <c r="G12" s="30">
        <v>6.915</v>
      </c>
    </row>
    <row r="13" spans="1:7">
      <c r="A13" s="28" t="s">
        <v>194</v>
      </c>
      <c r="B13" s="28" t="s">
        <v>193</v>
      </c>
      <c r="C13" s="28" t="s">
        <v>78</v>
      </c>
      <c r="D13" s="32">
        <v>2300</v>
      </c>
      <c r="E13" s="30">
        <v>11015.941999999999</v>
      </c>
      <c r="F13" s="31">
        <v>2.8102984881208801</v>
      </c>
      <c r="G13" s="30">
        <v>6.9132999999999996</v>
      </c>
    </row>
    <row r="14" spans="1:7">
      <c r="A14" s="28" t="s">
        <v>196</v>
      </c>
      <c r="B14" s="28" t="s">
        <v>195</v>
      </c>
      <c r="C14" s="28" t="s">
        <v>78</v>
      </c>
      <c r="D14" s="32">
        <v>2000</v>
      </c>
      <c r="E14" s="30">
        <v>9709.49</v>
      </c>
      <c r="F14" s="31">
        <v>2.4770069656707299</v>
      </c>
      <c r="G14" s="30">
        <v>6.7</v>
      </c>
    </row>
    <row r="15" spans="1:7">
      <c r="A15" s="28" t="s">
        <v>198</v>
      </c>
      <c r="B15" s="28" t="s">
        <v>197</v>
      </c>
      <c r="C15" s="28" t="s">
        <v>75</v>
      </c>
      <c r="D15" s="32">
        <v>2000</v>
      </c>
      <c r="E15" s="30">
        <v>9698.24</v>
      </c>
      <c r="F15" s="31">
        <v>2.4741369561889002</v>
      </c>
      <c r="G15" s="30">
        <v>6.7201000000000004</v>
      </c>
    </row>
    <row r="16" spans="1:7">
      <c r="A16" s="28" t="s">
        <v>200</v>
      </c>
      <c r="B16" s="28" t="s">
        <v>199</v>
      </c>
      <c r="C16" s="28" t="s">
        <v>70</v>
      </c>
      <c r="D16" s="32">
        <v>2000</v>
      </c>
      <c r="E16" s="30">
        <v>9661.08</v>
      </c>
      <c r="F16" s="31">
        <v>2.4646569959804498</v>
      </c>
      <c r="G16" s="30">
        <v>6.7750000000000004</v>
      </c>
    </row>
    <row r="17" spans="1:7">
      <c r="A17" s="28" t="s">
        <v>202</v>
      </c>
      <c r="B17" s="28" t="s">
        <v>201</v>
      </c>
      <c r="C17" s="28" t="s">
        <v>75</v>
      </c>
      <c r="D17" s="32">
        <v>2000</v>
      </c>
      <c r="E17" s="30">
        <v>9644.2199999999993</v>
      </c>
      <c r="F17" s="31">
        <v>2.4603558084369999</v>
      </c>
      <c r="G17" s="30">
        <v>6.835</v>
      </c>
    </row>
    <row r="18" spans="1:7">
      <c r="A18" s="28" t="s">
        <v>204</v>
      </c>
      <c r="B18" s="28" t="s">
        <v>203</v>
      </c>
      <c r="C18" s="28" t="s">
        <v>78</v>
      </c>
      <c r="D18" s="32">
        <v>1500</v>
      </c>
      <c r="E18" s="30">
        <v>7291.2150000000001</v>
      </c>
      <c r="F18" s="31">
        <v>1.86007610525403</v>
      </c>
      <c r="G18" s="30">
        <v>6.7</v>
      </c>
    </row>
    <row r="19" spans="1:7">
      <c r="A19" s="28" t="s">
        <v>206</v>
      </c>
      <c r="B19" s="28" t="s">
        <v>205</v>
      </c>
      <c r="C19" s="28" t="s">
        <v>78</v>
      </c>
      <c r="D19" s="32">
        <v>1500</v>
      </c>
      <c r="E19" s="30">
        <v>7287.5775000000003</v>
      </c>
      <c r="F19" s="31">
        <v>1.85914813552157</v>
      </c>
      <c r="G19" s="30">
        <v>6.82</v>
      </c>
    </row>
    <row r="20" spans="1:7">
      <c r="A20" s="28" t="s">
        <v>208</v>
      </c>
      <c r="B20" s="28" t="s">
        <v>207</v>
      </c>
      <c r="C20" s="28" t="s">
        <v>93</v>
      </c>
      <c r="D20" s="32">
        <v>1500</v>
      </c>
      <c r="E20" s="30">
        <v>7283.4</v>
      </c>
      <c r="F20" s="31">
        <v>1.8580824053339799</v>
      </c>
      <c r="G20" s="30">
        <v>6.7004000000000001</v>
      </c>
    </row>
    <row r="21" spans="1:7">
      <c r="A21" s="28" t="s">
        <v>210</v>
      </c>
      <c r="B21" s="28" t="s">
        <v>209</v>
      </c>
      <c r="C21" s="28" t="s">
        <v>75</v>
      </c>
      <c r="D21" s="32">
        <v>1500</v>
      </c>
      <c r="E21" s="30">
        <v>7270.5</v>
      </c>
      <c r="F21" s="31">
        <v>1.85479146112814</v>
      </c>
      <c r="G21" s="30">
        <v>6.66</v>
      </c>
    </row>
    <row r="22" spans="1:7">
      <c r="A22" s="28" t="s">
        <v>212</v>
      </c>
      <c r="B22" s="28" t="s">
        <v>211</v>
      </c>
      <c r="C22" s="28" t="s">
        <v>75</v>
      </c>
      <c r="D22" s="32">
        <v>1500</v>
      </c>
      <c r="E22" s="30">
        <v>7207.6424999999999</v>
      </c>
      <c r="F22" s="31">
        <v>1.8387557614832899</v>
      </c>
      <c r="G22" s="30">
        <v>6.7915000000000001</v>
      </c>
    </row>
    <row r="23" spans="1:7">
      <c r="A23" s="28" t="s">
        <v>214</v>
      </c>
      <c r="B23" s="28" t="s">
        <v>213</v>
      </c>
      <c r="C23" s="28" t="s">
        <v>75</v>
      </c>
      <c r="D23" s="32">
        <v>1500</v>
      </c>
      <c r="E23" s="30">
        <v>7172.7224999999999</v>
      </c>
      <c r="F23" s="31">
        <v>1.82984725205167</v>
      </c>
      <c r="G23" s="30">
        <v>6.77</v>
      </c>
    </row>
    <row r="24" spans="1:7">
      <c r="A24" s="28" t="s">
        <v>216</v>
      </c>
      <c r="B24" s="28" t="s">
        <v>215</v>
      </c>
      <c r="C24" s="28" t="s">
        <v>70</v>
      </c>
      <c r="D24" s="32">
        <v>1300</v>
      </c>
      <c r="E24" s="30">
        <v>6228.5990000000002</v>
      </c>
      <c r="F24" s="31">
        <v>1.58899006120504</v>
      </c>
      <c r="G24" s="30">
        <v>6.8849999999999998</v>
      </c>
    </row>
    <row r="25" spans="1:7">
      <c r="A25" s="28" t="s">
        <v>218</v>
      </c>
      <c r="B25" s="28" t="s">
        <v>217</v>
      </c>
      <c r="C25" s="28" t="s">
        <v>78</v>
      </c>
      <c r="D25" s="32">
        <v>1000</v>
      </c>
      <c r="E25" s="30">
        <v>4807.5450000000001</v>
      </c>
      <c r="F25" s="31">
        <v>1.22646219860935</v>
      </c>
      <c r="G25" s="30">
        <v>6.9249999999999998</v>
      </c>
    </row>
    <row r="26" spans="1:7">
      <c r="A26" s="28" t="s">
        <v>220</v>
      </c>
      <c r="B26" s="28" t="s">
        <v>219</v>
      </c>
      <c r="C26" s="28" t="s">
        <v>75</v>
      </c>
      <c r="D26" s="32">
        <v>1000</v>
      </c>
      <c r="E26" s="30">
        <v>4807.2650000000003</v>
      </c>
      <c r="F26" s="31">
        <v>1.22639076726225</v>
      </c>
      <c r="G26" s="30">
        <v>6.7750000000000004</v>
      </c>
    </row>
    <row r="27" spans="1:7">
      <c r="A27" s="28" t="s">
        <v>222</v>
      </c>
      <c r="B27" s="28" t="s">
        <v>221</v>
      </c>
      <c r="C27" s="28" t="s">
        <v>78</v>
      </c>
      <c r="D27" s="32">
        <v>1000</v>
      </c>
      <c r="E27" s="30">
        <v>4802.1000000000004</v>
      </c>
      <c r="F27" s="31">
        <v>1.2250731140201401</v>
      </c>
      <c r="G27" s="30">
        <v>6.9</v>
      </c>
    </row>
    <row r="28" spans="1:7">
      <c r="A28" s="28" t="s">
        <v>224</v>
      </c>
      <c r="B28" s="28" t="s">
        <v>223</v>
      </c>
      <c r="C28" s="28" t="s">
        <v>78</v>
      </c>
      <c r="D28" s="32">
        <v>500</v>
      </c>
      <c r="E28" s="30">
        <v>2434.3150000000001</v>
      </c>
      <c r="F28" s="31">
        <v>0.62102285615791897</v>
      </c>
      <c r="G28" s="30">
        <v>6.7</v>
      </c>
    </row>
    <row r="29" spans="1:7">
      <c r="A29" s="28" t="s">
        <v>226</v>
      </c>
      <c r="B29" s="28" t="s">
        <v>225</v>
      </c>
      <c r="C29" s="28" t="s">
        <v>78</v>
      </c>
      <c r="D29" s="32">
        <v>100</v>
      </c>
      <c r="E29" s="30">
        <v>481.47649999999999</v>
      </c>
      <c r="F29" s="31">
        <v>0.12283041069168001</v>
      </c>
      <c r="G29" s="30">
        <v>6.8498999999999999</v>
      </c>
    </row>
    <row r="30" spans="1:7">
      <c r="A30" s="27" t="s">
        <v>65</v>
      </c>
      <c r="B30" s="27"/>
      <c r="C30" s="27"/>
      <c r="D30" s="27"/>
      <c r="E30" s="34">
        <f>SUM(E6:E29)</f>
        <v>227512.52749999997</v>
      </c>
      <c r="F30" s="35">
        <f>SUM(F6:F29)</f>
        <v>58.041165436583604</v>
      </c>
      <c r="G30" s="34"/>
    </row>
    <row r="31" spans="1:7">
      <c r="A31" s="28"/>
      <c r="B31" s="28"/>
      <c r="C31" s="28"/>
      <c r="D31" s="28"/>
      <c r="E31" s="30"/>
      <c r="F31" s="31"/>
      <c r="G31" s="30"/>
    </row>
    <row r="32" spans="1:7">
      <c r="A32" s="27" t="s">
        <v>94</v>
      </c>
      <c r="B32" s="28"/>
      <c r="C32" s="28"/>
      <c r="D32" s="28"/>
      <c r="E32" s="30"/>
      <c r="F32" s="31"/>
      <c r="G32" s="30"/>
    </row>
    <row r="33" spans="1:7">
      <c r="A33" s="28" t="s">
        <v>228</v>
      </c>
      <c r="B33" s="28" t="s">
        <v>227</v>
      </c>
      <c r="C33" s="28" t="s">
        <v>75</v>
      </c>
      <c r="D33" s="32">
        <v>6000</v>
      </c>
      <c r="E33" s="30">
        <v>28695.75</v>
      </c>
      <c r="F33" s="31">
        <v>7.32062885230284</v>
      </c>
      <c r="G33" s="30">
        <v>6.9999000000000002</v>
      </c>
    </row>
    <row r="34" spans="1:7">
      <c r="A34" s="28" t="s">
        <v>230</v>
      </c>
      <c r="B34" s="28" t="s">
        <v>229</v>
      </c>
      <c r="C34" s="28" t="s">
        <v>75</v>
      </c>
      <c r="D34" s="32">
        <v>5300</v>
      </c>
      <c r="E34" s="30">
        <v>25822.050500000001</v>
      </c>
      <c r="F34" s="31">
        <v>6.5875137578185301</v>
      </c>
      <c r="G34" s="30">
        <v>7.92</v>
      </c>
    </row>
    <row r="35" spans="1:7">
      <c r="A35" s="28" t="s">
        <v>232</v>
      </c>
      <c r="B35" s="28" t="s">
        <v>231</v>
      </c>
      <c r="C35" s="28" t="s">
        <v>78</v>
      </c>
      <c r="D35" s="32">
        <v>4000</v>
      </c>
      <c r="E35" s="30">
        <v>19048.900000000001</v>
      </c>
      <c r="F35" s="31">
        <v>4.8596020994269704</v>
      </c>
      <c r="G35" s="30">
        <v>7.1749999999999998</v>
      </c>
    </row>
    <row r="36" spans="1:7">
      <c r="A36" s="28" t="s">
        <v>234</v>
      </c>
      <c r="B36" s="28" t="s">
        <v>233</v>
      </c>
      <c r="C36" s="28" t="s">
        <v>75</v>
      </c>
      <c r="D36" s="32">
        <v>3000</v>
      </c>
      <c r="E36" s="30">
        <v>14250.51</v>
      </c>
      <c r="F36" s="31">
        <v>3.6354754507559499</v>
      </c>
      <c r="G36" s="30">
        <v>7.9</v>
      </c>
    </row>
    <row r="37" spans="1:7">
      <c r="A37" s="28" t="s">
        <v>236</v>
      </c>
      <c r="B37" s="28" t="s">
        <v>235</v>
      </c>
      <c r="C37" s="28" t="s">
        <v>93</v>
      </c>
      <c r="D37" s="32">
        <v>1500</v>
      </c>
      <c r="E37" s="30">
        <v>7200.7275</v>
      </c>
      <c r="F37" s="31">
        <v>1.8369916623217899</v>
      </c>
      <c r="G37" s="30">
        <v>7.4</v>
      </c>
    </row>
    <row r="38" spans="1:7">
      <c r="A38" s="28" t="s">
        <v>238</v>
      </c>
      <c r="B38" s="28" t="s">
        <v>237</v>
      </c>
      <c r="C38" s="28" t="s">
        <v>75</v>
      </c>
      <c r="D38" s="32">
        <v>1500</v>
      </c>
      <c r="E38" s="30">
        <v>7131.4350000000004</v>
      </c>
      <c r="F38" s="31">
        <v>1.8193143172533299</v>
      </c>
      <c r="G38" s="30">
        <v>7.8598999999999997</v>
      </c>
    </row>
    <row r="39" spans="1:7">
      <c r="A39" s="28" t="s">
        <v>240</v>
      </c>
      <c r="B39" s="28" t="s">
        <v>239</v>
      </c>
      <c r="C39" s="28" t="s">
        <v>93</v>
      </c>
      <c r="D39" s="32">
        <v>1500</v>
      </c>
      <c r="E39" s="30">
        <v>7120.56</v>
      </c>
      <c r="F39" s="31">
        <v>1.8165399747542199</v>
      </c>
      <c r="G39" s="30">
        <v>7.78</v>
      </c>
    </row>
    <row r="40" spans="1:7">
      <c r="A40" s="28" t="s">
        <v>242</v>
      </c>
      <c r="B40" s="28" t="s">
        <v>241</v>
      </c>
      <c r="C40" s="28" t="s">
        <v>75</v>
      </c>
      <c r="D40" s="32">
        <v>1000</v>
      </c>
      <c r="E40" s="30">
        <v>4747.24</v>
      </c>
      <c r="F40" s="31">
        <v>1.2110776722269401</v>
      </c>
      <c r="G40" s="30">
        <v>7.9</v>
      </c>
    </row>
    <row r="41" spans="1:7">
      <c r="A41" s="28" t="s">
        <v>243</v>
      </c>
      <c r="B41" s="28" t="s">
        <v>1434</v>
      </c>
      <c r="C41" s="28" t="s">
        <v>75</v>
      </c>
      <c r="D41" s="32">
        <v>1000</v>
      </c>
      <c r="E41" s="30">
        <v>4661.2</v>
      </c>
      <c r="F41" s="31">
        <v>1.1891278397098499</v>
      </c>
      <c r="G41" s="30">
        <v>7.3901000000000003</v>
      </c>
    </row>
    <row r="42" spans="1:7">
      <c r="A42" s="27" t="s">
        <v>65</v>
      </c>
      <c r="B42" s="27"/>
      <c r="C42" s="27"/>
      <c r="D42" s="27"/>
      <c r="E42" s="34">
        <f>SUM(E32:E41)</f>
        <v>118678.37299999999</v>
      </c>
      <c r="F42" s="35">
        <f>SUM(F32:F41)</f>
        <v>30.27627162657042</v>
      </c>
      <c r="G42" s="34"/>
    </row>
    <row r="43" spans="1:7">
      <c r="A43" s="28"/>
      <c r="B43" s="28"/>
      <c r="C43" s="28"/>
      <c r="D43" s="28"/>
      <c r="E43" s="30"/>
      <c r="F43" s="31"/>
      <c r="G43" s="30"/>
    </row>
    <row r="44" spans="1:7">
      <c r="A44" s="27" t="s">
        <v>129</v>
      </c>
      <c r="B44" s="28"/>
      <c r="C44" s="28"/>
      <c r="D44" s="28"/>
      <c r="E44" s="30"/>
      <c r="F44" s="31"/>
      <c r="G44" s="30"/>
    </row>
    <row r="45" spans="1:7">
      <c r="A45" s="28" t="s">
        <v>169</v>
      </c>
      <c r="B45" s="28" t="s">
        <v>1430</v>
      </c>
      <c r="C45" s="28" t="s">
        <v>131</v>
      </c>
      <c r="D45" s="32">
        <v>3500000</v>
      </c>
      <c r="E45" s="30">
        <v>3492.1145000000001</v>
      </c>
      <c r="F45" s="31">
        <v>0.89088015348074601</v>
      </c>
      <c r="G45" s="30">
        <v>5.1513</v>
      </c>
    </row>
    <row r="46" spans="1:7">
      <c r="A46" s="27" t="s">
        <v>65</v>
      </c>
      <c r="B46" s="27"/>
      <c r="C46" s="27"/>
      <c r="D46" s="27"/>
      <c r="E46" s="34">
        <f>SUM(E44:E45)</f>
        <v>3492.1145000000001</v>
      </c>
      <c r="F46" s="35">
        <f>SUM(F44:F45)</f>
        <v>0.89088015348074601</v>
      </c>
      <c r="G46" s="34"/>
    </row>
    <row r="47" spans="1:7">
      <c r="A47" s="28"/>
      <c r="B47" s="28"/>
      <c r="C47" s="28"/>
      <c r="D47" s="28"/>
      <c r="E47" s="30"/>
      <c r="F47" s="31"/>
      <c r="G47" s="30"/>
    </row>
    <row r="48" spans="1:7">
      <c r="A48" s="27" t="s">
        <v>244</v>
      </c>
      <c r="B48" s="28"/>
      <c r="C48" s="28"/>
      <c r="D48" s="28"/>
      <c r="E48" s="30"/>
      <c r="F48" s="31"/>
      <c r="G48" s="30"/>
    </row>
    <row r="49" spans="1:7">
      <c r="A49" s="28" t="s">
        <v>246</v>
      </c>
      <c r="B49" s="28" t="s">
        <v>245</v>
      </c>
      <c r="C49" s="28" t="s">
        <v>131</v>
      </c>
      <c r="D49" s="32">
        <v>40000000</v>
      </c>
      <c r="E49" s="30">
        <v>41194.535555599999</v>
      </c>
      <c r="F49" s="31">
        <v>10.509218457281699</v>
      </c>
      <c r="G49" s="30">
        <v>6.0063131328125001</v>
      </c>
    </row>
    <row r="50" spans="1:7">
      <c r="A50" s="28" t="s">
        <v>248</v>
      </c>
      <c r="B50" s="28" t="s">
        <v>247</v>
      </c>
      <c r="C50" s="28" t="s">
        <v>131</v>
      </c>
      <c r="D50" s="32">
        <v>1000000</v>
      </c>
      <c r="E50" s="30">
        <v>1023.1785556</v>
      </c>
      <c r="F50" s="31">
        <v>0.26102508054966</v>
      </c>
      <c r="G50" s="30">
        <v>5.9982288240499999</v>
      </c>
    </row>
    <row r="51" spans="1:7">
      <c r="A51" s="28" t="s">
        <v>250</v>
      </c>
      <c r="B51" s="28" t="s">
        <v>249</v>
      </c>
      <c r="C51" s="28" t="s">
        <v>131</v>
      </c>
      <c r="D51" s="32">
        <v>500000</v>
      </c>
      <c r="E51" s="30">
        <v>519.74283330000003</v>
      </c>
      <c r="F51" s="31">
        <v>0.13259260975000201</v>
      </c>
      <c r="G51" s="30">
        <v>5.8053273720125</v>
      </c>
    </row>
    <row r="52" spans="1:7">
      <c r="A52" s="28" t="s">
        <v>251</v>
      </c>
      <c r="B52" s="28" t="s">
        <v>1435</v>
      </c>
      <c r="C52" s="28" t="s">
        <v>131</v>
      </c>
      <c r="D52" s="32">
        <v>500000</v>
      </c>
      <c r="E52" s="30">
        <v>505.82411109999998</v>
      </c>
      <c r="F52" s="31">
        <v>0.12904177733319699</v>
      </c>
      <c r="G52" s="30">
        <v>5.6612</v>
      </c>
    </row>
    <row r="53" spans="1:7">
      <c r="A53" s="27" t="s">
        <v>65</v>
      </c>
      <c r="B53" s="27"/>
      <c r="C53" s="27"/>
      <c r="D53" s="27"/>
      <c r="E53" s="34">
        <f>SUM(E49:E52)</f>
        <v>43243.281055600004</v>
      </c>
      <c r="F53" s="35">
        <f>SUM(F49:F52)</f>
        <v>11.031877924914559</v>
      </c>
      <c r="G53" s="34"/>
    </row>
    <row r="54" spans="1:7">
      <c r="A54" s="28"/>
      <c r="B54" s="28"/>
      <c r="C54" s="28"/>
      <c r="D54" s="28"/>
      <c r="E54" s="30"/>
      <c r="F54" s="31"/>
      <c r="G54" s="30"/>
    </row>
    <row r="55" spans="1:7">
      <c r="A55" s="27" t="s">
        <v>133</v>
      </c>
      <c r="B55" s="28"/>
      <c r="C55" s="28"/>
      <c r="D55" s="28"/>
      <c r="E55" s="30"/>
      <c r="F55" s="31"/>
      <c r="G55" s="30"/>
    </row>
    <row r="56" spans="1:7">
      <c r="A56" s="28" t="s">
        <v>135</v>
      </c>
      <c r="B56" s="28" t="s">
        <v>134</v>
      </c>
      <c r="C56" s="28" t="s">
        <v>136</v>
      </c>
      <c r="D56" s="32">
        <v>8992.3790000000008</v>
      </c>
      <c r="E56" s="30">
        <v>1067.520471</v>
      </c>
      <c r="F56" s="31">
        <v>0.27233723322884101</v>
      </c>
      <c r="G56" s="30">
        <v>5.51</v>
      </c>
    </row>
    <row r="57" spans="1:7">
      <c r="A57" s="27" t="s">
        <v>65</v>
      </c>
      <c r="B57" s="27"/>
      <c r="C57" s="27"/>
      <c r="D57" s="27"/>
      <c r="E57" s="34">
        <f>SUM(E56:E56)</f>
        <v>1067.520471</v>
      </c>
      <c r="F57" s="35">
        <f>SUM(F56:F56)</f>
        <v>0.27233723322884101</v>
      </c>
      <c r="G57" s="34"/>
    </row>
    <row r="58" spans="1:7">
      <c r="A58" s="28"/>
      <c r="B58" s="28"/>
      <c r="C58" s="28"/>
      <c r="D58" s="28"/>
      <c r="E58" s="30"/>
      <c r="F58" s="31"/>
      <c r="G58" s="30"/>
    </row>
    <row r="59" spans="1:7">
      <c r="A59" s="27" t="s">
        <v>137</v>
      </c>
      <c r="B59" s="27"/>
      <c r="C59" s="27"/>
      <c r="D59" s="27"/>
      <c r="E59" s="34">
        <f>E30+E42+E46+E53+E57</f>
        <v>393993.81652660004</v>
      </c>
      <c r="F59" s="35">
        <f>F30+F42+F46+F53+F57</f>
        <v>100.51253237477816</v>
      </c>
      <c r="G59" s="34"/>
    </row>
    <row r="60" spans="1:7">
      <c r="A60" s="27"/>
      <c r="B60" s="27"/>
      <c r="C60" s="27"/>
      <c r="D60" s="27"/>
      <c r="E60" s="34"/>
      <c r="F60" s="35"/>
      <c r="G60" s="34"/>
    </row>
    <row r="61" spans="1:7">
      <c r="A61" s="27" t="s">
        <v>252</v>
      </c>
      <c r="B61" s="27"/>
      <c r="C61" s="27"/>
      <c r="D61" s="27"/>
      <c r="E61" s="34">
        <v>25.883917969999999</v>
      </c>
      <c r="F61" s="35">
        <v>0.01</v>
      </c>
      <c r="G61" s="34"/>
    </row>
    <row r="62" spans="1:7">
      <c r="A62" s="27"/>
      <c r="B62" s="27"/>
      <c r="C62" s="27"/>
      <c r="D62" s="27"/>
      <c r="E62" s="34"/>
      <c r="F62" s="35"/>
      <c r="G62" s="34"/>
    </row>
    <row r="63" spans="1:7">
      <c r="A63" s="27" t="s">
        <v>139</v>
      </c>
      <c r="B63" s="27"/>
      <c r="C63" s="27"/>
      <c r="D63" s="27"/>
      <c r="E63" s="34">
        <f>E65-(E30+E42+E46+E53+E57+E61)</f>
        <v>-2034.9327565700514</v>
      </c>
      <c r="F63" s="35">
        <f>F65-(F30+F42+F46+F53+F57+F61)</f>
        <v>-0.52253237477816583</v>
      </c>
      <c r="G63" s="34"/>
    </row>
    <row r="64" spans="1:7">
      <c r="A64" s="28"/>
      <c r="B64" s="28"/>
      <c r="C64" s="28"/>
      <c r="D64" s="28"/>
      <c r="E64" s="30"/>
      <c r="F64" s="31"/>
      <c r="G64" s="30"/>
    </row>
    <row r="65" spans="1:7">
      <c r="A65" s="36" t="s">
        <v>138</v>
      </c>
      <c r="B65" s="36"/>
      <c r="C65" s="36"/>
      <c r="D65" s="36"/>
      <c r="E65" s="38">
        <v>391984.76768799999</v>
      </c>
      <c r="F65" s="39">
        <v>100</v>
      </c>
      <c r="G65" s="38"/>
    </row>
    <row r="67" spans="1:7">
      <c r="A67" s="47" t="s">
        <v>253</v>
      </c>
      <c r="B67" s="47"/>
      <c r="C67" s="47"/>
      <c r="D67" s="47"/>
      <c r="E67" s="48"/>
      <c r="F67" s="49"/>
      <c r="G67" s="48"/>
    </row>
    <row r="68" spans="1:7">
      <c r="A68" s="28"/>
      <c r="B68" s="28"/>
      <c r="C68" s="28"/>
      <c r="D68" s="28"/>
      <c r="E68" s="30"/>
      <c r="F68" s="31"/>
      <c r="G68" s="30"/>
    </row>
    <row r="69" spans="1:7">
      <c r="A69" s="27" t="s">
        <v>254</v>
      </c>
      <c r="B69" s="27"/>
      <c r="C69" s="27"/>
      <c r="D69" s="27"/>
      <c r="E69" s="34" t="s">
        <v>255</v>
      </c>
      <c r="F69" s="35" t="s">
        <v>3</v>
      </c>
      <c r="G69" s="34"/>
    </row>
    <row r="70" spans="1:7">
      <c r="A70" s="28" t="s">
        <v>256</v>
      </c>
      <c r="B70" s="28"/>
      <c r="C70" s="28"/>
      <c r="D70" s="28"/>
      <c r="E70" s="30">
        <v>10000</v>
      </c>
      <c r="F70" s="31">
        <f t="shared" ref="F70:F77" si="0">E70/$E$65*100</f>
        <v>2.5511195394101365</v>
      </c>
      <c r="G70" s="30"/>
    </row>
    <row r="71" spans="1:7">
      <c r="A71" s="28" t="s">
        <v>256</v>
      </c>
      <c r="B71" s="28"/>
      <c r="C71" s="28"/>
      <c r="D71" s="28"/>
      <c r="E71" s="30">
        <v>10000</v>
      </c>
      <c r="F71" s="31">
        <f t="shared" si="0"/>
        <v>2.5511195394101365</v>
      </c>
      <c r="G71" s="30"/>
    </row>
    <row r="72" spans="1:7">
      <c r="A72" s="28" t="s">
        <v>257</v>
      </c>
      <c r="B72" s="28"/>
      <c r="C72" s="28"/>
      <c r="D72" s="28"/>
      <c r="E72" s="30">
        <v>10000</v>
      </c>
      <c r="F72" s="31">
        <f t="shared" si="0"/>
        <v>2.5511195394101365</v>
      </c>
      <c r="G72" s="30"/>
    </row>
    <row r="73" spans="1:7">
      <c r="A73" s="28" t="s">
        <v>257</v>
      </c>
      <c r="B73" s="28"/>
      <c r="C73" s="28"/>
      <c r="D73" s="28"/>
      <c r="E73" s="30">
        <v>10000</v>
      </c>
      <c r="F73" s="31">
        <f t="shared" si="0"/>
        <v>2.5511195394101365</v>
      </c>
      <c r="G73" s="30"/>
    </row>
    <row r="74" spans="1:7">
      <c r="A74" s="28" t="s">
        <v>258</v>
      </c>
      <c r="B74" s="28"/>
      <c r="C74" s="28"/>
      <c r="D74" s="28"/>
      <c r="E74" s="30">
        <v>10000</v>
      </c>
      <c r="F74" s="31">
        <f t="shared" si="0"/>
        <v>2.5511195394101365</v>
      </c>
      <c r="G74" s="30"/>
    </row>
    <row r="75" spans="1:7">
      <c r="A75" s="28" t="s">
        <v>258</v>
      </c>
      <c r="B75" s="28"/>
      <c r="C75" s="28"/>
      <c r="D75" s="28"/>
      <c r="E75" s="30">
        <v>10000</v>
      </c>
      <c r="F75" s="31">
        <f t="shared" si="0"/>
        <v>2.5511195394101365</v>
      </c>
      <c r="G75" s="30"/>
    </row>
    <row r="76" spans="1:7">
      <c r="A76" s="28" t="s">
        <v>258</v>
      </c>
      <c r="B76" s="28"/>
      <c r="C76" s="28"/>
      <c r="D76" s="28"/>
      <c r="E76" s="30">
        <v>10000</v>
      </c>
      <c r="F76" s="31">
        <f t="shared" si="0"/>
        <v>2.5511195394101365</v>
      </c>
      <c r="G76" s="30"/>
    </row>
    <row r="77" spans="1:7">
      <c r="A77" s="28" t="s">
        <v>258</v>
      </c>
      <c r="B77" s="28"/>
      <c r="C77" s="28"/>
      <c r="D77" s="28"/>
      <c r="E77" s="30">
        <v>10000</v>
      </c>
      <c r="F77" s="31">
        <f t="shared" si="0"/>
        <v>2.5511195394101365</v>
      </c>
      <c r="G77" s="30"/>
    </row>
    <row r="78" spans="1:7">
      <c r="A78" s="36" t="s">
        <v>259</v>
      </c>
      <c r="B78" s="36"/>
      <c r="C78" s="36"/>
      <c r="D78" s="36"/>
      <c r="E78" s="38">
        <f xml:space="preserve"> SUM(E70:E77)</f>
        <v>80000</v>
      </c>
      <c r="F78" s="39">
        <f xml:space="preserve"> SUM(F70:F77)</f>
        <v>20.408956315281092</v>
      </c>
      <c r="G78" s="38"/>
    </row>
    <row r="79" spans="1:7">
      <c r="A79" s="8" t="s">
        <v>1425</v>
      </c>
      <c r="B79" s="14"/>
      <c r="C79" s="14"/>
      <c r="D79" s="14"/>
      <c r="E79" s="16"/>
      <c r="F79" s="104"/>
      <c r="G79" s="16"/>
    </row>
    <row r="80" spans="1:7">
      <c r="A80" s="8" t="s">
        <v>1436</v>
      </c>
      <c r="B80" s="14"/>
      <c r="C80" s="14"/>
      <c r="D80" s="14"/>
      <c r="E80" s="16"/>
      <c r="F80" s="104"/>
      <c r="G80" s="16"/>
    </row>
    <row r="81" spans="1:7">
      <c r="A81" s="14"/>
      <c r="B81" s="14"/>
      <c r="C81" s="14"/>
      <c r="D81" s="14"/>
      <c r="E81" s="16"/>
      <c r="F81" s="104"/>
      <c r="G81" s="16"/>
    </row>
    <row r="83" spans="1:7">
      <c r="A83" s="14" t="s">
        <v>140</v>
      </c>
    </row>
    <row r="84" spans="1:7">
      <c r="A84" s="14" t="s">
        <v>142</v>
      </c>
    </row>
    <row r="85" spans="1:7">
      <c r="A85" s="14" t="s">
        <v>1426</v>
      </c>
    </row>
    <row r="87" spans="1:7">
      <c r="A87" s="8" t="s">
        <v>260</v>
      </c>
    </row>
    <row r="88" spans="1:7">
      <c r="A88" s="8" t="s">
        <v>261</v>
      </c>
    </row>
    <row r="90" spans="1:7" ht="34.9" customHeight="1">
      <c r="A90" s="165" t="s">
        <v>262</v>
      </c>
      <c r="B90" s="165"/>
      <c r="C90" s="165"/>
      <c r="D90" s="165"/>
      <c r="E90" s="165"/>
      <c r="F90" s="165"/>
      <c r="G90" s="165"/>
    </row>
    <row r="92" spans="1:7" ht="23.25" customHeight="1">
      <c r="A92" s="162" t="s">
        <v>1329</v>
      </c>
      <c r="B92" s="162"/>
      <c r="C92" s="162"/>
      <c r="D92" s="162"/>
    </row>
    <row r="94" spans="1:7">
      <c r="A94" s="14" t="s">
        <v>145</v>
      </c>
    </row>
    <row r="95" spans="1:7">
      <c r="A95" s="14" t="s">
        <v>1324</v>
      </c>
    </row>
    <row r="96" spans="1:7">
      <c r="A96" s="14" t="s">
        <v>146</v>
      </c>
      <c r="B96" s="14"/>
      <c r="C96" s="40" t="s">
        <v>1330</v>
      </c>
      <c r="D96" s="14" t="s">
        <v>147</v>
      </c>
    </row>
    <row r="97" spans="1:4">
      <c r="A97" s="8" t="s">
        <v>263</v>
      </c>
      <c r="C97" s="41">
        <v>52.864600000000003</v>
      </c>
      <c r="D97" s="41">
        <v>53.434800000000003</v>
      </c>
    </row>
    <row r="98" spans="1:4">
      <c r="A98" s="8" t="s">
        <v>264</v>
      </c>
      <c r="C98" s="41">
        <v>10.0525</v>
      </c>
      <c r="D98" s="41">
        <v>10.056100000000001</v>
      </c>
    </row>
    <row r="99" spans="1:4">
      <c r="A99" s="8" t="s">
        <v>265</v>
      </c>
      <c r="C99" s="41">
        <v>10.0891</v>
      </c>
      <c r="D99" s="41">
        <v>10.086399999999999</v>
      </c>
    </row>
    <row r="100" spans="1:4">
      <c r="A100" s="8" t="s">
        <v>266</v>
      </c>
      <c r="C100" s="41">
        <v>10.424200000000001</v>
      </c>
      <c r="D100" s="41">
        <v>10.478899999999999</v>
      </c>
    </row>
    <row r="101" spans="1:4">
      <c r="A101" s="8" t="s">
        <v>267</v>
      </c>
      <c r="C101" s="41">
        <v>11.1586</v>
      </c>
      <c r="D101" s="41">
        <v>11.1235</v>
      </c>
    </row>
    <row r="102" spans="1:4">
      <c r="A102" s="8" t="s">
        <v>268</v>
      </c>
      <c r="C102" s="41">
        <v>54.697600000000001</v>
      </c>
      <c r="D102" s="41">
        <v>55.294899999999998</v>
      </c>
    </row>
    <row r="103" spans="1:4">
      <c r="A103" s="8" t="s">
        <v>269</v>
      </c>
      <c r="C103" s="41">
        <v>10.0646</v>
      </c>
      <c r="D103" s="41">
        <v>10.060700000000001</v>
      </c>
    </row>
    <row r="104" spans="1:4">
      <c r="A104" s="8" t="s">
        <v>270</v>
      </c>
      <c r="C104" s="41">
        <v>10.100300000000001</v>
      </c>
      <c r="D104" s="41">
        <v>10.0975</v>
      </c>
    </row>
    <row r="105" spans="1:4">
      <c r="A105" s="8" t="s">
        <v>271</v>
      </c>
      <c r="C105" s="41">
        <v>10.8188</v>
      </c>
      <c r="D105" s="41">
        <v>10.8741</v>
      </c>
    </row>
    <row r="106" spans="1:4">
      <c r="A106" s="8" t="s">
        <v>272</v>
      </c>
      <c r="C106" s="41">
        <v>11.695</v>
      </c>
      <c r="D106" s="41">
        <v>11.652100000000001</v>
      </c>
    </row>
    <row r="108" spans="1:4">
      <c r="A108" s="14" t="s">
        <v>1325</v>
      </c>
    </row>
    <row r="109" spans="1:4">
      <c r="A109" s="163" t="s">
        <v>163</v>
      </c>
      <c r="B109" s="164"/>
      <c r="C109" s="42" t="s">
        <v>164</v>
      </c>
    </row>
    <row r="110" spans="1:4">
      <c r="A110" s="158" t="s">
        <v>264</v>
      </c>
      <c r="B110" s="159"/>
      <c r="C110" s="43">
        <v>0.10428046000000001</v>
      </c>
    </row>
    <row r="111" spans="1:4">
      <c r="A111" s="158" t="s">
        <v>265</v>
      </c>
      <c r="B111" s="159"/>
      <c r="C111" s="43">
        <v>0.11112656</v>
      </c>
    </row>
    <row r="112" spans="1:4">
      <c r="A112" s="158" t="s">
        <v>266</v>
      </c>
      <c r="B112" s="159"/>
      <c r="C112" s="43">
        <v>5.7500000000000002E-2</v>
      </c>
    </row>
    <row r="113" spans="1:5">
      <c r="A113" s="158" t="s">
        <v>267</v>
      </c>
      <c r="B113" s="159"/>
      <c r="C113" s="43">
        <v>0.155</v>
      </c>
    </row>
    <row r="114" spans="1:5">
      <c r="A114" s="158" t="s">
        <v>269</v>
      </c>
      <c r="B114" s="159"/>
      <c r="C114" s="43">
        <v>0.1132411</v>
      </c>
    </row>
    <row r="115" spans="1:5">
      <c r="A115" s="158" t="s">
        <v>270</v>
      </c>
      <c r="B115" s="159"/>
      <c r="C115" s="43">
        <v>0.11240142</v>
      </c>
    </row>
    <row r="116" spans="1:5">
      <c r="A116" s="158" t="s">
        <v>271</v>
      </c>
      <c r="B116" s="159"/>
      <c r="C116" s="43">
        <v>6.25E-2</v>
      </c>
    </row>
    <row r="117" spans="1:5">
      <c r="A117" s="158" t="s">
        <v>272</v>
      </c>
      <c r="B117" s="159"/>
      <c r="C117" s="43">
        <v>0.17</v>
      </c>
    </row>
    <row r="118" spans="1:5">
      <c r="A118" s="8" t="s">
        <v>165</v>
      </c>
    </row>
    <row r="119" spans="1:5">
      <c r="A119" s="8" t="s">
        <v>166</v>
      </c>
    </row>
    <row r="121" spans="1:5">
      <c r="A121" s="14" t="s">
        <v>273</v>
      </c>
    </row>
    <row r="122" spans="1:5">
      <c r="A122" s="14"/>
    </row>
    <row r="123" spans="1:5">
      <c r="A123" s="8" t="s">
        <v>1437</v>
      </c>
    </row>
    <row r="124" spans="1:5">
      <c r="A124" s="14"/>
    </row>
    <row r="125" spans="1:5" ht="33.75">
      <c r="A125" s="105" t="s">
        <v>1438</v>
      </c>
      <c r="B125" s="106" t="s">
        <v>1439</v>
      </c>
      <c r="C125" s="105" t="s">
        <v>1440</v>
      </c>
      <c r="D125" s="107" t="s">
        <v>1441</v>
      </c>
      <c r="E125" s="108" t="s">
        <v>1442</v>
      </c>
    </row>
    <row r="126" spans="1:5" ht="10.15" customHeight="1">
      <c r="A126" s="166" t="s">
        <v>1443</v>
      </c>
      <c r="B126" s="109" t="s">
        <v>1444</v>
      </c>
      <c r="C126" s="109" t="s">
        <v>1445</v>
      </c>
      <c r="D126" s="110">
        <v>46318</v>
      </c>
      <c r="E126" s="111">
        <v>10000</v>
      </c>
    </row>
    <row r="127" spans="1:5" ht="10.15" customHeight="1">
      <c r="A127" s="167"/>
      <c r="B127" s="109" t="s">
        <v>1446</v>
      </c>
      <c r="C127" s="109" t="s">
        <v>1447</v>
      </c>
      <c r="D127" s="110">
        <v>46410</v>
      </c>
      <c r="E127" s="111">
        <v>-10000</v>
      </c>
    </row>
    <row r="128" spans="1:5" ht="10.15" customHeight="1">
      <c r="A128" s="169" t="s">
        <v>1448</v>
      </c>
      <c r="B128" s="109" t="s">
        <v>1444</v>
      </c>
      <c r="C128" s="109" t="s">
        <v>1445</v>
      </c>
      <c r="D128" s="110">
        <v>46318</v>
      </c>
      <c r="E128" s="111">
        <v>10000</v>
      </c>
    </row>
    <row r="129" spans="1:5" ht="22.5" customHeight="1">
      <c r="A129" s="170"/>
      <c r="B129" s="109" t="s">
        <v>1446</v>
      </c>
      <c r="C129" s="109" t="s">
        <v>1447</v>
      </c>
      <c r="D129" s="110">
        <v>46410</v>
      </c>
      <c r="E129" s="111">
        <v>-10000</v>
      </c>
    </row>
    <row r="130" spans="1:5" ht="10.15" customHeight="1">
      <c r="A130" s="166" t="s">
        <v>1449</v>
      </c>
      <c r="B130" s="109" t="s">
        <v>1444</v>
      </c>
      <c r="C130" s="109" t="s">
        <v>1445</v>
      </c>
      <c r="D130" s="110">
        <v>46410</v>
      </c>
      <c r="E130" s="111">
        <v>10000</v>
      </c>
    </row>
    <row r="131" spans="1:5" ht="10.15" customHeight="1">
      <c r="A131" s="167"/>
      <c r="B131" s="109" t="s">
        <v>1446</v>
      </c>
      <c r="C131" s="109" t="s">
        <v>1447</v>
      </c>
      <c r="D131" s="110">
        <v>46410</v>
      </c>
      <c r="E131" s="111">
        <v>-10000</v>
      </c>
    </row>
    <row r="132" spans="1:5" ht="10.15" customHeight="1">
      <c r="A132" s="169" t="s">
        <v>1450</v>
      </c>
      <c r="B132" s="109" t="s">
        <v>1444</v>
      </c>
      <c r="C132" s="109" t="s">
        <v>1445</v>
      </c>
      <c r="D132" s="110">
        <v>46410</v>
      </c>
      <c r="E132" s="111">
        <v>10000</v>
      </c>
    </row>
    <row r="133" spans="1:5" ht="26.65" customHeight="1">
      <c r="A133" s="170"/>
      <c r="B133" s="109" t="s">
        <v>1446</v>
      </c>
      <c r="C133" s="109" t="s">
        <v>1447</v>
      </c>
      <c r="D133" s="110">
        <v>46410</v>
      </c>
      <c r="E133" s="111">
        <v>-10000</v>
      </c>
    </row>
    <row r="134" spans="1:5" ht="10.15" customHeight="1">
      <c r="A134" s="169" t="s">
        <v>1451</v>
      </c>
      <c r="B134" s="109" t="s">
        <v>1444</v>
      </c>
      <c r="C134" s="109" t="s">
        <v>1445</v>
      </c>
      <c r="D134" s="110">
        <v>46416</v>
      </c>
      <c r="E134" s="111">
        <v>10000</v>
      </c>
    </row>
    <row r="135" spans="1:5" ht="40.5" customHeight="1">
      <c r="A135" s="170"/>
      <c r="B135" s="109" t="s">
        <v>1446</v>
      </c>
      <c r="C135" s="109" t="s">
        <v>1447</v>
      </c>
      <c r="D135" s="110">
        <v>46416</v>
      </c>
      <c r="E135" s="111">
        <v>-10000</v>
      </c>
    </row>
    <row r="136" spans="1:5" ht="10.15" customHeight="1">
      <c r="A136" s="166" t="s">
        <v>1452</v>
      </c>
      <c r="B136" s="109" t="s">
        <v>1444</v>
      </c>
      <c r="C136" s="109" t="s">
        <v>1445</v>
      </c>
      <c r="D136" s="110">
        <v>46416</v>
      </c>
      <c r="E136" s="111">
        <v>10000</v>
      </c>
    </row>
    <row r="137" spans="1:5" ht="10.15" customHeight="1">
      <c r="A137" s="167"/>
      <c r="B137" s="109" t="s">
        <v>1446</v>
      </c>
      <c r="C137" s="109" t="s">
        <v>1447</v>
      </c>
      <c r="D137" s="110">
        <v>46416</v>
      </c>
      <c r="E137" s="111">
        <v>-10000</v>
      </c>
    </row>
    <row r="138" spans="1:5" ht="10.15" customHeight="1">
      <c r="A138" s="166" t="s">
        <v>1453</v>
      </c>
      <c r="B138" s="109" t="s">
        <v>1444</v>
      </c>
      <c r="C138" s="109" t="s">
        <v>1445</v>
      </c>
      <c r="D138" s="110">
        <v>46416</v>
      </c>
      <c r="E138" s="111">
        <v>10000</v>
      </c>
    </row>
    <row r="139" spans="1:5" ht="10.15" customHeight="1">
      <c r="A139" s="167"/>
      <c r="B139" s="109" t="s">
        <v>1446</v>
      </c>
      <c r="C139" s="109" t="s">
        <v>1447</v>
      </c>
      <c r="D139" s="110">
        <v>46416</v>
      </c>
      <c r="E139" s="111">
        <v>-10000</v>
      </c>
    </row>
    <row r="140" spans="1:5">
      <c r="A140" s="168" t="s">
        <v>1453</v>
      </c>
      <c r="B140" s="109" t="s">
        <v>1444</v>
      </c>
      <c r="C140" s="109" t="s">
        <v>1445</v>
      </c>
      <c r="D140" s="110">
        <v>46416</v>
      </c>
      <c r="E140" s="111">
        <v>10000</v>
      </c>
    </row>
    <row r="141" spans="1:5">
      <c r="A141" s="168"/>
      <c r="B141" s="109" t="s">
        <v>1446</v>
      </c>
      <c r="C141" s="109" t="s">
        <v>1447</v>
      </c>
      <c r="D141" s="110">
        <v>46416</v>
      </c>
      <c r="E141" s="111">
        <v>-10000</v>
      </c>
    </row>
    <row r="143" spans="1:5">
      <c r="A143" s="8" t="s">
        <v>1454</v>
      </c>
    </row>
    <row r="144" spans="1:5">
      <c r="A144" s="8" t="s">
        <v>1455</v>
      </c>
    </row>
    <row r="145" spans="1:5">
      <c r="A145" s="14"/>
    </row>
    <row r="146" spans="1:5">
      <c r="A146" s="8" t="s">
        <v>1456</v>
      </c>
    </row>
    <row r="147" spans="1:5">
      <c r="A147" s="8" t="s">
        <v>1457</v>
      </c>
    </row>
    <row r="149" spans="1:5">
      <c r="A149" s="14" t="s">
        <v>274</v>
      </c>
      <c r="D149" s="44">
        <v>0.606975047758057</v>
      </c>
      <c r="E149" s="12" t="s">
        <v>167</v>
      </c>
    </row>
    <row r="151" spans="1:5">
      <c r="A151" s="14" t="s">
        <v>275</v>
      </c>
      <c r="D151" s="40" t="s">
        <v>168</v>
      </c>
    </row>
    <row r="153" spans="1:5">
      <c r="A153" s="14" t="s">
        <v>1427</v>
      </c>
      <c r="B153" s="14"/>
      <c r="C153" s="14"/>
      <c r="D153" s="40" t="s">
        <v>168</v>
      </c>
    </row>
    <row r="154" spans="1:5">
      <c r="A154" s="14"/>
      <c r="B154" s="14"/>
      <c r="C154" s="14"/>
      <c r="D154" s="14"/>
    </row>
    <row r="155" spans="1:5">
      <c r="A155" s="14" t="s">
        <v>1458</v>
      </c>
      <c r="B155" s="14"/>
      <c r="C155" s="14"/>
      <c r="D155" s="40" t="s">
        <v>168</v>
      </c>
    </row>
    <row r="156" spans="1:5">
      <c r="A156" s="14"/>
      <c r="B156" s="14"/>
      <c r="C156" s="14"/>
      <c r="D156" s="14"/>
    </row>
    <row r="157" spans="1:5">
      <c r="A157" s="14" t="s">
        <v>1795</v>
      </c>
      <c r="B157" s="14"/>
      <c r="C157" s="14"/>
      <c r="D157" s="40" t="s">
        <v>168</v>
      </c>
    </row>
    <row r="158" spans="1:5">
      <c r="A158" s="14"/>
      <c r="B158" s="14"/>
      <c r="C158" s="14"/>
      <c r="D158" s="14"/>
    </row>
    <row r="159" spans="1:5">
      <c r="A159" s="14" t="s">
        <v>1459</v>
      </c>
      <c r="B159" s="14"/>
      <c r="C159" s="14"/>
      <c r="D159" s="40" t="s">
        <v>168</v>
      </c>
    </row>
    <row r="160" spans="1:5">
      <c r="A160" s="14"/>
      <c r="B160" s="14"/>
      <c r="C160" s="14"/>
      <c r="D160" s="14"/>
    </row>
    <row r="161" spans="1:9">
      <c r="A161" s="14" t="s">
        <v>1460</v>
      </c>
      <c r="B161" s="14"/>
      <c r="C161" s="14"/>
      <c r="D161" s="40" t="s">
        <v>168</v>
      </c>
    </row>
    <row r="163" spans="1:9">
      <c r="A163" s="76" t="s">
        <v>1341</v>
      </c>
      <c r="B163" s="77"/>
      <c r="C163" s="77"/>
      <c r="D163" s="77"/>
    </row>
    <row r="165" spans="1:9">
      <c r="A165" s="76" t="s">
        <v>1538</v>
      </c>
      <c r="B165" s="77"/>
      <c r="C165" s="77"/>
      <c r="D165" s="77"/>
      <c r="E165" s="75"/>
      <c r="G165" s="75"/>
      <c r="H165" s="77"/>
      <c r="I165" s="77"/>
    </row>
    <row r="166" spans="1:9">
      <c r="A166" s="77"/>
      <c r="B166" s="77"/>
      <c r="C166" s="77"/>
      <c r="D166" s="77"/>
      <c r="E166" s="75"/>
      <c r="G166" s="75"/>
      <c r="H166" s="77"/>
      <c r="I166" s="77"/>
    </row>
    <row r="167" spans="1:9">
      <c r="A167" s="77"/>
      <c r="B167" s="77"/>
      <c r="C167" s="77"/>
      <c r="D167" s="77"/>
      <c r="E167" s="75"/>
      <c r="G167" s="75"/>
      <c r="H167" s="77"/>
      <c r="I167" s="77"/>
    </row>
    <row r="168" spans="1:9">
      <c r="A168" s="77"/>
      <c r="B168" s="77"/>
      <c r="C168" s="77"/>
      <c r="D168" s="77"/>
      <c r="E168" s="75"/>
      <c r="G168" s="75"/>
      <c r="H168" s="77"/>
      <c r="I168" s="77"/>
    </row>
    <row r="169" spans="1:9">
      <c r="A169" s="77"/>
      <c r="B169" s="77"/>
      <c r="C169" s="77"/>
      <c r="D169" s="77"/>
      <c r="E169" s="75"/>
      <c r="G169" s="75"/>
      <c r="H169" s="77"/>
      <c r="I169" s="77"/>
    </row>
    <row r="170" spans="1:9">
      <c r="A170" s="77"/>
      <c r="B170" s="77"/>
      <c r="C170" s="77"/>
      <c r="D170" s="77"/>
      <c r="E170" s="75"/>
      <c r="G170" s="75"/>
      <c r="H170" s="77"/>
      <c r="I170" s="77"/>
    </row>
    <row r="171" spans="1:9">
      <c r="A171" s="77"/>
      <c r="B171" s="77"/>
      <c r="C171" s="77"/>
      <c r="D171" s="77"/>
      <c r="E171" s="75"/>
      <c r="G171" s="75"/>
      <c r="H171" s="77"/>
      <c r="I171" s="77"/>
    </row>
    <row r="172" spans="1:9">
      <c r="A172" s="77"/>
      <c r="B172" s="77"/>
      <c r="C172" s="77"/>
      <c r="D172" s="77"/>
      <c r="E172" s="75"/>
      <c r="G172" s="75"/>
      <c r="H172" s="77"/>
      <c r="I172" s="77"/>
    </row>
    <row r="173" spans="1:9">
      <c r="A173" s="77"/>
      <c r="B173" s="77"/>
      <c r="C173" s="77"/>
      <c r="D173" s="77"/>
      <c r="E173" s="75"/>
      <c r="G173" s="75"/>
      <c r="H173" s="77"/>
      <c r="I173" s="77"/>
    </row>
    <row r="174" spans="1:9">
      <c r="A174" s="77"/>
      <c r="B174" s="77"/>
      <c r="C174" s="77"/>
      <c r="D174" s="77"/>
      <c r="E174" s="75"/>
      <c r="G174" s="75"/>
      <c r="H174" s="77"/>
      <c r="I174" s="77"/>
    </row>
    <row r="175" spans="1:9">
      <c r="A175" s="77"/>
      <c r="B175" s="77"/>
      <c r="C175" s="77"/>
      <c r="D175" s="77"/>
      <c r="E175" s="75"/>
      <c r="G175" s="75"/>
      <c r="H175" s="77"/>
      <c r="I175" s="77"/>
    </row>
    <row r="176" spans="1:9">
      <c r="A176" s="77"/>
      <c r="B176" s="77"/>
      <c r="C176" s="77"/>
      <c r="D176" s="77"/>
      <c r="E176" s="75"/>
      <c r="G176" s="75"/>
      <c r="H176" s="77"/>
      <c r="I176" s="77"/>
    </row>
    <row r="177" spans="1:9">
      <c r="A177" s="77"/>
      <c r="B177" s="77"/>
      <c r="C177" s="77"/>
      <c r="D177" s="77"/>
      <c r="E177" s="75"/>
      <c r="G177" s="75"/>
      <c r="H177" s="77"/>
      <c r="I177" s="77"/>
    </row>
    <row r="178" spans="1:9">
      <c r="A178" s="77"/>
      <c r="B178" s="77"/>
      <c r="C178" s="77"/>
      <c r="D178" s="77"/>
      <c r="E178" s="75"/>
      <c r="G178" s="75"/>
      <c r="H178" s="77"/>
      <c r="I178" s="77"/>
    </row>
    <row r="179" spans="1:9">
      <c r="A179" s="76"/>
      <c r="B179" s="77"/>
      <c r="C179" s="77"/>
      <c r="D179" s="77"/>
      <c r="E179" s="75"/>
      <c r="G179" s="75"/>
      <c r="H179" s="77"/>
      <c r="I179" s="77"/>
    </row>
    <row r="180" spans="1:9">
      <c r="A180" s="77"/>
      <c r="B180" s="77"/>
      <c r="C180" s="77"/>
      <c r="D180" s="77"/>
      <c r="E180" s="75"/>
      <c r="G180" s="75"/>
      <c r="H180" s="77"/>
      <c r="I180" s="77"/>
    </row>
    <row r="181" spans="1:9">
      <c r="A181" s="76" t="s">
        <v>1461</v>
      </c>
      <c r="B181" s="77"/>
      <c r="C181" s="77"/>
      <c r="D181" s="77"/>
      <c r="E181" s="75"/>
      <c r="G181" s="75"/>
      <c r="H181" s="77"/>
      <c r="I181" s="77"/>
    </row>
    <row r="182" spans="1:9">
      <c r="A182" s="77"/>
      <c r="B182" s="77"/>
      <c r="C182" s="77"/>
      <c r="D182" s="77"/>
      <c r="E182" s="75"/>
      <c r="G182" s="75"/>
      <c r="H182" s="77"/>
      <c r="I182" s="77"/>
    </row>
    <row r="183" spans="1:9">
      <c r="A183" s="76" t="s">
        <v>1539</v>
      </c>
      <c r="B183" s="77"/>
      <c r="C183" s="77"/>
      <c r="D183" s="77"/>
      <c r="E183" s="75"/>
      <c r="G183" s="75"/>
      <c r="H183" s="77"/>
      <c r="I183" s="77"/>
    </row>
    <row r="184" spans="1:9">
      <c r="A184" s="77"/>
      <c r="B184" s="77"/>
      <c r="C184" s="77"/>
      <c r="D184" s="77"/>
      <c r="E184" s="75"/>
      <c r="G184" s="75"/>
      <c r="H184" s="77"/>
      <c r="I184" s="77"/>
    </row>
    <row r="185" spans="1:9">
      <c r="A185" s="77"/>
      <c r="B185" s="77"/>
      <c r="C185" s="77"/>
      <c r="D185" s="77"/>
      <c r="E185" s="75"/>
      <c r="G185" s="75"/>
      <c r="H185" s="77"/>
      <c r="I185" s="77"/>
    </row>
    <row r="186" spans="1:9">
      <c r="A186" s="77"/>
      <c r="B186" s="77"/>
      <c r="C186" s="77"/>
      <c r="D186" s="77"/>
      <c r="E186" s="75"/>
      <c r="G186" s="75"/>
      <c r="H186" s="77"/>
      <c r="I186" s="77"/>
    </row>
    <row r="187" spans="1:9">
      <c r="A187" s="77"/>
      <c r="B187" s="77"/>
      <c r="C187" s="77"/>
      <c r="D187" s="77"/>
      <c r="E187" s="75"/>
      <c r="G187" s="75"/>
      <c r="H187" s="77"/>
      <c r="I187" s="77"/>
    </row>
    <row r="188" spans="1:9">
      <c r="A188" s="77"/>
      <c r="B188" s="77"/>
      <c r="C188" s="77"/>
      <c r="D188" s="77"/>
      <c r="E188" s="75"/>
      <c r="G188" s="75"/>
      <c r="H188" s="77"/>
      <c r="I188" s="77"/>
    </row>
    <row r="189" spans="1:9">
      <c r="A189" s="77"/>
      <c r="B189" s="77"/>
      <c r="C189" s="77"/>
      <c r="D189" s="77"/>
      <c r="E189" s="75"/>
      <c r="G189" s="75"/>
      <c r="H189" s="77"/>
      <c r="I189" s="77"/>
    </row>
    <row r="190" spans="1:9">
      <c r="A190" s="77"/>
      <c r="B190" s="77"/>
      <c r="C190" s="77"/>
      <c r="D190" s="77"/>
      <c r="E190" s="75"/>
      <c r="G190" s="75"/>
      <c r="H190" s="77"/>
      <c r="I190" s="77"/>
    </row>
    <row r="191" spans="1:9">
      <c r="A191" s="77"/>
      <c r="B191" s="77"/>
      <c r="C191" s="77"/>
      <c r="D191" s="77"/>
      <c r="E191" s="75"/>
      <c r="G191" s="75"/>
      <c r="H191" s="77"/>
      <c r="I191" s="77"/>
    </row>
    <row r="192" spans="1:9">
      <c r="A192" s="77"/>
      <c r="B192" s="77"/>
      <c r="C192" s="77"/>
      <c r="D192" s="77"/>
      <c r="E192" s="75"/>
      <c r="G192" s="75"/>
      <c r="H192" s="77"/>
      <c r="I192" s="77"/>
    </row>
    <row r="193" spans="1:9">
      <c r="A193" s="77"/>
      <c r="B193" s="77"/>
      <c r="C193" s="77"/>
      <c r="D193" s="77"/>
      <c r="E193" s="75"/>
      <c r="G193" s="75"/>
      <c r="H193" s="77"/>
      <c r="I193" s="77"/>
    </row>
    <row r="194" spans="1:9">
      <c r="A194" s="77"/>
      <c r="B194" s="77"/>
      <c r="C194" s="77"/>
      <c r="D194" s="77"/>
      <c r="E194" s="75"/>
      <c r="G194" s="75"/>
      <c r="H194" s="77"/>
      <c r="I194" s="77"/>
    </row>
    <row r="195" spans="1:9">
      <c r="A195" s="77"/>
      <c r="B195" s="77"/>
      <c r="C195" s="77"/>
      <c r="D195" s="77"/>
      <c r="E195" s="75"/>
      <c r="G195" s="75"/>
      <c r="H195" s="77"/>
      <c r="I195" s="77"/>
    </row>
    <row r="196" spans="1:9">
      <c r="A196" s="77"/>
      <c r="B196" s="77"/>
      <c r="C196" s="77"/>
      <c r="D196" s="77"/>
      <c r="E196" s="75"/>
      <c r="G196" s="75"/>
      <c r="H196" s="77"/>
      <c r="I196" s="77"/>
    </row>
    <row r="197" spans="1:9">
      <c r="A197" s="76" t="s">
        <v>1462</v>
      </c>
      <c r="B197" s="77"/>
      <c r="C197" s="77"/>
      <c r="D197" s="77"/>
      <c r="E197" s="75"/>
      <c r="G197" s="75"/>
      <c r="H197" s="77"/>
      <c r="I197" s="77"/>
    </row>
    <row r="198" spans="1:9">
      <c r="A198" s="77"/>
      <c r="B198" s="77"/>
      <c r="C198" s="77"/>
      <c r="D198" s="77"/>
      <c r="E198" s="75"/>
      <c r="G198" s="75"/>
      <c r="H198" s="77"/>
      <c r="I198" s="77"/>
    </row>
    <row r="199" spans="1:9">
      <c r="A199" s="77"/>
      <c r="B199" s="77"/>
      <c r="C199" s="77"/>
      <c r="D199" s="77"/>
      <c r="E199" s="75"/>
      <c r="G199" s="75"/>
      <c r="H199" s="77"/>
      <c r="I199" s="77"/>
    </row>
    <row r="200" spans="1:9">
      <c r="A200" s="77" t="s">
        <v>1386</v>
      </c>
      <c r="B200" s="77"/>
      <c r="C200" s="77"/>
      <c r="D200" s="77"/>
      <c r="E200" s="75"/>
      <c r="G200" s="75"/>
      <c r="H200" s="77"/>
      <c r="I200" s="77"/>
    </row>
    <row r="203" spans="1:9">
      <c r="A203" s="77"/>
    </row>
    <row r="204" spans="1:9">
      <c r="A204" s="98"/>
    </row>
  </sheetData>
  <mergeCells count="20">
    <mergeCell ref="A138:A139"/>
    <mergeCell ref="A140:A141"/>
    <mergeCell ref="A126:A127"/>
    <mergeCell ref="A128:A129"/>
    <mergeCell ref="A130:A131"/>
    <mergeCell ref="A132:A133"/>
    <mergeCell ref="A134:A135"/>
    <mergeCell ref="A136:A137"/>
    <mergeCell ref="A112:B112"/>
    <mergeCell ref="A113:B113"/>
    <mergeCell ref="A114:B114"/>
    <mergeCell ref="A115:B115"/>
    <mergeCell ref="A116:B116"/>
    <mergeCell ref="A117:B117"/>
    <mergeCell ref="A1:G1"/>
    <mergeCell ref="A90:G90"/>
    <mergeCell ref="A92:D92"/>
    <mergeCell ref="A109:B109"/>
    <mergeCell ref="A110:B110"/>
    <mergeCell ref="A111:B111"/>
  </mergeCells>
  <conditionalFormatting sqref="F2:F3 F5:F89 F91 F93:F164 F201:F65536">
    <cfRule type="cellIs" dxfId="127" priority="3" stopIfTrue="1" operator="between">
      <formula>0.009</formula>
      <formula>-0.009</formula>
    </cfRule>
  </conditionalFormatting>
  <conditionalFormatting sqref="F92">
    <cfRule type="cellIs" dxfId="126" priority="2" stopIfTrue="1" operator="between">
      <formula>0.009</formula>
      <formula>-0.009</formula>
    </cfRule>
  </conditionalFormatting>
  <conditionalFormatting sqref="F165:F200">
    <cfRule type="cellIs" dxfId="125"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7DD4A-3B74-4AB6-B6F2-C36F2FC9BF0B}">
  <dimension ref="A1:I178"/>
  <sheetViews>
    <sheetView zoomScale="80" zoomScaleNormal="80" workbookViewId="0">
      <selection sqref="A1:F1"/>
    </sheetView>
  </sheetViews>
  <sheetFormatPr defaultColWidth="9.28515625" defaultRowHeight="11.25"/>
  <cols>
    <col min="1" max="1" width="35.28515625" style="8" bestFit="1" customWidth="1"/>
    <col min="2" max="2" width="31.28515625" style="8" bestFit="1" customWidth="1"/>
    <col min="3" max="3" width="32.28515625" style="8" bestFit="1" customWidth="1"/>
    <col min="4" max="4" width="15.7109375" style="9" customWidth="1"/>
    <col min="5" max="5" width="24.85546875" style="12" customWidth="1"/>
    <col min="6" max="6" width="11.7109375" style="13" bestFit="1" customWidth="1"/>
    <col min="7" max="16384" width="9.28515625" style="8"/>
  </cols>
  <sheetData>
    <row r="1" spans="1:6" s="1" customFormat="1" ht="15">
      <c r="A1" s="160" t="s">
        <v>36</v>
      </c>
      <c r="B1" s="174"/>
      <c r="C1" s="174"/>
      <c r="D1" s="174"/>
      <c r="E1" s="174"/>
      <c r="F1" s="174"/>
    </row>
    <row r="2" spans="1:6" s="1" customFormat="1" ht="12">
      <c r="D2" s="6"/>
      <c r="E2" s="7"/>
      <c r="F2" s="11"/>
    </row>
    <row r="3" spans="1:6" s="1" customFormat="1" ht="12">
      <c r="A3" s="10" t="s">
        <v>7</v>
      </c>
      <c r="B3" s="2"/>
      <c r="C3" s="3"/>
      <c r="D3" s="4"/>
      <c r="E3" s="5"/>
      <c r="F3" s="11"/>
    </row>
    <row r="4" spans="1:6" s="1" customFormat="1" ht="19.149999999999999" customHeight="1">
      <c r="A4" s="18" t="s">
        <v>2</v>
      </c>
      <c r="B4" s="18" t="s">
        <v>0</v>
      </c>
      <c r="C4" s="19" t="s">
        <v>943</v>
      </c>
      <c r="D4" s="20" t="s">
        <v>1</v>
      </c>
      <c r="E4" s="91" t="s">
        <v>6</v>
      </c>
      <c r="F4" s="21" t="s">
        <v>3</v>
      </c>
    </row>
    <row r="5" spans="1:6">
      <c r="A5" s="22" t="s">
        <v>485</v>
      </c>
      <c r="B5" s="23"/>
      <c r="C5" s="23"/>
      <c r="D5" s="24"/>
      <c r="E5" s="25"/>
      <c r="F5" s="26"/>
    </row>
    <row r="6" spans="1:6">
      <c r="A6" s="27" t="s">
        <v>44</v>
      </c>
      <c r="B6" s="28"/>
      <c r="C6" s="28"/>
      <c r="D6" s="29"/>
      <c r="E6" s="30"/>
      <c r="F6" s="31"/>
    </row>
    <row r="7" spans="1:6">
      <c r="A7" s="28" t="s">
        <v>492</v>
      </c>
      <c r="B7" s="28" t="s">
        <v>491</v>
      </c>
      <c r="C7" s="28" t="s">
        <v>488</v>
      </c>
      <c r="D7" s="32">
        <v>1200000</v>
      </c>
      <c r="E7" s="30">
        <v>12322.8</v>
      </c>
      <c r="F7" s="31">
        <v>5.3923650866330899</v>
      </c>
    </row>
    <row r="8" spans="1:6">
      <c r="A8" s="28" t="s">
        <v>487</v>
      </c>
      <c r="B8" s="28" t="s">
        <v>486</v>
      </c>
      <c r="C8" s="28" t="s">
        <v>488</v>
      </c>
      <c r="D8" s="32">
        <v>1300000</v>
      </c>
      <c r="E8" s="30">
        <v>10373.35</v>
      </c>
      <c r="F8" s="31">
        <v>4.5393003514968502</v>
      </c>
    </row>
    <row r="9" spans="1:6">
      <c r="A9" s="28" t="s">
        <v>490</v>
      </c>
      <c r="B9" s="28" t="s">
        <v>489</v>
      </c>
      <c r="C9" s="28" t="s">
        <v>488</v>
      </c>
      <c r="D9" s="32">
        <v>700000</v>
      </c>
      <c r="E9" s="30">
        <v>9626.4</v>
      </c>
      <c r="F9" s="31">
        <v>4.21244061982381</v>
      </c>
    </row>
    <row r="10" spans="1:6">
      <c r="A10" s="28" t="s">
        <v>525</v>
      </c>
      <c r="B10" s="28" t="s">
        <v>524</v>
      </c>
      <c r="C10" s="28" t="s">
        <v>526</v>
      </c>
      <c r="D10" s="32">
        <v>2650000</v>
      </c>
      <c r="E10" s="30">
        <v>9451.2250000000004</v>
      </c>
      <c r="F10" s="31">
        <v>4.1357853504003801</v>
      </c>
    </row>
    <row r="11" spans="1:6">
      <c r="A11" s="28" t="s">
        <v>508</v>
      </c>
      <c r="B11" s="28" t="s">
        <v>507</v>
      </c>
      <c r="C11" s="28" t="s">
        <v>509</v>
      </c>
      <c r="D11" s="32">
        <v>720276</v>
      </c>
      <c r="E11" s="30">
        <v>7205.6411040000003</v>
      </c>
      <c r="F11" s="31">
        <v>3.15313463790842</v>
      </c>
    </row>
    <row r="12" spans="1:6">
      <c r="A12" s="28" t="s">
        <v>793</v>
      </c>
      <c r="B12" s="28" t="s">
        <v>792</v>
      </c>
      <c r="C12" s="28" t="s">
        <v>794</v>
      </c>
      <c r="D12" s="32">
        <v>1496000</v>
      </c>
      <c r="E12" s="30">
        <v>6568.1880000000001</v>
      </c>
      <c r="F12" s="31">
        <v>2.87418992872094</v>
      </c>
    </row>
    <row r="13" spans="1:6">
      <c r="A13" s="28" t="s">
        <v>709</v>
      </c>
      <c r="B13" s="28" t="s">
        <v>708</v>
      </c>
      <c r="C13" s="28" t="s">
        <v>609</v>
      </c>
      <c r="D13" s="32">
        <v>2250000</v>
      </c>
      <c r="E13" s="30">
        <v>6456.375</v>
      </c>
      <c r="F13" s="31">
        <v>2.82526139645298</v>
      </c>
    </row>
    <row r="14" spans="1:6">
      <c r="A14" s="28" t="s">
        <v>520</v>
      </c>
      <c r="B14" s="28" t="s">
        <v>519</v>
      </c>
      <c r="C14" s="28" t="s">
        <v>509</v>
      </c>
      <c r="D14" s="32">
        <v>590000</v>
      </c>
      <c r="E14" s="30">
        <v>6323.62</v>
      </c>
      <c r="F14" s="31">
        <v>2.7671688016631601</v>
      </c>
    </row>
    <row r="15" spans="1:6">
      <c r="A15" s="28" t="s">
        <v>648</v>
      </c>
      <c r="B15" s="28" t="s">
        <v>647</v>
      </c>
      <c r="C15" s="28" t="s">
        <v>500</v>
      </c>
      <c r="D15" s="32">
        <v>1790000</v>
      </c>
      <c r="E15" s="30">
        <v>5433.5450000000001</v>
      </c>
      <c r="F15" s="31">
        <v>2.37767864078373</v>
      </c>
    </row>
    <row r="16" spans="1:6">
      <c r="A16" s="28" t="s">
        <v>643</v>
      </c>
      <c r="B16" s="28" t="s">
        <v>642</v>
      </c>
      <c r="C16" s="28" t="s">
        <v>644</v>
      </c>
      <c r="D16" s="32">
        <v>2310000</v>
      </c>
      <c r="E16" s="30">
        <v>5426.19</v>
      </c>
      <c r="F16" s="31">
        <v>2.3744601478103702</v>
      </c>
    </row>
    <row r="17" spans="1:6">
      <c r="A17" s="28" t="s">
        <v>543</v>
      </c>
      <c r="B17" s="28" t="s">
        <v>542</v>
      </c>
      <c r="C17" s="28" t="s">
        <v>544</v>
      </c>
      <c r="D17" s="32">
        <v>1300000</v>
      </c>
      <c r="E17" s="30">
        <v>5353.4</v>
      </c>
      <c r="F17" s="31">
        <v>2.3426077883907501</v>
      </c>
    </row>
    <row r="18" spans="1:6">
      <c r="A18" s="28" t="s">
        <v>803</v>
      </c>
      <c r="B18" s="28" t="s">
        <v>802</v>
      </c>
      <c r="C18" s="28" t="s">
        <v>559</v>
      </c>
      <c r="D18" s="32">
        <v>470000</v>
      </c>
      <c r="E18" s="30">
        <v>4898.1049999999996</v>
      </c>
      <c r="F18" s="31">
        <v>2.1433741026928099</v>
      </c>
    </row>
    <row r="19" spans="1:6">
      <c r="A19" s="28" t="s">
        <v>926</v>
      </c>
      <c r="B19" s="28" t="s">
        <v>925</v>
      </c>
      <c r="C19" s="28" t="s">
        <v>526</v>
      </c>
      <c r="D19" s="32">
        <v>6000000</v>
      </c>
      <c r="E19" s="30">
        <v>4879.8</v>
      </c>
      <c r="F19" s="31">
        <v>2.1353639716421702</v>
      </c>
    </row>
    <row r="20" spans="1:6">
      <c r="A20" s="28" t="s">
        <v>861</v>
      </c>
      <c r="B20" s="28" t="s">
        <v>860</v>
      </c>
      <c r="C20" s="28" t="s">
        <v>559</v>
      </c>
      <c r="D20" s="32">
        <v>1300800</v>
      </c>
      <c r="E20" s="30">
        <v>4732.3104000000003</v>
      </c>
      <c r="F20" s="31">
        <v>2.0708236261296702</v>
      </c>
    </row>
    <row r="21" spans="1:6">
      <c r="A21" s="28" t="s">
        <v>546</v>
      </c>
      <c r="B21" s="28" t="s">
        <v>545</v>
      </c>
      <c r="C21" s="28" t="s">
        <v>526</v>
      </c>
      <c r="D21" s="32">
        <v>2800000</v>
      </c>
      <c r="E21" s="30">
        <v>4726.68</v>
      </c>
      <c r="F21" s="31">
        <v>2.0683598052136598</v>
      </c>
    </row>
    <row r="22" spans="1:6">
      <c r="A22" s="28" t="s">
        <v>638</v>
      </c>
      <c r="B22" s="28" t="s">
        <v>637</v>
      </c>
      <c r="C22" s="28" t="s">
        <v>639</v>
      </c>
      <c r="D22" s="32">
        <v>2633949</v>
      </c>
      <c r="E22" s="30">
        <v>4568.8479349999998</v>
      </c>
      <c r="F22" s="31">
        <v>1.9992936743945899</v>
      </c>
    </row>
    <row r="23" spans="1:6">
      <c r="A23" s="28" t="s">
        <v>892</v>
      </c>
      <c r="B23" s="28" t="s">
        <v>891</v>
      </c>
      <c r="C23" s="28" t="s">
        <v>509</v>
      </c>
      <c r="D23" s="32">
        <v>222500</v>
      </c>
      <c r="E23" s="30">
        <v>4520.0874999999996</v>
      </c>
      <c r="F23" s="31">
        <v>1.9779564728411301</v>
      </c>
    </row>
    <row r="24" spans="1:6">
      <c r="A24" s="28" t="s">
        <v>537</v>
      </c>
      <c r="B24" s="28" t="s">
        <v>536</v>
      </c>
      <c r="C24" s="28" t="s">
        <v>538</v>
      </c>
      <c r="D24" s="32">
        <v>2350000</v>
      </c>
      <c r="E24" s="30">
        <v>4419.41</v>
      </c>
      <c r="F24" s="31">
        <v>1.9339007520626099</v>
      </c>
    </row>
    <row r="25" spans="1:6">
      <c r="A25" s="28" t="s">
        <v>608</v>
      </c>
      <c r="B25" s="28" t="s">
        <v>607</v>
      </c>
      <c r="C25" s="28" t="s">
        <v>609</v>
      </c>
      <c r="D25" s="32">
        <v>200000</v>
      </c>
      <c r="E25" s="30">
        <v>4236.3999999999996</v>
      </c>
      <c r="F25" s="31">
        <v>1.8538169452569599</v>
      </c>
    </row>
    <row r="26" spans="1:6">
      <c r="A26" s="28" t="s">
        <v>531</v>
      </c>
      <c r="B26" s="28" t="s">
        <v>530</v>
      </c>
      <c r="C26" s="28" t="s">
        <v>532</v>
      </c>
      <c r="D26" s="32">
        <v>80000</v>
      </c>
      <c r="E26" s="30">
        <v>4117.2</v>
      </c>
      <c r="F26" s="31">
        <v>1.8016559170550299</v>
      </c>
    </row>
    <row r="27" spans="1:6">
      <c r="A27" s="28" t="s">
        <v>697</v>
      </c>
      <c r="B27" s="28" t="s">
        <v>696</v>
      </c>
      <c r="C27" s="28" t="s">
        <v>503</v>
      </c>
      <c r="D27" s="32">
        <v>1000000</v>
      </c>
      <c r="E27" s="30">
        <v>3917</v>
      </c>
      <c r="F27" s="31">
        <v>1.7140498948568399</v>
      </c>
    </row>
    <row r="28" spans="1:6">
      <c r="A28" s="28" t="s">
        <v>922</v>
      </c>
      <c r="B28" s="28" t="s">
        <v>921</v>
      </c>
      <c r="C28" s="28" t="s">
        <v>564</v>
      </c>
      <c r="D28" s="32">
        <v>115000</v>
      </c>
      <c r="E28" s="30">
        <v>3712.3150000000001</v>
      </c>
      <c r="F28" s="31">
        <v>1.62448127021329</v>
      </c>
    </row>
    <row r="29" spans="1:6">
      <c r="A29" s="28" t="s">
        <v>1229</v>
      </c>
      <c r="B29" s="28" t="s">
        <v>1228</v>
      </c>
      <c r="C29" s="28" t="s">
        <v>523</v>
      </c>
      <c r="D29" s="32">
        <v>105000</v>
      </c>
      <c r="E29" s="30">
        <v>3593.835</v>
      </c>
      <c r="F29" s="31">
        <v>1.57263530862467</v>
      </c>
    </row>
    <row r="30" spans="1:6">
      <c r="A30" s="28" t="s">
        <v>1231</v>
      </c>
      <c r="B30" s="28" t="s">
        <v>1230</v>
      </c>
      <c r="C30" s="28" t="s">
        <v>639</v>
      </c>
      <c r="D30" s="32">
        <v>275000</v>
      </c>
      <c r="E30" s="30">
        <v>3228.7750000000001</v>
      </c>
      <c r="F30" s="31">
        <v>1.41288778383109</v>
      </c>
    </row>
    <row r="31" spans="1:6">
      <c r="A31" s="28" t="s">
        <v>713</v>
      </c>
      <c r="B31" s="28" t="s">
        <v>712</v>
      </c>
      <c r="C31" s="28" t="s">
        <v>500</v>
      </c>
      <c r="D31" s="32">
        <v>800000</v>
      </c>
      <c r="E31" s="30">
        <v>3155.6</v>
      </c>
      <c r="F31" s="31">
        <v>1.3808669512918601</v>
      </c>
    </row>
    <row r="32" spans="1:6">
      <c r="A32" s="28" t="s">
        <v>573</v>
      </c>
      <c r="B32" s="28" t="s">
        <v>572</v>
      </c>
      <c r="C32" s="28" t="s">
        <v>574</v>
      </c>
      <c r="D32" s="32">
        <v>2000000</v>
      </c>
      <c r="E32" s="30">
        <v>3154</v>
      </c>
      <c r="F32" s="31">
        <v>1.38016680326231</v>
      </c>
    </row>
    <row r="33" spans="1:7">
      <c r="A33" s="28" t="s">
        <v>1233</v>
      </c>
      <c r="B33" s="28" t="s">
        <v>1232</v>
      </c>
      <c r="C33" s="28" t="s">
        <v>541</v>
      </c>
      <c r="D33" s="32">
        <v>182950</v>
      </c>
      <c r="E33" s="30">
        <v>3011.7229000000002</v>
      </c>
      <c r="F33" s="31">
        <v>1.3179074087523399</v>
      </c>
    </row>
    <row r="34" spans="1:7">
      <c r="A34" s="28" t="s">
        <v>703</v>
      </c>
      <c r="B34" s="28" t="s">
        <v>702</v>
      </c>
      <c r="C34" s="28" t="s">
        <v>526</v>
      </c>
      <c r="D34" s="32">
        <v>1050000</v>
      </c>
      <c r="E34" s="30">
        <v>3006.15</v>
      </c>
      <c r="F34" s="31">
        <v>1.3154687494061501</v>
      </c>
    </row>
    <row r="35" spans="1:7">
      <c r="A35" s="28" t="s">
        <v>561</v>
      </c>
      <c r="B35" s="28" t="s">
        <v>560</v>
      </c>
      <c r="C35" s="28" t="s">
        <v>506</v>
      </c>
      <c r="D35" s="32">
        <v>20000</v>
      </c>
      <c r="E35" s="30">
        <v>2823</v>
      </c>
      <c r="F35" s="31">
        <v>1.2353236796479099</v>
      </c>
    </row>
    <row r="36" spans="1:7">
      <c r="A36" s="28" t="s">
        <v>1235</v>
      </c>
      <c r="B36" s="28" t="s">
        <v>1234</v>
      </c>
      <c r="C36" s="28" t="s">
        <v>661</v>
      </c>
      <c r="D36" s="32">
        <v>579157</v>
      </c>
      <c r="E36" s="30">
        <v>2710.1651820000002</v>
      </c>
      <c r="F36" s="31">
        <v>1.1859480074679001</v>
      </c>
    </row>
    <row r="37" spans="1:7">
      <c r="A37" s="28" t="s">
        <v>874</v>
      </c>
      <c r="B37" s="28" t="s">
        <v>873</v>
      </c>
      <c r="C37" s="28" t="s">
        <v>506</v>
      </c>
      <c r="D37" s="32">
        <v>55000</v>
      </c>
      <c r="E37" s="30">
        <v>2636.8649999999998</v>
      </c>
      <c r="F37" s="31">
        <v>1.1538723962220201</v>
      </c>
    </row>
    <row r="38" spans="1:7">
      <c r="A38" s="28" t="s">
        <v>556</v>
      </c>
      <c r="B38" s="28" t="s">
        <v>555</v>
      </c>
      <c r="C38" s="28" t="s">
        <v>544</v>
      </c>
      <c r="D38" s="32">
        <v>60000</v>
      </c>
      <c r="E38" s="30">
        <v>2628.72</v>
      </c>
      <c r="F38" s="31">
        <v>1.1503082051590701</v>
      </c>
    </row>
    <row r="39" spans="1:7">
      <c r="A39" s="28" t="s">
        <v>780</v>
      </c>
      <c r="B39" s="28" t="s">
        <v>779</v>
      </c>
      <c r="C39" s="28" t="s">
        <v>509</v>
      </c>
      <c r="D39" s="32">
        <v>120000</v>
      </c>
      <c r="E39" s="30">
        <v>2593.92</v>
      </c>
      <c r="F39" s="31">
        <v>1.1350799855162199</v>
      </c>
    </row>
    <row r="40" spans="1:7">
      <c r="A40" s="28" t="s">
        <v>566</v>
      </c>
      <c r="B40" s="28" t="s">
        <v>565</v>
      </c>
      <c r="C40" s="28" t="s">
        <v>567</v>
      </c>
      <c r="D40" s="32">
        <v>6000000</v>
      </c>
      <c r="E40" s="30">
        <v>2407.1999999999998</v>
      </c>
      <c r="F40" s="31">
        <v>1.0533727104670301</v>
      </c>
    </row>
    <row r="41" spans="1:7">
      <c r="A41" s="28" t="s">
        <v>585</v>
      </c>
      <c r="B41" s="28" t="s">
        <v>584</v>
      </c>
      <c r="C41" s="28" t="s">
        <v>586</v>
      </c>
      <c r="D41" s="32">
        <v>700000</v>
      </c>
      <c r="E41" s="30">
        <v>2314.5500000000002</v>
      </c>
      <c r="F41" s="31">
        <v>1.0128297636305601</v>
      </c>
    </row>
    <row r="42" spans="1:7">
      <c r="A42" s="28" t="s">
        <v>629</v>
      </c>
      <c r="B42" s="28" t="s">
        <v>628</v>
      </c>
      <c r="C42" s="28" t="s">
        <v>630</v>
      </c>
      <c r="D42" s="32">
        <v>220000</v>
      </c>
      <c r="E42" s="30">
        <v>2104.52</v>
      </c>
      <c r="F42" s="31">
        <v>0.92092220697577398</v>
      </c>
    </row>
    <row r="43" spans="1:7">
      <c r="A43" s="28" t="s">
        <v>656</v>
      </c>
      <c r="B43" s="28" t="s">
        <v>655</v>
      </c>
      <c r="C43" s="28" t="s">
        <v>564</v>
      </c>
      <c r="D43" s="32">
        <v>700000</v>
      </c>
      <c r="E43" s="30">
        <v>1923.25</v>
      </c>
      <c r="F43" s="31">
        <v>0.84159981115226201</v>
      </c>
    </row>
    <row r="44" spans="1:7">
      <c r="A44" s="28" t="s">
        <v>900</v>
      </c>
      <c r="B44" s="28" t="s">
        <v>899</v>
      </c>
      <c r="C44" s="28" t="s">
        <v>857</v>
      </c>
      <c r="D44" s="32">
        <v>365894</v>
      </c>
      <c r="E44" s="30">
        <v>1479.309442</v>
      </c>
      <c r="F44" s="31">
        <v>0.64733474432494897</v>
      </c>
    </row>
    <row r="45" spans="1:7">
      <c r="A45" s="28" t="s">
        <v>1126</v>
      </c>
      <c r="B45" s="28" t="s">
        <v>1125</v>
      </c>
      <c r="C45" s="28" t="s">
        <v>857</v>
      </c>
      <c r="D45" s="32">
        <v>13163</v>
      </c>
      <c r="E45" s="30">
        <v>1195.7269200000001</v>
      </c>
      <c r="F45" s="31">
        <v>0.52324115432818197</v>
      </c>
    </row>
    <row r="46" spans="1:7">
      <c r="A46" s="27" t="s">
        <v>65</v>
      </c>
      <c r="B46" s="27"/>
      <c r="C46" s="27"/>
      <c r="D46" s="33"/>
      <c r="E46" s="34">
        <f>SUM(E7:E45)</f>
        <v>177236.19938299994</v>
      </c>
      <c r="F46" s="35">
        <f>SUM(F7:F45)</f>
        <v>77.557234852503512</v>
      </c>
      <c r="G46" s="14"/>
    </row>
    <row r="47" spans="1:7">
      <c r="A47" s="28"/>
      <c r="B47" s="28"/>
      <c r="C47" s="28"/>
      <c r="D47" s="29"/>
      <c r="E47" s="30"/>
      <c r="F47" s="31"/>
    </row>
    <row r="48" spans="1:7">
      <c r="A48" s="27" t="s">
        <v>664</v>
      </c>
      <c r="B48" s="28"/>
      <c r="C48" s="28"/>
      <c r="D48" s="29"/>
      <c r="E48" s="30"/>
      <c r="F48" s="31"/>
    </row>
    <row r="49" spans="1:7">
      <c r="A49" s="28" t="s">
        <v>1237</v>
      </c>
      <c r="B49" s="28" t="s">
        <v>1236</v>
      </c>
      <c r="C49" s="28" t="s">
        <v>535</v>
      </c>
      <c r="D49" s="32">
        <v>2166455</v>
      </c>
      <c r="E49" s="30">
        <v>9489.9394819999998</v>
      </c>
      <c r="F49" s="31">
        <v>4.1527265180801196</v>
      </c>
    </row>
    <row r="50" spans="1:7">
      <c r="A50" s="28" t="s">
        <v>666</v>
      </c>
      <c r="B50" s="28" t="s">
        <v>665</v>
      </c>
      <c r="C50" s="28" t="s">
        <v>535</v>
      </c>
      <c r="D50" s="32">
        <v>3999900</v>
      </c>
      <c r="E50" s="30">
        <v>4617.8845499999998</v>
      </c>
      <c r="F50" s="31">
        <v>2.0207517302498101</v>
      </c>
    </row>
    <row r="51" spans="1:7">
      <c r="A51" s="28" t="s">
        <v>942</v>
      </c>
      <c r="B51" s="28" t="s">
        <v>941</v>
      </c>
      <c r="C51" s="28" t="s">
        <v>535</v>
      </c>
      <c r="D51" s="32">
        <v>1100000</v>
      </c>
      <c r="E51" s="30">
        <v>3641.44</v>
      </c>
      <c r="F51" s="31">
        <v>1.59346690046655</v>
      </c>
    </row>
    <row r="52" spans="1:7">
      <c r="A52" s="28" t="s">
        <v>762</v>
      </c>
      <c r="B52" s="28" t="s">
        <v>761</v>
      </c>
      <c r="C52" s="28" t="s">
        <v>535</v>
      </c>
      <c r="D52" s="32">
        <v>2220483</v>
      </c>
      <c r="E52" s="30">
        <v>3624.716449</v>
      </c>
      <c r="F52" s="31">
        <v>1.5861487996666599</v>
      </c>
    </row>
    <row r="53" spans="1:7">
      <c r="A53" s="27" t="s">
        <v>65</v>
      </c>
      <c r="B53" s="27"/>
      <c r="C53" s="27"/>
      <c r="D53" s="33"/>
      <c r="E53" s="34">
        <f>SUM(E48:E52)</f>
        <v>21373.980480999999</v>
      </c>
      <c r="F53" s="35">
        <f>SUM(F48:F52)</f>
        <v>9.3530939484631404</v>
      </c>
      <c r="G53" s="14"/>
    </row>
    <row r="54" spans="1:7">
      <c r="A54" s="28"/>
      <c r="B54" s="28"/>
      <c r="C54" s="28"/>
      <c r="D54" s="29"/>
      <c r="E54" s="30"/>
      <c r="F54" s="31"/>
    </row>
    <row r="55" spans="1:7">
      <c r="A55" s="27" t="s">
        <v>953</v>
      </c>
      <c r="B55" s="28"/>
      <c r="C55" s="28"/>
      <c r="D55" s="29"/>
      <c r="E55" s="30"/>
      <c r="F55" s="31"/>
    </row>
    <row r="56" spans="1:7">
      <c r="A56" s="28" t="s">
        <v>1239</v>
      </c>
      <c r="B56" s="28" t="s">
        <v>1238</v>
      </c>
      <c r="C56" s="28" t="s">
        <v>962</v>
      </c>
      <c r="D56" s="32">
        <v>80000</v>
      </c>
      <c r="E56" s="30">
        <v>10097.07381</v>
      </c>
      <c r="F56" s="31">
        <v>4.4184039577207601</v>
      </c>
    </row>
    <row r="57" spans="1:7">
      <c r="A57" s="28" t="s">
        <v>1241</v>
      </c>
      <c r="B57" s="28" t="s">
        <v>1240</v>
      </c>
      <c r="C57" s="28" t="s">
        <v>532</v>
      </c>
      <c r="D57" s="32">
        <v>77244</v>
      </c>
      <c r="E57" s="30">
        <v>4396.2728180000004</v>
      </c>
      <c r="F57" s="31">
        <v>1.9237760943208699</v>
      </c>
    </row>
    <row r="58" spans="1:7">
      <c r="A58" s="28" t="s">
        <v>1243</v>
      </c>
      <c r="B58" s="28" t="s">
        <v>1242</v>
      </c>
      <c r="C58" s="28" t="s">
        <v>506</v>
      </c>
      <c r="D58" s="32">
        <v>7500</v>
      </c>
      <c r="E58" s="30">
        <v>2266.3719259999998</v>
      </c>
      <c r="F58" s="31">
        <v>0.99174739889374097</v>
      </c>
    </row>
    <row r="59" spans="1:7">
      <c r="A59" s="28" t="s">
        <v>1245</v>
      </c>
      <c r="B59" s="28" t="s">
        <v>1244</v>
      </c>
      <c r="C59" s="28" t="s">
        <v>625</v>
      </c>
      <c r="D59" s="32">
        <v>250000</v>
      </c>
      <c r="E59" s="30">
        <v>1865.6990029999999</v>
      </c>
      <c r="F59" s="31">
        <v>0.81641592543442798</v>
      </c>
    </row>
    <row r="60" spans="1:7">
      <c r="A60" s="28" t="s">
        <v>955</v>
      </c>
      <c r="B60" s="28" t="s">
        <v>954</v>
      </c>
      <c r="C60" s="28" t="s">
        <v>946</v>
      </c>
      <c r="D60" s="32">
        <v>25300</v>
      </c>
      <c r="E60" s="30">
        <v>927.61748560000001</v>
      </c>
      <c r="F60" s="31">
        <v>0.40591847170284501</v>
      </c>
    </row>
    <row r="61" spans="1:7">
      <c r="A61" s="27" t="s">
        <v>65</v>
      </c>
      <c r="B61" s="27"/>
      <c r="C61" s="27"/>
      <c r="D61" s="33"/>
      <c r="E61" s="34">
        <f>SUM(E55:E60)</f>
        <v>19553.0350426</v>
      </c>
      <c r="F61" s="35">
        <f>SUM(F55:F60)</f>
        <v>8.556261848072646</v>
      </c>
      <c r="G61" s="14"/>
    </row>
    <row r="62" spans="1:7">
      <c r="A62" s="28"/>
      <c r="B62" s="28"/>
      <c r="C62" s="28"/>
      <c r="D62" s="29"/>
      <c r="E62" s="30"/>
      <c r="F62" s="31"/>
    </row>
    <row r="63" spans="1:7">
      <c r="A63" s="27" t="s">
        <v>1372</v>
      </c>
      <c r="B63" s="28"/>
      <c r="C63" s="28"/>
      <c r="D63" s="29"/>
      <c r="E63" s="30"/>
      <c r="F63" s="31"/>
    </row>
    <row r="64" spans="1:7">
      <c r="A64" s="28" t="s">
        <v>1246</v>
      </c>
      <c r="B64" s="28" t="s">
        <v>1371</v>
      </c>
      <c r="C64" s="28" t="s">
        <v>1372</v>
      </c>
      <c r="D64" s="32">
        <v>1981000</v>
      </c>
      <c r="E64" s="30">
        <v>3136.4035509999999</v>
      </c>
      <c r="F64" s="31">
        <v>1.37246672882823</v>
      </c>
    </row>
    <row r="65" spans="1:9">
      <c r="A65" s="27" t="s">
        <v>65</v>
      </c>
      <c r="B65" s="27"/>
      <c r="C65" s="27"/>
      <c r="D65" s="33"/>
      <c r="E65" s="34">
        <f>SUM(E64:E64)</f>
        <v>3136.4035509999999</v>
      </c>
      <c r="F65" s="35">
        <f>SUM(F64:F64)</f>
        <v>1.37246672882823</v>
      </c>
      <c r="G65" s="14"/>
    </row>
    <row r="66" spans="1:9">
      <c r="A66" s="28"/>
      <c r="B66" s="28"/>
      <c r="C66" s="28"/>
      <c r="D66" s="29"/>
      <c r="E66" s="30"/>
      <c r="F66" s="31"/>
    </row>
    <row r="67" spans="1:9">
      <c r="A67" s="27" t="s">
        <v>137</v>
      </c>
      <c r="B67" s="27"/>
      <c r="C67" s="27"/>
      <c r="D67" s="33"/>
      <c r="E67" s="34">
        <f>E46+E53+E61+E65</f>
        <v>221299.61845759995</v>
      </c>
      <c r="F67" s="35">
        <f>F46+F53+F61+F65</f>
        <v>96.839057377867533</v>
      </c>
      <c r="G67" s="14"/>
    </row>
    <row r="68" spans="1:9">
      <c r="A68" s="27"/>
      <c r="B68" s="27"/>
      <c r="C68" s="27"/>
      <c r="D68" s="33"/>
      <c r="E68" s="34"/>
      <c r="F68" s="35"/>
      <c r="G68" s="14"/>
    </row>
    <row r="69" spans="1:9">
      <c r="A69" s="27" t="s">
        <v>139</v>
      </c>
      <c r="B69" s="27"/>
      <c r="C69" s="27"/>
      <c r="D69" s="33"/>
      <c r="E69" s="34">
        <f>E71-(E46+E53+E61+E65)</f>
        <v>7223.4841518000467</v>
      </c>
      <c r="F69" s="35">
        <f>F71-(F46+F53+F61+F65)</f>
        <v>3.1609426221324668</v>
      </c>
      <c r="G69" s="14"/>
    </row>
    <row r="70" spans="1:9">
      <c r="A70" s="27"/>
      <c r="B70" s="27"/>
      <c r="C70" s="27"/>
      <c r="D70" s="33"/>
      <c r="E70" s="34"/>
      <c r="F70" s="35"/>
      <c r="G70" s="14"/>
    </row>
    <row r="71" spans="1:9">
      <c r="A71" s="36" t="s">
        <v>138</v>
      </c>
      <c r="B71" s="36"/>
      <c r="C71" s="36"/>
      <c r="D71" s="37"/>
      <c r="E71" s="38">
        <v>228523.1026094</v>
      </c>
      <c r="F71" s="39">
        <v>100</v>
      </c>
      <c r="G71" s="14"/>
    </row>
    <row r="73" spans="1:9" ht="23.25" customHeight="1">
      <c r="A73" s="162" t="s">
        <v>1329</v>
      </c>
      <c r="B73" s="162"/>
      <c r="C73" s="162"/>
      <c r="D73" s="162"/>
      <c r="F73" s="75"/>
      <c r="G73" s="75"/>
      <c r="H73" s="75"/>
      <c r="I73" s="12"/>
    </row>
    <row r="75" spans="1:9">
      <c r="A75" s="14" t="s">
        <v>145</v>
      </c>
    </row>
    <row r="76" spans="1:9">
      <c r="A76" s="14" t="s">
        <v>1324</v>
      </c>
    </row>
    <row r="77" spans="1:9">
      <c r="A77" s="14" t="s">
        <v>146</v>
      </c>
      <c r="B77" s="14"/>
      <c r="C77" s="40" t="s">
        <v>1330</v>
      </c>
      <c r="D77" s="15" t="s">
        <v>147</v>
      </c>
    </row>
    <row r="78" spans="1:9">
      <c r="A78" s="8" t="s">
        <v>171</v>
      </c>
      <c r="C78" s="41">
        <v>136.8527</v>
      </c>
      <c r="D78" s="41">
        <v>135.26349999999999</v>
      </c>
    </row>
    <row r="79" spans="1:9">
      <c r="A79" s="8" t="s">
        <v>419</v>
      </c>
      <c r="C79" s="41">
        <v>23.748699999999999</v>
      </c>
      <c r="D79" s="41">
        <v>23.472899999999999</v>
      </c>
    </row>
    <row r="80" spans="1:9">
      <c r="A80" s="8" t="s">
        <v>174</v>
      </c>
      <c r="C80" s="41">
        <v>150.84950000000001</v>
      </c>
      <c r="D80" s="41">
        <v>149.20169999999999</v>
      </c>
    </row>
    <row r="81" spans="1:4">
      <c r="A81" s="8" t="s">
        <v>420</v>
      </c>
      <c r="C81" s="41">
        <v>27.007400000000001</v>
      </c>
      <c r="D81" s="41">
        <v>26.7119</v>
      </c>
    </row>
    <row r="83" spans="1:4">
      <c r="A83" s="8" t="s">
        <v>166</v>
      </c>
    </row>
    <row r="85" spans="1:4">
      <c r="A85" s="14" t="s">
        <v>1325</v>
      </c>
      <c r="D85" s="46" t="s">
        <v>168</v>
      </c>
    </row>
    <row r="87" spans="1:4">
      <c r="A87" s="14" t="s">
        <v>1356</v>
      </c>
      <c r="D87" s="40" t="s">
        <v>168</v>
      </c>
    </row>
    <row r="88" spans="1:4">
      <c r="D88" s="8"/>
    </row>
    <row r="89" spans="1:4">
      <c r="A89" s="14" t="s">
        <v>739</v>
      </c>
      <c r="D89" s="40" t="s">
        <v>168</v>
      </c>
    </row>
    <row r="91" spans="1:4">
      <c r="A91" s="14" t="s">
        <v>1349</v>
      </c>
      <c r="D91" s="51">
        <v>0.388499818770001</v>
      </c>
    </row>
    <row r="93" spans="1:4">
      <c r="A93" s="14" t="s">
        <v>1337</v>
      </c>
      <c r="D93" s="46" t="s">
        <v>168</v>
      </c>
    </row>
    <row r="95" spans="1:4">
      <c r="A95" s="79" t="s">
        <v>1357</v>
      </c>
      <c r="B95" s="80"/>
      <c r="C95" s="80"/>
      <c r="D95" s="8"/>
    </row>
    <row r="96" spans="1:4">
      <c r="A96" s="80"/>
      <c r="B96" s="80"/>
      <c r="C96" s="80"/>
      <c r="D96" s="8"/>
    </row>
    <row r="97" spans="1:9">
      <c r="A97" s="81" t="s">
        <v>1358</v>
      </c>
      <c r="B97" s="82" t="s">
        <v>1359</v>
      </c>
      <c r="C97" s="82" t="s">
        <v>1360</v>
      </c>
      <c r="D97" s="8"/>
    </row>
    <row r="98" spans="1:9">
      <c r="A98" s="83" t="s">
        <v>1363</v>
      </c>
      <c r="B98" s="84">
        <v>22689.438590099999</v>
      </c>
      <c r="C98" s="85">
        <v>9.9287285753692986E-2</v>
      </c>
      <c r="D98" s="8"/>
    </row>
    <row r="99" spans="1:9">
      <c r="D99" s="8"/>
    </row>
    <row r="100" spans="1:9">
      <c r="A100" s="14" t="s">
        <v>1355</v>
      </c>
      <c r="D100" s="40" t="s">
        <v>168</v>
      </c>
    </row>
    <row r="101" spans="1:9">
      <c r="D101" s="8"/>
    </row>
    <row r="102" spans="1:9">
      <c r="A102" s="14" t="s">
        <v>1351</v>
      </c>
      <c r="B102" s="14"/>
      <c r="D102" s="40" t="s">
        <v>168</v>
      </c>
    </row>
    <row r="103" spans="1:9">
      <c r="A103" s="14"/>
      <c r="B103" s="14"/>
      <c r="D103" s="8"/>
    </row>
    <row r="104" spans="1:9">
      <c r="A104" s="14" t="s">
        <v>1352</v>
      </c>
      <c r="B104" s="14"/>
      <c r="D104" s="40" t="s">
        <v>168</v>
      </c>
    </row>
    <row r="105" spans="1:9">
      <c r="A105" s="14"/>
      <c r="B105" s="14"/>
      <c r="D105" s="8"/>
    </row>
    <row r="106" spans="1:9">
      <c r="A106" s="14" t="s">
        <v>1353</v>
      </c>
      <c r="B106" s="14"/>
      <c r="D106" s="40" t="s">
        <v>168</v>
      </c>
    </row>
    <row r="107" spans="1:9">
      <c r="D107" s="8"/>
    </row>
    <row r="108" spans="1:9">
      <c r="A108" s="76" t="s">
        <v>1354</v>
      </c>
      <c r="B108" s="77"/>
      <c r="C108" s="77"/>
      <c r="D108" s="77"/>
    </row>
    <row r="110" spans="1:9">
      <c r="A110" s="76" t="s">
        <v>1538</v>
      </c>
      <c r="B110" s="77"/>
      <c r="C110" s="77"/>
      <c r="D110" s="77"/>
      <c r="E110" s="75"/>
      <c r="F110" s="75"/>
      <c r="G110" s="77"/>
      <c r="H110" s="77"/>
      <c r="I110" s="77"/>
    </row>
    <row r="111" spans="1:9">
      <c r="A111" s="98"/>
      <c r="B111" s="77"/>
      <c r="C111" s="77"/>
      <c r="D111" s="77"/>
      <c r="E111" s="75"/>
      <c r="F111" s="75"/>
      <c r="G111" s="77"/>
      <c r="H111" s="77"/>
      <c r="I111" s="77"/>
    </row>
    <row r="112" spans="1:9">
      <c r="A112" s="77"/>
      <c r="B112" s="77"/>
      <c r="C112" s="77"/>
      <c r="D112" s="77"/>
      <c r="E112" s="75"/>
      <c r="F112" s="75"/>
      <c r="G112" s="77"/>
      <c r="H112" s="77"/>
      <c r="I112" s="77"/>
    </row>
    <row r="113" spans="1:9">
      <c r="A113" s="77"/>
      <c r="B113" s="77"/>
      <c r="C113" s="77"/>
      <c r="D113" s="77"/>
      <c r="E113" s="75"/>
      <c r="F113" s="75"/>
      <c r="G113" s="77"/>
      <c r="H113" s="77"/>
      <c r="I113" s="77"/>
    </row>
    <row r="114" spans="1:9">
      <c r="A114" s="77"/>
      <c r="B114" s="77"/>
      <c r="C114" s="77"/>
      <c r="D114" s="77"/>
      <c r="E114" s="75"/>
      <c r="F114" s="75"/>
      <c r="G114" s="77"/>
      <c r="H114" s="77"/>
      <c r="I114" s="77"/>
    </row>
    <row r="115" spans="1:9">
      <c r="A115" s="77"/>
      <c r="B115" s="77"/>
      <c r="C115" s="77"/>
      <c r="D115" s="77"/>
      <c r="E115" s="75"/>
      <c r="F115" s="75"/>
      <c r="G115" s="77"/>
      <c r="H115" s="77"/>
      <c r="I115" s="77"/>
    </row>
    <row r="116" spans="1:9">
      <c r="A116" s="77"/>
      <c r="B116" s="77"/>
      <c r="C116" s="77"/>
      <c r="D116" s="77"/>
      <c r="E116" s="75"/>
      <c r="F116" s="75"/>
      <c r="G116" s="77"/>
      <c r="H116" s="77"/>
      <c r="I116" s="77"/>
    </row>
    <row r="117" spans="1:9">
      <c r="A117" s="77"/>
      <c r="B117" s="77"/>
      <c r="C117" s="77"/>
      <c r="D117" s="77"/>
      <c r="E117" s="75"/>
      <c r="F117" s="75"/>
      <c r="G117" s="77"/>
      <c r="H117" s="77"/>
      <c r="I117" s="77"/>
    </row>
    <row r="118" spans="1:9">
      <c r="A118" s="77"/>
      <c r="B118" s="77"/>
      <c r="C118" s="77"/>
      <c r="D118" s="77"/>
      <c r="E118" s="75"/>
      <c r="F118" s="75"/>
      <c r="G118" s="77"/>
      <c r="H118" s="77"/>
      <c r="I118" s="77"/>
    </row>
    <row r="119" spans="1:9">
      <c r="A119" s="77"/>
      <c r="B119" s="77"/>
      <c r="C119" s="77"/>
      <c r="D119" s="77"/>
      <c r="E119" s="75"/>
      <c r="F119" s="75"/>
      <c r="G119" s="77"/>
      <c r="H119" s="77"/>
      <c r="I119" s="77"/>
    </row>
    <row r="120" spans="1:9">
      <c r="A120" s="77"/>
      <c r="B120" s="77"/>
      <c r="C120" s="77"/>
      <c r="D120" s="77"/>
      <c r="E120" s="75"/>
      <c r="F120" s="75"/>
      <c r="G120" s="77"/>
      <c r="H120" s="77"/>
      <c r="I120" s="77"/>
    </row>
    <row r="121" spans="1:9">
      <c r="A121" s="77"/>
      <c r="B121" s="77"/>
      <c r="C121" s="77"/>
      <c r="D121" s="77"/>
      <c r="E121" s="75"/>
      <c r="F121" s="75"/>
      <c r="G121" s="77"/>
      <c r="H121" s="77"/>
      <c r="I121" s="77"/>
    </row>
    <row r="122" spans="1:9">
      <c r="A122" s="77"/>
      <c r="B122" s="77"/>
      <c r="C122" s="77"/>
      <c r="D122" s="77"/>
      <c r="E122" s="75"/>
      <c r="F122" s="75"/>
      <c r="G122" s="77"/>
      <c r="H122" s="77"/>
      <c r="I122" s="77"/>
    </row>
    <row r="123" spans="1:9">
      <c r="A123" s="77"/>
      <c r="B123" s="77"/>
      <c r="C123" s="77"/>
      <c r="D123" s="77"/>
      <c r="E123" s="75"/>
      <c r="F123" s="75"/>
      <c r="G123" s="77"/>
      <c r="H123" s="77"/>
      <c r="I123" s="77"/>
    </row>
    <row r="124" spans="1:9">
      <c r="A124" s="77"/>
      <c r="B124" s="77"/>
      <c r="C124" s="77"/>
      <c r="D124" s="77"/>
      <c r="E124" s="75"/>
      <c r="F124" s="75"/>
      <c r="G124" s="77"/>
      <c r="H124" s="77"/>
      <c r="I124" s="77"/>
    </row>
    <row r="125" spans="1:9">
      <c r="A125" s="77"/>
      <c r="B125" s="77"/>
      <c r="C125" s="77"/>
      <c r="D125" s="77"/>
      <c r="E125" s="75"/>
      <c r="F125" s="75"/>
      <c r="G125" s="77"/>
      <c r="H125" s="77"/>
      <c r="I125" s="77"/>
    </row>
    <row r="126" spans="1:9">
      <c r="A126" s="77"/>
      <c r="B126" s="77"/>
      <c r="C126" s="77"/>
      <c r="D126" s="77"/>
      <c r="E126" s="75"/>
      <c r="F126" s="75"/>
      <c r="G126" s="77"/>
      <c r="H126" s="77"/>
      <c r="I126" s="77"/>
    </row>
    <row r="127" spans="1:9">
      <c r="A127" s="77"/>
      <c r="B127" s="77"/>
      <c r="C127" s="77"/>
      <c r="D127" s="77"/>
      <c r="E127" s="75"/>
      <c r="F127" s="75"/>
      <c r="G127" s="77"/>
      <c r="H127" s="77"/>
      <c r="I127" s="77"/>
    </row>
    <row r="128" spans="1:9">
      <c r="A128" s="76" t="s">
        <v>1407</v>
      </c>
      <c r="B128" s="77"/>
      <c r="C128" s="77"/>
      <c r="D128" s="77"/>
      <c r="E128" s="75"/>
      <c r="F128" s="75"/>
      <c r="G128" s="77"/>
      <c r="H128" s="77"/>
      <c r="I128" s="77"/>
    </row>
    <row r="129" spans="1:9">
      <c r="A129" s="77"/>
      <c r="B129" s="77"/>
      <c r="C129" s="77"/>
      <c r="D129" s="77"/>
      <c r="E129" s="75"/>
      <c r="F129" s="75"/>
      <c r="G129" s="77"/>
      <c r="H129" s="77"/>
      <c r="I129" s="77"/>
    </row>
    <row r="130" spans="1:9">
      <c r="A130" s="76" t="s">
        <v>1539</v>
      </c>
      <c r="B130" s="77"/>
      <c r="C130" s="77"/>
      <c r="D130" s="77"/>
      <c r="E130" s="75"/>
      <c r="F130" s="75"/>
      <c r="G130" s="77"/>
      <c r="H130" s="77"/>
      <c r="I130" s="77"/>
    </row>
    <row r="131" spans="1:9">
      <c r="A131" s="77"/>
      <c r="B131" s="77"/>
      <c r="C131" s="77"/>
      <c r="D131" s="77"/>
      <c r="E131" s="75"/>
      <c r="F131" s="75"/>
      <c r="G131" s="77"/>
      <c r="H131" s="77"/>
      <c r="I131" s="77"/>
    </row>
    <row r="132" spans="1:9">
      <c r="A132" s="77"/>
      <c r="B132" s="77"/>
      <c r="C132" s="77"/>
      <c r="D132" s="77"/>
      <c r="E132" s="75"/>
      <c r="F132" s="75"/>
      <c r="G132" s="77"/>
      <c r="H132" s="77"/>
      <c r="I132" s="77"/>
    </row>
    <row r="133" spans="1:9">
      <c r="A133" s="77"/>
      <c r="B133" s="77"/>
      <c r="C133" s="77"/>
      <c r="D133" s="77"/>
      <c r="E133" s="75"/>
      <c r="F133" s="75"/>
      <c r="G133" s="77"/>
      <c r="H133" s="77"/>
      <c r="I133" s="77"/>
    </row>
    <row r="134" spans="1:9">
      <c r="A134" s="77"/>
      <c r="B134" s="77"/>
      <c r="C134" s="77"/>
      <c r="D134" s="77"/>
      <c r="E134" s="75"/>
      <c r="F134" s="75"/>
      <c r="G134" s="77"/>
      <c r="H134" s="77"/>
      <c r="I134" s="77"/>
    </row>
    <row r="135" spans="1:9">
      <c r="A135" s="77"/>
      <c r="B135" s="77"/>
      <c r="C135" s="77"/>
      <c r="D135" s="77"/>
      <c r="E135" s="75"/>
      <c r="F135" s="75"/>
      <c r="G135" s="77"/>
      <c r="H135" s="77"/>
      <c r="I135" s="77"/>
    </row>
    <row r="136" spans="1:9">
      <c r="A136" s="77"/>
      <c r="B136" s="77"/>
      <c r="C136" s="77"/>
      <c r="D136" s="77"/>
      <c r="E136" s="75"/>
      <c r="F136" s="75"/>
      <c r="G136" s="77"/>
      <c r="H136" s="77"/>
      <c r="I136" s="77"/>
    </row>
    <row r="137" spans="1:9">
      <c r="A137" s="77"/>
      <c r="B137" s="77"/>
      <c r="C137" s="77"/>
      <c r="D137" s="77"/>
      <c r="E137" s="75"/>
      <c r="F137" s="75"/>
      <c r="G137" s="77"/>
      <c r="H137" s="77"/>
      <c r="I137" s="77"/>
    </row>
    <row r="138" spans="1:9">
      <c r="A138" s="77"/>
      <c r="B138" s="77"/>
      <c r="C138" s="77"/>
      <c r="D138" s="77"/>
      <c r="E138" s="75"/>
      <c r="F138" s="75"/>
      <c r="G138" s="77"/>
      <c r="H138" s="77"/>
      <c r="I138" s="77"/>
    </row>
    <row r="139" spans="1:9">
      <c r="A139" s="77"/>
      <c r="B139" s="77"/>
      <c r="C139" s="77"/>
      <c r="D139" s="77"/>
      <c r="E139" s="75"/>
      <c r="F139" s="75"/>
      <c r="G139" s="77"/>
      <c r="H139" s="77"/>
      <c r="I139" s="77"/>
    </row>
    <row r="140" spans="1:9">
      <c r="A140" s="77"/>
      <c r="B140" s="77"/>
      <c r="C140" s="77"/>
      <c r="D140" s="77"/>
      <c r="E140" s="75"/>
      <c r="F140" s="75"/>
      <c r="G140" s="77"/>
      <c r="H140" s="77"/>
      <c r="I140" s="77"/>
    </row>
    <row r="141" spans="1:9">
      <c r="A141" s="77"/>
      <c r="B141" s="77"/>
      <c r="C141" s="77"/>
      <c r="D141" s="77"/>
      <c r="E141" s="75"/>
      <c r="F141" s="75"/>
      <c r="G141" s="77"/>
      <c r="H141" s="77"/>
      <c r="I141" s="77"/>
    </row>
    <row r="142" spans="1:9">
      <c r="A142" s="77"/>
      <c r="B142" s="77"/>
      <c r="C142" s="77"/>
      <c r="D142" s="77"/>
      <c r="E142" s="75"/>
      <c r="F142" s="75"/>
      <c r="G142" s="77"/>
      <c r="H142" s="77"/>
      <c r="I142" s="77"/>
    </row>
    <row r="143" spans="1:9">
      <c r="A143" s="77"/>
      <c r="B143" s="77"/>
      <c r="C143" s="77"/>
      <c r="D143" s="77"/>
      <c r="E143" s="75"/>
      <c r="F143" s="75"/>
      <c r="G143" s="77"/>
      <c r="H143" s="77"/>
      <c r="I143" s="77"/>
    </row>
    <row r="144" spans="1:9">
      <c r="A144" s="77"/>
      <c r="B144" s="77"/>
      <c r="C144" s="77"/>
      <c r="D144" s="77"/>
      <c r="E144" s="75"/>
      <c r="F144" s="75"/>
      <c r="G144" s="77"/>
      <c r="H144" s="77"/>
      <c r="I144" s="77"/>
    </row>
    <row r="145" spans="1:9">
      <c r="A145" s="77"/>
      <c r="B145" s="77"/>
      <c r="C145" s="77"/>
      <c r="D145" s="77"/>
      <c r="E145" s="75"/>
      <c r="F145" s="75"/>
      <c r="G145" s="77"/>
      <c r="H145" s="77"/>
      <c r="I145" s="77"/>
    </row>
    <row r="146" spans="1:9">
      <c r="A146" s="77"/>
      <c r="B146" s="77"/>
      <c r="C146" s="77"/>
      <c r="D146" s="77"/>
      <c r="E146" s="75"/>
      <c r="F146" s="75"/>
      <c r="G146" s="77"/>
      <c r="H146" s="77"/>
      <c r="I146" s="77"/>
    </row>
    <row r="147" spans="1:9">
      <c r="A147" s="77"/>
      <c r="B147" s="77"/>
      <c r="C147" s="77"/>
      <c r="D147" s="77"/>
      <c r="E147" s="75"/>
      <c r="F147" s="75"/>
      <c r="G147" s="77"/>
      <c r="H147" s="77"/>
      <c r="I147" s="77"/>
    </row>
    <row r="148" spans="1:9">
      <c r="A148" s="77"/>
      <c r="B148" s="77"/>
      <c r="C148" s="77"/>
      <c r="D148" s="77"/>
      <c r="E148" s="75"/>
      <c r="F148" s="75"/>
      <c r="G148" s="77"/>
      <c r="H148" s="77"/>
      <c r="I148" s="77"/>
    </row>
    <row r="149" spans="1:9">
      <c r="A149" s="77"/>
      <c r="B149" s="77"/>
      <c r="C149" s="77"/>
      <c r="D149" s="77"/>
      <c r="E149" s="75"/>
      <c r="F149" s="75"/>
      <c r="G149" s="77"/>
      <c r="H149" s="77"/>
      <c r="I149" s="77"/>
    </row>
    <row r="150" spans="1:9">
      <c r="A150" s="76" t="s">
        <v>1408</v>
      </c>
      <c r="B150" s="77"/>
      <c r="C150" s="77"/>
      <c r="D150" s="77"/>
      <c r="E150" s="75"/>
      <c r="F150" s="75"/>
      <c r="G150" s="77"/>
      <c r="H150" s="77"/>
      <c r="I150" s="77"/>
    </row>
    <row r="151" spans="1:9">
      <c r="A151" s="77"/>
      <c r="B151" s="77"/>
      <c r="C151" s="77"/>
      <c r="D151" s="77"/>
      <c r="E151" s="75"/>
      <c r="F151" s="75"/>
      <c r="G151" s="77"/>
      <c r="H151" s="77"/>
      <c r="I151" s="77"/>
    </row>
    <row r="152" spans="1:9">
      <c r="A152" s="76" t="s">
        <v>1540</v>
      </c>
      <c r="B152" s="77"/>
      <c r="C152" s="77"/>
      <c r="D152" s="77"/>
      <c r="E152" s="75"/>
      <c r="F152" s="75"/>
      <c r="G152" s="77"/>
      <c r="H152" s="77"/>
      <c r="I152" s="77"/>
    </row>
    <row r="153" spans="1:9">
      <c r="A153" s="77"/>
      <c r="B153" s="77"/>
      <c r="C153" s="77"/>
      <c r="D153" s="77"/>
      <c r="E153" s="75"/>
      <c r="F153" s="75"/>
      <c r="G153" s="77"/>
      <c r="H153" s="77"/>
      <c r="I153" s="77"/>
    </row>
    <row r="154" spans="1:9">
      <c r="A154" s="77"/>
      <c r="B154" s="77"/>
      <c r="C154" s="77"/>
      <c r="D154" s="77"/>
      <c r="E154" s="75"/>
      <c r="F154" s="75"/>
      <c r="G154" s="77"/>
      <c r="H154" s="77"/>
      <c r="I154" s="77"/>
    </row>
    <row r="155" spans="1:9">
      <c r="A155" s="77"/>
      <c r="B155" s="77"/>
      <c r="C155" s="77"/>
      <c r="D155" s="77"/>
      <c r="E155" s="75"/>
      <c r="F155" s="75"/>
      <c r="G155" s="77"/>
      <c r="H155" s="77"/>
      <c r="I155" s="77"/>
    </row>
    <row r="156" spans="1:9">
      <c r="A156" s="77"/>
      <c r="B156" s="77"/>
      <c r="C156" s="77"/>
      <c r="D156" s="77"/>
      <c r="E156" s="75"/>
      <c r="F156" s="75"/>
      <c r="G156" s="77"/>
      <c r="H156" s="77"/>
      <c r="I156" s="77"/>
    </row>
    <row r="157" spans="1:9">
      <c r="A157" s="77"/>
      <c r="B157" s="77"/>
      <c r="C157" s="77"/>
      <c r="D157" s="77"/>
      <c r="E157" s="75"/>
      <c r="F157" s="75"/>
      <c r="G157" s="77"/>
      <c r="H157" s="77"/>
      <c r="I157" s="77"/>
    </row>
    <row r="158" spans="1:9">
      <c r="A158" s="77"/>
      <c r="B158" s="77"/>
      <c r="C158" s="77"/>
      <c r="D158" s="77"/>
      <c r="E158" s="75"/>
      <c r="F158" s="75"/>
      <c r="G158" s="77"/>
      <c r="H158" s="77"/>
      <c r="I158" s="77"/>
    </row>
    <row r="159" spans="1:9">
      <c r="A159" s="77"/>
      <c r="B159" s="77"/>
      <c r="C159" s="77"/>
      <c r="D159" s="77"/>
      <c r="E159" s="75"/>
      <c r="F159" s="75"/>
      <c r="G159" s="77"/>
      <c r="H159" s="77"/>
      <c r="I159" s="77"/>
    </row>
    <row r="160" spans="1:9">
      <c r="A160" s="77"/>
      <c r="B160" s="77"/>
      <c r="C160" s="77"/>
      <c r="D160" s="77"/>
      <c r="E160" s="75"/>
      <c r="F160" s="75"/>
      <c r="G160" s="77"/>
      <c r="H160" s="77"/>
      <c r="I160" s="77"/>
    </row>
    <row r="161" spans="1:9">
      <c r="A161" s="77"/>
      <c r="B161" s="77"/>
      <c r="C161" s="77"/>
      <c r="D161" s="77"/>
      <c r="E161" s="75"/>
      <c r="F161" s="75"/>
      <c r="G161" s="77"/>
      <c r="H161" s="77"/>
      <c r="I161" s="77"/>
    </row>
    <row r="162" spans="1:9">
      <c r="A162" s="77"/>
      <c r="B162" s="77"/>
      <c r="C162" s="77"/>
      <c r="D162" s="77"/>
      <c r="E162" s="75"/>
      <c r="F162" s="75"/>
      <c r="G162" s="77"/>
      <c r="H162" s="77"/>
      <c r="I162" s="77"/>
    </row>
    <row r="163" spans="1:9">
      <c r="A163" s="77"/>
      <c r="B163" s="77"/>
      <c r="C163" s="77"/>
      <c r="D163" s="77"/>
      <c r="E163" s="75"/>
      <c r="F163" s="75"/>
      <c r="G163" s="77"/>
      <c r="H163" s="77"/>
      <c r="I163" s="77"/>
    </row>
    <row r="164" spans="1:9">
      <c r="A164" s="77"/>
      <c r="B164" s="77"/>
      <c r="C164" s="77"/>
      <c r="D164" s="77"/>
      <c r="E164" s="75"/>
      <c r="F164" s="75"/>
      <c r="G164" s="77"/>
      <c r="H164" s="77"/>
      <c r="I164" s="77"/>
    </row>
    <row r="165" spans="1:9">
      <c r="A165" s="77"/>
      <c r="B165" s="77"/>
      <c r="C165" s="77"/>
      <c r="D165" s="77"/>
      <c r="E165" s="75"/>
      <c r="F165" s="75"/>
      <c r="G165" s="77"/>
      <c r="H165" s="77"/>
      <c r="I165" s="77"/>
    </row>
    <row r="166" spans="1:9">
      <c r="A166" s="77"/>
      <c r="B166" s="77"/>
      <c r="C166" s="77"/>
      <c r="D166" s="77"/>
      <c r="E166" s="75"/>
      <c r="F166" s="75"/>
      <c r="G166" s="77"/>
      <c r="H166" s="77"/>
      <c r="I166" s="77"/>
    </row>
    <row r="167" spans="1:9">
      <c r="A167" s="77"/>
      <c r="B167" s="77"/>
      <c r="C167" s="77"/>
      <c r="D167" s="77"/>
      <c r="E167" s="75"/>
      <c r="F167" s="75"/>
      <c r="G167" s="77"/>
      <c r="H167" s="77"/>
      <c r="I167" s="77"/>
    </row>
    <row r="168" spans="1:9">
      <c r="A168" s="77"/>
      <c r="B168" s="77"/>
      <c r="C168" s="77"/>
      <c r="D168" s="77"/>
      <c r="E168" s="75"/>
      <c r="F168" s="75"/>
      <c r="G168" s="77"/>
      <c r="H168" s="77"/>
      <c r="I168" s="77"/>
    </row>
    <row r="169" spans="1:9">
      <c r="A169" s="8" t="s">
        <v>1409</v>
      </c>
      <c r="B169" s="77"/>
      <c r="C169" s="77"/>
      <c r="D169" s="77"/>
      <c r="E169" s="75"/>
      <c r="F169" s="75"/>
      <c r="G169" s="77"/>
      <c r="H169" s="77"/>
      <c r="I169" s="77"/>
    </row>
    <row r="170" spans="1:9">
      <c r="D170" s="8"/>
      <c r="F170" s="75"/>
    </row>
    <row r="171" spans="1:9">
      <c r="A171" s="77" t="s">
        <v>1386</v>
      </c>
      <c r="D171" s="8"/>
      <c r="F171" s="75"/>
    </row>
    <row r="172" spans="1:9">
      <c r="D172" s="8"/>
      <c r="F172" s="75"/>
    </row>
    <row r="173" spans="1:9">
      <c r="D173" s="8"/>
      <c r="F173" s="75"/>
    </row>
    <row r="174" spans="1:9">
      <c r="D174" s="8"/>
      <c r="F174" s="75"/>
    </row>
    <row r="175" spans="1:9">
      <c r="D175" s="8"/>
      <c r="F175" s="75"/>
    </row>
    <row r="176" spans="1:9">
      <c r="D176" s="8"/>
      <c r="F176" s="75"/>
    </row>
    <row r="177" spans="4:6">
      <c r="D177" s="8"/>
      <c r="F177" s="75"/>
    </row>
    <row r="178" spans="4:6">
      <c r="D178" s="8"/>
      <c r="F178" s="75"/>
    </row>
  </sheetData>
  <mergeCells count="2">
    <mergeCell ref="A1:F1"/>
    <mergeCell ref="A73:D73"/>
  </mergeCells>
  <conditionalFormatting sqref="F2:F3 F5:F72 F74:F109 F179:F65536">
    <cfRule type="cellIs" dxfId="32" priority="4" stopIfTrue="1" operator="between">
      <formula>0.009</formula>
      <formula>-0.009</formula>
    </cfRule>
  </conditionalFormatting>
  <conditionalFormatting sqref="F73:H73">
    <cfRule type="cellIs" dxfId="31" priority="3" stopIfTrue="1" operator="between">
      <formula>0.009</formula>
      <formula>-0.009</formula>
    </cfRule>
  </conditionalFormatting>
  <conditionalFormatting sqref="F110:F166">
    <cfRule type="cellIs" dxfId="30" priority="1" stopIfTrue="1" operator="between">
      <formula>0.009</formula>
      <formula>-0.009</formula>
    </cfRule>
  </conditionalFormatting>
  <conditionalFormatting sqref="F170:F178">
    <cfRule type="cellIs" dxfId="29" priority="2" stopIfTrue="1" operator="between">
      <formula>0.009</formula>
      <formula>-0.009</formula>
    </cfRule>
  </conditionalFormatting>
  <hyperlinks>
    <hyperlink ref="A111" r:id="rId1" tooltip="https://www.franklintempletonindia.com/downloadsServlet/pdf/product-labels-jg9o5k7l" display="https://www.franklintempletonindia.com/downloadsServlet/pdf/product-labels-jg9o5k7l" xr:uid="{A2B9BF3E-F3D9-4077-AE5D-CD2A1238715B}"/>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0AD09-2087-4E0B-A6E2-F3A36E0299B8}">
  <dimension ref="A1:I132"/>
  <sheetViews>
    <sheetView zoomScale="80" zoomScaleNormal="80" workbookViewId="0">
      <selection sqref="A1:F1"/>
    </sheetView>
  </sheetViews>
  <sheetFormatPr defaultColWidth="9.28515625" defaultRowHeight="11.25"/>
  <cols>
    <col min="1" max="1" width="33.85546875" style="8" bestFit="1" customWidth="1"/>
    <col min="2" max="2" width="24.7109375" style="8" bestFit="1" customWidth="1"/>
    <col min="3" max="3" width="22.28515625" style="8" bestFit="1" customWidth="1"/>
    <col min="4" max="4" width="15.7109375" style="9" customWidth="1"/>
    <col min="5" max="5" width="24.85546875" style="12" customWidth="1"/>
    <col min="6" max="6" width="11.7109375" style="13" bestFit="1" customWidth="1"/>
    <col min="7" max="16384" width="9.28515625" style="8"/>
  </cols>
  <sheetData>
    <row r="1" spans="1:6" s="1" customFormat="1" ht="15">
      <c r="A1" s="160" t="s">
        <v>37</v>
      </c>
      <c r="B1" s="174"/>
      <c r="C1" s="174"/>
      <c r="D1" s="174"/>
      <c r="E1" s="174"/>
      <c r="F1" s="174"/>
    </row>
    <row r="2" spans="1:6" s="1" customFormat="1" ht="12">
      <c r="D2" s="6"/>
      <c r="E2" s="7"/>
      <c r="F2" s="11"/>
    </row>
    <row r="3" spans="1:6" s="1" customFormat="1" ht="12">
      <c r="A3" s="10" t="s">
        <v>7</v>
      </c>
      <c r="B3" s="2"/>
      <c r="C3" s="3"/>
      <c r="D3" s="4"/>
      <c r="E3" s="5"/>
      <c r="F3" s="11"/>
    </row>
    <row r="4" spans="1:6" s="1" customFormat="1" ht="19.149999999999999" customHeight="1">
      <c r="A4" s="18" t="s">
        <v>2</v>
      </c>
      <c r="B4" s="18" t="s">
        <v>0</v>
      </c>
      <c r="C4" s="19" t="s">
        <v>943</v>
      </c>
      <c r="D4" s="20" t="s">
        <v>1</v>
      </c>
      <c r="E4" s="91" t="s">
        <v>6</v>
      </c>
      <c r="F4" s="21" t="s">
        <v>3</v>
      </c>
    </row>
    <row r="5" spans="1:6">
      <c r="A5" s="22" t="s">
        <v>485</v>
      </c>
      <c r="B5" s="23"/>
      <c r="C5" s="23"/>
      <c r="D5" s="24"/>
      <c r="E5" s="25"/>
      <c r="F5" s="26"/>
    </row>
    <row r="6" spans="1:6">
      <c r="A6" s="27" t="s">
        <v>44</v>
      </c>
      <c r="B6" s="28"/>
      <c r="C6" s="28"/>
      <c r="D6" s="29"/>
      <c r="E6" s="30"/>
      <c r="F6" s="31"/>
    </row>
    <row r="7" spans="1:6">
      <c r="A7" s="28" t="s">
        <v>496</v>
      </c>
      <c r="B7" s="28" t="s">
        <v>495</v>
      </c>
      <c r="C7" s="28" t="s">
        <v>497</v>
      </c>
      <c r="D7" s="32">
        <v>725000</v>
      </c>
      <c r="E7" s="30">
        <v>30039.65</v>
      </c>
      <c r="F7" s="31">
        <v>9.2267155554523708</v>
      </c>
    </row>
    <row r="8" spans="1:6">
      <c r="A8" s="28" t="s">
        <v>548</v>
      </c>
      <c r="B8" s="28" t="s">
        <v>547</v>
      </c>
      <c r="C8" s="28" t="s">
        <v>549</v>
      </c>
      <c r="D8" s="32">
        <v>420000</v>
      </c>
      <c r="E8" s="30">
        <v>22547.279999999999</v>
      </c>
      <c r="F8" s="31">
        <v>6.9254248671053098</v>
      </c>
    </row>
    <row r="9" spans="1:6">
      <c r="A9" s="28" t="s">
        <v>499</v>
      </c>
      <c r="B9" s="28" t="s">
        <v>498</v>
      </c>
      <c r="C9" s="28" t="s">
        <v>500</v>
      </c>
      <c r="D9" s="32">
        <v>1300000</v>
      </c>
      <c r="E9" s="30">
        <v>16820.7</v>
      </c>
      <c r="F9" s="31">
        <v>5.1664987555979396</v>
      </c>
    </row>
    <row r="10" spans="1:6">
      <c r="A10" s="28" t="s">
        <v>525</v>
      </c>
      <c r="B10" s="28" t="s">
        <v>524</v>
      </c>
      <c r="C10" s="28" t="s">
        <v>526</v>
      </c>
      <c r="D10" s="32">
        <v>4600000</v>
      </c>
      <c r="E10" s="30">
        <v>16405.900000000001</v>
      </c>
      <c r="F10" s="31">
        <v>5.0390924238863004</v>
      </c>
    </row>
    <row r="11" spans="1:6">
      <c r="A11" s="28" t="s">
        <v>643</v>
      </c>
      <c r="B11" s="28" t="s">
        <v>642</v>
      </c>
      <c r="C11" s="28" t="s">
        <v>644</v>
      </c>
      <c r="D11" s="32">
        <v>6825000</v>
      </c>
      <c r="E11" s="30">
        <v>16031.924999999999</v>
      </c>
      <c r="F11" s="31">
        <v>4.9242255412877904</v>
      </c>
    </row>
    <row r="12" spans="1:6">
      <c r="A12" s="28" t="s">
        <v>494</v>
      </c>
      <c r="B12" s="28" t="s">
        <v>493</v>
      </c>
      <c r="C12" s="28" t="s">
        <v>488</v>
      </c>
      <c r="D12" s="32">
        <v>1000000</v>
      </c>
      <c r="E12" s="30">
        <v>13457</v>
      </c>
      <c r="F12" s="31">
        <v>4.1333341510211499</v>
      </c>
    </row>
    <row r="13" spans="1:6">
      <c r="A13" s="28" t="s">
        <v>502</v>
      </c>
      <c r="B13" s="28" t="s">
        <v>501</v>
      </c>
      <c r="C13" s="28" t="s">
        <v>503</v>
      </c>
      <c r="D13" s="32">
        <v>710000</v>
      </c>
      <c r="E13" s="30">
        <v>13149.2</v>
      </c>
      <c r="F13" s="31">
        <v>4.0387930013084103</v>
      </c>
    </row>
    <row r="14" spans="1:6">
      <c r="A14" s="28" t="s">
        <v>487</v>
      </c>
      <c r="B14" s="28" t="s">
        <v>486</v>
      </c>
      <c r="C14" s="28" t="s">
        <v>488</v>
      </c>
      <c r="D14" s="32">
        <v>1625000</v>
      </c>
      <c r="E14" s="30">
        <v>12966.6875</v>
      </c>
      <c r="F14" s="31">
        <v>3.98273406177967</v>
      </c>
    </row>
    <row r="15" spans="1:6">
      <c r="A15" s="28" t="s">
        <v>703</v>
      </c>
      <c r="B15" s="28" t="s">
        <v>702</v>
      </c>
      <c r="C15" s="28" t="s">
        <v>526</v>
      </c>
      <c r="D15" s="32">
        <v>4350000</v>
      </c>
      <c r="E15" s="30">
        <v>12454.05</v>
      </c>
      <c r="F15" s="31">
        <v>3.8252768212473001</v>
      </c>
    </row>
    <row r="16" spans="1:6">
      <c r="A16" s="28" t="s">
        <v>627</v>
      </c>
      <c r="B16" s="28" t="s">
        <v>626</v>
      </c>
      <c r="C16" s="28" t="s">
        <v>526</v>
      </c>
      <c r="D16" s="32">
        <v>3100000</v>
      </c>
      <c r="E16" s="30">
        <v>11950.5</v>
      </c>
      <c r="F16" s="31">
        <v>3.6706108175505898</v>
      </c>
    </row>
    <row r="17" spans="1:6">
      <c r="A17" s="28" t="s">
        <v>861</v>
      </c>
      <c r="B17" s="28" t="s">
        <v>860</v>
      </c>
      <c r="C17" s="28" t="s">
        <v>559</v>
      </c>
      <c r="D17" s="32">
        <v>3100000</v>
      </c>
      <c r="E17" s="30">
        <v>11277.8</v>
      </c>
      <c r="F17" s="31">
        <v>3.4639901826845798</v>
      </c>
    </row>
    <row r="18" spans="1:6">
      <c r="A18" s="28" t="s">
        <v>886</v>
      </c>
      <c r="B18" s="28" t="s">
        <v>885</v>
      </c>
      <c r="C18" s="28" t="s">
        <v>549</v>
      </c>
      <c r="D18" s="32">
        <v>2100000</v>
      </c>
      <c r="E18" s="30">
        <v>9913.0499999999993</v>
      </c>
      <c r="F18" s="31">
        <v>3.0448055365817202</v>
      </c>
    </row>
    <row r="19" spans="1:6">
      <c r="A19" s="28" t="s">
        <v>514</v>
      </c>
      <c r="B19" s="28" t="s">
        <v>513</v>
      </c>
      <c r="C19" s="28" t="s">
        <v>515</v>
      </c>
      <c r="D19" s="32">
        <v>385000</v>
      </c>
      <c r="E19" s="30">
        <v>9101.4</v>
      </c>
      <c r="F19" s="31">
        <v>2.7955062378021802</v>
      </c>
    </row>
    <row r="20" spans="1:6">
      <c r="A20" s="28" t="s">
        <v>1220</v>
      </c>
      <c r="B20" s="28" t="s">
        <v>1219</v>
      </c>
      <c r="C20" s="28" t="s">
        <v>515</v>
      </c>
      <c r="D20" s="32">
        <v>140000</v>
      </c>
      <c r="E20" s="30">
        <v>7598.5</v>
      </c>
      <c r="F20" s="31">
        <v>2.3338886487727</v>
      </c>
    </row>
    <row r="21" spans="1:6">
      <c r="A21" s="28" t="s">
        <v>991</v>
      </c>
      <c r="B21" s="28" t="s">
        <v>990</v>
      </c>
      <c r="C21" s="28" t="s">
        <v>535</v>
      </c>
      <c r="D21" s="32">
        <v>547553</v>
      </c>
      <c r="E21" s="30">
        <v>7548.0181050000001</v>
      </c>
      <c r="F21" s="31">
        <v>2.3183830724472401</v>
      </c>
    </row>
    <row r="22" spans="1:6">
      <c r="A22" s="28" t="s">
        <v>556</v>
      </c>
      <c r="B22" s="28" t="s">
        <v>555</v>
      </c>
      <c r="C22" s="28" t="s">
        <v>544</v>
      </c>
      <c r="D22" s="32">
        <v>171041</v>
      </c>
      <c r="E22" s="30">
        <v>7493.6482919999999</v>
      </c>
      <c r="F22" s="31">
        <v>2.3016833173118001</v>
      </c>
    </row>
    <row r="23" spans="1:6">
      <c r="A23" s="28" t="s">
        <v>492</v>
      </c>
      <c r="B23" s="28" t="s">
        <v>491</v>
      </c>
      <c r="C23" s="28" t="s">
        <v>488</v>
      </c>
      <c r="D23" s="32">
        <v>725000</v>
      </c>
      <c r="E23" s="30">
        <v>7445.0249999999996</v>
      </c>
      <c r="F23" s="31">
        <v>2.2867486131906198</v>
      </c>
    </row>
    <row r="24" spans="1:6">
      <c r="A24" s="28" t="s">
        <v>1001</v>
      </c>
      <c r="B24" s="28" t="s">
        <v>1000</v>
      </c>
      <c r="C24" s="28" t="s">
        <v>515</v>
      </c>
      <c r="D24" s="32">
        <v>373283</v>
      </c>
      <c r="E24" s="30">
        <v>7290.2169899999999</v>
      </c>
      <c r="F24" s="31">
        <v>2.2391991419426001</v>
      </c>
    </row>
    <row r="25" spans="1:6">
      <c r="A25" s="28" t="s">
        <v>615</v>
      </c>
      <c r="B25" s="28" t="s">
        <v>614</v>
      </c>
      <c r="C25" s="28" t="s">
        <v>616</v>
      </c>
      <c r="D25" s="32">
        <v>12000000</v>
      </c>
      <c r="E25" s="30">
        <v>7068</v>
      </c>
      <c r="F25" s="31">
        <v>2.1709449193295298</v>
      </c>
    </row>
    <row r="26" spans="1:6">
      <c r="A26" s="28" t="s">
        <v>537</v>
      </c>
      <c r="B26" s="28" t="s">
        <v>536</v>
      </c>
      <c r="C26" s="28" t="s">
        <v>538</v>
      </c>
      <c r="D26" s="32">
        <v>3500000</v>
      </c>
      <c r="E26" s="30">
        <v>6582.1</v>
      </c>
      <c r="F26" s="31">
        <v>2.02170013490647</v>
      </c>
    </row>
    <row r="27" spans="1:6">
      <c r="A27" s="28" t="s">
        <v>880</v>
      </c>
      <c r="B27" s="28" t="s">
        <v>879</v>
      </c>
      <c r="C27" s="28" t="s">
        <v>515</v>
      </c>
      <c r="D27" s="32">
        <v>335000</v>
      </c>
      <c r="E27" s="30">
        <v>5992.1450000000004</v>
      </c>
      <c r="F27" s="31">
        <v>1.8404947288675499</v>
      </c>
    </row>
    <row r="28" spans="1:6">
      <c r="A28" s="28" t="s">
        <v>638</v>
      </c>
      <c r="B28" s="28" t="s">
        <v>637</v>
      </c>
      <c r="C28" s="28" t="s">
        <v>639</v>
      </c>
      <c r="D28" s="32">
        <v>3295522</v>
      </c>
      <c r="E28" s="30">
        <v>5716.4124609999999</v>
      </c>
      <c r="F28" s="31">
        <v>1.75580313936049</v>
      </c>
    </row>
    <row r="29" spans="1:6">
      <c r="A29" s="28" t="s">
        <v>546</v>
      </c>
      <c r="B29" s="28" t="s">
        <v>545</v>
      </c>
      <c r="C29" s="28" t="s">
        <v>526</v>
      </c>
      <c r="D29" s="32">
        <v>3000000</v>
      </c>
      <c r="E29" s="30">
        <v>5064.3</v>
      </c>
      <c r="F29" s="31">
        <v>1.5555059924958301</v>
      </c>
    </row>
    <row r="30" spans="1:6">
      <c r="A30" s="28" t="s">
        <v>1094</v>
      </c>
      <c r="B30" s="28" t="s">
        <v>1093</v>
      </c>
      <c r="C30" s="28" t="s">
        <v>518</v>
      </c>
      <c r="D30" s="32">
        <v>20000</v>
      </c>
      <c r="E30" s="30">
        <v>5050</v>
      </c>
      <c r="F30" s="31">
        <v>1.5511137298548601</v>
      </c>
    </row>
    <row r="31" spans="1:6">
      <c r="A31" s="28" t="s">
        <v>918</v>
      </c>
      <c r="B31" s="28" t="s">
        <v>917</v>
      </c>
      <c r="C31" s="28" t="s">
        <v>497</v>
      </c>
      <c r="D31" s="32">
        <v>3100000</v>
      </c>
      <c r="E31" s="30">
        <v>4594.51</v>
      </c>
      <c r="F31" s="31">
        <v>1.4112094144466201</v>
      </c>
    </row>
    <row r="32" spans="1:6">
      <c r="A32" s="28" t="s">
        <v>912</v>
      </c>
      <c r="B32" s="28" t="s">
        <v>911</v>
      </c>
      <c r="C32" s="28" t="s">
        <v>497</v>
      </c>
      <c r="D32" s="32">
        <v>825000</v>
      </c>
      <c r="E32" s="30">
        <v>4302.375</v>
      </c>
      <c r="F32" s="31">
        <v>1.3214797888087699</v>
      </c>
    </row>
    <row r="33" spans="1:7">
      <c r="A33" s="28" t="s">
        <v>648</v>
      </c>
      <c r="B33" s="28" t="s">
        <v>647</v>
      </c>
      <c r="C33" s="28" t="s">
        <v>500</v>
      </c>
      <c r="D33" s="32">
        <v>1350000</v>
      </c>
      <c r="E33" s="30">
        <v>4097.9250000000002</v>
      </c>
      <c r="F33" s="31">
        <v>1.2586827190921701</v>
      </c>
    </row>
    <row r="34" spans="1:7">
      <c r="A34" s="28" t="s">
        <v>624</v>
      </c>
      <c r="B34" s="28" t="s">
        <v>623</v>
      </c>
      <c r="C34" s="28" t="s">
        <v>625</v>
      </c>
      <c r="D34" s="32">
        <v>290000</v>
      </c>
      <c r="E34" s="30">
        <v>4049.27</v>
      </c>
      <c r="F34" s="31">
        <v>1.24373827581968</v>
      </c>
    </row>
    <row r="35" spans="1:7">
      <c r="A35" s="28" t="s">
        <v>1027</v>
      </c>
      <c r="B35" s="28" t="s">
        <v>1026</v>
      </c>
      <c r="C35" s="28" t="s">
        <v>1028</v>
      </c>
      <c r="D35" s="32">
        <v>950000</v>
      </c>
      <c r="E35" s="30">
        <v>3877.9</v>
      </c>
      <c r="F35" s="31">
        <v>1.19110176891171</v>
      </c>
    </row>
    <row r="36" spans="1:7">
      <c r="A36" s="28" t="s">
        <v>563</v>
      </c>
      <c r="B36" s="28" t="s">
        <v>562</v>
      </c>
      <c r="C36" s="28" t="s">
        <v>564</v>
      </c>
      <c r="D36" s="32">
        <v>50000</v>
      </c>
      <c r="E36" s="30">
        <v>3765</v>
      </c>
      <c r="F36" s="31">
        <v>1.15642439463436</v>
      </c>
    </row>
    <row r="37" spans="1:7">
      <c r="A37" s="28" t="s">
        <v>1152</v>
      </c>
      <c r="B37" s="28" t="s">
        <v>1151</v>
      </c>
      <c r="C37" s="28" t="s">
        <v>497</v>
      </c>
      <c r="D37" s="32">
        <v>250000</v>
      </c>
      <c r="E37" s="30">
        <v>3425.25</v>
      </c>
      <c r="F37" s="31">
        <v>1.0520697630069999</v>
      </c>
    </row>
    <row r="38" spans="1:7">
      <c r="A38" s="28" t="s">
        <v>914</v>
      </c>
      <c r="B38" s="28" t="s">
        <v>913</v>
      </c>
      <c r="C38" s="28" t="s">
        <v>512</v>
      </c>
      <c r="D38" s="32">
        <v>156000</v>
      </c>
      <c r="E38" s="30">
        <v>2973.9839999999999</v>
      </c>
      <c r="F38" s="31">
        <v>0.91346285440963704</v>
      </c>
    </row>
    <row r="39" spans="1:7">
      <c r="A39" s="28" t="s">
        <v>1071</v>
      </c>
      <c r="B39" s="28" t="s">
        <v>1070</v>
      </c>
      <c r="C39" s="28" t="s">
        <v>515</v>
      </c>
      <c r="D39" s="32">
        <v>100000</v>
      </c>
      <c r="E39" s="30">
        <v>2891.8</v>
      </c>
      <c r="F39" s="31">
        <v>0.88821993742460903</v>
      </c>
    </row>
    <row r="40" spans="1:7">
      <c r="A40" s="28" t="s">
        <v>1248</v>
      </c>
      <c r="B40" s="28" t="s">
        <v>1247</v>
      </c>
      <c r="C40" s="28" t="s">
        <v>549</v>
      </c>
      <c r="D40" s="32">
        <v>1133938</v>
      </c>
      <c r="E40" s="30">
        <v>2564.854362</v>
      </c>
      <c r="F40" s="31">
        <v>0.78779818138144897</v>
      </c>
    </row>
    <row r="41" spans="1:7">
      <c r="A41" s="28" t="s">
        <v>926</v>
      </c>
      <c r="B41" s="28" t="s">
        <v>925</v>
      </c>
      <c r="C41" s="28" t="s">
        <v>526</v>
      </c>
      <c r="D41" s="32">
        <v>2973207</v>
      </c>
      <c r="E41" s="30">
        <v>2418.1092530000001</v>
      </c>
      <c r="F41" s="31">
        <v>0.74272524012225205</v>
      </c>
    </row>
    <row r="42" spans="1:7">
      <c r="A42" s="28" t="s">
        <v>1250</v>
      </c>
      <c r="B42" s="28" t="s">
        <v>1249</v>
      </c>
      <c r="C42" s="28" t="s">
        <v>497</v>
      </c>
      <c r="D42" s="32">
        <v>180000</v>
      </c>
      <c r="E42" s="30">
        <v>1897.2</v>
      </c>
      <c r="F42" s="31">
        <v>0.58272732045161102</v>
      </c>
    </row>
    <row r="43" spans="1:7">
      <c r="A43" s="28" t="s">
        <v>940</v>
      </c>
      <c r="B43" s="28" t="s">
        <v>939</v>
      </c>
      <c r="C43" s="28" t="s">
        <v>549</v>
      </c>
      <c r="D43" s="32">
        <v>3200000</v>
      </c>
      <c r="E43" s="30">
        <v>1851.2</v>
      </c>
      <c r="F43" s="31">
        <v>0.56859836370441796</v>
      </c>
    </row>
    <row r="44" spans="1:7">
      <c r="A44" s="28" t="s">
        <v>932</v>
      </c>
      <c r="B44" s="28" t="s">
        <v>931</v>
      </c>
      <c r="C44" s="28" t="s">
        <v>518</v>
      </c>
      <c r="D44" s="32">
        <v>293904</v>
      </c>
      <c r="E44" s="30">
        <v>1780.6173839999999</v>
      </c>
      <c r="F44" s="31">
        <v>0.54691882612685905</v>
      </c>
    </row>
    <row r="45" spans="1:7">
      <c r="A45" s="28" t="s">
        <v>1224</v>
      </c>
      <c r="B45" s="28" t="s">
        <v>1223</v>
      </c>
      <c r="C45" s="28" t="s">
        <v>564</v>
      </c>
      <c r="D45" s="32">
        <v>317957</v>
      </c>
      <c r="E45" s="30">
        <v>1697.4134449999999</v>
      </c>
      <c r="F45" s="31">
        <v>0.52136263361974899</v>
      </c>
    </row>
    <row r="46" spans="1:7">
      <c r="A46" s="28" t="s">
        <v>743</v>
      </c>
      <c r="B46" s="28" t="s">
        <v>742</v>
      </c>
      <c r="C46" s="28" t="s">
        <v>744</v>
      </c>
      <c r="D46" s="32">
        <v>132427</v>
      </c>
      <c r="E46" s="30">
        <v>426.61358050000001</v>
      </c>
      <c r="F46" s="31">
        <v>0.13103488753585901</v>
      </c>
    </row>
    <row r="47" spans="1:7">
      <c r="A47" s="27" t="s">
        <v>65</v>
      </c>
      <c r="B47" s="27"/>
      <c r="C47" s="27"/>
      <c r="D47" s="33"/>
      <c r="E47" s="34">
        <f>SUM(E7:E46)</f>
        <v>315577.53037250001</v>
      </c>
      <c r="F47" s="35">
        <f>SUM(F7:F46)</f>
        <v>96.93002776128175</v>
      </c>
      <c r="G47" s="14"/>
    </row>
    <row r="48" spans="1:7">
      <c r="A48" s="28"/>
      <c r="B48" s="28"/>
      <c r="C48" s="28"/>
      <c r="D48" s="29"/>
      <c r="E48" s="30"/>
      <c r="F48" s="31"/>
    </row>
    <row r="49" spans="1:9">
      <c r="A49" s="27" t="s">
        <v>137</v>
      </c>
      <c r="B49" s="27"/>
      <c r="C49" s="27"/>
      <c r="D49" s="33"/>
      <c r="E49" s="34">
        <f>E47</f>
        <v>315577.53037250001</v>
      </c>
      <c r="F49" s="35">
        <f>F47</f>
        <v>96.93002776128175</v>
      </c>
      <c r="G49" s="14"/>
    </row>
    <row r="50" spans="1:9">
      <c r="A50" s="27"/>
      <c r="B50" s="27"/>
      <c r="C50" s="27"/>
      <c r="D50" s="33"/>
      <c r="E50" s="34"/>
      <c r="F50" s="35"/>
      <c r="G50" s="14"/>
    </row>
    <row r="51" spans="1:9">
      <c r="A51" s="27" t="s">
        <v>139</v>
      </c>
      <c r="B51" s="27"/>
      <c r="C51" s="27"/>
      <c r="D51" s="33"/>
      <c r="E51" s="34">
        <f>E53-(E47)</f>
        <v>9994.9858653999981</v>
      </c>
      <c r="F51" s="35">
        <f>F53-(F47)</f>
        <v>3.0699722387182504</v>
      </c>
      <c r="G51" s="14"/>
    </row>
    <row r="52" spans="1:9">
      <c r="A52" s="27"/>
      <c r="B52" s="27"/>
      <c r="C52" s="27"/>
      <c r="D52" s="33"/>
      <c r="E52" s="34"/>
      <c r="F52" s="35"/>
      <c r="G52" s="14"/>
    </row>
    <row r="53" spans="1:9">
      <c r="A53" s="36" t="s">
        <v>138</v>
      </c>
      <c r="B53" s="36"/>
      <c r="C53" s="36"/>
      <c r="D53" s="37"/>
      <c r="E53" s="38">
        <v>325572.51623790001</v>
      </c>
      <c r="F53" s="39">
        <v>100</v>
      </c>
      <c r="G53" s="14"/>
    </row>
    <row r="55" spans="1:9" ht="23.25" customHeight="1">
      <c r="A55" s="162" t="s">
        <v>1329</v>
      </c>
      <c r="B55" s="162"/>
      <c r="C55" s="162"/>
      <c r="D55" s="162"/>
      <c r="F55" s="75"/>
      <c r="G55" s="75"/>
      <c r="H55" s="75"/>
      <c r="I55" s="12"/>
    </row>
    <row r="57" spans="1:9">
      <c r="A57" s="14" t="s">
        <v>145</v>
      </c>
    </row>
    <row r="58" spans="1:9">
      <c r="A58" s="14" t="s">
        <v>1324</v>
      </c>
    </row>
    <row r="59" spans="1:9">
      <c r="A59" s="14" t="s">
        <v>146</v>
      </c>
      <c r="B59" s="14"/>
      <c r="C59" s="40" t="s">
        <v>1330</v>
      </c>
      <c r="D59" s="15" t="s">
        <v>147</v>
      </c>
    </row>
    <row r="60" spans="1:9">
      <c r="A60" s="8" t="s">
        <v>171</v>
      </c>
      <c r="C60" s="41">
        <v>144.1138</v>
      </c>
      <c r="D60" s="41">
        <v>147.67689999999999</v>
      </c>
    </row>
    <row r="61" spans="1:9">
      <c r="A61" s="8" t="s">
        <v>419</v>
      </c>
      <c r="C61" s="41">
        <v>41.025399999999998</v>
      </c>
      <c r="D61" s="41">
        <v>42.039700000000003</v>
      </c>
    </row>
    <row r="62" spans="1:9">
      <c r="A62" s="8" t="s">
        <v>174</v>
      </c>
      <c r="C62" s="41">
        <v>167.1583</v>
      </c>
      <c r="D62" s="41">
        <v>171.4365</v>
      </c>
    </row>
    <row r="63" spans="1:9">
      <c r="A63" s="8" t="s">
        <v>420</v>
      </c>
      <c r="C63" s="41">
        <v>49.968699999999998</v>
      </c>
      <c r="D63" s="41">
        <v>51.247399999999999</v>
      </c>
    </row>
    <row r="65" spans="1:4">
      <c r="A65" s="8" t="s">
        <v>166</v>
      </c>
    </row>
    <row r="67" spans="1:4">
      <c r="A67" s="14" t="s">
        <v>1325</v>
      </c>
      <c r="D67" s="46" t="s">
        <v>168</v>
      </c>
    </row>
    <row r="69" spans="1:4">
      <c r="A69" s="14" t="s">
        <v>1331</v>
      </c>
      <c r="D69" s="40" t="s">
        <v>168</v>
      </c>
    </row>
    <row r="70" spans="1:4">
      <c r="D70" s="8"/>
    </row>
    <row r="71" spans="1:4">
      <c r="A71" s="14" t="s">
        <v>1348</v>
      </c>
      <c r="D71" s="40" t="s">
        <v>168</v>
      </c>
    </row>
    <row r="72" spans="1:4">
      <c r="A72" s="14"/>
      <c r="D72" s="8"/>
    </row>
    <row r="73" spans="1:4">
      <c r="A73" s="14" t="s">
        <v>1343</v>
      </c>
      <c r="D73" s="40" t="s">
        <v>168</v>
      </c>
    </row>
    <row r="75" spans="1:4">
      <c r="A75" s="14" t="s">
        <v>1344</v>
      </c>
      <c r="D75" s="51">
        <v>0.290187428283259</v>
      </c>
    </row>
    <row r="77" spans="1:4">
      <c r="A77" s="14" t="s">
        <v>741</v>
      </c>
      <c r="D77" s="40" t="s">
        <v>168</v>
      </c>
    </row>
    <row r="78" spans="1:4">
      <c r="D78" s="8"/>
    </row>
    <row r="79" spans="1:4">
      <c r="A79" s="14" t="s">
        <v>1355</v>
      </c>
      <c r="D79" s="40" t="s">
        <v>168</v>
      </c>
    </row>
    <row r="80" spans="1:4">
      <c r="D80" s="8"/>
    </row>
    <row r="81" spans="1:9">
      <c r="A81" s="14" t="s">
        <v>1351</v>
      </c>
      <c r="B81" s="14"/>
      <c r="D81" s="40" t="s">
        <v>168</v>
      </c>
    </row>
    <row r="82" spans="1:9">
      <c r="A82" s="14"/>
      <c r="B82" s="14"/>
      <c r="D82" s="8"/>
    </row>
    <row r="83" spans="1:9">
      <c r="A83" s="14" t="s">
        <v>1352</v>
      </c>
      <c r="B83" s="14"/>
      <c r="D83" s="40" t="s">
        <v>168</v>
      </c>
    </row>
    <row r="84" spans="1:9">
      <c r="A84" s="14"/>
      <c r="B84" s="14"/>
      <c r="D84" s="8"/>
    </row>
    <row r="85" spans="1:9">
      <c r="A85" s="14" t="s">
        <v>1353</v>
      </c>
      <c r="B85" s="14"/>
      <c r="D85" s="40" t="s">
        <v>168</v>
      </c>
    </row>
    <row r="86" spans="1:9">
      <c r="D86" s="8"/>
    </row>
    <row r="87" spans="1:9">
      <c r="A87" s="76" t="s">
        <v>1354</v>
      </c>
      <c r="B87" s="77"/>
      <c r="C87" s="77"/>
      <c r="D87" s="77"/>
    </row>
    <row r="89" spans="1:9">
      <c r="A89" s="76" t="s">
        <v>1538</v>
      </c>
      <c r="B89" s="77"/>
      <c r="C89" s="77"/>
      <c r="D89" s="77"/>
      <c r="E89" s="75"/>
      <c r="F89" s="75"/>
      <c r="G89" s="77"/>
      <c r="H89" s="77"/>
      <c r="I89" s="77"/>
    </row>
    <row r="90" spans="1:9">
      <c r="A90" s="98"/>
      <c r="B90" s="77"/>
      <c r="C90" s="77"/>
      <c r="D90" s="77"/>
      <c r="E90" s="75"/>
      <c r="F90" s="75"/>
      <c r="G90" s="77"/>
      <c r="H90" s="77"/>
      <c r="I90" s="77"/>
    </row>
    <row r="91" spans="1:9">
      <c r="A91" s="77"/>
      <c r="B91" s="77"/>
      <c r="C91" s="77"/>
      <c r="D91" s="77"/>
      <c r="E91" s="75"/>
      <c r="F91" s="75"/>
      <c r="G91" s="77"/>
      <c r="H91" s="77"/>
      <c r="I91" s="77"/>
    </row>
    <row r="92" spans="1:9">
      <c r="A92" s="77"/>
      <c r="B92" s="77"/>
      <c r="C92" s="77"/>
      <c r="D92" s="77"/>
      <c r="E92" s="75"/>
      <c r="F92" s="75"/>
      <c r="G92" s="77"/>
      <c r="H92" s="77"/>
      <c r="I92" s="77"/>
    </row>
    <row r="93" spans="1:9">
      <c r="A93" s="77"/>
      <c r="B93" s="77"/>
      <c r="C93" s="77"/>
      <c r="D93" s="77"/>
      <c r="E93" s="75"/>
      <c r="F93" s="75"/>
      <c r="G93" s="77"/>
      <c r="H93" s="77"/>
      <c r="I93" s="77"/>
    </row>
    <row r="94" spans="1:9">
      <c r="A94" s="77"/>
      <c r="B94" s="77"/>
      <c r="C94" s="77"/>
      <c r="D94" s="77"/>
      <c r="E94" s="75"/>
      <c r="F94" s="75"/>
      <c r="G94" s="77"/>
      <c r="H94" s="77"/>
      <c r="I94" s="77"/>
    </row>
    <row r="95" spans="1:9">
      <c r="A95" s="77"/>
      <c r="B95" s="77"/>
      <c r="C95" s="77"/>
      <c r="D95" s="77"/>
      <c r="E95" s="75"/>
      <c r="F95" s="75"/>
      <c r="G95" s="77"/>
      <c r="H95" s="77"/>
      <c r="I95" s="77"/>
    </row>
    <row r="96" spans="1:9">
      <c r="A96" s="77"/>
      <c r="B96" s="77"/>
      <c r="C96" s="77"/>
      <c r="D96" s="77"/>
      <c r="E96" s="75"/>
      <c r="F96" s="75"/>
      <c r="G96" s="77"/>
      <c r="H96" s="77"/>
      <c r="I96" s="77"/>
    </row>
    <row r="97" spans="1:9">
      <c r="A97" s="77"/>
      <c r="B97" s="77"/>
      <c r="C97" s="77"/>
      <c r="D97" s="77"/>
      <c r="E97" s="75"/>
      <c r="F97" s="75"/>
      <c r="G97" s="77"/>
      <c r="H97" s="77"/>
      <c r="I97" s="77"/>
    </row>
    <row r="98" spans="1:9">
      <c r="A98" s="77"/>
      <c r="B98" s="77"/>
      <c r="C98" s="77"/>
      <c r="D98" s="77"/>
      <c r="E98" s="75"/>
      <c r="F98" s="75"/>
      <c r="G98" s="77"/>
      <c r="H98" s="77"/>
      <c r="I98" s="77"/>
    </row>
    <row r="99" spans="1:9">
      <c r="A99" s="77"/>
      <c r="B99" s="77"/>
      <c r="C99" s="77"/>
      <c r="D99" s="77"/>
      <c r="E99" s="75"/>
      <c r="F99" s="75"/>
      <c r="G99" s="77"/>
      <c r="H99" s="77"/>
      <c r="I99" s="77"/>
    </row>
    <row r="100" spans="1:9">
      <c r="A100" s="77"/>
      <c r="B100" s="77"/>
      <c r="C100" s="77"/>
      <c r="D100" s="77"/>
      <c r="E100" s="75"/>
      <c r="F100" s="75"/>
      <c r="G100" s="77"/>
      <c r="H100" s="77"/>
      <c r="I100" s="77"/>
    </row>
    <row r="101" spans="1:9">
      <c r="A101" s="77"/>
      <c r="B101" s="77"/>
      <c r="C101" s="77"/>
      <c r="D101" s="77"/>
      <c r="E101" s="75"/>
      <c r="F101" s="75"/>
      <c r="G101" s="77"/>
      <c r="H101" s="77"/>
      <c r="I101" s="77"/>
    </row>
    <row r="102" spans="1:9">
      <c r="A102" s="77"/>
      <c r="B102" s="77"/>
      <c r="C102" s="77"/>
      <c r="D102" s="77"/>
      <c r="E102" s="75"/>
      <c r="F102" s="75"/>
      <c r="G102" s="77"/>
      <c r="H102" s="77"/>
      <c r="I102" s="77"/>
    </row>
    <row r="103" spans="1:9">
      <c r="A103" s="77"/>
      <c r="B103" s="77"/>
      <c r="C103" s="77"/>
      <c r="D103" s="77"/>
      <c r="E103" s="75"/>
      <c r="F103" s="75"/>
      <c r="G103" s="77"/>
      <c r="H103" s="77"/>
      <c r="I103" s="77"/>
    </row>
    <row r="104" spans="1:9">
      <c r="A104" s="77"/>
      <c r="B104" s="77"/>
      <c r="C104" s="77"/>
      <c r="D104" s="77"/>
      <c r="E104" s="75"/>
      <c r="F104" s="75"/>
      <c r="G104" s="77"/>
      <c r="H104" s="77"/>
      <c r="I104" s="77"/>
    </row>
    <row r="105" spans="1:9">
      <c r="A105" s="77"/>
      <c r="B105" s="77"/>
      <c r="C105" s="77"/>
      <c r="D105" s="77"/>
      <c r="E105" s="75"/>
      <c r="F105" s="75"/>
      <c r="G105" s="77"/>
      <c r="H105" s="77"/>
      <c r="I105" s="77"/>
    </row>
    <row r="106" spans="1:9">
      <c r="A106" s="77"/>
      <c r="B106" s="77"/>
      <c r="C106" s="77"/>
      <c r="D106" s="77"/>
      <c r="E106" s="75"/>
      <c r="F106" s="75"/>
      <c r="G106" s="77"/>
      <c r="H106" s="77"/>
      <c r="I106" s="77"/>
    </row>
    <row r="107" spans="1:9">
      <c r="A107" s="76" t="s">
        <v>1410</v>
      </c>
      <c r="B107" s="77"/>
      <c r="C107" s="77"/>
      <c r="D107" s="77"/>
      <c r="E107" s="75"/>
      <c r="F107" s="75"/>
      <c r="G107" s="77"/>
      <c r="H107" s="77"/>
      <c r="I107" s="77"/>
    </row>
    <row r="108" spans="1:9">
      <c r="A108" s="77"/>
      <c r="B108" s="77"/>
      <c r="C108" s="77"/>
      <c r="D108" s="77"/>
      <c r="E108" s="75"/>
      <c r="F108" s="75"/>
      <c r="G108" s="77"/>
      <c r="H108" s="77"/>
      <c r="I108" s="77"/>
    </row>
    <row r="109" spans="1:9">
      <c r="A109" s="76" t="s">
        <v>1539</v>
      </c>
      <c r="B109" s="77"/>
      <c r="C109" s="77"/>
      <c r="D109" s="77"/>
      <c r="E109" s="75"/>
      <c r="F109" s="75"/>
      <c r="G109" s="77"/>
      <c r="H109" s="77"/>
      <c r="I109" s="77"/>
    </row>
    <row r="110" spans="1:9">
      <c r="A110" s="77"/>
      <c r="B110" s="77"/>
      <c r="C110" s="77"/>
      <c r="D110" s="77"/>
      <c r="E110" s="75"/>
      <c r="F110" s="75"/>
      <c r="G110" s="77"/>
      <c r="H110" s="77"/>
      <c r="I110" s="77"/>
    </row>
    <row r="111" spans="1:9">
      <c r="A111" s="77"/>
      <c r="B111" s="77"/>
      <c r="C111" s="77"/>
      <c r="D111" s="77"/>
      <c r="E111" s="75"/>
      <c r="F111" s="75"/>
      <c r="G111" s="77"/>
      <c r="H111" s="77"/>
      <c r="I111" s="77"/>
    </row>
    <row r="112" spans="1:9">
      <c r="A112" s="77"/>
      <c r="B112" s="77"/>
      <c r="C112" s="77"/>
      <c r="D112" s="77"/>
      <c r="E112" s="75"/>
      <c r="F112" s="75"/>
      <c r="G112" s="77"/>
      <c r="H112" s="77"/>
      <c r="I112" s="77"/>
    </row>
    <row r="113" spans="1:9">
      <c r="A113" s="77"/>
      <c r="B113" s="77"/>
      <c r="C113" s="77"/>
      <c r="D113" s="77"/>
      <c r="E113" s="75"/>
      <c r="F113" s="75"/>
      <c r="G113" s="77"/>
      <c r="H113" s="77"/>
      <c r="I113" s="77"/>
    </row>
    <row r="114" spans="1:9">
      <c r="A114" s="77"/>
      <c r="B114" s="77"/>
      <c r="C114" s="77"/>
      <c r="D114" s="77"/>
      <c r="E114" s="75"/>
      <c r="F114" s="75"/>
      <c r="G114" s="77"/>
      <c r="H114" s="77"/>
      <c r="I114" s="77"/>
    </row>
    <row r="115" spans="1:9">
      <c r="A115" s="77"/>
      <c r="B115" s="77"/>
      <c r="C115" s="77"/>
      <c r="D115" s="77"/>
      <c r="E115" s="75"/>
      <c r="F115" s="75"/>
      <c r="G115" s="77"/>
      <c r="H115" s="77"/>
      <c r="I115" s="77"/>
    </row>
    <row r="116" spans="1:9">
      <c r="A116" s="77"/>
      <c r="B116" s="77"/>
      <c r="C116" s="77"/>
      <c r="D116" s="77"/>
      <c r="E116" s="75"/>
      <c r="F116" s="75"/>
      <c r="G116" s="77"/>
      <c r="H116" s="77"/>
      <c r="I116" s="77"/>
    </row>
    <row r="117" spans="1:9">
      <c r="A117" s="77"/>
      <c r="B117" s="77"/>
      <c r="C117" s="77"/>
      <c r="D117" s="77"/>
      <c r="E117" s="75"/>
      <c r="F117" s="75"/>
      <c r="G117" s="77"/>
      <c r="H117" s="77"/>
      <c r="I117" s="77"/>
    </row>
    <row r="118" spans="1:9">
      <c r="A118" s="77"/>
      <c r="B118" s="77"/>
      <c r="C118" s="77"/>
      <c r="D118" s="77"/>
      <c r="E118" s="75"/>
      <c r="F118" s="75"/>
      <c r="G118" s="77"/>
      <c r="H118" s="77"/>
      <c r="I118" s="77"/>
    </row>
    <row r="119" spans="1:9">
      <c r="A119" s="77"/>
      <c r="B119" s="77"/>
      <c r="C119" s="77"/>
      <c r="D119" s="77"/>
      <c r="E119" s="75"/>
      <c r="F119" s="75"/>
      <c r="G119" s="77"/>
      <c r="H119" s="77"/>
      <c r="I119" s="77"/>
    </row>
    <row r="120" spans="1:9">
      <c r="A120" s="77"/>
      <c r="B120" s="77"/>
      <c r="C120" s="77"/>
      <c r="D120" s="77"/>
      <c r="E120" s="75"/>
      <c r="F120" s="75"/>
      <c r="G120" s="77"/>
      <c r="H120" s="77"/>
      <c r="I120" s="77"/>
    </row>
    <row r="121" spans="1:9">
      <c r="A121" s="77"/>
      <c r="B121" s="77"/>
      <c r="C121" s="77"/>
      <c r="D121" s="77"/>
      <c r="E121" s="75"/>
      <c r="F121" s="75"/>
      <c r="G121" s="77"/>
      <c r="H121" s="77"/>
      <c r="I121" s="77"/>
    </row>
    <row r="122" spans="1:9">
      <c r="A122" s="77"/>
      <c r="B122" s="77"/>
      <c r="C122" s="77"/>
      <c r="D122" s="77"/>
      <c r="E122" s="75"/>
      <c r="F122" s="75"/>
      <c r="G122" s="77"/>
      <c r="H122" s="77"/>
      <c r="I122" s="77"/>
    </row>
    <row r="123" spans="1:9">
      <c r="A123" s="77"/>
      <c r="B123" s="77"/>
      <c r="C123" s="77"/>
      <c r="D123" s="77"/>
      <c r="E123" s="75"/>
      <c r="F123" s="75"/>
      <c r="G123" s="77"/>
      <c r="H123" s="77"/>
      <c r="I123" s="77"/>
    </row>
    <row r="124" spans="1:9">
      <c r="A124" s="77"/>
      <c r="B124" s="77"/>
      <c r="C124" s="77"/>
      <c r="D124" s="77"/>
      <c r="E124" s="75"/>
      <c r="F124" s="75"/>
      <c r="G124" s="77"/>
      <c r="H124" s="77"/>
      <c r="I124" s="77"/>
    </row>
    <row r="125" spans="1:9">
      <c r="A125" s="77"/>
      <c r="B125" s="77"/>
      <c r="C125" s="77"/>
      <c r="D125" s="77"/>
      <c r="E125" s="75"/>
      <c r="F125" s="75"/>
      <c r="G125" s="77"/>
      <c r="H125" s="77"/>
      <c r="I125" s="77"/>
    </row>
    <row r="126" spans="1:9">
      <c r="A126" s="77"/>
      <c r="B126" s="77"/>
      <c r="C126" s="77"/>
      <c r="D126" s="77"/>
      <c r="E126" s="75"/>
      <c r="F126" s="75"/>
      <c r="G126" s="77"/>
      <c r="H126" s="77"/>
      <c r="I126" s="77"/>
    </row>
    <row r="127" spans="1:9">
      <c r="A127" s="77" t="s">
        <v>1386</v>
      </c>
      <c r="B127" s="77"/>
      <c r="C127" s="77"/>
      <c r="D127" s="77"/>
      <c r="E127" s="75"/>
      <c r="F127" s="75"/>
      <c r="G127" s="77"/>
      <c r="H127" s="77"/>
      <c r="I127" s="77"/>
    </row>
    <row r="128" spans="1:9">
      <c r="A128" s="77"/>
      <c r="B128" s="77"/>
      <c r="C128" s="77"/>
      <c r="D128" s="77"/>
      <c r="E128" s="75"/>
      <c r="F128" s="75"/>
      <c r="G128" s="77"/>
      <c r="H128" s="77"/>
      <c r="I128" s="77"/>
    </row>
    <row r="129" spans="1:9">
      <c r="A129" s="77"/>
      <c r="B129" s="77"/>
      <c r="C129" s="77"/>
      <c r="D129" s="77"/>
      <c r="E129" s="75"/>
      <c r="F129" s="75"/>
      <c r="G129" s="77"/>
      <c r="H129" s="77"/>
      <c r="I129" s="77"/>
    </row>
    <row r="130" spans="1:9">
      <c r="A130" s="77"/>
      <c r="B130" s="77"/>
      <c r="C130" s="77"/>
      <c r="D130" s="77"/>
      <c r="E130" s="75"/>
      <c r="F130" s="75"/>
      <c r="G130" s="77"/>
      <c r="H130" s="77"/>
      <c r="I130" s="77"/>
    </row>
    <row r="131" spans="1:9">
      <c r="A131" s="77"/>
      <c r="B131" s="77"/>
      <c r="C131" s="77"/>
      <c r="D131" s="77"/>
      <c r="E131" s="75"/>
      <c r="F131" s="75"/>
      <c r="G131" s="77"/>
      <c r="H131" s="77"/>
      <c r="I131" s="77"/>
    </row>
    <row r="132" spans="1:9">
      <c r="A132" s="77"/>
      <c r="B132" s="77"/>
      <c r="C132" s="77"/>
      <c r="D132" s="77"/>
      <c r="E132" s="75"/>
      <c r="F132" s="75"/>
      <c r="G132" s="77"/>
      <c r="H132" s="77"/>
      <c r="I132" s="77"/>
    </row>
  </sheetData>
  <mergeCells count="2">
    <mergeCell ref="A1:F1"/>
    <mergeCell ref="A55:D55"/>
  </mergeCells>
  <conditionalFormatting sqref="F2:F3 F5:F54 F56:F88 F133:F65536">
    <cfRule type="cellIs" dxfId="28" priority="3" stopIfTrue="1" operator="between">
      <formula>0.009</formula>
      <formula>-0.009</formula>
    </cfRule>
  </conditionalFormatting>
  <conditionalFormatting sqref="F55:H55">
    <cfRule type="cellIs" dxfId="27" priority="2" stopIfTrue="1" operator="between">
      <formula>0.009</formula>
      <formula>-0.009</formula>
    </cfRule>
  </conditionalFormatting>
  <conditionalFormatting sqref="F89:F123">
    <cfRule type="cellIs" dxfId="26"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1B384-4DA6-4B2B-98C7-8492140E73D9}">
  <dimension ref="A1:I168"/>
  <sheetViews>
    <sheetView zoomScale="80" zoomScaleNormal="80" workbookViewId="0">
      <selection sqref="A1:F1"/>
    </sheetView>
  </sheetViews>
  <sheetFormatPr defaultColWidth="9.28515625" defaultRowHeight="11.25"/>
  <cols>
    <col min="1" max="1" width="33.85546875" style="8" bestFit="1" customWidth="1"/>
    <col min="2" max="2" width="29.85546875" style="8" bestFit="1" customWidth="1"/>
    <col min="3" max="3" width="32.28515625" style="8" bestFit="1" customWidth="1"/>
    <col min="4" max="4" width="15.7109375" style="9" customWidth="1"/>
    <col min="5" max="5" width="24.85546875" style="12" customWidth="1"/>
    <col min="6" max="6" width="11.7109375" style="13" bestFit="1" customWidth="1"/>
    <col min="7" max="16384" width="9.28515625" style="8"/>
  </cols>
  <sheetData>
    <row r="1" spans="1:6" s="1" customFormat="1" ht="15">
      <c r="A1" s="160" t="s">
        <v>38</v>
      </c>
      <c r="B1" s="174"/>
      <c r="C1" s="174"/>
      <c r="D1" s="174"/>
      <c r="E1" s="174"/>
      <c r="F1" s="174"/>
    </row>
    <row r="2" spans="1:6" s="1" customFormat="1" ht="12">
      <c r="D2" s="6"/>
      <c r="E2" s="7"/>
      <c r="F2" s="11"/>
    </row>
    <row r="3" spans="1:6" s="1" customFormat="1" ht="12">
      <c r="A3" s="10" t="s">
        <v>7</v>
      </c>
      <c r="B3" s="2"/>
      <c r="C3" s="3"/>
      <c r="D3" s="4"/>
      <c r="E3" s="5"/>
      <c r="F3" s="11"/>
    </row>
    <row r="4" spans="1:6" s="1" customFormat="1" ht="19.149999999999999" customHeight="1">
      <c r="A4" s="18" t="s">
        <v>2</v>
      </c>
      <c r="B4" s="18" t="s">
        <v>0</v>
      </c>
      <c r="C4" s="19" t="s">
        <v>943</v>
      </c>
      <c r="D4" s="20" t="s">
        <v>1</v>
      </c>
      <c r="E4" s="91" t="s">
        <v>6</v>
      </c>
      <c r="F4" s="21" t="s">
        <v>3</v>
      </c>
    </row>
    <row r="5" spans="1:6">
      <c r="A5" s="22" t="s">
        <v>485</v>
      </c>
      <c r="B5" s="23"/>
      <c r="C5" s="23"/>
      <c r="D5" s="24"/>
      <c r="E5" s="25"/>
      <c r="F5" s="26"/>
    </row>
    <row r="6" spans="1:6">
      <c r="A6" s="27" t="s">
        <v>44</v>
      </c>
      <c r="B6" s="28"/>
      <c r="C6" s="28"/>
      <c r="D6" s="29"/>
      <c r="E6" s="30"/>
      <c r="F6" s="31"/>
    </row>
    <row r="7" spans="1:6">
      <c r="A7" s="28" t="s">
        <v>490</v>
      </c>
      <c r="B7" s="28" t="s">
        <v>489</v>
      </c>
      <c r="C7" s="28" t="s">
        <v>488</v>
      </c>
      <c r="D7" s="32">
        <v>226594</v>
      </c>
      <c r="E7" s="30">
        <v>3116.120688</v>
      </c>
      <c r="F7" s="31">
        <v>3.1822764279387901</v>
      </c>
    </row>
    <row r="8" spans="1:6">
      <c r="A8" s="28" t="s">
        <v>1214</v>
      </c>
      <c r="B8" s="28" t="s">
        <v>1213</v>
      </c>
      <c r="C8" s="28" t="s">
        <v>523</v>
      </c>
      <c r="D8" s="32">
        <v>45546</v>
      </c>
      <c r="E8" s="30">
        <v>2104.2707460000001</v>
      </c>
      <c r="F8" s="31">
        <v>2.1489447500490999</v>
      </c>
    </row>
    <row r="9" spans="1:6">
      <c r="A9" s="28" t="s">
        <v>1108</v>
      </c>
      <c r="B9" s="28" t="s">
        <v>1107</v>
      </c>
      <c r="C9" s="28" t="s">
        <v>535</v>
      </c>
      <c r="D9" s="32">
        <v>114827</v>
      </c>
      <c r="E9" s="30">
        <v>2031.519284</v>
      </c>
      <c r="F9" s="31">
        <v>2.0746487628903698</v>
      </c>
    </row>
    <row r="10" spans="1:6">
      <c r="A10" s="28" t="s">
        <v>487</v>
      </c>
      <c r="B10" s="28" t="s">
        <v>486</v>
      </c>
      <c r="C10" s="28" t="s">
        <v>488</v>
      </c>
      <c r="D10" s="32">
        <v>249009</v>
      </c>
      <c r="E10" s="30">
        <v>1986.967316</v>
      </c>
      <c r="F10" s="31">
        <v>2.0291509494935198</v>
      </c>
    </row>
    <row r="11" spans="1:6">
      <c r="A11" s="28" t="s">
        <v>850</v>
      </c>
      <c r="B11" s="28" t="s">
        <v>849</v>
      </c>
      <c r="C11" s="28" t="s">
        <v>523</v>
      </c>
      <c r="D11" s="32">
        <v>28750</v>
      </c>
      <c r="E11" s="30">
        <v>1891.4625000000001</v>
      </c>
      <c r="F11" s="31">
        <v>1.9316185509950301</v>
      </c>
    </row>
    <row r="12" spans="1:6">
      <c r="A12" s="28" t="s">
        <v>1216</v>
      </c>
      <c r="B12" s="28" t="s">
        <v>1215</v>
      </c>
      <c r="C12" s="28" t="s">
        <v>529</v>
      </c>
      <c r="D12" s="32">
        <v>167202</v>
      </c>
      <c r="E12" s="30">
        <v>1798.424712</v>
      </c>
      <c r="F12" s="31">
        <v>1.8366055558950201</v>
      </c>
    </row>
    <row r="13" spans="1:6">
      <c r="A13" s="28" t="s">
        <v>1132</v>
      </c>
      <c r="B13" s="28" t="s">
        <v>1131</v>
      </c>
      <c r="C13" s="28" t="s">
        <v>574</v>
      </c>
      <c r="D13" s="32">
        <v>411917</v>
      </c>
      <c r="E13" s="30">
        <v>1742.2029520000001</v>
      </c>
      <c r="F13" s="31">
        <v>1.7791901989500201</v>
      </c>
    </row>
    <row r="14" spans="1:6">
      <c r="A14" s="28" t="s">
        <v>511</v>
      </c>
      <c r="B14" s="28" t="s">
        <v>510</v>
      </c>
      <c r="C14" s="28" t="s">
        <v>512</v>
      </c>
      <c r="D14" s="32">
        <v>639163</v>
      </c>
      <c r="E14" s="30">
        <v>1691.2252980000001</v>
      </c>
      <c r="F14" s="31">
        <v>1.72713028121302</v>
      </c>
    </row>
    <row r="15" spans="1:6">
      <c r="A15" s="28" t="s">
        <v>496</v>
      </c>
      <c r="B15" s="28" t="s">
        <v>495</v>
      </c>
      <c r="C15" s="28" t="s">
        <v>497</v>
      </c>
      <c r="D15" s="32">
        <v>39999</v>
      </c>
      <c r="E15" s="30">
        <v>1657.3185659999999</v>
      </c>
      <c r="F15" s="31">
        <v>1.6925037038768</v>
      </c>
    </row>
    <row r="16" spans="1:6">
      <c r="A16" s="28" t="s">
        <v>629</v>
      </c>
      <c r="B16" s="28" t="s">
        <v>628</v>
      </c>
      <c r="C16" s="28" t="s">
        <v>630</v>
      </c>
      <c r="D16" s="32">
        <v>172212</v>
      </c>
      <c r="E16" s="30">
        <v>1647.3799919999999</v>
      </c>
      <c r="F16" s="31">
        <v>1.68235413236331</v>
      </c>
    </row>
    <row r="17" spans="1:6">
      <c r="A17" s="28" t="s">
        <v>1222</v>
      </c>
      <c r="B17" s="28" t="s">
        <v>1221</v>
      </c>
      <c r="C17" s="28" t="s">
        <v>579</v>
      </c>
      <c r="D17" s="32">
        <v>230521</v>
      </c>
      <c r="E17" s="30">
        <v>1645.80468</v>
      </c>
      <c r="F17" s="31">
        <v>1.6807453762379301</v>
      </c>
    </row>
    <row r="18" spans="1:6">
      <c r="A18" s="28" t="s">
        <v>638</v>
      </c>
      <c r="B18" s="28" t="s">
        <v>637</v>
      </c>
      <c r="C18" s="28" t="s">
        <v>639</v>
      </c>
      <c r="D18" s="32">
        <v>936930</v>
      </c>
      <c r="E18" s="30">
        <v>1625.1987779999999</v>
      </c>
      <c r="F18" s="31">
        <v>1.6597020076471201</v>
      </c>
    </row>
    <row r="19" spans="1:6">
      <c r="A19" s="28" t="s">
        <v>1208</v>
      </c>
      <c r="B19" s="28" t="s">
        <v>1207</v>
      </c>
      <c r="C19" s="28" t="s">
        <v>616</v>
      </c>
      <c r="D19" s="32">
        <v>22968</v>
      </c>
      <c r="E19" s="30">
        <v>1614.8800799999999</v>
      </c>
      <c r="F19" s="31">
        <v>1.6491642420404</v>
      </c>
    </row>
    <row r="20" spans="1:6">
      <c r="A20" s="28" t="s">
        <v>1192</v>
      </c>
      <c r="B20" s="28" t="s">
        <v>1191</v>
      </c>
      <c r="C20" s="28" t="s">
        <v>567</v>
      </c>
      <c r="D20" s="32">
        <v>56631</v>
      </c>
      <c r="E20" s="30">
        <v>1514.0864160000001</v>
      </c>
      <c r="F20" s="31">
        <v>1.5462307124540799</v>
      </c>
    </row>
    <row r="21" spans="1:6">
      <c r="A21" s="28" t="s">
        <v>499</v>
      </c>
      <c r="B21" s="28" t="s">
        <v>498</v>
      </c>
      <c r="C21" s="28" t="s">
        <v>500</v>
      </c>
      <c r="D21" s="32">
        <v>116002</v>
      </c>
      <c r="E21" s="30">
        <v>1500.9498779999999</v>
      </c>
      <c r="F21" s="31">
        <v>1.5328152836540601</v>
      </c>
    </row>
    <row r="22" spans="1:6">
      <c r="A22" s="28" t="s">
        <v>888</v>
      </c>
      <c r="B22" s="28" t="s">
        <v>887</v>
      </c>
      <c r="C22" s="28" t="s">
        <v>541</v>
      </c>
      <c r="D22" s="32">
        <v>130820</v>
      </c>
      <c r="E22" s="30">
        <v>1477.28485</v>
      </c>
      <c r="F22" s="31">
        <v>1.50864784332965</v>
      </c>
    </row>
    <row r="23" spans="1:6">
      <c r="A23" s="28" t="s">
        <v>1088</v>
      </c>
      <c r="B23" s="28" t="s">
        <v>1087</v>
      </c>
      <c r="C23" s="28" t="s">
        <v>567</v>
      </c>
      <c r="D23" s="32">
        <v>47928</v>
      </c>
      <c r="E23" s="30">
        <v>1451.8829040000001</v>
      </c>
      <c r="F23" s="31">
        <v>1.4827066099586601</v>
      </c>
    </row>
    <row r="24" spans="1:6">
      <c r="A24" s="28" t="s">
        <v>650</v>
      </c>
      <c r="B24" s="28" t="s">
        <v>649</v>
      </c>
      <c r="C24" s="28" t="s">
        <v>586</v>
      </c>
      <c r="D24" s="32">
        <v>129335</v>
      </c>
      <c r="E24" s="30">
        <v>1389.8339100000001</v>
      </c>
      <c r="F24" s="31">
        <v>1.41934030590506</v>
      </c>
    </row>
    <row r="25" spans="1:6">
      <c r="A25" s="28" t="s">
        <v>543</v>
      </c>
      <c r="B25" s="28" t="s">
        <v>542</v>
      </c>
      <c r="C25" s="28" t="s">
        <v>544</v>
      </c>
      <c r="D25" s="32">
        <v>325345</v>
      </c>
      <c r="E25" s="30">
        <v>1339.77071</v>
      </c>
      <c r="F25" s="31">
        <v>1.3682142561725501</v>
      </c>
    </row>
    <row r="26" spans="1:6">
      <c r="A26" s="28" t="s">
        <v>505</v>
      </c>
      <c r="B26" s="28" t="s">
        <v>504</v>
      </c>
      <c r="C26" s="28" t="s">
        <v>506</v>
      </c>
      <c r="D26" s="32">
        <v>42314</v>
      </c>
      <c r="E26" s="30">
        <v>1298.5320320000001</v>
      </c>
      <c r="F26" s="31">
        <v>1.32610007445163</v>
      </c>
    </row>
    <row r="27" spans="1:6">
      <c r="A27" s="28" t="s">
        <v>1252</v>
      </c>
      <c r="B27" s="28" t="s">
        <v>1251</v>
      </c>
      <c r="C27" s="28" t="s">
        <v>535</v>
      </c>
      <c r="D27" s="32">
        <v>131083</v>
      </c>
      <c r="E27" s="30">
        <v>1252.1703580000001</v>
      </c>
      <c r="F27" s="31">
        <v>1.2787541347073399</v>
      </c>
    </row>
    <row r="28" spans="1:6">
      <c r="A28" s="28" t="s">
        <v>492</v>
      </c>
      <c r="B28" s="28" t="s">
        <v>491</v>
      </c>
      <c r="C28" s="28" t="s">
        <v>488</v>
      </c>
      <c r="D28" s="32">
        <v>120039</v>
      </c>
      <c r="E28" s="30">
        <v>1232.6804910000001</v>
      </c>
      <c r="F28" s="31">
        <v>1.25885049471785</v>
      </c>
    </row>
    <row r="29" spans="1:6">
      <c r="A29" s="28" t="s">
        <v>636</v>
      </c>
      <c r="B29" s="28" t="s">
        <v>635</v>
      </c>
      <c r="C29" s="28" t="s">
        <v>559</v>
      </c>
      <c r="D29" s="32">
        <v>305307</v>
      </c>
      <c r="E29" s="30">
        <v>1117.1183129999999</v>
      </c>
      <c r="F29" s="31">
        <v>1.1408349132203599</v>
      </c>
    </row>
    <row r="30" spans="1:6">
      <c r="A30" s="28" t="s">
        <v>627</v>
      </c>
      <c r="B30" s="28" t="s">
        <v>626</v>
      </c>
      <c r="C30" s="28" t="s">
        <v>526</v>
      </c>
      <c r="D30" s="32">
        <v>277843</v>
      </c>
      <c r="E30" s="30">
        <v>1071.0847650000001</v>
      </c>
      <c r="F30" s="31">
        <v>1.0938240656434599</v>
      </c>
    </row>
    <row r="31" spans="1:6">
      <c r="A31" s="28" t="s">
        <v>950</v>
      </c>
      <c r="B31" s="28" t="s">
        <v>949</v>
      </c>
      <c r="C31" s="28" t="s">
        <v>512</v>
      </c>
      <c r="D31" s="32">
        <v>533300</v>
      </c>
      <c r="E31" s="30">
        <v>1026.0691999999999</v>
      </c>
      <c r="F31" s="31">
        <v>1.0478528130082501</v>
      </c>
    </row>
    <row r="32" spans="1:6">
      <c r="A32" s="28" t="s">
        <v>517</v>
      </c>
      <c r="B32" s="28" t="s">
        <v>516</v>
      </c>
      <c r="C32" s="28" t="s">
        <v>518</v>
      </c>
      <c r="D32" s="32">
        <v>8495</v>
      </c>
      <c r="E32" s="30">
        <v>955.94235000000003</v>
      </c>
      <c r="F32" s="31">
        <v>0.97623715878151396</v>
      </c>
    </row>
    <row r="33" spans="1:7">
      <c r="A33" s="28" t="s">
        <v>508</v>
      </c>
      <c r="B33" s="28" t="s">
        <v>507</v>
      </c>
      <c r="C33" s="28" t="s">
        <v>509</v>
      </c>
      <c r="D33" s="32">
        <v>92219</v>
      </c>
      <c r="E33" s="30">
        <v>922.55887600000005</v>
      </c>
      <c r="F33" s="31">
        <v>0.94214494829620998</v>
      </c>
    </row>
    <row r="34" spans="1:7">
      <c r="A34" s="28" t="s">
        <v>520</v>
      </c>
      <c r="B34" s="28" t="s">
        <v>519</v>
      </c>
      <c r="C34" s="28" t="s">
        <v>509</v>
      </c>
      <c r="D34" s="32">
        <v>80616</v>
      </c>
      <c r="E34" s="30">
        <v>864.04228799999999</v>
      </c>
      <c r="F34" s="31">
        <v>0.88238604378621599</v>
      </c>
    </row>
    <row r="35" spans="1:7">
      <c r="A35" s="28" t="s">
        <v>643</v>
      </c>
      <c r="B35" s="28" t="s">
        <v>642</v>
      </c>
      <c r="C35" s="28" t="s">
        <v>644</v>
      </c>
      <c r="D35" s="32">
        <v>99530</v>
      </c>
      <c r="E35" s="30">
        <v>233.79597000000001</v>
      </c>
      <c r="F35" s="31">
        <v>0.23875949578692501</v>
      </c>
    </row>
    <row r="36" spans="1:7">
      <c r="A36" s="27" t="s">
        <v>65</v>
      </c>
      <c r="B36" s="27"/>
      <c r="C36" s="27"/>
      <c r="D36" s="33"/>
      <c r="E36" s="34">
        <f>SUM(E7:E35)</f>
        <v>43200.578902999994</v>
      </c>
      <c r="F36" s="35">
        <f>SUM(F7:F35)</f>
        <v>44.11773409346425</v>
      </c>
      <c r="G36" s="14"/>
    </row>
    <row r="37" spans="1:7">
      <c r="A37" s="28"/>
      <c r="B37" s="28"/>
      <c r="C37" s="28"/>
      <c r="D37" s="29"/>
      <c r="E37" s="30"/>
      <c r="F37" s="31"/>
    </row>
    <row r="38" spans="1:7">
      <c r="A38" s="27" t="s">
        <v>953</v>
      </c>
      <c r="B38" s="28"/>
      <c r="C38" s="28"/>
      <c r="D38" s="29"/>
      <c r="E38" s="30"/>
      <c r="F38" s="31"/>
    </row>
    <row r="39" spans="1:7">
      <c r="A39" s="28" t="s">
        <v>1254</v>
      </c>
      <c r="B39" s="28" t="s">
        <v>1253</v>
      </c>
      <c r="C39" s="28" t="s">
        <v>962</v>
      </c>
      <c r="D39" s="32">
        <v>130000</v>
      </c>
      <c r="E39" s="30">
        <v>9315.1154989999995</v>
      </c>
      <c r="F39" s="31">
        <v>9.5128768889310198</v>
      </c>
    </row>
    <row r="40" spans="1:7">
      <c r="A40" s="28" t="s">
        <v>1256</v>
      </c>
      <c r="B40" s="28" t="s">
        <v>1255</v>
      </c>
      <c r="C40" s="28" t="s">
        <v>962</v>
      </c>
      <c r="D40" s="32">
        <v>36110</v>
      </c>
      <c r="E40" s="30">
        <v>7362.7266120000004</v>
      </c>
      <c r="F40" s="31">
        <v>7.5190384740083198</v>
      </c>
    </row>
    <row r="41" spans="1:7">
      <c r="A41" s="28" t="s">
        <v>1258</v>
      </c>
      <c r="B41" s="28" t="s">
        <v>1257</v>
      </c>
      <c r="C41" s="28" t="s">
        <v>962</v>
      </c>
      <c r="D41" s="32">
        <v>3839</v>
      </c>
      <c r="E41" s="30">
        <v>6210.5305959999996</v>
      </c>
      <c r="F41" s="31">
        <v>6.3423811525503604</v>
      </c>
    </row>
    <row r="42" spans="1:7">
      <c r="A42" s="28" t="s">
        <v>1260</v>
      </c>
      <c r="B42" s="28" t="s">
        <v>1259</v>
      </c>
      <c r="C42" s="28" t="s">
        <v>962</v>
      </c>
      <c r="D42" s="32">
        <v>71000</v>
      </c>
      <c r="E42" s="30">
        <v>2406.528722</v>
      </c>
      <c r="F42" s="31">
        <v>2.4576197111587201</v>
      </c>
    </row>
    <row r="43" spans="1:7">
      <c r="A43" s="28" t="s">
        <v>1239</v>
      </c>
      <c r="B43" s="28" t="s">
        <v>1238</v>
      </c>
      <c r="C43" s="28" t="s">
        <v>962</v>
      </c>
      <c r="D43" s="32">
        <v>19000</v>
      </c>
      <c r="E43" s="30">
        <v>2398.0550290000001</v>
      </c>
      <c r="F43" s="31">
        <v>2.4489661203028401</v>
      </c>
    </row>
    <row r="44" spans="1:7">
      <c r="A44" s="28" t="s">
        <v>1262</v>
      </c>
      <c r="B44" s="28" t="s">
        <v>1261</v>
      </c>
      <c r="C44" s="28" t="s">
        <v>509</v>
      </c>
      <c r="D44" s="32">
        <v>42700</v>
      </c>
      <c r="E44" s="30">
        <v>2215.5532979999998</v>
      </c>
      <c r="F44" s="31">
        <v>2.2625898484030298</v>
      </c>
    </row>
    <row r="45" spans="1:7">
      <c r="A45" s="28" t="s">
        <v>1264</v>
      </c>
      <c r="B45" s="28" t="s">
        <v>1263</v>
      </c>
      <c r="C45" s="28" t="s">
        <v>567</v>
      </c>
      <c r="D45" s="32">
        <v>23400</v>
      </c>
      <c r="E45" s="30">
        <v>1283.035024</v>
      </c>
      <c r="F45" s="31">
        <v>1.3102740624964799</v>
      </c>
    </row>
    <row r="46" spans="1:7">
      <c r="A46" s="28" t="s">
        <v>1266</v>
      </c>
      <c r="B46" s="28" t="s">
        <v>1265</v>
      </c>
      <c r="C46" s="28" t="s">
        <v>512</v>
      </c>
      <c r="D46" s="32">
        <v>100704</v>
      </c>
      <c r="E46" s="30">
        <v>1128.798816</v>
      </c>
      <c r="F46" s="31">
        <v>1.15276339516476</v>
      </c>
    </row>
    <row r="47" spans="1:7">
      <c r="A47" s="28" t="s">
        <v>1268</v>
      </c>
      <c r="B47" s="28" t="s">
        <v>1267</v>
      </c>
      <c r="C47" s="28" t="s">
        <v>625</v>
      </c>
      <c r="D47" s="32">
        <v>147100</v>
      </c>
      <c r="E47" s="30">
        <v>1117.6183559999999</v>
      </c>
      <c r="F47" s="31">
        <v>1.1413455722131201</v>
      </c>
    </row>
    <row r="48" spans="1:7">
      <c r="A48" s="28" t="s">
        <v>1270</v>
      </c>
      <c r="B48" s="28" t="s">
        <v>1269</v>
      </c>
      <c r="C48" s="28" t="s">
        <v>515</v>
      </c>
      <c r="D48" s="32">
        <v>5000</v>
      </c>
      <c r="E48" s="30">
        <v>1094.1469850000001</v>
      </c>
      <c r="F48" s="31">
        <v>1.1173759002577499</v>
      </c>
    </row>
    <row r="49" spans="1:7">
      <c r="A49" s="28" t="s">
        <v>1272</v>
      </c>
      <c r="B49" s="28" t="s">
        <v>1271</v>
      </c>
      <c r="C49" s="28" t="s">
        <v>523</v>
      </c>
      <c r="D49" s="32">
        <v>136700</v>
      </c>
      <c r="E49" s="30">
        <v>992.4870664</v>
      </c>
      <c r="F49" s="31">
        <v>1.01355772534791</v>
      </c>
    </row>
    <row r="50" spans="1:7">
      <c r="A50" s="28" t="s">
        <v>1274</v>
      </c>
      <c r="B50" s="28" t="s">
        <v>1273</v>
      </c>
      <c r="C50" s="28" t="s">
        <v>509</v>
      </c>
      <c r="D50" s="32">
        <v>150000</v>
      </c>
      <c r="E50" s="30">
        <v>990.08409229999995</v>
      </c>
      <c r="F50" s="31">
        <v>1.0111037357239401</v>
      </c>
    </row>
    <row r="51" spans="1:7">
      <c r="A51" s="28" t="s">
        <v>1243</v>
      </c>
      <c r="B51" s="28" t="s">
        <v>1242</v>
      </c>
      <c r="C51" s="28" t="s">
        <v>506</v>
      </c>
      <c r="D51" s="32">
        <v>3275</v>
      </c>
      <c r="E51" s="30">
        <v>989.64907449999998</v>
      </c>
      <c r="F51" s="31">
        <v>1.01065948242657</v>
      </c>
    </row>
    <row r="52" spans="1:7">
      <c r="A52" s="28" t="s">
        <v>1276</v>
      </c>
      <c r="B52" s="28" t="s">
        <v>1275</v>
      </c>
      <c r="C52" s="28" t="s">
        <v>488</v>
      </c>
      <c r="D52" s="32">
        <v>20140</v>
      </c>
      <c r="E52" s="30">
        <v>963.16905320000001</v>
      </c>
      <c r="F52" s="31">
        <v>0.98361728604475895</v>
      </c>
    </row>
    <row r="53" spans="1:7">
      <c r="A53" s="28" t="s">
        <v>1278</v>
      </c>
      <c r="B53" s="28" t="s">
        <v>1277</v>
      </c>
      <c r="C53" s="28" t="s">
        <v>515</v>
      </c>
      <c r="D53" s="32">
        <v>213000</v>
      </c>
      <c r="E53" s="30">
        <v>876.84311890000004</v>
      </c>
      <c r="F53" s="31">
        <v>0.89545863837087802</v>
      </c>
    </row>
    <row r="54" spans="1:7">
      <c r="A54" s="28" t="s">
        <v>1280</v>
      </c>
      <c r="B54" s="28" t="s">
        <v>1279</v>
      </c>
      <c r="C54" s="28" t="s">
        <v>962</v>
      </c>
      <c r="D54" s="32">
        <v>40700</v>
      </c>
      <c r="E54" s="30">
        <v>867.6345086</v>
      </c>
      <c r="F54" s="31">
        <v>0.88605452780333405</v>
      </c>
    </row>
    <row r="55" spans="1:7">
      <c r="A55" s="28" t="s">
        <v>1282</v>
      </c>
      <c r="B55" s="28" t="s">
        <v>1281</v>
      </c>
      <c r="C55" s="28" t="s">
        <v>512</v>
      </c>
      <c r="D55" s="32">
        <v>55000</v>
      </c>
      <c r="E55" s="30">
        <v>859.84540279999999</v>
      </c>
      <c r="F55" s="31">
        <v>0.87810005804305902</v>
      </c>
    </row>
    <row r="56" spans="1:7">
      <c r="A56" s="28" t="s">
        <v>1284</v>
      </c>
      <c r="B56" s="28" t="s">
        <v>1283</v>
      </c>
      <c r="C56" s="28" t="s">
        <v>559</v>
      </c>
      <c r="D56" s="32">
        <v>8759</v>
      </c>
      <c r="E56" s="30">
        <v>850.19073960000003</v>
      </c>
      <c r="F56" s="31">
        <v>0.86824042480120101</v>
      </c>
    </row>
    <row r="57" spans="1:7">
      <c r="A57" s="28" t="s">
        <v>1286</v>
      </c>
      <c r="B57" s="28" t="s">
        <v>1285</v>
      </c>
      <c r="C57" s="28" t="s">
        <v>1287</v>
      </c>
      <c r="D57" s="32">
        <v>34500</v>
      </c>
      <c r="E57" s="30">
        <v>842.98048140000003</v>
      </c>
      <c r="F57" s="31">
        <v>0.86087709166793303</v>
      </c>
    </row>
    <row r="58" spans="1:7">
      <c r="A58" s="28" t="s">
        <v>1289</v>
      </c>
      <c r="B58" s="28" t="s">
        <v>1288</v>
      </c>
      <c r="C58" s="28" t="s">
        <v>1290</v>
      </c>
      <c r="D58" s="32">
        <v>4700</v>
      </c>
      <c r="E58" s="30">
        <v>832.76148769999998</v>
      </c>
      <c r="F58" s="31">
        <v>0.85044114709941998</v>
      </c>
    </row>
    <row r="59" spans="1:7">
      <c r="A59" s="28" t="s">
        <v>1292</v>
      </c>
      <c r="B59" s="28" t="s">
        <v>1291</v>
      </c>
      <c r="C59" s="28" t="s">
        <v>535</v>
      </c>
      <c r="D59" s="32">
        <v>219000</v>
      </c>
      <c r="E59" s="30">
        <v>793.14626840000005</v>
      </c>
      <c r="F59" s="31">
        <v>0.80998489036600996</v>
      </c>
    </row>
    <row r="60" spans="1:7">
      <c r="A60" s="28" t="s">
        <v>1294</v>
      </c>
      <c r="B60" s="28" t="s">
        <v>1293</v>
      </c>
      <c r="C60" s="28" t="s">
        <v>509</v>
      </c>
      <c r="D60" s="32">
        <v>5000</v>
      </c>
      <c r="E60" s="30">
        <v>689.04501019999998</v>
      </c>
      <c r="F60" s="31">
        <v>0.70367354582651098</v>
      </c>
    </row>
    <row r="61" spans="1:7">
      <c r="A61" s="28" t="s">
        <v>1296</v>
      </c>
      <c r="B61" s="28" t="s">
        <v>1295</v>
      </c>
      <c r="C61" s="28" t="s">
        <v>962</v>
      </c>
      <c r="D61" s="32">
        <v>7000</v>
      </c>
      <c r="E61" s="30">
        <v>525.51760760000002</v>
      </c>
      <c r="F61" s="31">
        <v>0.53667443034936402</v>
      </c>
    </row>
    <row r="62" spans="1:7">
      <c r="A62" s="28" t="s">
        <v>1298</v>
      </c>
      <c r="B62" s="28" t="s">
        <v>1297</v>
      </c>
      <c r="C62" s="28" t="s">
        <v>515</v>
      </c>
      <c r="D62" s="32">
        <v>2685</v>
      </c>
      <c r="E62" s="30">
        <v>516.50724769999999</v>
      </c>
      <c r="F62" s="31">
        <v>0.52747277906947798</v>
      </c>
    </row>
    <row r="63" spans="1:7">
      <c r="A63" s="27" t="s">
        <v>65</v>
      </c>
      <c r="B63" s="27"/>
      <c r="C63" s="27"/>
      <c r="D63" s="33"/>
      <c r="E63" s="34">
        <f>SUM(E38:E62)</f>
        <v>46121.970096299992</v>
      </c>
      <c r="F63" s="35">
        <f>SUM(F38:F62)</f>
        <v>47.101146888426754</v>
      </c>
      <c r="G63" s="14"/>
    </row>
    <row r="64" spans="1:7">
      <c r="A64" s="28"/>
      <c r="B64" s="28"/>
      <c r="C64" s="28"/>
      <c r="D64" s="29"/>
      <c r="E64" s="30"/>
      <c r="F64" s="31"/>
    </row>
    <row r="65" spans="1:9">
      <c r="A65" s="27" t="s">
        <v>137</v>
      </c>
      <c r="B65" s="27"/>
      <c r="C65" s="27"/>
      <c r="D65" s="33"/>
      <c r="E65" s="34">
        <f>E36+E63</f>
        <v>89322.548999299994</v>
      </c>
      <c r="F65" s="35">
        <f>F36+F63</f>
        <v>91.218880981891004</v>
      </c>
      <c r="G65" s="14"/>
    </row>
    <row r="66" spans="1:9">
      <c r="A66" s="27"/>
      <c r="B66" s="27"/>
      <c r="C66" s="27"/>
      <c r="D66" s="33"/>
      <c r="E66" s="34"/>
      <c r="F66" s="35"/>
      <c r="G66" s="14"/>
    </row>
    <row r="67" spans="1:9">
      <c r="A67" s="27" t="s">
        <v>139</v>
      </c>
      <c r="B67" s="27"/>
      <c r="C67" s="27"/>
      <c r="D67" s="33"/>
      <c r="E67" s="34">
        <f>E69-(E36+E63)</f>
        <v>8598.5700035000045</v>
      </c>
      <c r="F67" s="35">
        <f>F69-(F36+F63)</f>
        <v>8.7811190181089955</v>
      </c>
      <c r="G67" s="14"/>
    </row>
    <row r="68" spans="1:9">
      <c r="A68" s="27"/>
      <c r="B68" s="27"/>
      <c r="C68" s="27"/>
      <c r="D68" s="33"/>
      <c r="E68" s="34"/>
      <c r="F68" s="35"/>
      <c r="G68" s="14"/>
    </row>
    <row r="69" spans="1:9">
      <c r="A69" s="36" t="s">
        <v>138</v>
      </c>
      <c r="B69" s="36"/>
      <c r="C69" s="36"/>
      <c r="D69" s="37"/>
      <c r="E69" s="38">
        <v>97921.119002799998</v>
      </c>
      <c r="F69" s="39">
        <v>100</v>
      </c>
      <c r="G69" s="14"/>
    </row>
    <row r="71" spans="1:9" ht="23.25" customHeight="1">
      <c r="A71" s="162" t="s">
        <v>1329</v>
      </c>
      <c r="B71" s="162"/>
      <c r="C71" s="162"/>
      <c r="D71" s="162"/>
      <c r="F71" s="75"/>
      <c r="G71" s="75"/>
      <c r="H71" s="75"/>
      <c r="I71" s="12"/>
    </row>
    <row r="73" spans="1:9">
      <c r="A73" s="14" t="s">
        <v>145</v>
      </c>
    </row>
    <row r="74" spans="1:9">
      <c r="A74" s="14" t="s">
        <v>1324</v>
      </c>
    </row>
    <row r="75" spans="1:9">
      <c r="A75" s="14" t="s">
        <v>146</v>
      </c>
      <c r="B75" s="14"/>
      <c r="C75" s="40" t="s">
        <v>1330</v>
      </c>
      <c r="D75" s="15" t="s">
        <v>147</v>
      </c>
    </row>
    <row r="76" spans="1:9">
      <c r="A76" s="8" t="s">
        <v>171</v>
      </c>
      <c r="C76" s="41">
        <v>44.982700000000001</v>
      </c>
      <c r="D76" s="41">
        <v>45.332000000000001</v>
      </c>
    </row>
    <row r="77" spans="1:9">
      <c r="A77" s="8" t="s">
        <v>419</v>
      </c>
      <c r="C77" s="41">
        <v>21.232700000000001</v>
      </c>
      <c r="D77" s="41">
        <v>21.397500000000001</v>
      </c>
    </row>
    <row r="78" spans="1:9">
      <c r="A78" s="8" t="s">
        <v>174</v>
      </c>
      <c r="C78" s="41">
        <v>49.545900000000003</v>
      </c>
      <c r="D78" s="41">
        <v>49.9726</v>
      </c>
    </row>
    <row r="79" spans="1:9">
      <c r="A79" s="8" t="s">
        <v>420</v>
      </c>
      <c r="C79" s="41">
        <v>22.686499999999999</v>
      </c>
      <c r="D79" s="41">
        <v>22.881799999999998</v>
      </c>
    </row>
    <row r="81" spans="1:4">
      <c r="A81" s="8" t="s">
        <v>166</v>
      </c>
    </row>
    <row r="83" spans="1:4">
      <c r="A83" s="14" t="s">
        <v>1325</v>
      </c>
      <c r="D83" s="46" t="s">
        <v>168</v>
      </c>
    </row>
    <row r="85" spans="1:4">
      <c r="A85" s="14" t="s">
        <v>1356</v>
      </c>
      <c r="D85" s="40" t="s">
        <v>168</v>
      </c>
    </row>
    <row r="86" spans="1:4">
      <c r="D86" s="8"/>
    </row>
    <row r="87" spans="1:4">
      <c r="A87" s="14" t="s">
        <v>739</v>
      </c>
      <c r="D87" s="40" t="s">
        <v>168</v>
      </c>
    </row>
    <row r="89" spans="1:4">
      <c r="A89" s="14" t="s">
        <v>1349</v>
      </c>
      <c r="D89" s="51">
        <v>0.57097661895598395</v>
      </c>
    </row>
    <row r="91" spans="1:4">
      <c r="A91" s="14" t="s">
        <v>1337</v>
      </c>
      <c r="D91" s="46" t="s">
        <v>168</v>
      </c>
    </row>
    <row r="93" spans="1:4">
      <c r="A93" s="79" t="s">
        <v>1357</v>
      </c>
      <c r="B93" s="80"/>
      <c r="C93" s="80"/>
      <c r="D93" s="8"/>
    </row>
    <row r="94" spans="1:4">
      <c r="A94" s="80"/>
      <c r="B94" s="80"/>
      <c r="C94" s="80"/>
      <c r="D94" s="8"/>
    </row>
    <row r="95" spans="1:4">
      <c r="A95" s="81" t="s">
        <v>1358</v>
      </c>
      <c r="B95" s="82" t="s">
        <v>1359</v>
      </c>
      <c r="C95" s="82" t="s">
        <v>1360</v>
      </c>
      <c r="D95" s="8"/>
    </row>
    <row r="96" spans="1:4">
      <c r="A96" s="83" t="s">
        <v>38</v>
      </c>
      <c r="B96" s="84">
        <v>46121.970095500001</v>
      </c>
      <c r="C96" s="85">
        <v>0.47101146887609779</v>
      </c>
      <c r="D96" s="8"/>
    </row>
    <row r="97" spans="1:9">
      <c r="A97" s="88"/>
      <c r="B97" s="89"/>
      <c r="C97" s="90"/>
      <c r="D97" s="8"/>
    </row>
    <row r="98" spans="1:9">
      <c r="A98" s="14" t="s">
        <v>1355</v>
      </c>
      <c r="D98" s="40" t="s">
        <v>168</v>
      </c>
    </row>
    <row r="99" spans="1:9">
      <c r="D99" s="8"/>
    </row>
    <row r="100" spans="1:9">
      <c r="A100" s="14" t="s">
        <v>1351</v>
      </c>
      <c r="B100" s="14"/>
      <c r="D100" s="40" t="s">
        <v>168</v>
      </c>
    </row>
    <row r="101" spans="1:9">
      <c r="A101" s="14"/>
      <c r="B101" s="14"/>
      <c r="D101" s="8"/>
    </row>
    <row r="102" spans="1:9">
      <c r="A102" s="14" t="s">
        <v>1352</v>
      </c>
      <c r="B102" s="14"/>
      <c r="D102" s="40" t="s">
        <v>168</v>
      </c>
    </row>
    <row r="103" spans="1:9">
      <c r="A103" s="14"/>
      <c r="B103" s="14"/>
      <c r="D103" s="8"/>
    </row>
    <row r="104" spans="1:9">
      <c r="A104" s="14" t="s">
        <v>1353</v>
      </c>
      <c r="B104" s="14"/>
      <c r="D104" s="40" t="s">
        <v>168</v>
      </c>
    </row>
    <row r="105" spans="1:9">
      <c r="D105" s="8"/>
    </row>
    <row r="106" spans="1:9">
      <c r="A106" s="76" t="s">
        <v>1354</v>
      </c>
      <c r="B106" s="77"/>
      <c r="C106" s="77"/>
      <c r="D106" s="77"/>
    </row>
    <row r="108" spans="1:9">
      <c r="A108" s="76" t="s">
        <v>1538</v>
      </c>
      <c r="B108" s="77"/>
      <c r="C108" s="77"/>
      <c r="D108" s="77"/>
      <c r="E108" s="75"/>
      <c r="F108" s="75"/>
      <c r="G108" s="77"/>
      <c r="H108" s="77"/>
      <c r="I108" s="77"/>
    </row>
    <row r="109" spans="1:9">
      <c r="A109" s="98"/>
      <c r="B109" s="77"/>
      <c r="C109" s="77"/>
      <c r="D109" s="77"/>
      <c r="E109" s="75"/>
      <c r="F109" s="75"/>
      <c r="G109" s="77"/>
      <c r="H109" s="77"/>
      <c r="I109" s="77"/>
    </row>
    <row r="110" spans="1:9">
      <c r="A110" s="77"/>
      <c r="B110" s="77"/>
      <c r="C110" s="77"/>
      <c r="D110" s="77"/>
      <c r="E110" s="75"/>
      <c r="F110" s="75"/>
      <c r="G110" s="77"/>
      <c r="H110" s="77"/>
      <c r="I110" s="77"/>
    </row>
    <row r="111" spans="1:9">
      <c r="A111" s="77"/>
      <c r="B111" s="77"/>
      <c r="C111" s="77"/>
      <c r="D111" s="77"/>
      <c r="E111" s="75"/>
      <c r="F111" s="75"/>
      <c r="G111" s="77"/>
      <c r="H111" s="77"/>
      <c r="I111" s="77"/>
    </row>
    <row r="112" spans="1:9">
      <c r="A112" s="77"/>
      <c r="B112" s="77"/>
      <c r="C112" s="77"/>
      <c r="D112" s="77"/>
      <c r="E112" s="75"/>
      <c r="F112" s="75"/>
      <c r="G112" s="77"/>
      <c r="H112" s="77"/>
      <c r="I112" s="77"/>
    </row>
    <row r="113" spans="1:9">
      <c r="A113" s="77"/>
      <c r="B113" s="77"/>
      <c r="C113" s="77"/>
      <c r="D113" s="77"/>
      <c r="E113" s="75"/>
      <c r="F113" s="75"/>
      <c r="G113" s="77"/>
      <c r="H113" s="77"/>
      <c r="I113" s="77"/>
    </row>
    <row r="114" spans="1:9">
      <c r="A114" s="77"/>
      <c r="B114" s="77"/>
      <c r="C114" s="77"/>
      <c r="D114" s="77"/>
      <c r="E114" s="75"/>
      <c r="F114" s="75"/>
      <c r="G114" s="77"/>
      <c r="H114" s="77"/>
      <c r="I114" s="77"/>
    </row>
    <row r="115" spans="1:9">
      <c r="A115" s="77"/>
      <c r="B115" s="77"/>
      <c r="C115" s="77"/>
      <c r="D115" s="77"/>
      <c r="E115" s="75"/>
      <c r="F115" s="75"/>
      <c r="G115" s="77"/>
      <c r="H115" s="77"/>
      <c r="I115" s="77"/>
    </row>
    <row r="116" spans="1:9">
      <c r="A116" s="77"/>
      <c r="B116" s="77"/>
      <c r="C116" s="77"/>
      <c r="D116" s="77"/>
      <c r="E116" s="75"/>
      <c r="F116" s="75"/>
      <c r="G116" s="77"/>
      <c r="H116" s="77"/>
      <c r="I116" s="77"/>
    </row>
    <row r="117" spans="1:9">
      <c r="A117" s="77"/>
      <c r="B117" s="77"/>
      <c r="C117" s="77"/>
      <c r="D117" s="77"/>
      <c r="E117" s="75"/>
      <c r="F117" s="75"/>
      <c r="G117" s="77"/>
      <c r="H117" s="77"/>
      <c r="I117" s="77"/>
    </row>
    <row r="118" spans="1:9">
      <c r="A118" s="77"/>
      <c r="B118" s="77"/>
      <c r="C118" s="77"/>
      <c r="D118" s="77"/>
      <c r="E118" s="75"/>
      <c r="F118" s="75"/>
      <c r="G118" s="77"/>
      <c r="H118" s="77"/>
      <c r="I118" s="77"/>
    </row>
    <row r="119" spans="1:9">
      <c r="A119" s="77"/>
      <c r="B119" s="77"/>
      <c r="C119" s="77"/>
      <c r="D119" s="77"/>
      <c r="E119" s="75"/>
      <c r="F119" s="75"/>
      <c r="G119" s="77"/>
      <c r="H119" s="77"/>
      <c r="I119" s="77"/>
    </row>
    <row r="120" spans="1:9">
      <c r="A120" s="77"/>
      <c r="B120" s="77"/>
      <c r="C120" s="77"/>
      <c r="D120" s="77"/>
      <c r="E120" s="75"/>
      <c r="F120" s="75"/>
      <c r="G120" s="77"/>
      <c r="H120" s="77"/>
      <c r="I120" s="77"/>
    </row>
    <row r="121" spans="1:9">
      <c r="A121" s="77"/>
      <c r="B121" s="77"/>
      <c r="C121" s="77"/>
      <c r="D121" s="77"/>
      <c r="E121" s="75"/>
      <c r="F121" s="75"/>
      <c r="G121" s="77"/>
      <c r="H121" s="77"/>
      <c r="I121" s="77"/>
    </row>
    <row r="122" spans="1:9">
      <c r="A122" s="77"/>
      <c r="B122" s="77"/>
      <c r="C122" s="77"/>
      <c r="D122" s="77"/>
      <c r="E122" s="75"/>
      <c r="F122" s="75"/>
      <c r="G122" s="77"/>
      <c r="H122" s="77"/>
      <c r="I122" s="77"/>
    </row>
    <row r="123" spans="1:9">
      <c r="A123" s="77"/>
      <c r="B123" s="77"/>
      <c r="C123" s="77"/>
      <c r="D123" s="77"/>
      <c r="E123" s="75"/>
      <c r="F123" s="75"/>
      <c r="G123" s="77"/>
      <c r="H123" s="77"/>
      <c r="I123" s="77"/>
    </row>
    <row r="124" spans="1:9">
      <c r="A124" s="77"/>
      <c r="B124" s="77"/>
      <c r="C124" s="77"/>
      <c r="D124" s="77"/>
      <c r="E124" s="75"/>
      <c r="F124" s="75"/>
      <c r="G124" s="77"/>
      <c r="H124" s="77"/>
      <c r="I124" s="77"/>
    </row>
    <row r="125" spans="1:9">
      <c r="A125" s="77"/>
      <c r="B125" s="77"/>
      <c r="C125" s="77"/>
      <c r="D125" s="77"/>
      <c r="E125" s="75"/>
      <c r="F125" s="75"/>
      <c r="G125" s="77"/>
      <c r="H125" s="77"/>
      <c r="I125" s="77"/>
    </row>
    <row r="126" spans="1:9">
      <c r="A126" s="76" t="s">
        <v>1411</v>
      </c>
      <c r="B126" s="77"/>
      <c r="C126" s="77"/>
      <c r="D126" s="77"/>
      <c r="E126" s="75"/>
      <c r="F126" s="75"/>
      <c r="G126" s="77"/>
      <c r="H126" s="77"/>
      <c r="I126" s="77"/>
    </row>
    <row r="127" spans="1:9">
      <c r="A127" s="77"/>
      <c r="B127" s="77"/>
      <c r="C127" s="77"/>
      <c r="D127" s="77"/>
      <c r="E127" s="75"/>
      <c r="F127" s="75"/>
      <c r="G127" s="77"/>
      <c r="H127" s="77"/>
      <c r="I127" s="77"/>
    </row>
    <row r="128" spans="1:9">
      <c r="A128" s="76" t="s">
        <v>1539</v>
      </c>
      <c r="B128" s="77"/>
      <c r="C128" s="77"/>
      <c r="D128" s="77"/>
      <c r="E128" s="75"/>
      <c r="F128" s="75"/>
      <c r="G128" s="77"/>
      <c r="H128" s="77"/>
      <c r="I128" s="77"/>
    </row>
    <row r="129" spans="1:9">
      <c r="A129" s="77"/>
      <c r="B129" s="77"/>
      <c r="C129" s="77"/>
      <c r="D129" s="77"/>
      <c r="E129" s="75"/>
      <c r="F129" s="75"/>
      <c r="G129" s="77"/>
      <c r="H129" s="77"/>
      <c r="I129" s="77"/>
    </row>
    <row r="130" spans="1:9">
      <c r="A130" s="77"/>
      <c r="B130" s="77"/>
      <c r="C130" s="77"/>
      <c r="D130" s="77"/>
      <c r="E130" s="75"/>
      <c r="F130" s="75"/>
      <c r="G130" s="77"/>
      <c r="H130" s="77"/>
      <c r="I130" s="77"/>
    </row>
    <row r="131" spans="1:9">
      <c r="A131" s="77"/>
      <c r="B131" s="77"/>
      <c r="C131" s="77"/>
      <c r="D131" s="77"/>
      <c r="E131" s="75"/>
      <c r="F131" s="75"/>
      <c r="G131" s="77"/>
      <c r="H131" s="77"/>
      <c r="I131" s="77"/>
    </row>
    <row r="132" spans="1:9">
      <c r="A132" s="77"/>
      <c r="B132" s="77"/>
      <c r="C132" s="77"/>
      <c r="D132" s="77"/>
      <c r="E132" s="75"/>
      <c r="F132" s="75"/>
      <c r="G132" s="77"/>
      <c r="H132" s="77"/>
      <c r="I132" s="77"/>
    </row>
    <row r="133" spans="1:9">
      <c r="A133" s="77"/>
      <c r="B133" s="77"/>
      <c r="C133" s="77"/>
      <c r="D133" s="77"/>
      <c r="E133" s="75"/>
      <c r="F133" s="75"/>
      <c r="G133" s="77"/>
      <c r="H133" s="77"/>
      <c r="I133" s="77"/>
    </row>
    <row r="134" spans="1:9">
      <c r="A134" s="77"/>
      <c r="B134" s="77"/>
      <c r="C134" s="77"/>
      <c r="D134" s="77"/>
      <c r="E134" s="75"/>
      <c r="F134" s="75"/>
      <c r="G134" s="77"/>
      <c r="H134" s="77"/>
      <c r="I134" s="77"/>
    </row>
    <row r="135" spans="1:9">
      <c r="A135" s="77"/>
      <c r="B135" s="77"/>
      <c r="C135" s="77"/>
      <c r="D135" s="77"/>
      <c r="E135" s="75"/>
      <c r="F135" s="75"/>
      <c r="G135" s="77"/>
      <c r="H135" s="77"/>
      <c r="I135" s="77"/>
    </row>
    <row r="136" spans="1:9">
      <c r="A136" s="77"/>
      <c r="B136" s="77"/>
      <c r="C136" s="77"/>
      <c r="D136" s="77"/>
      <c r="E136" s="75"/>
      <c r="F136" s="75"/>
      <c r="G136" s="77"/>
      <c r="H136" s="77"/>
      <c r="I136" s="77"/>
    </row>
    <row r="137" spans="1:9">
      <c r="A137" s="77"/>
      <c r="B137" s="77"/>
      <c r="C137" s="77"/>
      <c r="D137" s="77"/>
      <c r="E137" s="75"/>
      <c r="F137" s="75"/>
      <c r="G137" s="77"/>
      <c r="H137" s="77"/>
      <c r="I137" s="77"/>
    </row>
    <row r="138" spans="1:9">
      <c r="A138" s="77"/>
      <c r="B138" s="77"/>
      <c r="C138" s="77"/>
      <c r="D138" s="77"/>
      <c r="E138" s="75"/>
      <c r="F138" s="75"/>
      <c r="G138" s="77"/>
      <c r="H138" s="77"/>
      <c r="I138" s="77"/>
    </row>
    <row r="139" spans="1:9">
      <c r="A139" s="77"/>
      <c r="B139" s="77"/>
      <c r="C139" s="77"/>
      <c r="D139" s="77"/>
      <c r="E139" s="75"/>
      <c r="F139" s="75"/>
      <c r="G139" s="77"/>
      <c r="H139" s="77"/>
      <c r="I139" s="77"/>
    </row>
    <row r="140" spans="1:9">
      <c r="A140" s="77"/>
      <c r="B140" s="77"/>
      <c r="C140" s="77"/>
      <c r="D140" s="77"/>
      <c r="E140" s="75"/>
      <c r="F140" s="75"/>
      <c r="G140" s="77"/>
      <c r="H140" s="77"/>
      <c r="I140" s="77"/>
    </row>
    <row r="141" spans="1:9">
      <c r="A141" s="77"/>
      <c r="B141" s="77"/>
      <c r="C141" s="77"/>
      <c r="D141" s="77"/>
      <c r="E141" s="75"/>
      <c r="F141" s="75"/>
      <c r="G141" s="77"/>
      <c r="H141" s="77"/>
      <c r="I141" s="77"/>
    </row>
    <row r="142" spans="1:9">
      <c r="A142" s="77"/>
      <c r="B142" s="77"/>
      <c r="C142" s="77"/>
      <c r="D142" s="77"/>
      <c r="E142" s="75"/>
      <c r="F142" s="75"/>
      <c r="G142" s="77"/>
      <c r="H142" s="77"/>
      <c r="I142" s="77"/>
    </row>
    <row r="143" spans="1:9">
      <c r="A143" s="77"/>
      <c r="B143" s="77"/>
      <c r="C143" s="77"/>
      <c r="D143" s="77"/>
      <c r="E143" s="75"/>
      <c r="F143" s="75"/>
      <c r="G143" s="77"/>
      <c r="H143" s="77"/>
      <c r="I143" s="77"/>
    </row>
    <row r="144" spans="1:9">
      <c r="A144" s="77"/>
      <c r="B144" s="77"/>
      <c r="C144" s="77"/>
      <c r="D144" s="77"/>
      <c r="E144" s="75"/>
      <c r="F144" s="75"/>
      <c r="G144" s="77"/>
      <c r="H144" s="77"/>
      <c r="I144" s="77"/>
    </row>
    <row r="145" spans="1:9">
      <c r="A145" s="77" t="s">
        <v>1386</v>
      </c>
      <c r="B145" s="77"/>
      <c r="C145" s="77"/>
      <c r="D145" s="77"/>
      <c r="E145" s="75"/>
      <c r="F145" s="75"/>
      <c r="G145" s="77"/>
      <c r="H145" s="77"/>
      <c r="I145" s="77"/>
    </row>
    <row r="146" spans="1:9">
      <c r="A146" s="77"/>
      <c r="B146" s="77"/>
      <c r="C146" s="77"/>
      <c r="D146" s="77"/>
      <c r="E146" s="75"/>
      <c r="F146" s="75"/>
      <c r="G146" s="77"/>
      <c r="H146" s="77"/>
      <c r="I146" s="77"/>
    </row>
    <row r="147" spans="1:9">
      <c r="A147" s="77"/>
      <c r="B147" s="77"/>
      <c r="C147" s="77"/>
      <c r="D147" s="77"/>
      <c r="E147" s="75"/>
      <c r="F147" s="75"/>
      <c r="G147" s="77"/>
      <c r="H147" s="77"/>
      <c r="I147" s="77"/>
    </row>
    <row r="148" spans="1:9">
      <c r="A148" s="77"/>
      <c r="B148" s="77"/>
      <c r="C148" s="77"/>
      <c r="D148" s="77"/>
      <c r="E148" s="75"/>
      <c r="F148" s="75"/>
      <c r="G148" s="77"/>
      <c r="H148" s="77"/>
      <c r="I148" s="77"/>
    </row>
    <row r="149" spans="1:9">
      <c r="A149" s="77"/>
      <c r="B149" s="77"/>
      <c r="C149" s="77"/>
      <c r="D149" s="77"/>
      <c r="E149" s="75"/>
      <c r="F149" s="75"/>
      <c r="G149" s="77"/>
      <c r="H149" s="77"/>
      <c r="I149" s="77"/>
    </row>
    <row r="150" spans="1:9">
      <c r="A150" s="77"/>
      <c r="B150" s="77"/>
      <c r="C150" s="77"/>
      <c r="D150" s="77"/>
      <c r="E150" s="75"/>
      <c r="F150" s="75"/>
      <c r="G150" s="77"/>
      <c r="H150" s="77"/>
      <c r="I150" s="77"/>
    </row>
    <row r="151" spans="1:9">
      <c r="A151" s="77"/>
      <c r="B151" s="77"/>
      <c r="C151" s="77"/>
      <c r="D151" s="77"/>
      <c r="E151" s="75"/>
      <c r="F151" s="75"/>
      <c r="G151" s="77"/>
      <c r="H151" s="77"/>
      <c r="I151" s="77"/>
    </row>
    <row r="152" spans="1:9">
      <c r="A152" s="77"/>
      <c r="B152" s="77"/>
      <c r="C152" s="77"/>
      <c r="D152" s="77"/>
      <c r="E152" s="75"/>
      <c r="F152" s="75"/>
      <c r="G152" s="77"/>
      <c r="H152" s="77"/>
      <c r="I152" s="77"/>
    </row>
    <row r="153" spans="1:9">
      <c r="A153" s="77"/>
      <c r="B153" s="77"/>
      <c r="C153" s="77"/>
      <c r="D153" s="77"/>
      <c r="E153" s="75"/>
      <c r="F153" s="75"/>
      <c r="G153" s="77"/>
      <c r="H153" s="77"/>
      <c r="I153" s="77"/>
    </row>
    <row r="154" spans="1:9">
      <c r="A154" s="77"/>
      <c r="B154" s="77"/>
      <c r="C154" s="77"/>
      <c r="D154" s="77"/>
      <c r="E154" s="75"/>
      <c r="F154" s="75"/>
      <c r="G154" s="77"/>
      <c r="H154" s="77"/>
      <c r="I154" s="77"/>
    </row>
    <row r="155" spans="1:9">
      <c r="A155" s="77"/>
      <c r="B155" s="77"/>
      <c r="C155" s="77"/>
      <c r="D155" s="77"/>
      <c r="E155" s="75"/>
      <c r="F155" s="75"/>
      <c r="G155" s="77"/>
      <c r="H155" s="77"/>
      <c r="I155" s="77"/>
    </row>
    <row r="156" spans="1:9">
      <c r="A156" s="77"/>
      <c r="B156" s="77"/>
      <c r="C156" s="77"/>
      <c r="D156" s="77"/>
      <c r="E156" s="75"/>
      <c r="F156" s="75"/>
      <c r="G156" s="77"/>
      <c r="H156" s="77"/>
      <c r="I156" s="77"/>
    </row>
    <row r="157" spans="1:9">
      <c r="A157" s="77"/>
      <c r="B157" s="77"/>
      <c r="C157" s="77"/>
      <c r="D157" s="77"/>
      <c r="E157" s="75"/>
      <c r="F157" s="75"/>
      <c r="G157" s="77"/>
      <c r="H157" s="77"/>
      <c r="I157" s="77"/>
    </row>
    <row r="158" spans="1:9">
      <c r="A158" s="77"/>
      <c r="B158" s="77"/>
      <c r="C158" s="77"/>
      <c r="D158" s="77"/>
      <c r="E158" s="75"/>
      <c r="F158" s="75"/>
      <c r="G158" s="77"/>
      <c r="H158" s="77"/>
      <c r="I158" s="77"/>
    </row>
    <row r="159" spans="1:9">
      <c r="A159" s="77"/>
      <c r="B159" s="77"/>
      <c r="C159" s="77"/>
      <c r="D159" s="77"/>
      <c r="E159" s="75"/>
      <c r="F159" s="75"/>
      <c r="G159" s="77"/>
      <c r="H159" s="77"/>
      <c r="I159" s="77"/>
    </row>
    <row r="160" spans="1:9">
      <c r="A160" s="77"/>
      <c r="B160" s="77"/>
      <c r="C160" s="77"/>
      <c r="D160" s="77"/>
      <c r="E160" s="75"/>
      <c r="F160" s="75"/>
      <c r="G160" s="77"/>
      <c r="H160" s="77"/>
      <c r="I160" s="77"/>
    </row>
    <row r="161" spans="1:9">
      <c r="A161" s="77"/>
      <c r="B161" s="77"/>
      <c r="C161" s="77"/>
      <c r="D161" s="77"/>
      <c r="E161" s="75"/>
      <c r="F161" s="75"/>
      <c r="G161" s="77"/>
      <c r="H161" s="77"/>
      <c r="I161" s="77"/>
    </row>
    <row r="162" spans="1:9">
      <c r="A162" s="77"/>
      <c r="B162" s="77"/>
      <c r="C162" s="77"/>
      <c r="D162" s="77"/>
      <c r="E162" s="75"/>
      <c r="F162" s="75"/>
      <c r="G162" s="77"/>
      <c r="H162" s="77"/>
      <c r="I162" s="77"/>
    </row>
    <row r="163" spans="1:9">
      <c r="A163" s="77"/>
      <c r="B163" s="77"/>
      <c r="C163" s="77"/>
      <c r="D163" s="77"/>
      <c r="E163" s="75"/>
      <c r="F163" s="75"/>
      <c r="G163" s="77"/>
      <c r="H163" s="77"/>
      <c r="I163" s="77"/>
    </row>
    <row r="164" spans="1:9">
      <c r="A164" s="77"/>
      <c r="B164" s="77"/>
      <c r="C164" s="77"/>
      <c r="D164" s="77"/>
      <c r="E164" s="75"/>
      <c r="F164" s="75"/>
      <c r="G164" s="77"/>
      <c r="H164" s="77"/>
      <c r="I164" s="77"/>
    </row>
    <row r="165" spans="1:9">
      <c r="A165" s="77"/>
      <c r="B165" s="77"/>
      <c r="C165" s="77"/>
      <c r="D165" s="77"/>
      <c r="E165" s="75"/>
      <c r="F165" s="75"/>
      <c r="G165" s="77"/>
      <c r="H165" s="77"/>
      <c r="I165" s="77"/>
    </row>
    <row r="166" spans="1:9">
      <c r="A166" s="77"/>
      <c r="B166" s="77"/>
      <c r="C166" s="77"/>
      <c r="D166" s="77"/>
      <c r="E166" s="75"/>
      <c r="F166" s="75"/>
      <c r="G166" s="77"/>
      <c r="H166" s="77"/>
      <c r="I166" s="77"/>
    </row>
    <row r="167" spans="1:9">
      <c r="A167" s="77"/>
      <c r="B167" s="77"/>
      <c r="C167" s="77"/>
      <c r="D167" s="77"/>
      <c r="E167" s="75"/>
      <c r="F167" s="75"/>
      <c r="G167" s="77"/>
      <c r="H167" s="77"/>
      <c r="I167" s="77"/>
    </row>
    <row r="168" spans="1:9">
      <c r="A168" s="77"/>
      <c r="B168" s="77"/>
      <c r="C168" s="77"/>
      <c r="D168" s="77"/>
      <c r="E168" s="75"/>
      <c r="F168" s="75"/>
      <c r="G168" s="77"/>
      <c r="H168" s="77"/>
      <c r="I168" s="77"/>
    </row>
  </sheetData>
  <mergeCells count="2">
    <mergeCell ref="A1:F1"/>
    <mergeCell ref="A71:D71"/>
  </mergeCells>
  <conditionalFormatting sqref="F2:F3 F5:F70 F72:F107 F169:F65536">
    <cfRule type="cellIs" dxfId="25" priority="3" stopIfTrue="1" operator="between">
      <formula>0.009</formula>
      <formula>-0.009</formula>
    </cfRule>
  </conditionalFormatting>
  <conditionalFormatting sqref="F71:H71">
    <cfRule type="cellIs" dxfId="24" priority="2" stopIfTrue="1" operator="between">
      <formula>0.009</formula>
      <formula>-0.009</formula>
    </cfRule>
  </conditionalFormatting>
  <conditionalFormatting sqref="F108:F142">
    <cfRule type="cellIs" dxfId="23" priority="1" stopIfTrue="1" operator="between">
      <formula>0.009</formula>
      <formula>-0.009</formula>
    </cfRule>
  </conditionalFormatting>
  <hyperlinks>
    <hyperlink ref="A109" r:id="rId1" tooltip="https://www.franklintempletonindia.com/downloadsServlet/pdf/product-labels-jg9o5k7l" display="https://www.franklintempletonindia.com/downloadsServlet/pdf/product-labels-jg9o5k7l" xr:uid="{3252F7D5-B2D6-4B0F-8629-04E3630F05DD}"/>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F2EF0-E5DF-45BC-94F4-69054563A5CF}">
  <dimension ref="A1:I144"/>
  <sheetViews>
    <sheetView zoomScale="80" zoomScaleNormal="80" workbookViewId="0">
      <selection sqref="A1:F1"/>
    </sheetView>
  </sheetViews>
  <sheetFormatPr defaultColWidth="9.28515625" defaultRowHeight="11.25"/>
  <cols>
    <col min="1" max="1" width="33.85546875" style="8" bestFit="1" customWidth="1"/>
    <col min="2" max="2" width="29.28515625" style="8" bestFit="1" customWidth="1"/>
    <col min="3" max="3" width="23" style="8" bestFit="1" customWidth="1"/>
    <col min="4" max="4" width="15.7109375" style="9" customWidth="1"/>
    <col min="5" max="5" width="24.85546875" style="12" customWidth="1"/>
    <col min="6" max="6" width="11.7109375" style="13" bestFit="1" customWidth="1"/>
    <col min="7" max="16384" width="9.28515625" style="8"/>
  </cols>
  <sheetData>
    <row r="1" spans="1:6" s="1" customFormat="1" ht="15">
      <c r="A1" s="160" t="s">
        <v>39</v>
      </c>
      <c r="B1" s="174"/>
      <c r="C1" s="174"/>
      <c r="D1" s="174"/>
      <c r="E1" s="174"/>
      <c r="F1" s="174"/>
    </row>
    <row r="2" spans="1:6" s="1" customFormat="1" ht="12">
      <c r="D2" s="6"/>
      <c r="E2" s="7"/>
      <c r="F2" s="11"/>
    </row>
    <row r="3" spans="1:6" s="1" customFormat="1" ht="12">
      <c r="A3" s="10" t="s">
        <v>7</v>
      </c>
      <c r="B3" s="2"/>
      <c r="C3" s="3"/>
      <c r="D3" s="4"/>
      <c r="E3" s="5"/>
      <c r="F3" s="11"/>
    </row>
    <row r="4" spans="1:6" s="1" customFormat="1" ht="19.149999999999999" customHeight="1">
      <c r="A4" s="18" t="s">
        <v>2</v>
      </c>
      <c r="B4" s="18" t="s">
        <v>0</v>
      </c>
      <c r="C4" s="19" t="s">
        <v>943</v>
      </c>
      <c r="D4" s="20" t="s">
        <v>1</v>
      </c>
      <c r="E4" s="91" t="s">
        <v>6</v>
      </c>
      <c r="F4" s="21" t="s">
        <v>3</v>
      </c>
    </row>
    <row r="5" spans="1:6">
      <c r="A5" s="22" t="s">
        <v>485</v>
      </c>
      <c r="B5" s="23"/>
      <c r="C5" s="23"/>
      <c r="D5" s="24"/>
      <c r="E5" s="25"/>
      <c r="F5" s="26"/>
    </row>
    <row r="6" spans="1:6">
      <c r="A6" s="27" t="s">
        <v>44</v>
      </c>
      <c r="B6" s="28"/>
      <c r="C6" s="28"/>
      <c r="D6" s="29"/>
      <c r="E6" s="30"/>
      <c r="F6" s="31"/>
    </row>
    <row r="7" spans="1:6">
      <c r="A7" s="28" t="s">
        <v>487</v>
      </c>
      <c r="B7" s="28" t="s">
        <v>486</v>
      </c>
      <c r="C7" s="28" t="s">
        <v>488</v>
      </c>
      <c r="D7" s="32">
        <v>1008379</v>
      </c>
      <c r="E7" s="30">
        <v>8046.3602309999997</v>
      </c>
      <c r="F7" s="31">
        <v>11.126502082650299</v>
      </c>
    </row>
    <row r="8" spans="1:6">
      <c r="A8" s="28" t="s">
        <v>490</v>
      </c>
      <c r="B8" s="28" t="s">
        <v>489</v>
      </c>
      <c r="C8" s="28" t="s">
        <v>488</v>
      </c>
      <c r="D8" s="32">
        <v>471045</v>
      </c>
      <c r="E8" s="30">
        <v>6477.8108400000001</v>
      </c>
      <c r="F8" s="31">
        <v>8.9575129292113296</v>
      </c>
    </row>
    <row r="9" spans="1:6">
      <c r="A9" s="28" t="s">
        <v>499</v>
      </c>
      <c r="B9" s="28" t="s">
        <v>498</v>
      </c>
      <c r="C9" s="28" t="s">
        <v>500</v>
      </c>
      <c r="D9" s="32">
        <v>445030</v>
      </c>
      <c r="E9" s="30">
        <v>5758.2431699999997</v>
      </c>
      <c r="F9" s="31">
        <v>7.96249518839267</v>
      </c>
    </row>
    <row r="10" spans="1:6">
      <c r="A10" s="28" t="s">
        <v>502</v>
      </c>
      <c r="B10" s="28" t="s">
        <v>501</v>
      </c>
      <c r="C10" s="28" t="s">
        <v>503</v>
      </c>
      <c r="D10" s="32">
        <v>202235</v>
      </c>
      <c r="E10" s="30">
        <v>3745.3921999999998</v>
      </c>
      <c r="F10" s="31">
        <v>5.1791260790300102</v>
      </c>
    </row>
    <row r="11" spans="1:6">
      <c r="A11" s="28" t="s">
        <v>496</v>
      </c>
      <c r="B11" s="28" t="s">
        <v>495</v>
      </c>
      <c r="C11" s="28" t="s">
        <v>497</v>
      </c>
      <c r="D11" s="32">
        <v>77360</v>
      </c>
      <c r="E11" s="30">
        <v>3205.3342400000001</v>
      </c>
      <c r="F11" s="31">
        <v>4.4323342571151398</v>
      </c>
    </row>
    <row r="12" spans="1:6">
      <c r="A12" s="28" t="s">
        <v>492</v>
      </c>
      <c r="B12" s="28" t="s">
        <v>491</v>
      </c>
      <c r="C12" s="28" t="s">
        <v>488</v>
      </c>
      <c r="D12" s="32">
        <v>273418</v>
      </c>
      <c r="E12" s="30">
        <v>2807.7294419999998</v>
      </c>
      <c r="F12" s="31">
        <v>3.8825265818417001</v>
      </c>
    </row>
    <row r="13" spans="1:6">
      <c r="A13" s="28" t="s">
        <v>494</v>
      </c>
      <c r="B13" s="28" t="s">
        <v>493</v>
      </c>
      <c r="C13" s="28" t="s">
        <v>488</v>
      </c>
      <c r="D13" s="32">
        <v>189048</v>
      </c>
      <c r="E13" s="30">
        <v>2544.0189359999999</v>
      </c>
      <c r="F13" s="31">
        <v>3.5178678529270599</v>
      </c>
    </row>
    <row r="14" spans="1:6">
      <c r="A14" s="28" t="s">
        <v>508</v>
      </c>
      <c r="B14" s="28" t="s">
        <v>507</v>
      </c>
      <c r="C14" s="28" t="s">
        <v>509</v>
      </c>
      <c r="D14" s="32">
        <v>231010</v>
      </c>
      <c r="E14" s="30">
        <v>2311.0240399999998</v>
      </c>
      <c r="F14" s="31">
        <v>3.1956826510263201</v>
      </c>
    </row>
    <row r="15" spans="1:6">
      <c r="A15" s="28" t="s">
        <v>685</v>
      </c>
      <c r="B15" s="28" t="s">
        <v>684</v>
      </c>
      <c r="C15" s="28" t="s">
        <v>488</v>
      </c>
      <c r="D15" s="32">
        <v>485069</v>
      </c>
      <c r="E15" s="30">
        <v>1902.6831529999999</v>
      </c>
      <c r="F15" s="31">
        <v>2.6310291183479602</v>
      </c>
    </row>
    <row r="16" spans="1:6">
      <c r="A16" s="28" t="s">
        <v>709</v>
      </c>
      <c r="B16" s="28" t="s">
        <v>708</v>
      </c>
      <c r="C16" s="28" t="s">
        <v>609</v>
      </c>
      <c r="D16" s="32">
        <v>635051</v>
      </c>
      <c r="E16" s="30">
        <v>1822.278845</v>
      </c>
      <c r="F16" s="31">
        <v>2.51984608965763</v>
      </c>
    </row>
    <row r="17" spans="1:6">
      <c r="A17" s="28" t="s">
        <v>505</v>
      </c>
      <c r="B17" s="28" t="s">
        <v>504</v>
      </c>
      <c r="C17" s="28" t="s">
        <v>506</v>
      </c>
      <c r="D17" s="32">
        <v>58877</v>
      </c>
      <c r="E17" s="30">
        <v>1806.817376</v>
      </c>
      <c r="F17" s="31">
        <v>2.4984659796339002</v>
      </c>
    </row>
    <row r="18" spans="1:6">
      <c r="A18" s="28" t="s">
        <v>717</v>
      </c>
      <c r="B18" s="28" t="s">
        <v>716</v>
      </c>
      <c r="C18" s="28" t="s">
        <v>559</v>
      </c>
      <c r="D18" s="32">
        <v>176262</v>
      </c>
      <c r="E18" s="30">
        <v>1770.9924450000001</v>
      </c>
      <c r="F18" s="31">
        <v>2.44892728661757</v>
      </c>
    </row>
    <row r="19" spans="1:6">
      <c r="A19" s="28" t="s">
        <v>892</v>
      </c>
      <c r="B19" s="28" t="s">
        <v>891</v>
      </c>
      <c r="C19" s="28" t="s">
        <v>509</v>
      </c>
      <c r="D19" s="32">
        <v>67283</v>
      </c>
      <c r="E19" s="30">
        <v>1366.854145</v>
      </c>
      <c r="F19" s="31">
        <v>1.8900850887124101</v>
      </c>
    </row>
    <row r="20" spans="1:6">
      <c r="A20" s="28" t="s">
        <v>721</v>
      </c>
      <c r="B20" s="28" t="s">
        <v>720</v>
      </c>
      <c r="C20" s="28" t="s">
        <v>523</v>
      </c>
      <c r="D20" s="32">
        <v>69763</v>
      </c>
      <c r="E20" s="30">
        <v>1299.335875</v>
      </c>
      <c r="F20" s="31">
        <v>1.79672086560969</v>
      </c>
    </row>
    <row r="21" spans="1:6">
      <c r="A21" s="28" t="s">
        <v>511</v>
      </c>
      <c r="B21" s="28" t="s">
        <v>510</v>
      </c>
      <c r="C21" s="28" t="s">
        <v>512</v>
      </c>
      <c r="D21" s="32">
        <v>474612</v>
      </c>
      <c r="E21" s="30">
        <v>1255.8233520000001</v>
      </c>
      <c r="F21" s="31">
        <v>1.7365517750045201</v>
      </c>
    </row>
    <row r="22" spans="1:6">
      <c r="A22" s="28" t="s">
        <v>608</v>
      </c>
      <c r="B22" s="28" t="s">
        <v>607</v>
      </c>
      <c r="C22" s="28" t="s">
        <v>609</v>
      </c>
      <c r="D22" s="32">
        <v>58470</v>
      </c>
      <c r="E22" s="30">
        <v>1238.51154</v>
      </c>
      <c r="F22" s="31">
        <v>1.7126130117945</v>
      </c>
    </row>
    <row r="23" spans="1:6">
      <c r="A23" s="28" t="s">
        <v>561</v>
      </c>
      <c r="B23" s="28" t="s">
        <v>560</v>
      </c>
      <c r="C23" s="28" t="s">
        <v>506</v>
      </c>
      <c r="D23" s="32">
        <v>8646</v>
      </c>
      <c r="E23" s="30">
        <v>1220.3829000000001</v>
      </c>
      <c r="F23" s="31">
        <v>1.68754473931789</v>
      </c>
    </row>
    <row r="24" spans="1:6">
      <c r="A24" s="28" t="s">
        <v>622</v>
      </c>
      <c r="B24" s="28" t="s">
        <v>621</v>
      </c>
      <c r="C24" s="28" t="s">
        <v>564</v>
      </c>
      <c r="D24" s="32">
        <v>27188</v>
      </c>
      <c r="E24" s="30">
        <v>1197.35952</v>
      </c>
      <c r="F24" s="31">
        <v>1.6557080233164501</v>
      </c>
    </row>
    <row r="25" spans="1:6">
      <c r="A25" s="28" t="s">
        <v>525</v>
      </c>
      <c r="B25" s="28" t="s">
        <v>524</v>
      </c>
      <c r="C25" s="28" t="s">
        <v>526</v>
      </c>
      <c r="D25" s="32">
        <v>312364</v>
      </c>
      <c r="E25" s="30">
        <v>1114.046206</v>
      </c>
      <c r="F25" s="31">
        <v>1.5405024228808499</v>
      </c>
    </row>
    <row r="26" spans="1:6">
      <c r="A26" s="28" t="s">
        <v>537</v>
      </c>
      <c r="B26" s="28" t="s">
        <v>536</v>
      </c>
      <c r="C26" s="28" t="s">
        <v>538</v>
      </c>
      <c r="D26" s="32">
        <v>544585</v>
      </c>
      <c r="E26" s="30">
        <v>1024.146551</v>
      </c>
      <c r="F26" s="31">
        <v>1.4161892340761399</v>
      </c>
    </row>
    <row r="27" spans="1:6">
      <c r="A27" s="28" t="s">
        <v>543</v>
      </c>
      <c r="B27" s="28" t="s">
        <v>542</v>
      </c>
      <c r="C27" s="28" t="s">
        <v>544</v>
      </c>
      <c r="D27" s="32">
        <v>235992</v>
      </c>
      <c r="E27" s="30">
        <v>971.81505600000003</v>
      </c>
      <c r="F27" s="31">
        <v>1.34382527429934</v>
      </c>
    </row>
    <row r="28" spans="1:6">
      <c r="A28" s="28" t="s">
        <v>803</v>
      </c>
      <c r="B28" s="28" t="s">
        <v>802</v>
      </c>
      <c r="C28" s="28" t="s">
        <v>559</v>
      </c>
      <c r="D28" s="32">
        <v>92270</v>
      </c>
      <c r="E28" s="30">
        <v>961.59180500000002</v>
      </c>
      <c r="F28" s="31">
        <v>1.3296885689720399</v>
      </c>
    </row>
    <row r="29" spans="1:6">
      <c r="A29" s="28" t="s">
        <v>629</v>
      </c>
      <c r="B29" s="28" t="s">
        <v>628</v>
      </c>
      <c r="C29" s="28" t="s">
        <v>630</v>
      </c>
      <c r="D29" s="32">
        <v>95370</v>
      </c>
      <c r="E29" s="30">
        <v>912.30942000000005</v>
      </c>
      <c r="F29" s="31">
        <v>1.2615409166673499</v>
      </c>
    </row>
    <row r="30" spans="1:6">
      <c r="A30" s="28" t="s">
        <v>778</v>
      </c>
      <c r="B30" s="28" t="s">
        <v>777</v>
      </c>
      <c r="C30" s="28" t="s">
        <v>744</v>
      </c>
      <c r="D30" s="32">
        <v>48608</v>
      </c>
      <c r="E30" s="30">
        <v>879.902016</v>
      </c>
      <c r="F30" s="31">
        <v>1.2167279779289</v>
      </c>
    </row>
    <row r="31" spans="1:6">
      <c r="A31" s="28" t="s">
        <v>517</v>
      </c>
      <c r="B31" s="28" t="s">
        <v>516</v>
      </c>
      <c r="C31" s="28" t="s">
        <v>518</v>
      </c>
      <c r="D31" s="32">
        <v>7803</v>
      </c>
      <c r="E31" s="30">
        <v>878.07159000000001</v>
      </c>
      <c r="F31" s="31">
        <v>1.2141968659582201</v>
      </c>
    </row>
    <row r="32" spans="1:6">
      <c r="A32" s="28" t="s">
        <v>703</v>
      </c>
      <c r="B32" s="28" t="s">
        <v>702</v>
      </c>
      <c r="C32" s="28" t="s">
        <v>526</v>
      </c>
      <c r="D32" s="32">
        <v>298410</v>
      </c>
      <c r="E32" s="30">
        <v>854.34783000000004</v>
      </c>
      <c r="F32" s="31">
        <v>1.18139166491448</v>
      </c>
    </row>
    <row r="33" spans="1:6">
      <c r="A33" s="28" t="s">
        <v>548</v>
      </c>
      <c r="B33" s="28" t="s">
        <v>547</v>
      </c>
      <c r="C33" s="28" t="s">
        <v>549</v>
      </c>
      <c r="D33" s="32">
        <v>14905</v>
      </c>
      <c r="E33" s="30">
        <v>800.16002000000003</v>
      </c>
      <c r="F33" s="31">
        <v>1.1064607938733799</v>
      </c>
    </row>
    <row r="34" spans="1:6">
      <c r="A34" s="28" t="s">
        <v>725</v>
      </c>
      <c r="B34" s="28" t="s">
        <v>724</v>
      </c>
      <c r="C34" s="28" t="s">
        <v>564</v>
      </c>
      <c r="D34" s="32">
        <v>29791</v>
      </c>
      <c r="E34" s="30">
        <v>785.20138699999995</v>
      </c>
      <c r="F34" s="31">
        <v>1.0857760051676899</v>
      </c>
    </row>
    <row r="35" spans="1:6">
      <c r="A35" s="28" t="s">
        <v>904</v>
      </c>
      <c r="B35" s="28" t="s">
        <v>903</v>
      </c>
      <c r="C35" s="28" t="s">
        <v>518</v>
      </c>
      <c r="D35" s="32">
        <v>25084</v>
      </c>
      <c r="E35" s="30">
        <v>777.60400000000004</v>
      </c>
      <c r="F35" s="31">
        <v>1.07527034299854</v>
      </c>
    </row>
    <row r="36" spans="1:6">
      <c r="A36" s="28" t="s">
        <v>731</v>
      </c>
      <c r="B36" s="28" t="s">
        <v>730</v>
      </c>
      <c r="C36" s="28" t="s">
        <v>538</v>
      </c>
      <c r="D36" s="32">
        <v>61775</v>
      </c>
      <c r="E36" s="30">
        <v>757.60860000000002</v>
      </c>
      <c r="F36" s="31">
        <v>1.04762071591793</v>
      </c>
    </row>
    <row r="37" spans="1:6">
      <c r="A37" s="28" t="s">
        <v>520</v>
      </c>
      <c r="B37" s="28" t="s">
        <v>519</v>
      </c>
      <c r="C37" s="28" t="s">
        <v>509</v>
      </c>
      <c r="D37" s="32">
        <v>69529</v>
      </c>
      <c r="E37" s="30">
        <v>745.21182199999998</v>
      </c>
      <c r="F37" s="31">
        <v>1.0304784587637199</v>
      </c>
    </row>
    <row r="38" spans="1:6">
      <c r="A38" s="28" t="s">
        <v>620</v>
      </c>
      <c r="B38" s="28" t="s">
        <v>619</v>
      </c>
      <c r="C38" s="28" t="s">
        <v>512</v>
      </c>
      <c r="D38" s="32">
        <v>21929</v>
      </c>
      <c r="E38" s="30">
        <v>719.84135400000002</v>
      </c>
      <c r="F38" s="31">
        <v>0.99539619088908005</v>
      </c>
    </row>
    <row r="39" spans="1:6">
      <c r="A39" s="28" t="s">
        <v>1300</v>
      </c>
      <c r="B39" s="28" t="s">
        <v>1299</v>
      </c>
      <c r="C39" s="28" t="s">
        <v>506</v>
      </c>
      <c r="D39" s="32">
        <v>7300</v>
      </c>
      <c r="E39" s="30">
        <v>709.26800000000003</v>
      </c>
      <c r="F39" s="31">
        <v>0.98077536334418003</v>
      </c>
    </row>
    <row r="40" spans="1:6">
      <c r="A40" s="28" t="s">
        <v>701</v>
      </c>
      <c r="B40" s="28" t="s">
        <v>700</v>
      </c>
      <c r="C40" s="28" t="s">
        <v>559</v>
      </c>
      <c r="D40" s="32">
        <v>38029</v>
      </c>
      <c r="E40" s="30">
        <v>676.99225799999999</v>
      </c>
      <c r="F40" s="31">
        <v>0.93614448674005701</v>
      </c>
    </row>
    <row r="41" spans="1:6">
      <c r="A41" s="28" t="s">
        <v>791</v>
      </c>
      <c r="B41" s="28" t="s">
        <v>790</v>
      </c>
      <c r="C41" s="28" t="s">
        <v>532</v>
      </c>
      <c r="D41" s="32">
        <v>47241</v>
      </c>
      <c r="E41" s="30">
        <v>663.83053199999995</v>
      </c>
      <c r="F41" s="31">
        <v>0.917944459952035</v>
      </c>
    </row>
    <row r="42" spans="1:6">
      <c r="A42" s="28" t="s">
        <v>793</v>
      </c>
      <c r="B42" s="28" t="s">
        <v>792</v>
      </c>
      <c r="C42" s="28" t="s">
        <v>794</v>
      </c>
      <c r="D42" s="32">
        <v>149592</v>
      </c>
      <c r="E42" s="30">
        <v>656.78367600000001</v>
      </c>
      <c r="F42" s="31">
        <v>0.90820007171820205</v>
      </c>
    </row>
    <row r="43" spans="1:6">
      <c r="A43" s="28" t="s">
        <v>869</v>
      </c>
      <c r="B43" s="28" t="s">
        <v>868</v>
      </c>
      <c r="C43" s="28" t="s">
        <v>506</v>
      </c>
      <c r="D43" s="32">
        <v>9067</v>
      </c>
      <c r="E43" s="30">
        <v>641.35424499999999</v>
      </c>
      <c r="F43" s="31">
        <v>0.88686426382158401</v>
      </c>
    </row>
    <row r="44" spans="1:6">
      <c r="A44" s="28" t="s">
        <v>643</v>
      </c>
      <c r="B44" s="28" t="s">
        <v>642</v>
      </c>
      <c r="C44" s="28" t="s">
        <v>644</v>
      </c>
      <c r="D44" s="32">
        <v>255946</v>
      </c>
      <c r="E44" s="30">
        <v>601.21715400000005</v>
      </c>
      <c r="F44" s="31">
        <v>0.83136271855364097</v>
      </c>
    </row>
    <row r="45" spans="1:6">
      <c r="A45" s="28" t="s">
        <v>618</v>
      </c>
      <c r="B45" s="28" t="s">
        <v>617</v>
      </c>
      <c r="C45" s="28" t="s">
        <v>541</v>
      </c>
      <c r="D45" s="32">
        <v>6780</v>
      </c>
      <c r="E45" s="30">
        <v>588.63959999999997</v>
      </c>
      <c r="F45" s="31">
        <v>0.81397048445548403</v>
      </c>
    </row>
    <row r="46" spans="1:6">
      <c r="A46" s="28" t="s">
        <v>1302</v>
      </c>
      <c r="B46" s="28" t="s">
        <v>1301</v>
      </c>
      <c r="C46" s="28" t="s">
        <v>509</v>
      </c>
      <c r="D46" s="32">
        <v>41829</v>
      </c>
      <c r="E46" s="30">
        <v>587.57196299999998</v>
      </c>
      <c r="F46" s="31">
        <v>0.81249415665471703</v>
      </c>
    </row>
    <row r="47" spans="1:6">
      <c r="A47" s="28" t="s">
        <v>769</v>
      </c>
      <c r="B47" s="28" t="s">
        <v>768</v>
      </c>
      <c r="C47" s="28" t="s">
        <v>770</v>
      </c>
      <c r="D47" s="32">
        <v>18882</v>
      </c>
      <c r="E47" s="30">
        <v>573.25752</v>
      </c>
      <c r="F47" s="31">
        <v>0.79270015349315504</v>
      </c>
    </row>
    <row r="48" spans="1:6">
      <c r="A48" s="28" t="s">
        <v>888</v>
      </c>
      <c r="B48" s="28" t="s">
        <v>887</v>
      </c>
      <c r="C48" s="28" t="s">
        <v>541</v>
      </c>
      <c r="D48" s="32">
        <v>49026</v>
      </c>
      <c r="E48" s="30">
        <v>553.62610500000005</v>
      </c>
      <c r="F48" s="31">
        <v>0.76555384465138399</v>
      </c>
    </row>
    <row r="49" spans="1:7">
      <c r="A49" s="28" t="s">
        <v>896</v>
      </c>
      <c r="B49" s="28" t="s">
        <v>895</v>
      </c>
      <c r="C49" s="28" t="s">
        <v>523</v>
      </c>
      <c r="D49" s="32">
        <v>40151</v>
      </c>
      <c r="E49" s="30">
        <v>544.88922100000002</v>
      </c>
      <c r="F49" s="31">
        <v>0.75347248671673095</v>
      </c>
    </row>
    <row r="50" spans="1:7">
      <c r="A50" s="28" t="s">
        <v>522</v>
      </c>
      <c r="B50" s="28" t="s">
        <v>521</v>
      </c>
      <c r="C50" s="28" t="s">
        <v>523</v>
      </c>
      <c r="D50" s="32">
        <v>37068</v>
      </c>
      <c r="E50" s="30">
        <v>543.19447200000002</v>
      </c>
      <c r="F50" s="31">
        <v>0.75112898881995205</v>
      </c>
    </row>
    <row r="51" spans="1:7">
      <c r="A51" s="28" t="s">
        <v>723</v>
      </c>
      <c r="B51" s="28" t="s">
        <v>722</v>
      </c>
      <c r="C51" s="28" t="s">
        <v>552</v>
      </c>
      <c r="D51" s="32">
        <v>29592</v>
      </c>
      <c r="E51" s="30">
        <v>522.505944</v>
      </c>
      <c r="F51" s="31">
        <v>0.72252090475827702</v>
      </c>
    </row>
    <row r="52" spans="1:7">
      <c r="A52" s="28" t="s">
        <v>691</v>
      </c>
      <c r="B52" s="28" t="s">
        <v>690</v>
      </c>
      <c r="C52" s="28" t="s">
        <v>559</v>
      </c>
      <c r="D52" s="32">
        <v>216084</v>
      </c>
      <c r="E52" s="30">
        <v>510.90900959999999</v>
      </c>
      <c r="F52" s="31">
        <v>0.70648467085256195</v>
      </c>
    </row>
    <row r="53" spans="1:7">
      <c r="A53" s="28" t="s">
        <v>784</v>
      </c>
      <c r="B53" s="28" t="s">
        <v>783</v>
      </c>
      <c r="C53" s="28" t="s">
        <v>506</v>
      </c>
      <c r="D53" s="32">
        <v>137992</v>
      </c>
      <c r="E53" s="30">
        <v>486.00782400000003</v>
      </c>
      <c r="F53" s="31">
        <v>0.67205132639808096</v>
      </c>
    </row>
    <row r="54" spans="1:7">
      <c r="A54" s="28" t="s">
        <v>1216</v>
      </c>
      <c r="B54" s="28" t="s">
        <v>1215</v>
      </c>
      <c r="C54" s="28" t="s">
        <v>529</v>
      </c>
      <c r="D54" s="32">
        <v>42902</v>
      </c>
      <c r="E54" s="30">
        <v>461.453912</v>
      </c>
      <c r="F54" s="31">
        <v>0.63809819166858395</v>
      </c>
    </row>
    <row r="55" spans="1:7">
      <c r="A55" s="28" t="s">
        <v>571</v>
      </c>
      <c r="B55" s="28" t="s">
        <v>570</v>
      </c>
      <c r="C55" s="28" t="s">
        <v>552</v>
      </c>
      <c r="D55" s="32">
        <v>70853</v>
      </c>
      <c r="E55" s="30">
        <v>408.0070005</v>
      </c>
      <c r="F55" s="31">
        <v>0.56419183462718803</v>
      </c>
    </row>
    <row r="56" spans="1:7">
      <c r="A56" s="28" t="s">
        <v>1304</v>
      </c>
      <c r="B56" s="28" t="s">
        <v>1303</v>
      </c>
      <c r="C56" s="28" t="s">
        <v>509</v>
      </c>
      <c r="D56" s="32">
        <v>188292</v>
      </c>
      <c r="E56" s="30">
        <v>320.83073880000001</v>
      </c>
      <c r="F56" s="31">
        <v>0.44364455243793799</v>
      </c>
    </row>
    <row r="57" spans="1:7">
      <c r="A57" s="27" t="s">
        <v>65</v>
      </c>
      <c r="B57" s="27"/>
      <c r="C57" s="27"/>
      <c r="D57" s="33"/>
      <c r="E57" s="34">
        <f>SUM(E7:E56)</f>
        <v>72009.149081899974</v>
      </c>
      <c r="F57" s="35">
        <f>SUM(F7:F56)</f>
        <v>99.574207993178476</v>
      </c>
      <c r="G57" s="14"/>
    </row>
    <row r="58" spans="1:7">
      <c r="A58" s="28"/>
      <c r="B58" s="28"/>
      <c r="C58" s="28"/>
      <c r="D58" s="29"/>
      <c r="E58" s="30"/>
      <c r="F58" s="31"/>
    </row>
    <row r="59" spans="1:7">
      <c r="A59" s="27" t="s">
        <v>137</v>
      </c>
      <c r="B59" s="27"/>
      <c r="C59" s="27"/>
      <c r="D59" s="33"/>
      <c r="E59" s="34">
        <f>E57</f>
        <v>72009.149081899974</v>
      </c>
      <c r="F59" s="35">
        <f>F57</f>
        <v>99.574207993178476</v>
      </c>
      <c r="G59" s="14"/>
    </row>
    <row r="60" spans="1:7">
      <c r="A60" s="27"/>
      <c r="B60" s="27"/>
      <c r="C60" s="27"/>
      <c r="D60" s="33"/>
      <c r="E60" s="34"/>
      <c r="F60" s="35"/>
      <c r="G60" s="14"/>
    </row>
    <row r="61" spans="1:7">
      <c r="A61" s="27" t="s">
        <v>139</v>
      </c>
      <c r="B61" s="27"/>
      <c r="C61" s="27"/>
      <c r="D61" s="33"/>
      <c r="E61" s="34">
        <f>E63-(E57)</f>
        <v>307.92030100002012</v>
      </c>
      <c r="F61" s="35">
        <f>F63-(F57)</f>
        <v>0.42579200682152418</v>
      </c>
      <c r="G61" s="14"/>
    </row>
    <row r="62" spans="1:7">
      <c r="A62" s="27"/>
      <c r="B62" s="27"/>
      <c r="C62" s="27"/>
      <c r="D62" s="33"/>
      <c r="E62" s="34"/>
      <c r="F62" s="35"/>
      <c r="G62" s="14"/>
    </row>
    <row r="63" spans="1:7">
      <c r="A63" s="36" t="s">
        <v>138</v>
      </c>
      <c r="B63" s="36"/>
      <c r="C63" s="36"/>
      <c r="D63" s="37"/>
      <c r="E63" s="38">
        <v>72317.069382899994</v>
      </c>
      <c r="F63" s="39">
        <v>100</v>
      </c>
      <c r="G63" s="14"/>
    </row>
    <row r="65" spans="1:9" ht="23.25" customHeight="1">
      <c r="A65" s="162" t="s">
        <v>1329</v>
      </c>
      <c r="B65" s="162"/>
      <c r="C65" s="162"/>
      <c r="D65" s="162"/>
      <c r="F65" s="75"/>
      <c r="G65" s="75"/>
      <c r="H65" s="75"/>
      <c r="I65" s="12"/>
    </row>
    <row r="67" spans="1:9">
      <c r="A67" s="14" t="s">
        <v>145</v>
      </c>
    </row>
    <row r="68" spans="1:9">
      <c r="A68" s="14" t="s">
        <v>1324</v>
      </c>
    </row>
    <row r="69" spans="1:9">
      <c r="A69" s="14" t="s">
        <v>146</v>
      </c>
      <c r="B69" s="14"/>
      <c r="C69" s="40" t="s">
        <v>1330</v>
      </c>
      <c r="D69" s="15" t="s">
        <v>147</v>
      </c>
    </row>
    <row r="70" spans="1:9">
      <c r="A70" s="8" t="s">
        <v>171</v>
      </c>
      <c r="C70" s="41">
        <v>190.20269999999999</v>
      </c>
      <c r="D70" s="41">
        <v>193.2714</v>
      </c>
    </row>
    <row r="71" spans="1:9">
      <c r="A71" s="8" t="s">
        <v>419</v>
      </c>
      <c r="C71" s="41">
        <v>164.4777</v>
      </c>
      <c r="D71" s="41">
        <v>167.13140000000001</v>
      </c>
    </row>
    <row r="72" spans="1:9">
      <c r="A72" s="8" t="s">
        <v>174</v>
      </c>
      <c r="C72" s="41">
        <v>200.43780000000001</v>
      </c>
      <c r="D72" s="41">
        <v>203.7363</v>
      </c>
    </row>
    <row r="73" spans="1:9">
      <c r="A73" s="8" t="s">
        <v>420</v>
      </c>
      <c r="C73" s="41">
        <v>174.60730000000001</v>
      </c>
      <c r="D73" s="41">
        <v>177.48060000000001</v>
      </c>
    </row>
    <row r="75" spans="1:9">
      <c r="A75" s="8" t="s">
        <v>166</v>
      </c>
    </row>
    <row r="77" spans="1:9">
      <c r="A77" s="14" t="s">
        <v>1325</v>
      </c>
      <c r="D77" s="46" t="s">
        <v>168</v>
      </c>
    </row>
    <row r="79" spans="1:9">
      <c r="A79" s="14" t="s">
        <v>1331</v>
      </c>
      <c r="D79" s="40" t="s">
        <v>168</v>
      </c>
    </row>
    <row r="80" spans="1:9">
      <c r="D80" s="8"/>
    </row>
    <row r="81" spans="1:4">
      <c r="A81" s="14" t="s">
        <v>1348</v>
      </c>
      <c r="D81" s="40" t="s">
        <v>168</v>
      </c>
    </row>
    <row r="82" spans="1:4">
      <c r="A82" s="14"/>
      <c r="D82" s="8"/>
    </row>
    <row r="83" spans="1:4">
      <c r="A83" s="14" t="s">
        <v>1343</v>
      </c>
      <c r="D83" s="40" t="s">
        <v>168</v>
      </c>
    </row>
    <row r="85" spans="1:4">
      <c r="A85" s="14" t="s">
        <v>1344</v>
      </c>
      <c r="D85" s="51">
        <v>6.09620934297916E-2</v>
      </c>
    </row>
    <row r="87" spans="1:4">
      <c r="A87" s="14" t="s">
        <v>741</v>
      </c>
      <c r="D87" s="40" t="s">
        <v>168</v>
      </c>
    </row>
    <row r="88" spans="1:4">
      <c r="D88" s="8"/>
    </row>
    <row r="89" spans="1:4">
      <c r="A89" s="14" t="s">
        <v>1355</v>
      </c>
      <c r="D89" s="40" t="s">
        <v>168</v>
      </c>
    </row>
    <row r="90" spans="1:4">
      <c r="D90" s="8"/>
    </row>
    <row r="91" spans="1:4">
      <c r="A91" s="14" t="s">
        <v>1351</v>
      </c>
      <c r="B91" s="14"/>
      <c r="D91" s="40" t="s">
        <v>168</v>
      </c>
    </row>
    <row r="92" spans="1:4">
      <c r="A92" s="14"/>
      <c r="B92" s="14"/>
      <c r="D92" s="8"/>
    </row>
    <row r="93" spans="1:4">
      <c r="A93" s="14" t="s">
        <v>1352</v>
      </c>
      <c r="B93" s="14"/>
      <c r="D93" s="40" t="s">
        <v>168</v>
      </c>
    </row>
    <row r="94" spans="1:4">
      <c r="A94" s="14"/>
      <c r="B94" s="14"/>
      <c r="D94" s="8"/>
    </row>
    <row r="95" spans="1:4">
      <c r="A95" s="14" t="s">
        <v>1353</v>
      </c>
      <c r="B95" s="14"/>
      <c r="D95" s="40" t="s">
        <v>168</v>
      </c>
    </row>
    <row r="96" spans="1:4">
      <c r="D96" s="8"/>
    </row>
    <row r="97" spans="1:9">
      <c r="A97" s="76" t="s">
        <v>1354</v>
      </c>
      <c r="B97" s="77"/>
      <c r="C97" s="77"/>
      <c r="D97" s="77"/>
    </row>
    <row r="99" spans="1:9">
      <c r="A99" s="76" t="s">
        <v>1538</v>
      </c>
      <c r="B99" s="77"/>
      <c r="C99" s="77"/>
      <c r="D99" s="77"/>
      <c r="E99" s="75"/>
      <c r="F99" s="75"/>
      <c r="G99" s="77"/>
      <c r="H99" s="77"/>
      <c r="I99" s="77"/>
    </row>
    <row r="100" spans="1:9">
      <c r="A100" s="98"/>
      <c r="B100" s="77"/>
      <c r="C100" s="77"/>
      <c r="D100" s="77"/>
      <c r="E100" s="75"/>
      <c r="F100" s="75"/>
      <c r="G100" s="77"/>
      <c r="H100" s="77"/>
      <c r="I100" s="77"/>
    </row>
    <row r="101" spans="1:9">
      <c r="A101" s="77"/>
      <c r="B101" s="77"/>
      <c r="C101" s="77"/>
      <c r="D101" s="77"/>
      <c r="E101" s="75"/>
      <c r="F101" s="75"/>
      <c r="G101" s="77"/>
      <c r="H101" s="77"/>
      <c r="I101" s="77"/>
    </row>
    <row r="102" spans="1:9">
      <c r="A102" s="77"/>
      <c r="B102" s="77"/>
      <c r="C102" s="77"/>
      <c r="D102" s="77"/>
      <c r="E102" s="75"/>
      <c r="F102" s="75"/>
      <c r="G102" s="77"/>
      <c r="H102" s="77"/>
      <c r="I102" s="77"/>
    </row>
    <row r="103" spans="1:9">
      <c r="A103" s="77"/>
      <c r="B103" s="77"/>
      <c r="C103" s="77"/>
      <c r="D103" s="77"/>
      <c r="E103" s="75"/>
      <c r="F103" s="75"/>
      <c r="G103" s="77"/>
      <c r="H103" s="77"/>
      <c r="I103" s="77"/>
    </row>
    <row r="104" spans="1:9">
      <c r="A104" s="77"/>
      <c r="B104" s="77"/>
      <c r="C104" s="77"/>
      <c r="D104" s="77"/>
      <c r="E104" s="75"/>
      <c r="F104" s="75"/>
      <c r="G104" s="77"/>
      <c r="H104" s="77"/>
      <c r="I104" s="77"/>
    </row>
    <row r="105" spans="1:9">
      <c r="A105" s="77"/>
      <c r="B105" s="77"/>
      <c r="C105" s="77"/>
      <c r="D105" s="77"/>
      <c r="E105" s="75"/>
      <c r="F105" s="75"/>
      <c r="G105" s="77"/>
      <c r="H105" s="77"/>
      <c r="I105" s="77"/>
    </row>
    <row r="106" spans="1:9">
      <c r="A106" s="77"/>
      <c r="B106" s="77"/>
      <c r="C106" s="77"/>
      <c r="D106" s="77"/>
      <c r="E106" s="75"/>
      <c r="F106" s="75"/>
      <c r="G106" s="77"/>
      <c r="H106" s="77"/>
      <c r="I106" s="77"/>
    </row>
    <row r="107" spans="1:9">
      <c r="A107" s="77"/>
      <c r="B107" s="77"/>
      <c r="C107" s="77"/>
      <c r="D107" s="77"/>
      <c r="E107" s="75"/>
      <c r="F107" s="75"/>
      <c r="G107" s="77"/>
      <c r="H107" s="77"/>
      <c r="I107" s="77"/>
    </row>
    <row r="108" spans="1:9">
      <c r="A108" s="77"/>
      <c r="B108" s="77"/>
      <c r="C108" s="77"/>
      <c r="D108" s="77"/>
      <c r="E108" s="75"/>
      <c r="F108" s="75"/>
      <c r="G108" s="77"/>
      <c r="H108" s="77"/>
      <c r="I108" s="77"/>
    </row>
    <row r="109" spans="1:9">
      <c r="A109" s="77"/>
      <c r="B109" s="77"/>
      <c r="C109" s="77"/>
      <c r="D109" s="77"/>
      <c r="E109" s="75"/>
      <c r="F109" s="75"/>
      <c r="G109" s="77"/>
      <c r="H109" s="77"/>
      <c r="I109" s="77"/>
    </row>
    <row r="110" spans="1:9">
      <c r="A110" s="77"/>
      <c r="B110" s="77"/>
      <c r="C110" s="77"/>
      <c r="D110" s="77"/>
      <c r="E110" s="75"/>
      <c r="F110" s="75"/>
      <c r="G110" s="77"/>
      <c r="H110" s="77"/>
      <c r="I110" s="77"/>
    </row>
    <row r="111" spans="1:9">
      <c r="A111" s="77"/>
      <c r="B111" s="77"/>
      <c r="C111" s="77"/>
      <c r="D111" s="77"/>
      <c r="E111" s="75"/>
      <c r="F111" s="75"/>
      <c r="G111" s="77"/>
      <c r="H111" s="77"/>
      <c r="I111" s="77"/>
    </row>
    <row r="112" spans="1:9">
      <c r="A112" s="77"/>
      <c r="B112" s="77"/>
      <c r="C112" s="77"/>
      <c r="D112" s="77"/>
      <c r="E112" s="75"/>
      <c r="F112" s="75"/>
      <c r="G112" s="77"/>
      <c r="H112" s="77"/>
      <c r="I112" s="77"/>
    </row>
    <row r="113" spans="1:9">
      <c r="A113" s="77"/>
      <c r="B113" s="77"/>
      <c r="C113" s="77"/>
      <c r="D113" s="77"/>
      <c r="E113" s="75"/>
      <c r="F113" s="75"/>
      <c r="G113" s="77"/>
      <c r="H113" s="77"/>
      <c r="I113" s="77"/>
    </row>
    <row r="114" spans="1:9">
      <c r="A114" s="77"/>
      <c r="B114" s="77"/>
      <c r="C114" s="77"/>
      <c r="D114" s="77"/>
      <c r="E114" s="75"/>
      <c r="F114" s="75"/>
      <c r="G114" s="77"/>
      <c r="H114" s="77"/>
      <c r="I114" s="77"/>
    </row>
    <row r="115" spans="1:9">
      <c r="A115" s="77"/>
      <c r="B115" s="77"/>
      <c r="C115" s="77"/>
      <c r="D115" s="77"/>
      <c r="E115" s="75"/>
      <c r="F115" s="75"/>
      <c r="G115" s="77"/>
      <c r="H115" s="77"/>
      <c r="I115" s="77"/>
    </row>
    <row r="116" spans="1:9">
      <c r="A116" s="77"/>
      <c r="B116" s="77"/>
      <c r="C116" s="77"/>
      <c r="D116" s="77"/>
      <c r="E116" s="75"/>
      <c r="F116" s="75"/>
      <c r="G116" s="77"/>
      <c r="H116" s="77"/>
      <c r="I116" s="77"/>
    </row>
    <row r="117" spans="1:9">
      <c r="A117" s="76" t="s">
        <v>1412</v>
      </c>
      <c r="B117" s="77"/>
      <c r="C117" s="77"/>
      <c r="D117" s="77"/>
      <c r="E117" s="75"/>
      <c r="F117" s="75"/>
      <c r="G117" s="77"/>
      <c r="H117" s="77"/>
      <c r="I117" s="77"/>
    </row>
    <row r="118" spans="1:9">
      <c r="A118" s="77"/>
      <c r="B118" s="77"/>
      <c r="C118" s="77"/>
      <c r="D118" s="77"/>
      <c r="E118" s="75"/>
      <c r="F118" s="75"/>
      <c r="G118" s="77"/>
      <c r="H118" s="77"/>
      <c r="I118" s="77"/>
    </row>
    <row r="119" spans="1:9">
      <c r="A119" s="76" t="s">
        <v>1539</v>
      </c>
      <c r="B119" s="77"/>
      <c r="C119" s="77"/>
      <c r="D119" s="77"/>
      <c r="E119" s="75"/>
      <c r="F119" s="75"/>
      <c r="G119" s="77"/>
      <c r="H119" s="77"/>
      <c r="I119" s="77"/>
    </row>
    <row r="120" spans="1:9">
      <c r="A120" s="77"/>
      <c r="B120" s="77"/>
      <c r="C120" s="77"/>
      <c r="D120" s="77"/>
      <c r="E120" s="75"/>
      <c r="F120" s="75"/>
      <c r="G120" s="77"/>
      <c r="H120" s="77"/>
      <c r="I120" s="77"/>
    </row>
    <row r="121" spans="1:9">
      <c r="A121" s="77"/>
      <c r="B121" s="77"/>
      <c r="C121" s="77"/>
      <c r="D121" s="77"/>
      <c r="E121" s="75"/>
      <c r="F121" s="75"/>
      <c r="G121" s="77"/>
      <c r="H121" s="77"/>
      <c r="I121" s="77"/>
    </row>
    <row r="122" spans="1:9">
      <c r="A122" s="77"/>
      <c r="B122" s="77"/>
      <c r="C122" s="77"/>
      <c r="D122" s="77"/>
      <c r="E122" s="75"/>
      <c r="F122" s="75"/>
      <c r="G122" s="77"/>
      <c r="H122" s="77"/>
      <c r="I122" s="77"/>
    </row>
    <row r="123" spans="1:9">
      <c r="A123" s="77"/>
      <c r="B123" s="77"/>
      <c r="C123" s="77"/>
      <c r="D123" s="77"/>
      <c r="E123" s="75"/>
      <c r="F123" s="75"/>
      <c r="G123" s="77"/>
      <c r="H123" s="77"/>
      <c r="I123" s="77"/>
    </row>
    <row r="124" spans="1:9">
      <c r="A124" s="77"/>
      <c r="B124" s="77"/>
      <c r="C124" s="77"/>
      <c r="D124" s="77"/>
      <c r="E124" s="75"/>
      <c r="F124" s="75"/>
      <c r="G124" s="77"/>
      <c r="H124" s="77"/>
      <c r="I124" s="77"/>
    </row>
    <row r="125" spans="1:9">
      <c r="A125" s="77"/>
      <c r="B125" s="77"/>
      <c r="C125" s="77"/>
      <c r="D125" s="77"/>
      <c r="E125" s="75"/>
      <c r="F125" s="75"/>
      <c r="G125" s="77"/>
      <c r="H125" s="77"/>
      <c r="I125" s="77"/>
    </row>
    <row r="126" spans="1:9">
      <c r="A126" s="77"/>
      <c r="B126" s="77"/>
      <c r="C126" s="77"/>
      <c r="D126" s="77"/>
      <c r="E126" s="75"/>
      <c r="F126" s="75"/>
      <c r="G126" s="77"/>
      <c r="H126" s="77"/>
      <c r="I126" s="77"/>
    </row>
    <row r="127" spans="1:9">
      <c r="A127" s="77"/>
      <c r="B127" s="77"/>
      <c r="C127" s="77"/>
      <c r="D127" s="77"/>
      <c r="E127" s="75"/>
      <c r="F127" s="75"/>
      <c r="G127" s="77"/>
      <c r="H127" s="77"/>
      <c r="I127" s="77"/>
    </row>
    <row r="128" spans="1:9">
      <c r="A128" s="77"/>
      <c r="B128" s="77"/>
      <c r="C128" s="77"/>
      <c r="D128" s="77"/>
      <c r="E128" s="75"/>
      <c r="F128" s="75"/>
      <c r="G128" s="77"/>
      <c r="H128" s="77"/>
      <c r="I128" s="77"/>
    </row>
    <row r="129" spans="1:9">
      <c r="A129" s="77"/>
      <c r="B129" s="77"/>
      <c r="C129" s="77"/>
      <c r="D129" s="77"/>
      <c r="E129" s="75"/>
      <c r="F129" s="75"/>
      <c r="G129" s="77"/>
      <c r="H129" s="77"/>
      <c r="I129" s="77"/>
    </row>
    <row r="130" spans="1:9">
      <c r="A130" s="77"/>
      <c r="B130" s="77"/>
      <c r="C130" s="77"/>
      <c r="D130" s="77"/>
      <c r="E130" s="75"/>
      <c r="F130" s="75"/>
      <c r="G130" s="77"/>
      <c r="H130" s="77"/>
      <c r="I130" s="77"/>
    </row>
    <row r="131" spans="1:9">
      <c r="A131" s="77"/>
      <c r="B131" s="77"/>
      <c r="C131" s="77"/>
      <c r="D131" s="77"/>
      <c r="E131" s="75"/>
      <c r="F131" s="75"/>
      <c r="G131" s="77"/>
      <c r="H131" s="77"/>
      <c r="I131" s="77"/>
    </row>
    <row r="132" spans="1:9">
      <c r="A132" s="77"/>
      <c r="B132" s="77"/>
      <c r="C132" s="77"/>
      <c r="D132" s="77"/>
      <c r="E132" s="75"/>
      <c r="F132" s="75"/>
      <c r="G132" s="77"/>
      <c r="H132" s="77"/>
      <c r="I132" s="77"/>
    </row>
    <row r="133" spans="1:9">
      <c r="A133" s="77"/>
      <c r="B133" s="77"/>
      <c r="C133" s="77"/>
      <c r="D133" s="77"/>
      <c r="E133" s="75"/>
      <c r="F133" s="75"/>
      <c r="G133" s="77"/>
      <c r="H133" s="77"/>
      <c r="I133" s="77"/>
    </row>
    <row r="134" spans="1:9">
      <c r="A134" s="77"/>
      <c r="B134" s="77"/>
      <c r="C134" s="77"/>
      <c r="D134" s="77"/>
      <c r="E134" s="75"/>
      <c r="F134" s="75"/>
      <c r="G134" s="77"/>
      <c r="H134" s="77"/>
      <c r="I134" s="77"/>
    </row>
    <row r="135" spans="1:9">
      <c r="A135" s="77"/>
      <c r="B135" s="77"/>
      <c r="C135" s="77"/>
      <c r="D135" s="77"/>
      <c r="E135" s="75"/>
      <c r="F135" s="75"/>
      <c r="G135" s="77"/>
      <c r="H135" s="77"/>
      <c r="I135" s="77"/>
    </row>
    <row r="136" spans="1:9">
      <c r="A136" s="77"/>
      <c r="B136" s="77"/>
      <c r="C136" s="77"/>
      <c r="D136" s="77"/>
      <c r="E136" s="75"/>
      <c r="F136" s="75"/>
      <c r="G136" s="77"/>
      <c r="H136" s="77"/>
      <c r="I136" s="77"/>
    </row>
    <row r="137" spans="1:9">
      <c r="A137" s="76" t="s">
        <v>1413</v>
      </c>
      <c r="B137" s="77"/>
      <c r="C137" s="77"/>
      <c r="D137" s="77"/>
      <c r="E137" s="75"/>
      <c r="F137" s="75"/>
      <c r="G137" s="77"/>
      <c r="H137" s="77"/>
      <c r="I137" s="77"/>
    </row>
    <row r="138" spans="1:9">
      <c r="A138" s="77"/>
      <c r="B138" s="77"/>
      <c r="C138" s="77"/>
      <c r="D138" s="77"/>
      <c r="E138" s="75"/>
      <c r="F138" s="75"/>
      <c r="G138" s="77"/>
      <c r="H138" s="77"/>
      <c r="I138" s="77"/>
    </row>
    <row r="139" spans="1:9">
      <c r="A139" s="77" t="s">
        <v>1386</v>
      </c>
      <c r="B139" s="77"/>
      <c r="C139" s="77"/>
      <c r="D139" s="77"/>
      <c r="E139" s="75"/>
      <c r="F139" s="75"/>
      <c r="G139" s="77"/>
      <c r="H139" s="77"/>
      <c r="I139" s="77"/>
    </row>
    <row r="140" spans="1:9">
      <c r="A140" s="77"/>
      <c r="B140" s="77"/>
      <c r="C140" s="77"/>
      <c r="D140" s="77"/>
      <c r="E140" s="75"/>
      <c r="F140" s="75"/>
      <c r="G140" s="77"/>
      <c r="H140" s="77"/>
      <c r="I140" s="77"/>
    </row>
    <row r="141" spans="1:9">
      <c r="A141" s="77"/>
      <c r="B141" s="77"/>
      <c r="C141" s="77"/>
      <c r="D141" s="77"/>
      <c r="E141" s="75"/>
      <c r="F141" s="75"/>
      <c r="G141" s="77"/>
      <c r="H141" s="77"/>
      <c r="I141" s="77"/>
    </row>
    <row r="142" spans="1:9">
      <c r="A142" s="77"/>
      <c r="B142" s="77"/>
      <c r="C142" s="77"/>
      <c r="D142" s="77"/>
      <c r="E142" s="75"/>
      <c r="F142" s="75"/>
      <c r="G142" s="77"/>
      <c r="H142" s="77"/>
      <c r="I142" s="77"/>
    </row>
    <row r="143" spans="1:9">
      <c r="A143" s="77"/>
      <c r="B143" s="77"/>
      <c r="C143" s="77"/>
      <c r="D143" s="77"/>
      <c r="E143" s="75"/>
      <c r="F143" s="75"/>
      <c r="G143" s="77"/>
      <c r="H143" s="77"/>
      <c r="I143" s="77"/>
    </row>
    <row r="144" spans="1:9">
      <c r="A144" s="77"/>
      <c r="B144" s="77"/>
      <c r="C144" s="77"/>
      <c r="D144" s="77"/>
      <c r="E144" s="75"/>
      <c r="F144" s="75"/>
      <c r="G144" s="77"/>
      <c r="H144" s="77"/>
      <c r="I144" s="77"/>
    </row>
  </sheetData>
  <mergeCells count="2">
    <mergeCell ref="A1:F1"/>
    <mergeCell ref="A65:D65"/>
  </mergeCells>
  <conditionalFormatting sqref="F2:F3 F5:F64 F66:F98 F145:F65536">
    <cfRule type="cellIs" dxfId="22" priority="3" stopIfTrue="1" operator="between">
      <formula>0.009</formula>
      <formula>-0.009</formula>
    </cfRule>
  </conditionalFormatting>
  <conditionalFormatting sqref="F65:H65">
    <cfRule type="cellIs" dxfId="21" priority="2" stopIfTrue="1" operator="between">
      <formula>0.009</formula>
      <formula>-0.009</formula>
    </cfRule>
  </conditionalFormatting>
  <conditionalFormatting sqref="F99:F136">
    <cfRule type="cellIs" dxfId="20" priority="1" stopIfTrue="1" operator="between">
      <formula>0.009</formula>
      <formula>-0.009</formula>
    </cfRule>
  </conditionalFormatting>
  <hyperlinks>
    <hyperlink ref="A100" r:id="rId1" tooltip="https://www.franklintempletonindia.com/downloadsServlet/pdf/product-labels-jg9o5k7l" display="https://www.franklintempletonindia.com/downloadsServlet/pdf/product-labels-jg9o5k7l" xr:uid="{0C3A81FE-53D6-45F9-B6A9-9A05ED1620C8}"/>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63A2E-604E-4044-B546-381B99918F39}">
  <dimension ref="A1:I168"/>
  <sheetViews>
    <sheetView zoomScale="80" zoomScaleNormal="80" workbookViewId="0">
      <selection sqref="A1:F1"/>
    </sheetView>
  </sheetViews>
  <sheetFormatPr defaultColWidth="9.28515625" defaultRowHeight="11.25"/>
  <cols>
    <col min="1" max="1" width="33.85546875" style="8" bestFit="1" customWidth="1"/>
    <col min="2" max="2" width="31.42578125" style="8" bestFit="1" customWidth="1"/>
    <col min="3" max="3" width="23" style="8" bestFit="1" customWidth="1"/>
    <col min="4" max="4" width="15.7109375" style="9" customWidth="1"/>
    <col min="5" max="5" width="24.85546875" style="12" customWidth="1"/>
    <col min="6" max="6" width="11.7109375" style="13" bestFit="1" customWidth="1"/>
    <col min="7" max="16384" width="9.28515625" style="8"/>
  </cols>
  <sheetData>
    <row r="1" spans="1:7" s="1" customFormat="1" ht="15">
      <c r="A1" s="160" t="s">
        <v>40</v>
      </c>
      <c r="B1" s="174"/>
      <c r="C1" s="174"/>
      <c r="D1" s="174"/>
      <c r="E1" s="174"/>
      <c r="F1" s="174"/>
    </row>
    <row r="2" spans="1:7" s="1" customFormat="1" ht="12">
      <c r="D2" s="6"/>
      <c r="E2" s="7"/>
      <c r="F2" s="11"/>
    </row>
    <row r="3" spans="1:7" s="1" customFormat="1" ht="12">
      <c r="A3" s="10" t="s">
        <v>7</v>
      </c>
      <c r="B3" s="2"/>
      <c r="C3" s="3"/>
      <c r="D3" s="4"/>
      <c r="E3" s="5"/>
      <c r="F3" s="11"/>
    </row>
    <row r="4" spans="1:7" s="1" customFormat="1" ht="19.149999999999999" customHeight="1">
      <c r="A4" s="18" t="s">
        <v>2</v>
      </c>
      <c r="B4" s="18" t="s">
        <v>0</v>
      </c>
      <c r="C4" s="19" t="s">
        <v>4</v>
      </c>
      <c r="D4" s="20" t="s">
        <v>1</v>
      </c>
      <c r="E4" s="91" t="s">
        <v>6</v>
      </c>
      <c r="F4" s="21" t="s">
        <v>3</v>
      </c>
      <c r="G4" s="92" t="s">
        <v>5</v>
      </c>
    </row>
    <row r="5" spans="1:7">
      <c r="A5" s="22" t="s">
        <v>485</v>
      </c>
      <c r="B5" s="23"/>
      <c r="C5" s="23"/>
      <c r="D5" s="24"/>
      <c r="E5" s="25"/>
      <c r="F5" s="26"/>
      <c r="G5" s="93"/>
    </row>
    <row r="6" spans="1:7">
      <c r="A6" s="27" t="s">
        <v>44</v>
      </c>
      <c r="B6" s="28"/>
      <c r="C6" s="28"/>
      <c r="D6" s="29"/>
      <c r="E6" s="30"/>
      <c r="F6" s="31"/>
      <c r="G6" s="31"/>
    </row>
    <row r="7" spans="1:7">
      <c r="A7" s="28" t="s">
        <v>487</v>
      </c>
      <c r="B7" s="28" t="s">
        <v>486</v>
      </c>
      <c r="C7" s="28" t="s">
        <v>488</v>
      </c>
      <c r="D7" s="32">
        <v>6520834</v>
      </c>
      <c r="E7" s="30">
        <v>52032.994899999998</v>
      </c>
      <c r="F7" s="31">
        <v>8.4383341941737502</v>
      </c>
      <c r="G7" s="31"/>
    </row>
    <row r="8" spans="1:7">
      <c r="A8" s="28" t="s">
        <v>490</v>
      </c>
      <c r="B8" s="28" t="s">
        <v>489</v>
      </c>
      <c r="C8" s="28" t="s">
        <v>488</v>
      </c>
      <c r="D8" s="32">
        <v>3297903</v>
      </c>
      <c r="E8" s="30">
        <v>45352.762060000001</v>
      </c>
      <c r="F8" s="31">
        <v>7.35498242272278</v>
      </c>
      <c r="G8" s="31"/>
    </row>
    <row r="9" spans="1:7">
      <c r="A9" s="28" t="s">
        <v>494</v>
      </c>
      <c r="B9" s="28" t="s">
        <v>493</v>
      </c>
      <c r="C9" s="28" t="s">
        <v>488</v>
      </c>
      <c r="D9" s="32">
        <v>2477634</v>
      </c>
      <c r="E9" s="30">
        <v>33341.52074</v>
      </c>
      <c r="F9" s="31">
        <v>5.4070863129597697</v>
      </c>
      <c r="G9" s="31"/>
    </row>
    <row r="10" spans="1:7">
      <c r="A10" s="28" t="s">
        <v>496</v>
      </c>
      <c r="B10" s="28" t="s">
        <v>495</v>
      </c>
      <c r="C10" s="28" t="s">
        <v>497</v>
      </c>
      <c r="D10" s="32">
        <v>717322</v>
      </c>
      <c r="E10" s="30">
        <v>29721.519749999999</v>
      </c>
      <c r="F10" s="31">
        <v>4.8200207751108204</v>
      </c>
      <c r="G10" s="31"/>
    </row>
    <row r="11" spans="1:7">
      <c r="A11" s="28" t="s">
        <v>492</v>
      </c>
      <c r="B11" s="28" t="s">
        <v>491</v>
      </c>
      <c r="C11" s="28" t="s">
        <v>488</v>
      </c>
      <c r="D11" s="32">
        <v>2833344</v>
      </c>
      <c r="E11" s="30">
        <v>29095.609540000001</v>
      </c>
      <c r="F11" s="31">
        <v>4.7185151912466603</v>
      </c>
      <c r="G11" s="31"/>
    </row>
    <row r="12" spans="1:7">
      <c r="A12" s="28" t="s">
        <v>511</v>
      </c>
      <c r="B12" s="28" t="s">
        <v>510</v>
      </c>
      <c r="C12" s="28" t="s">
        <v>512</v>
      </c>
      <c r="D12" s="32">
        <v>7500000</v>
      </c>
      <c r="E12" s="30">
        <v>19845</v>
      </c>
      <c r="F12" s="31">
        <v>3.2183183459881501</v>
      </c>
      <c r="G12" s="31"/>
    </row>
    <row r="13" spans="1:7">
      <c r="A13" s="28" t="s">
        <v>502</v>
      </c>
      <c r="B13" s="28" t="s">
        <v>501</v>
      </c>
      <c r="C13" s="28" t="s">
        <v>503</v>
      </c>
      <c r="D13" s="32">
        <v>1060541</v>
      </c>
      <c r="E13" s="30">
        <v>19641.21932</v>
      </c>
      <c r="F13" s="31">
        <v>3.1852706714604699</v>
      </c>
      <c r="G13" s="31"/>
    </row>
    <row r="14" spans="1:7">
      <c r="A14" s="28" t="s">
        <v>685</v>
      </c>
      <c r="B14" s="28" t="s">
        <v>684</v>
      </c>
      <c r="C14" s="28" t="s">
        <v>488</v>
      </c>
      <c r="D14" s="32">
        <v>4981055</v>
      </c>
      <c r="E14" s="30">
        <v>19538.188239999999</v>
      </c>
      <c r="F14" s="31">
        <v>3.1685618372467599</v>
      </c>
      <c r="G14" s="31"/>
    </row>
    <row r="15" spans="1:7">
      <c r="A15" s="28" t="s">
        <v>508</v>
      </c>
      <c r="B15" s="28" t="s">
        <v>507</v>
      </c>
      <c r="C15" s="28" t="s">
        <v>509</v>
      </c>
      <c r="D15" s="32">
        <v>1911441</v>
      </c>
      <c r="E15" s="30">
        <v>19122.055759999999</v>
      </c>
      <c r="F15" s="31">
        <v>3.1010764860376199</v>
      </c>
      <c r="G15" s="31"/>
    </row>
    <row r="16" spans="1:7">
      <c r="A16" s="28" t="s">
        <v>499</v>
      </c>
      <c r="B16" s="28" t="s">
        <v>498</v>
      </c>
      <c r="C16" s="28" t="s">
        <v>500</v>
      </c>
      <c r="D16" s="32">
        <v>1472922</v>
      </c>
      <c r="E16" s="30">
        <v>19058.137760000001</v>
      </c>
      <c r="F16" s="31">
        <v>3.0907107278093999</v>
      </c>
      <c r="G16" s="31"/>
    </row>
    <row r="17" spans="1:7">
      <c r="A17" s="28" t="s">
        <v>514</v>
      </c>
      <c r="B17" s="28" t="s">
        <v>513</v>
      </c>
      <c r="C17" s="28" t="s">
        <v>515</v>
      </c>
      <c r="D17" s="32">
        <v>805125</v>
      </c>
      <c r="E17" s="30">
        <v>19033.154999999999</v>
      </c>
      <c r="F17" s="31">
        <v>3.08665920476373</v>
      </c>
      <c r="G17" s="31"/>
    </row>
    <row r="18" spans="1:7">
      <c r="A18" s="28" t="s">
        <v>505</v>
      </c>
      <c r="B18" s="28" t="s">
        <v>504</v>
      </c>
      <c r="C18" s="28" t="s">
        <v>506</v>
      </c>
      <c r="D18" s="32">
        <v>556937</v>
      </c>
      <c r="E18" s="30">
        <v>17091.282660000001</v>
      </c>
      <c r="F18" s="31">
        <v>2.7717404152757501</v>
      </c>
      <c r="G18" s="31"/>
    </row>
    <row r="19" spans="1:7">
      <c r="A19" s="28" t="s">
        <v>543</v>
      </c>
      <c r="B19" s="28" t="s">
        <v>542</v>
      </c>
      <c r="C19" s="28" t="s">
        <v>544</v>
      </c>
      <c r="D19" s="32">
        <v>3951487</v>
      </c>
      <c r="E19" s="30">
        <v>16272.223470000001</v>
      </c>
      <c r="F19" s="31">
        <v>2.6389113289755599</v>
      </c>
      <c r="G19" s="31"/>
    </row>
    <row r="20" spans="1:7">
      <c r="A20" s="28" t="s">
        <v>520</v>
      </c>
      <c r="B20" s="28" t="s">
        <v>519</v>
      </c>
      <c r="C20" s="28" t="s">
        <v>509</v>
      </c>
      <c r="D20" s="32">
        <v>1512587</v>
      </c>
      <c r="E20" s="30">
        <v>16211.90747</v>
      </c>
      <c r="F20" s="31">
        <v>2.6291297170150401</v>
      </c>
      <c r="G20" s="31"/>
    </row>
    <row r="21" spans="1:7">
      <c r="A21" s="28" t="s">
        <v>618</v>
      </c>
      <c r="B21" s="28" t="s">
        <v>617</v>
      </c>
      <c r="C21" s="28" t="s">
        <v>541</v>
      </c>
      <c r="D21" s="32">
        <v>181735</v>
      </c>
      <c r="E21" s="30">
        <v>15778.2327</v>
      </c>
      <c r="F21" s="31">
        <v>2.5587994842872401</v>
      </c>
      <c r="G21" s="31"/>
    </row>
    <row r="22" spans="1:7">
      <c r="A22" s="28" t="s">
        <v>528</v>
      </c>
      <c r="B22" s="28" t="s">
        <v>527</v>
      </c>
      <c r="C22" s="28" t="s">
        <v>529</v>
      </c>
      <c r="D22" s="32">
        <v>1733734</v>
      </c>
      <c r="E22" s="30">
        <v>14498.35058</v>
      </c>
      <c r="F22" s="31">
        <v>2.35123747332739</v>
      </c>
      <c r="G22" s="31"/>
    </row>
    <row r="23" spans="1:7">
      <c r="A23" s="28" t="s">
        <v>525</v>
      </c>
      <c r="B23" s="28" t="s">
        <v>524</v>
      </c>
      <c r="C23" s="28" t="s">
        <v>526</v>
      </c>
      <c r="D23" s="32">
        <v>3481067</v>
      </c>
      <c r="E23" s="30">
        <v>12415.22546</v>
      </c>
      <c r="F23" s="31">
        <v>2.0134113311916</v>
      </c>
      <c r="G23" s="31"/>
    </row>
    <row r="24" spans="1:7">
      <c r="A24" s="28" t="s">
        <v>627</v>
      </c>
      <c r="B24" s="28" t="s">
        <v>626</v>
      </c>
      <c r="C24" s="28" t="s">
        <v>526</v>
      </c>
      <c r="D24" s="32">
        <v>2998866</v>
      </c>
      <c r="E24" s="30">
        <v>11560.628430000001</v>
      </c>
      <c r="F24" s="31">
        <v>1.8748189754306499</v>
      </c>
      <c r="G24" s="31"/>
    </row>
    <row r="25" spans="1:7">
      <c r="A25" s="28" t="s">
        <v>1088</v>
      </c>
      <c r="B25" s="28" t="s">
        <v>1087</v>
      </c>
      <c r="C25" s="28" t="s">
        <v>567</v>
      </c>
      <c r="D25" s="32">
        <v>338873</v>
      </c>
      <c r="E25" s="30">
        <v>10265.479789999999</v>
      </c>
      <c r="F25" s="31">
        <v>1.66478115084543</v>
      </c>
      <c r="G25" s="31"/>
    </row>
    <row r="26" spans="1:7">
      <c r="A26" s="28" t="s">
        <v>548</v>
      </c>
      <c r="B26" s="28" t="s">
        <v>547</v>
      </c>
      <c r="C26" s="28" t="s">
        <v>549</v>
      </c>
      <c r="D26" s="32">
        <v>188397</v>
      </c>
      <c r="E26" s="30">
        <v>10113.904549999999</v>
      </c>
      <c r="F26" s="31">
        <v>1.6401997764090701</v>
      </c>
      <c r="G26" s="31"/>
    </row>
    <row r="27" spans="1:7">
      <c r="A27" s="28" t="s">
        <v>1094</v>
      </c>
      <c r="B27" s="28" t="s">
        <v>1093</v>
      </c>
      <c r="C27" s="28" t="s">
        <v>518</v>
      </c>
      <c r="D27" s="32">
        <v>38310</v>
      </c>
      <c r="E27" s="30">
        <v>9673.2749999999996</v>
      </c>
      <c r="F27" s="31">
        <v>1.56874166784019</v>
      </c>
      <c r="G27" s="31"/>
    </row>
    <row r="28" spans="1:7">
      <c r="A28" s="28" t="s">
        <v>531</v>
      </c>
      <c r="B28" s="28" t="s">
        <v>530</v>
      </c>
      <c r="C28" s="28" t="s">
        <v>532</v>
      </c>
      <c r="D28" s="32">
        <v>187300</v>
      </c>
      <c r="E28" s="30">
        <v>9639.3945000000003</v>
      </c>
      <c r="F28" s="31">
        <v>1.5632471737751199</v>
      </c>
      <c r="G28" s="31"/>
    </row>
    <row r="29" spans="1:7">
      <c r="A29" s="28" t="s">
        <v>558</v>
      </c>
      <c r="B29" s="28" t="s">
        <v>557</v>
      </c>
      <c r="C29" s="28" t="s">
        <v>559</v>
      </c>
      <c r="D29" s="32">
        <v>534037</v>
      </c>
      <c r="E29" s="30">
        <v>9558.1942259999996</v>
      </c>
      <c r="F29" s="31">
        <v>1.55007870153962</v>
      </c>
      <c r="G29" s="31"/>
    </row>
    <row r="30" spans="1:7">
      <c r="A30" s="28" t="s">
        <v>537</v>
      </c>
      <c r="B30" s="28" t="s">
        <v>536</v>
      </c>
      <c r="C30" s="28" t="s">
        <v>538</v>
      </c>
      <c r="D30" s="32">
        <v>5028993</v>
      </c>
      <c r="E30" s="30">
        <v>9457.5242359999993</v>
      </c>
      <c r="F30" s="31">
        <v>1.53375277179876</v>
      </c>
      <c r="G30" s="31"/>
    </row>
    <row r="31" spans="1:7">
      <c r="A31" s="28" t="s">
        <v>904</v>
      </c>
      <c r="B31" s="28" t="s">
        <v>903</v>
      </c>
      <c r="C31" s="28" t="s">
        <v>518</v>
      </c>
      <c r="D31" s="32">
        <v>290071</v>
      </c>
      <c r="E31" s="30">
        <v>8992.2009999999991</v>
      </c>
      <c r="F31" s="31">
        <v>1.4582900201115201</v>
      </c>
      <c r="G31" s="31"/>
    </row>
    <row r="32" spans="1:7">
      <c r="A32" s="28" t="s">
        <v>522</v>
      </c>
      <c r="B32" s="28" t="s">
        <v>521</v>
      </c>
      <c r="C32" s="28" t="s">
        <v>523</v>
      </c>
      <c r="D32" s="32">
        <v>605000</v>
      </c>
      <c r="E32" s="30">
        <v>8865.67</v>
      </c>
      <c r="F32" s="31">
        <v>1.43777013910188</v>
      </c>
      <c r="G32" s="31"/>
    </row>
    <row r="33" spans="1:7">
      <c r="A33" s="28" t="s">
        <v>629</v>
      </c>
      <c r="B33" s="28" t="s">
        <v>628</v>
      </c>
      <c r="C33" s="28" t="s">
        <v>630</v>
      </c>
      <c r="D33" s="32">
        <v>800470</v>
      </c>
      <c r="E33" s="30">
        <v>7657.2960199999998</v>
      </c>
      <c r="F33" s="31">
        <v>1.2418048002936799</v>
      </c>
      <c r="G33" s="31"/>
    </row>
    <row r="34" spans="1:7">
      <c r="A34" s="28" t="s">
        <v>652</v>
      </c>
      <c r="B34" s="28" t="s">
        <v>651</v>
      </c>
      <c r="C34" s="28" t="s">
        <v>606</v>
      </c>
      <c r="D34" s="32">
        <v>4857356</v>
      </c>
      <c r="E34" s="30">
        <v>7614.3912659999996</v>
      </c>
      <c r="F34" s="31">
        <v>1.23484681808515</v>
      </c>
      <c r="G34" s="31"/>
    </row>
    <row r="35" spans="1:7">
      <c r="A35" s="28" t="s">
        <v>636</v>
      </c>
      <c r="B35" s="28" t="s">
        <v>635</v>
      </c>
      <c r="C35" s="28" t="s">
        <v>559</v>
      </c>
      <c r="D35" s="32">
        <v>1963573</v>
      </c>
      <c r="E35" s="30">
        <v>7184.7136069999997</v>
      </c>
      <c r="F35" s="31">
        <v>1.16516480786489</v>
      </c>
      <c r="G35" s="31"/>
    </row>
    <row r="36" spans="1:7">
      <c r="A36" s="28" t="s">
        <v>605</v>
      </c>
      <c r="B36" s="28" t="s">
        <v>604</v>
      </c>
      <c r="C36" s="28" t="s">
        <v>606</v>
      </c>
      <c r="D36" s="32">
        <v>415074</v>
      </c>
      <c r="E36" s="30">
        <v>6759.8951639999996</v>
      </c>
      <c r="F36" s="31">
        <v>1.0962708300961399</v>
      </c>
      <c r="G36" s="31"/>
    </row>
    <row r="37" spans="1:7">
      <c r="A37" s="28" t="s">
        <v>554</v>
      </c>
      <c r="B37" s="28" t="s">
        <v>553</v>
      </c>
      <c r="C37" s="28" t="s">
        <v>523</v>
      </c>
      <c r="D37" s="32">
        <v>463906</v>
      </c>
      <c r="E37" s="30">
        <v>6650.0925100000004</v>
      </c>
      <c r="F37" s="31">
        <v>1.0784638310633099</v>
      </c>
      <c r="G37" s="31"/>
    </row>
    <row r="38" spans="1:7">
      <c r="A38" s="28" t="s">
        <v>658</v>
      </c>
      <c r="B38" s="28" t="s">
        <v>657</v>
      </c>
      <c r="C38" s="28" t="s">
        <v>535</v>
      </c>
      <c r="D38" s="32">
        <v>413157</v>
      </c>
      <c r="E38" s="30">
        <v>6464.254422</v>
      </c>
      <c r="F38" s="31">
        <v>1.0483259561329099</v>
      </c>
      <c r="G38" s="31"/>
    </row>
    <row r="39" spans="1:7">
      <c r="A39" s="28" t="s">
        <v>826</v>
      </c>
      <c r="B39" s="28" t="s">
        <v>825</v>
      </c>
      <c r="C39" s="28" t="s">
        <v>564</v>
      </c>
      <c r="D39" s="32">
        <v>1654138</v>
      </c>
      <c r="E39" s="30">
        <v>6396.5516459999999</v>
      </c>
      <c r="F39" s="31">
        <v>1.03734641034933</v>
      </c>
      <c r="G39" s="31"/>
    </row>
    <row r="40" spans="1:7">
      <c r="A40" s="28" t="s">
        <v>648</v>
      </c>
      <c r="B40" s="28" t="s">
        <v>647</v>
      </c>
      <c r="C40" s="28" t="s">
        <v>500</v>
      </c>
      <c r="D40" s="32">
        <v>2018061</v>
      </c>
      <c r="E40" s="30">
        <v>6125.8241660000003</v>
      </c>
      <c r="F40" s="31">
        <v>0.993441788749579</v>
      </c>
      <c r="G40" s="31"/>
    </row>
    <row r="41" spans="1:7">
      <c r="A41" s="28" t="s">
        <v>796</v>
      </c>
      <c r="B41" s="28" t="s">
        <v>795</v>
      </c>
      <c r="C41" s="28" t="s">
        <v>789</v>
      </c>
      <c r="D41" s="32">
        <v>426105</v>
      </c>
      <c r="E41" s="30">
        <v>5754.1219199999996</v>
      </c>
      <c r="F41" s="31">
        <v>0.93316181104502804</v>
      </c>
      <c r="G41" s="31"/>
    </row>
    <row r="42" spans="1:7">
      <c r="A42" s="28" t="s">
        <v>725</v>
      </c>
      <c r="B42" s="28" t="s">
        <v>724</v>
      </c>
      <c r="C42" s="28" t="s">
        <v>564</v>
      </c>
      <c r="D42" s="32">
        <v>158051</v>
      </c>
      <c r="E42" s="30">
        <v>4165.750207</v>
      </c>
      <c r="F42" s="31">
        <v>0.67557119254180198</v>
      </c>
      <c r="G42" s="31"/>
    </row>
    <row r="43" spans="1:7">
      <c r="A43" s="28" t="s">
        <v>578</v>
      </c>
      <c r="B43" s="28" t="s">
        <v>577</v>
      </c>
      <c r="C43" s="28" t="s">
        <v>579</v>
      </c>
      <c r="D43" s="32">
        <v>3303337</v>
      </c>
      <c r="E43" s="30">
        <v>3853.342611</v>
      </c>
      <c r="F43" s="31">
        <v>0.62490719165327302</v>
      </c>
      <c r="G43" s="31"/>
    </row>
    <row r="44" spans="1:7">
      <c r="A44" s="28" t="s">
        <v>948</v>
      </c>
      <c r="B44" s="28" t="s">
        <v>947</v>
      </c>
      <c r="C44" s="28" t="s">
        <v>509</v>
      </c>
      <c r="D44" s="32">
        <v>506717</v>
      </c>
      <c r="E44" s="30">
        <v>3634.4276829999999</v>
      </c>
      <c r="F44" s="31">
        <v>0.58940515441502295</v>
      </c>
      <c r="G44" s="31"/>
    </row>
    <row r="45" spans="1:7">
      <c r="A45" s="28" t="s">
        <v>611</v>
      </c>
      <c r="B45" s="28" t="s">
        <v>610</v>
      </c>
      <c r="C45" s="28" t="s">
        <v>567</v>
      </c>
      <c r="D45" s="32">
        <v>858494</v>
      </c>
      <c r="E45" s="30">
        <v>3327.5227439999999</v>
      </c>
      <c r="F45" s="31">
        <v>0.53963353457838503</v>
      </c>
      <c r="G45" s="31"/>
    </row>
    <row r="46" spans="1:7">
      <c r="A46" s="28" t="s">
        <v>1226</v>
      </c>
      <c r="B46" s="28" t="s">
        <v>1225</v>
      </c>
      <c r="C46" s="28" t="s">
        <v>1227</v>
      </c>
      <c r="D46" s="32">
        <v>1654613</v>
      </c>
      <c r="E46" s="30">
        <v>3171.396737</v>
      </c>
      <c r="F46" s="31">
        <v>0.51431414971499501</v>
      </c>
      <c r="G46" s="31"/>
    </row>
    <row r="47" spans="1:7">
      <c r="A47" s="28" t="s">
        <v>588</v>
      </c>
      <c r="B47" s="28" t="s">
        <v>587</v>
      </c>
      <c r="C47" s="28" t="s">
        <v>567</v>
      </c>
      <c r="D47" s="32">
        <v>374730</v>
      </c>
      <c r="E47" s="30">
        <v>3155.0392350000002</v>
      </c>
      <c r="F47" s="31">
        <v>0.511661408531768</v>
      </c>
      <c r="G47" s="28"/>
    </row>
    <row r="48" spans="1:7">
      <c r="A48" s="28" t="s">
        <v>743</v>
      </c>
      <c r="B48" s="28" t="s">
        <v>742</v>
      </c>
      <c r="C48" s="28" t="s">
        <v>744</v>
      </c>
      <c r="D48" s="32">
        <v>882845</v>
      </c>
      <c r="E48" s="30">
        <v>2844.0851680000001</v>
      </c>
      <c r="F48" s="31">
        <v>0.461233130447327</v>
      </c>
      <c r="G48" s="28"/>
    </row>
    <row r="49" spans="1:7">
      <c r="A49" s="28" t="s">
        <v>1120</v>
      </c>
      <c r="B49" s="28" t="s">
        <v>1119</v>
      </c>
      <c r="C49" s="28" t="s">
        <v>579</v>
      </c>
      <c r="D49" s="32">
        <v>677175</v>
      </c>
      <c r="E49" s="30">
        <v>2827.8827999999999</v>
      </c>
      <c r="F49" s="31">
        <v>0.45860554777245399</v>
      </c>
      <c r="G49" s="28"/>
    </row>
    <row r="50" spans="1:7">
      <c r="A50" s="28" t="s">
        <v>936</v>
      </c>
      <c r="B50" s="28" t="s">
        <v>935</v>
      </c>
      <c r="C50" s="28" t="s">
        <v>564</v>
      </c>
      <c r="D50" s="32">
        <v>294528</v>
      </c>
      <c r="E50" s="30">
        <v>2393.1872640000001</v>
      </c>
      <c r="F50" s="31">
        <v>0.38810977460904</v>
      </c>
      <c r="G50" s="28"/>
    </row>
    <row r="51" spans="1:7">
      <c r="A51" s="28" t="s">
        <v>660</v>
      </c>
      <c r="B51" s="28" t="s">
        <v>659</v>
      </c>
      <c r="C51" s="28" t="s">
        <v>661</v>
      </c>
      <c r="D51" s="32">
        <v>88717</v>
      </c>
      <c r="E51" s="30">
        <v>2266.8080669999999</v>
      </c>
      <c r="F51" s="31">
        <v>0.36761451191030697</v>
      </c>
      <c r="G51" s="28"/>
    </row>
    <row r="52" spans="1:7">
      <c r="A52" s="28" t="s">
        <v>641</v>
      </c>
      <c r="B52" s="28" t="s">
        <v>640</v>
      </c>
      <c r="C52" s="28" t="s">
        <v>512</v>
      </c>
      <c r="D52" s="32">
        <v>272543</v>
      </c>
      <c r="E52" s="30">
        <v>2209.6423730000001</v>
      </c>
      <c r="F52" s="31">
        <v>0.35834379375654801</v>
      </c>
      <c r="G52" s="28"/>
    </row>
    <row r="53" spans="1:7">
      <c r="A53" s="28" t="s">
        <v>924</v>
      </c>
      <c r="B53" s="28" t="s">
        <v>923</v>
      </c>
      <c r="C53" s="28" t="s">
        <v>759</v>
      </c>
      <c r="D53" s="32">
        <v>110000</v>
      </c>
      <c r="E53" s="30">
        <v>1589.61</v>
      </c>
      <c r="F53" s="31">
        <v>0.25779143491893303</v>
      </c>
      <c r="G53" s="28"/>
    </row>
    <row r="54" spans="1:7">
      <c r="A54" s="27" t="s">
        <v>65</v>
      </c>
      <c r="B54" s="27"/>
      <c r="C54" s="27"/>
      <c r="D54" s="33"/>
      <c r="E54" s="34">
        <f>SUM(E7:E53)</f>
        <v>582221.49275199987</v>
      </c>
      <c r="F54" s="35">
        <f>SUM(F7:F53)</f>
        <v>94.420464174974569</v>
      </c>
      <c r="G54" s="28"/>
    </row>
    <row r="55" spans="1:7">
      <c r="A55" s="28"/>
      <c r="B55" s="28"/>
      <c r="C55" s="28"/>
      <c r="D55" s="29"/>
      <c r="E55" s="30"/>
      <c r="F55" s="31"/>
      <c r="G55" s="28"/>
    </row>
    <row r="56" spans="1:7">
      <c r="A56" s="27" t="s">
        <v>1819</v>
      </c>
      <c r="B56" s="28"/>
      <c r="C56" s="28"/>
      <c r="D56" s="29"/>
      <c r="E56" s="30"/>
      <c r="F56" s="31"/>
      <c r="G56" s="27"/>
    </row>
    <row r="57" spans="1:7">
      <c r="A57" s="28" t="s">
        <v>758</v>
      </c>
      <c r="B57" s="28" t="s">
        <v>757</v>
      </c>
      <c r="C57" s="28" t="s">
        <v>759</v>
      </c>
      <c r="D57" s="32">
        <v>3000</v>
      </c>
      <c r="E57" s="30">
        <v>2.9999999999999997E-4</v>
      </c>
      <c r="F57" s="31">
        <v>4.8651826847893502E-8</v>
      </c>
      <c r="G57" s="28"/>
    </row>
    <row r="58" spans="1:7">
      <c r="A58" s="27" t="s">
        <v>65</v>
      </c>
      <c r="B58" s="27"/>
      <c r="C58" s="27"/>
      <c r="D58" s="33"/>
      <c r="E58" s="34">
        <f>SUM(E56:E57)</f>
        <v>2.9999999999999997E-4</v>
      </c>
      <c r="F58" s="35">
        <f>SUM(F56:F57)</f>
        <v>4.8651826847893502E-8</v>
      </c>
      <c r="G58" s="28"/>
    </row>
    <row r="59" spans="1:7">
      <c r="A59" s="28"/>
      <c r="B59" s="28"/>
      <c r="C59" s="28"/>
      <c r="D59" s="29"/>
      <c r="E59" s="30"/>
      <c r="F59" s="31"/>
      <c r="G59" s="28"/>
    </row>
    <row r="60" spans="1:7">
      <c r="A60" s="27" t="s">
        <v>66</v>
      </c>
      <c r="B60" s="28"/>
      <c r="C60" s="28"/>
      <c r="D60" s="29"/>
      <c r="E60" s="30"/>
      <c r="F60" s="31"/>
      <c r="G60" s="95"/>
    </row>
    <row r="61" spans="1:7">
      <c r="A61" s="27" t="s">
        <v>129</v>
      </c>
      <c r="B61" s="28"/>
      <c r="C61" s="28"/>
      <c r="D61" s="29"/>
      <c r="E61" s="30"/>
      <c r="F61" s="31"/>
      <c r="G61" s="31"/>
    </row>
    <row r="62" spans="1:7">
      <c r="A62" s="28" t="s">
        <v>1067</v>
      </c>
      <c r="B62" s="28" t="s">
        <v>1726</v>
      </c>
      <c r="C62" s="28" t="s">
        <v>131</v>
      </c>
      <c r="D62" s="32">
        <v>1500000</v>
      </c>
      <c r="E62" s="30">
        <v>1487.6595</v>
      </c>
      <c r="F62" s="31">
        <v>0.241257841342079</v>
      </c>
      <c r="G62" s="31">
        <v>5.2202999999999999</v>
      </c>
    </row>
    <row r="63" spans="1:7">
      <c r="A63" s="27" t="s">
        <v>65</v>
      </c>
      <c r="B63" s="27"/>
      <c r="C63" s="27"/>
      <c r="D63" s="33"/>
      <c r="E63" s="34">
        <f>SUM(E61:E62)</f>
        <v>1487.6595</v>
      </c>
      <c r="F63" s="35">
        <f>SUM(F61:F62)</f>
        <v>0.241257841342079</v>
      </c>
      <c r="G63" s="28"/>
    </row>
    <row r="64" spans="1:7">
      <c r="A64" s="28"/>
      <c r="B64" s="28"/>
      <c r="C64" s="28"/>
      <c r="D64" s="29"/>
      <c r="E64" s="30"/>
      <c r="F64" s="31"/>
      <c r="G64" s="28"/>
    </row>
    <row r="65" spans="1:9">
      <c r="A65" s="27" t="s">
        <v>137</v>
      </c>
      <c r="B65" s="27"/>
      <c r="C65" s="27"/>
      <c r="D65" s="33"/>
      <c r="E65" s="34">
        <f>E54+E58+E63</f>
        <v>583709.15255199978</v>
      </c>
      <c r="F65" s="35">
        <f>F54+F58+F63</f>
        <v>94.661722064968473</v>
      </c>
      <c r="G65" s="31"/>
    </row>
    <row r="66" spans="1:9">
      <c r="A66" s="27"/>
      <c r="B66" s="27"/>
      <c r="C66" s="27"/>
      <c r="D66" s="33"/>
      <c r="E66" s="34"/>
      <c r="F66" s="35"/>
      <c r="G66" s="95"/>
    </row>
    <row r="67" spans="1:9">
      <c r="A67" s="27" t="s">
        <v>139</v>
      </c>
      <c r="B67" s="27"/>
      <c r="C67" s="27"/>
      <c r="D67" s="33"/>
      <c r="E67" s="34">
        <f>E69-(E54+E58+E63)</f>
        <v>32917.230128200259</v>
      </c>
      <c r="F67" s="35">
        <f>F69-(F54+F58+F63)</f>
        <v>5.3382779350315275</v>
      </c>
      <c r="G67" s="95"/>
    </row>
    <row r="68" spans="1:9">
      <c r="A68" s="27"/>
      <c r="B68" s="27"/>
      <c r="C68" s="27"/>
      <c r="D68" s="33"/>
      <c r="E68" s="34"/>
      <c r="F68" s="97"/>
      <c r="G68" s="27"/>
    </row>
    <row r="69" spans="1:9">
      <c r="A69" s="36" t="s">
        <v>138</v>
      </c>
      <c r="B69" s="36"/>
      <c r="C69" s="36"/>
      <c r="D69" s="37"/>
      <c r="E69" s="38">
        <v>616626.38268020004</v>
      </c>
      <c r="F69" s="39">
        <v>100</v>
      </c>
      <c r="G69" s="36"/>
    </row>
    <row r="70" spans="1:9">
      <c r="A70" s="8" t="s">
        <v>1725</v>
      </c>
      <c r="B70" s="135"/>
      <c r="C70" s="135"/>
      <c r="D70" s="136"/>
      <c r="E70" s="137"/>
      <c r="F70" s="17"/>
      <c r="G70" s="135"/>
    </row>
    <row r="71" spans="1:9">
      <c r="F71" s="17" t="s">
        <v>1317</v>
      </c>
    </row>
    <row r="72" spans="1:9">
      <c r="A72" s="14" t="s">
        <v>142</v>
      </c>
    </row>
    <row r="73" spans="1:9">
      <c r="A73" s="14" t="s">
        <v>765</v>
      </c>
    </row>
    <row r="75" spans="1:9" ht="23.25" customHeight="1">
      <c r="A75" s="162" t="s">
        <v>1329</v>
      </c>
      <c r="B75" s="162"/>
      <c r="C75" s="162"/>
      <c r="D75" s="162"/>
      <c r="F75" s="75"/>
      <c r="G75" s="75"/>
      <c r="H75" s="75"/>
      <c r="I75" s="12"/>
    </row>
    <row r="77" spans="1:9">
      <c r="A77" s="14" t="s">
        <v>145</v>
      </c>
    </row>
    <row r="78" spans="1:9">
      <c r="A78" s="14" t="s">
        <v>1324</v>
      </c>
    </row>
    <row r="79" spans="1:9">
      <c r="A79" s="14" t="s">
        <v>146</v>
      </c>
      <c r="B79" s="14"/>
      <c r="C79" s="40" t="s">
        <v>1330</v>
      </c>
      <c r="D79" s="15" t="s">
        <v>147</v>
      </c>
    </row>
    <row r="80" spans="1:9">
      <c r="A80" s="8" t="s">
        <v>171</v>
      </c>
      <c r="C80" s="41">
        <v>1379.9914000000001</v>
      </c>
      <c r="D80" s="41">
        <v>1413.357</v>
      </c>
    </row>
    <row r="81" spans="1:4">
      <c r="A81" s="8" t="s">
        <v>419</v>
      </c>
      <c r="C81" s="41">
        <v>58.3125</v>
      </c>
      <c r="D81" s="41">
        <v>59.7224</v>
      </c>
    </row>
    <row r="82" spans="1:4">
      <c r="A82" s="8" t="s">
        <v>174</v>
      </c>
      <c r="C82" s="41">
        <v>1548.8722</v>
      </c>
      <c r="D82" s="41">
        <v>1587.3695</v>
      </c>
    </row>
    <row r="83" spans="1:4">
      <c r="A83" s="8" t="s">
        <v>420</v>
      </c>
      <c r="C83" s="41">
        <v>67.822999999999993</v>
      </c>
      <c r="D83" s="41">
        <v>69.508099999999999</v>
      </c>
    </row>
    <row r="85" spans="1:4">
      <c r="A85" s="8" t="s">
        <v>166</v>
      </c>
    </row>
    <row r="87" spans="1:4">
      <c r="A87" s="14" t="s">
        <v>1325</v>
      </c>
      <c r="D87" s="46" t="s">
        <v>168</v>
      </c>
    </row>
    <row r="89" spans="1:4">
      <c r="A89" s="14" t="s">
        <v>1331</v>
      </c>
      <c r="D89" s="40" t="s">
        <v>168</v>
      </c>
    </row>
    <row r="90" spans="1:4">
      <c r="D90" s="8"/>
    </row>
    <row r="91" spans="1:4">
      <c r="A91" s="14" t="s">
        <v>1348</v>
      </c>
      <c r="D91" s="40" t="s">
        <v>168</v>
      </c>
    </row>
    <row r="92" spans="1:4">
      <c r="D92" s="8"/>
    </row>
    <row r="93" spans="1:4">
      <c r="A93" s="14" t="s">
        <v>1343</v>
      </c>
      <c r="D93" s="40" t="s">
        <v>168</v>
      </c>
    </row>
    <row r="95" spans="1:4">
      <c r="A95" s="14" t="s">
        <v>1344</v>
      </c>
      <c r="D95" s="51">
        <v>0.19733428355952801</v>
      </c>
    </row>
    <row r="97" spans="1:9">
      <c r="A97" s="14" t="s">
        <v>741</v>
      </c>
      <c r="D97" s="40" t="s">
        <v>168</v>
      </c>
    </row>
    <row r="98" spans="1:9">
      <c r="D98" s="8"/>
    </row>
    <row r="99" spans="1:9">
      <c r="A99" s="14" t="s">
        <v>1364</v>
      </c>
      <c r="D99" s="40"/>
    </row>
    <row r="100" spans="1:9">
      <c r="A100" s="14"/>
      <c r="D100" s="8"/>
    </row>
    <row r="101" spans="1:9">
      <c r="A101" s="14" t="s">
        <v>1351</v>
      </c>
      <c r="D101" s="40" t="s">
        <v>168</v>
      </c>
    </row>
    <row r="102" spans="1:9">
      <c r="A102" s="14"/>
      <c r="D102" s="8"/>
    </row>
    <row r="103" spans="1:9">
      <c r="A103" s="14" t="s">
        <v>1352</v>
      </c>
      <c r="D103" s="40" t="s">
        <v>168</v>
      </c>
    </row>
    <row r="104" spans="1:9">
      <c r="A104" s="14"/>
      <c r="D104" s="8"/>
    </row>
    <row r="105" spans="1:9">
      <c r="A105" s="14" t="s">
        <v>1353</v>
      </c>
      <c r="D105" s="40" t="s">
        <v>168</v>
      </c>
    </row>
    <row r="106" spans="1:9">
      <c r="D106" s="8"/>
    </row>
    <row r="107" spans="1:9">
      <c r="A107" s="76" t="s">
        <v>1354</v>
      </c>
      <c r="B107" s="77"/>
      <c r="C107" s="77"/>
      <c r="D107" s="77"/>
    </row>
    <row r="109" spans="1:9">
      <c r="A109" s="76" t="s">
        <v>1538</v>
      </c>
      <c r="B109" s="77"/>
      <c r="C109" s="77"/>
      <c r="D109" s="77"/>
      <c r="E109" s="75"/>
      <c r="F109" s="75"/>
      <c r="G109" s="77"/>
      <c r="H109" s="77"/>
      <c r="I109" s="77"/>
    </row>
    <row r="110" spans="1:9">
      <c r="A110" s="98"/>
      <c r="B110" s="77"/>
      <c r="C110" s="77"/>
      <c r="D110" s="77"/>
      <c r="E110" s="75"/>
      <c r="F110" s="75"/>
      <c r="G110" s="77"/>
      <c r="H110" s="77"/>
      <c r="I110" s="77"/>
    </row>
    <row r="111" spans="1:9">
      <c r="A111" s="77"/>
      <c r="B111" s="77"/>
      <c r="C111" s="77"/>
      <c r="D111" s="77"/>
      <c r="E111" s="75"/>
      <c r="F111" s="75"/>
      <c r="G111" s="77"/>
      <c r="H111" s="77"/>
      <c r="I111" s="77"/>
    </row>
    <row r="112" spans="1:9">
      <c r="A112" s="77"/>
      <c r="B112" s="77"/>
      <c r="C112" s="77"/>
      <c r="D112" s="77"/>
      <c r="E112" s="75"/>
      <c r="F112" s="75"/>
      <c r="G112" s="77"/>
      <c r="H112" s="77"/>
      <c r="I112" s="77"/>
    </row>
    <row r="113" spans="1:9">
      <c r="A113" s="77"/>
      <c r="B113" s="77"/>
      <c r="C113" s="77"/>
      <c r="D113" s="77"/>
      <c r="E113" s="75"/>
      <c r="F113" s="75"/>
      <c r="G113" s="77"/>
      <c r="H113" s="77"/>
      <c r="I113" s="77"/>
    </row>
    <row r="114" spans="1:9">
      <c r="A114" s="77"/>
      <c r="B114" s="77"/>
      <c r="C114" s="77"/>
      <c r="D114" s="77"/>
      <c r="E114" s="75"/>
      <c r="F114" s="75"/>
      <c r="G114" s="77"/>
      <c r="H114" s="77"/>
      <c r="I114" s="77"/>
    </row>
    <row r="115" spans="1:9">
      <c r="A115" s="77"/>
      <c r="B115" s="77"/>
      <c r="C115" s="77"/>
      <c r="D115" s="77"/>
      <c r="E115" s="75"/>
      <c r="F115" s="75"/>
      <c r="G115" s="77"/>
      <c r="H115" s="77"/>
      <c r="I115" s="77"/>
    </row>
    <row r="116" spans="1:9">
      <c r="A116" s="77"/>
      <c r="B116" s="77"/>
      <c r="C116" s="77"/>
      <c r="D116" s="77"/>
      <c r="E116" s="75"/>
      <c r="F116" s="75"/>
      <c r="G116" s="77"/>
      <c r="H116" s="77"/>
      <c r="I116" s="77"/>
    </row>
    <row r="117" spans="1:9">
      <c r="A117" s="77"/>
      <c r="B117" s="77"/>
      <c r="C117" s="77"/>
      <c r="D117" s="77"/>
      <c r="E117" s="75"/>
      <c r="F117" s="75"/>
      <c r="G117" s="77"/>
      <c r="H117" s="77"/>
      <c r="I117" s="77"/>
    </row>
    <row r="118" spans="1:9">
      <c r="A118" s="77"/>
      <c r="B118" s="77"/>
      <c r="C118" s="77"/>
      <c r="D118" s="77"/>
      <c r="E118" s="75"/>
      <c r="F118" s="75"/>
      <c r="G118" s="77"/>
      <c r="H118" s="77"/>
      <c r="I118" s="77"/>
    </row>
    <row r="119" spans="1:9">
      <c r="A119" s="77"/>
      <c r="B119" s="77"/>
      <c r="C119" s="77"/>
      <c r="D119" s="77"/>
      <c r="E119" s="75"/>
      <c r="F119" s="75"/>
      <c r="G119" s="77"/>
      <c r="H119" s="77"/>
      <c r="I119" s="77"/>
    </row>
    <row r="120" spans="1:9">
      <c r="A120" s="77"/>
      <c r="B120" s="77"/>
      <c r="C120" s="77"/>
      <c r="D120" s="77"/>
      <c r="E120" s="75"/>
      <c r="F120" s="75"/>
      <c r="G120" s="77"/>
      <c r="H120" s="77"/>
      <c r="I120" s="77"/>
    </row>
    <row r="121" spans="1:9">
      <c r="A121" s="77"/>
      <c r="B121" s="77"/>
      <c r="C121" s="77"/>
      <c r="D121" s="77"/>
      <c r="E121" s="75"/>
      <c r="F121" s="75"/>
      <c r="G121" s="77"/>
      <c r="H121" s="77"/>
      <c r="I121" s="77"/>
    </row>
    <row r="122" spans="1:9">
      <c r="A122" s="77"/>
      <c r="B122" s="77"/>
      <c r="C122" s="77"/>
      <c r="D122" s="77"/>
      <c r="E122" s="75"/>
      <c r="F122" s="75"/>
      <c r="G122" s="77"/>
      <c r="H122" s="77"/>
      <c r="I122" s="77"/>
    </row>
    <row r="123" spans="1:9">
      <c r="A123" s="77"/>
      <c r="B123" s="77"/>
      <c r="C123" s="77"/>
      <c r="D123" s="77"/>
      <c r="E123" s="75"/>
      <c r="F123" s="75"/>
      <c r="G123" s="77"/>
      <c r="H123" s="77"/>
      <c r="I123" s="77"/>
    </row>
    <row r="124" spans="1:9">
      <c r="A124" s="77"/>
      <c r="B124" s="77"/>
      <c r="C124" s="77"/>
      <c r="D124" s="77"/>
      <c r="E124" s="75"/>
      <c r="F124" s="75"/>
      <c r="G124" s="77"/>
      <c r="H124" s="77"/>
      <c r="I124" s="77"/>
    </row>
    <row r="125" spans="1:9">
      <c r="A125" s="77"/>
      <c r="B125" s="77"/>
      <c r="C125" s="77"/>
      <c r="D125" s="77"/>
      <c r="E125" s="75"/>
      <c r="F125" s="75"/>
      <c r="G125" s="77"/>
      <c r="H125" s="77"/>
      <c r="I125" s="77"/>
    </row>
    <row r="126" spans="1:9">
      <c r="A126" s="77"/>
      <c r="B126" s="77"/>
      <c r="C126" s="77"/>
      <c r="D126" s="77"/>
      <c r="E126" s="75"/>
      <c r="F126" s="75"/>
      <c r="G126" s="77"/>
      <c r="H126" s="77"/>
      <c r="I126" s="77"/>
    </row>
    <row r="127" spans="1:9">
      <c r="A127" s="77"/>
      <c r="B127" s="77"/>
      <c r="C127" s="77"/>
      <c r="D127" s="77"/>
      <c r="E127" s="75"/>
      <c r="F127" s="75"/>
      <c r="G127" s="77"/>
      <c r="H127" s="77"/>
      <c r="I127" s="77"/>
    </row>
    <row r="128" spans="1:9">
      <c r="A128" s="76" t="s">
        <v>1397</v>
      </c>
      <c r="B128" s="77"/>
      <c r="C128" s="77"/>
      <c r="D128" s="77"/>
      <c r="E128" s="75"/>
      <c r="F128" s="75"/>
      <c r="G128" s="77"/>
      <c r="H128" s="77"/>
      <c r="I128" s="77"/>
    </row>
    <row r="129" spans="1:9">
      <c r="A129" s="77"/>
      <c r="B129" s="77"/>
      <c r="C129" s="77"/>
      <c r="D129" s="77"/>
      <c r="E129" s="75"/>
      <c r="F129" s="75"/>
      <c r="G129" s="77"/>
      <c r="H129" s="77"/>
      <c r="I129" s="77"/>
    </row>
    <row r="130" spans="1:9">
      <c r="A130" s="76" t="s">
        <v>1539</v>
      </c>
      <c r="B130" s="77"/>
      <c r="C130" s="77"/>
      <c r="D130" s="77"/>
      <c r="E130" s="75"/>
      <c r="F130" s="75"/>
      <c r="G130" s="77"/>
      <c r="H130" s="77"/>
      <c r="I130" s="77"/>
    </row>
    <row r="131" spans="1:9">
      <c r="A131" s="77"/>
      <c r="B131" s="77"/>
      <c r="C131" s="77"/>
      <c r="D131" s="77"/>
      <c r="E131" s="75"/>
      <c r="F131" s="75"/>
      <c r="G131" s="77"/>
      <c r="H131" s="77"/>
      <c r="I131" s="77"/>
    </row>
    <row r="132" spans="1:9">
      <c r="A132" s="77"/>
      <c r="B132" s="77"/>
      <c r="C132" s="77"/>
      <c r="D132" s="77"/>
      <c r="E132" s="75"/>
      <c r="F132" s="75"/>
      <c r="G132" s="77"/>
      <c r="H132" s="77"/>
      <c r="I132" s="77"/>
    </row>
    <row r="133" spans="1:9">
      <c r="A133" s="77"/>
      <c r="B133" s="77"/>
      <c r="C133" s="77"/>
      <c r="D133" s="77"/>
      <c r="E133" s="75"/>
      <c r="F133" s="75"/>
      <c r="G133" s="77"/>
      <c r="H133" s="77"/>
      <c r="I133" s="77"/>
    </row>
    <row r="134" spans="1:9">
      <c r="A134" s="77"/>
      <c r="B134" s="77"/>
      <c r="C134" s="77"/>
      <c r="D134" s="77"/>
      <c r="E134" s="75"/>
      <c r="F134" s="75"/>
      <c r="G134" s="77"/>
      <c r="H134" s="77"/>
      <c r="I134" s="77"/>
    </row>
    <row r="135" spans="1:9">
      <c r="A135" s="77"/>
      <c r="B135" s="77"/>
      <c r="C135" s="77"/>
      <c r="D135" s="77"/>
      <c r="E135" s="75"/>
      <c r="F135" s="75"/>
      <c r="G135" s="77"/>
      <c r="H135" s="77"/>
      <c r="I135" s="77"/>
    </row>
    <row r="136" spans="1:9">
      <c r="A136" s="77"/>
      <c r="B136" s="77"/>
      <c r="C136" s="77"/>
      <c r="D136" s="77"/>
      <c r="E136" s="75"/>
      <c r="F136" s="75"/>
      <c r="G136" s="77"/>
      <c r="H136" s="77"/>
      <c r="I136" s="77"/>
    </row>
    <row r="137" spans="1:9">
      <c r="A137" s="77"/>
      <c r="B137" s="77"/>
      <c r="C137" s="77"/>
      <c r="D137" s="77"/>
      <c r="E137" s="75"/>
      <c r="F137" s="75"/>
      <c r="G137" s="77"/>
      <c r="H137" s="77"/>
      <c r="I137" s="77"/>
    </row>
    <row r="138" spans="1:9">
      <c r="A138" s="77"/>
      <c r="B138" s="77"/>
      <c r="C138" s="77"/>
      <c r="D138" s="77"/>
      <c r="E138" s="75"/>
      <c r="F138" s="75"/>
      <c r="G138" s="77"/>
      <c r="H138" s="77"/>
      <c r="I138" s="77"/>
    </row>
    <row r="139" spans="1:9">
      <c r="A139" s="77"/>
      <c r="B139" s="77"/>
      <c r="C139" s="77"/>
      <c r="D139" s="77"/>
      <c r="E139" s="75"/>
      <c r="F139" s="75"/>
      <c r="G139" s="77"/>
      <c r="H139" s="77"/>
      <c r="I139" s="77"/>
    </row>
    <row r="140" spans="1:9">
      <c r="A140" s="77"/>
      <c r="B140" s="77"/>
      <c r="C140" s="77"/>
      <c r="D140" s="77"/>
      <c r="E140" s="75"/>
      <c r="F140" s="75"/>
      <c r="G140" s="77"/>
      <c r="H140" s="77"/>
      <c r="I140" s="77"/>
    </row>
    <row r="141" spans="1:9">
      <c r="A141" s="77"/>
      <c r="B141" s="77"/>
      <c r="C141" s="77"/>
      <c r="D141" s="77"/>
      <c r="E141" s="75"/>
      <c r="F141" s="75"/>
      <c r="G141" s="77"/>
      <c r="H141" s="77"/>
      <c r="I141" s="77"/>
    </row>
    <row r="142" spans="1:9">
      <c r="A142" s="77"/>
      <c r="B142" s="77"/>
      <c r="C142" s="77"/>
      <c r="D142" s="77"/>
      <c r="E142" s="75"/>
      <c r="F142" s="75"/>
      <c r="G142" s="77"/>
      <c r="H142" s="77"/>
      <c r="I142" s="77"/>
    </row>
    <row r="143" spans="1:9">
      <c r="A143" s="77"/>
      <c r="B143" s="77"/>
      <c r="C143" s="77"/>
      <c r="D143" s="77"/>
      <c r="E143" s="75"/>
      <c r="F143" s="75"/>
      <c r="G143" s="77"/>
      <c r="H143" s="77"/>
      <c r="I143" s="77"/>
    </row>
    <row r="144" spans="1:9">
      <c r="A144" s="77"/>
      <c r="B144" s="77"/>
      <c r="C144" s="77"/>
      <c r="D144" s="77"/>
      <c r="E144" s="75"/>
      <c r="F144" s="75"/>
      <c r="G144" s="77"/>
      <c r="H144" s="77"/>
      <c r="I144" s="77"/>
    </row>
    <row r="145" spans="1:9">
      <c r="A145" s="77"/>
      <c r="B145" s="77"/>
      <c r="C145" s="77"/>
      <c r="D145" s="77"/>
      <c r="E145" s="75"/>
      <c r="F145" s="75"/>
      <c r="G145" s="77"/>
      <c r="H145" s="77"/>
      <c r="I145" s="77"/>
    </row>
    <row r="146" spans="1:9">
      <c r="A146" s="77"/>
      <c r="B146" s="77"/>
      <c r="C146" s="77"/>
      <c r="D146" s="77"/>
      <c r="E146" s="75"/>
      <c r="F146" s="75"/>
      <c r="G146" s="77"/>
      <c r="H146" s="77"/>
      <c r="I146" s="77"/>
    </row>
    <row r="147" spans="1:9">
      <c r="A147" s="77"/>
      <c r="B147" s="77"/>
      <c r="C147" s="77"/>
      <c r="D147" s="77"/>
      <c r="E147" s="75"/>
      <c r="F147" s="75"/>
      <c r="G147" s="77"/>
      <c r="H147" s="77"/>
      <c r="I147" s="77"/>
    </row>
    <row r="148" spans="1:9">
      <c r="A148" s="76" t="s">
        <v>1414</v>
      </c>
      <c r="B148" s="77"/>
      <c r="C148" s="77"/>
      <c r="D148" s="77"/>
      <c r="E148" s="75"/>
      <c r="F148" s="75"/>
      <c r="G148" s="77"/>
      <c r="H148" s="77"/>
      <c r="I148" s="77"/>
    </row>
    <row r="149" spans="1:9">
      <c r="A149" s="77"/>
      <c r="B149" s="77"/>
      <c r="C149" s="77"/>
      <c r="D149" s="77"/>
      <c r="E149" s="75"/>
      <c r="F149" s="75"/>
      <c r="G149" s="77"/>
      <c r="H149" s="77"/>
      <c r="I149" s="77"/>
    </row>
    <row r="150" spans="1:9">
      <c r="A150" s="77" t="s">
        <v>1386</v>
      </c>
      <c r="B150" s="77"/>
      <c r="C150" s="77"/>
      <c r="D150" s="77"/>
      <c r="E150" s="75"/>
      <c r="F150" s="75"/>
      <c r="G150" s="77"/>
      <c r="H150" s="77"/>
      <c r="I150" s="77"/>
    </row>
    <row r="151" spans="1:9">
      <c r="A151" s="77"/>
      <c r="B151" s="77"/>
      <c r="C151" s="77"/>
      <c r="D151" s="77"/>
      <c r="E151" s="75"/>
      <c r="F151" s="75"/>
      <c r="G151" s="77"/>
      <c r="H151" s="77"/>
      <c r="I151" s="77"/>
    </row>
    <row r="152" spans="1:9">
      <c r="A152" s="77"/>
      <c r="B152" s="77"/>
      <c r="C152" s="77"/>
      <c r="D152" s="77"/>
      <c r="E152" s="75"/>
      <c r="F152" s="75"/>
      <c r="G152" s="77"/>
      <c r="H152" s="77"/>
      <c r="I152" s="77"/>
    </row>
    <row r="153" spans="1:9">
      <c r="A153" s="77"/>
      <c r="B153" s="77"/>
      <c r="C153" s="77"/>
      <c r="D153" s="77"/>
      <c r="E153" s="75"/>
      <c r="F153" s="75"/>
      <c r="G153" s="77"/>
      <c r="H153" s="77"/>
      <c r="I153" s="77"/>
    </row>
    <row r="154" spans="1:9">
      <c r="A154" s="77"/>
      <c r="B154" s="77"/>
      <c r="C154" s="77"/>
      <c r="D154" s="77"/>
      <c r="E154" s="75"/>
      <c r="F154" s="75"/>
      <c r="G154" s="77"/>
      <c r="H154" s="77"/>
      <c r="I154" s="77"/>
    </row>
    <row r="155" spans="1:9">
      <c r="A155" s="77"/>
      <c r="B155" s="77"/>
      <c r="C155" s="77"/>
      <c r="D155" s="77"/>
      <c r="E155" s="75"/>
      <c r="F155" s="75"/>
      <c r="G155" s="77"/>
      <c r="H155" s="77"/>
      <c r="I155" s="77"/>
    </row>
    <row r="156" spans="1:9">
      <c r="A156" s="77"/>
      <c r="B156" s="77"/>
      <c r="C156" s="77"/>
      <c r="D156" s="77"/>
      <c r="E156" s="75"/>
      <c r="F156" s="75"/>
      <c r="G156" s="77"/>
      <c r="H156" s="77"/>
      <c r="I156" s="77"/>
    </row>
    <row r="157" spans="1:9">
      <c r="A157" s="77"/>
      <c r="B157" s="77"/>
      <c r="C157" s="77"/>
      <c r="D157" s="77"/>
      <c r="E157" s="75"/>
      <c r="F157" s="75"/>
      <c r="G157" s="77"/>
      <c r="H157" s="77"/>
      <c r="I157" s="77"/>
    </row>
    <row r="158" spans="1:9">
      <c r="A158" s="77"/>
      <c r="B158" s="77"/>
      <c r="C158" s="77"/>
      <c r="D158" s="77"/>
      <c r="E158" s="75"/>
      <c r="F158" s="75"/>
      <c r="G158" s="77"/>
      <c r="H158" s="77"/>
      <c r="I158" s="77"/>
    </row>
    <row r="159" spans="1:9">
      <c r="A159" s="77"/>
      <c r="B159" s="77"/>
      <c r="C159" s="77"/>
      <c r="D159" s="77"/>
      <c r="E159" s="75"/>
      <c r="F159" s="75"/>
      <c r="G159" s="77"/>
      <c r="H159" s="77"/>
      <c r="I159" s="77"/>
    </row>
    <row r="160" spans="1:9">
      <c r="A160" s="77"/>
      <c r="B160" s="77"/>
      <c r="C160" s="77"/>
      <c r="D160" s="77"/>
      <c r="E160" s="75"/>
      <c r="F160" s="75"/>
      <c r="G160" s="77"/>
      <c r="H160" s="77"/>
      <c r="I160" s="77"/>
    </row>
    <row r="161" spans="1:9">
      <c r="A161" s="77"/>
      <c r="B161" s="77"/>
      <c r="C161" s="77"/>
      <c r="D161" s="77"/>
      <c r="E161" s="75"/>
      <c r="F161" s="75"/>
      <c r="G161" s="77"/>
      <c r="H161" s="77"/>
      <c r="I161" s="77"/>
    </row>
    <row r="162" spans="1:9">
      <c r="A162" s="77"/>
      <c r="B162" s="77"/>
      <c r="C162" s="77"/>
      <c r="D162" s="77"/>
      <c r="E162" s="75"/>
      <c r="F162" s="75"/>
      <c r="G162" s="77"/>
      <c r="H162" s="77"/>
      <c r="I162" s="77"/>
    </row>
    <row r="163" spans="1:9">
      <c r="A163" s="77"/>
      <c r="B163" s="77"/>
      <c r="C163" s="77"/>
      <c r="D163" s="77"/>
      <c r="E163" s="75"/>
      <c r="F163" s="75"/>
      <c r="G163" s="77"/>
      <c r="H163" s="77"/>
      <c r="I163" s="77"/>
    </row>
    <row r="164" spans="1:9">
      <c r="A164" s="77"/>
      <c r="B164" s="77"/>
      <c r="C164" s="77"/>
      <c r="D164" s="77"/>
      <c r="E164" s="75"/>
      <c r="F164" s="75"/>
      <c r="G164" s="77"/>
      <c r="H164" s="77"/>
      <c r="I164" s="77"/>
    </row>
    <row r="165" spans="1:9">
      <c r="A165" s="77"/>
      <c r="B165" s="77"/>
      <c r="C165" s="77"/>
      <c r="D165" s="77"/>
      <c r="E165" s="75"/>
      <c r="F165" s="75"/>
      <c r="G165" s="77"/>
      <c r="H165" s="77"/>
      <c r="I165" s="77"/>
    </row>
    <row r="166" spans="1:9">
      <c r="A166" s="77"/>
      <c r="B166" s="77"/>
      <c r="C166" s="77"/>
      <c r="D166" s="77"/>
      <c r="E166" s="75"/>
      <c r="F166" s="75"/>
      <c r="G166" s="77"/>
      <c r="H166" s="77"/>
      <c r="I166" s="77"/>
    </row>
    <row r="167" spans="1:9">
      <c r="A167" s="77"/>
      <c r="B167" s="77"/>
      <c r="C167" s="77"/>
      <c r="D167" s="77"/>
      <c r="E167" s="75"/>
      <c r="F167" s="75"/>
      <c r="G167" s="77"/>
      <c r="H167" s="77"/>
      <c r="I167" s="77"/>
    </row>
    <row r="168" spans="1:9">
      <c r="A168" s="77"/>
      <c r="B168" s="77"/>
      <c r="C168" s="77"/>
      <c r="D168" s="77"/>
      <c r="E168" s="75"/>
      <c r="F168" s="75"/>
      <c r="G168" s="77"/>
      <c r="H168" s="77"/>
      <c r="I168" s="77"/>
    </row>
  </sheetData>
  <mergeCells count="2">
    <mergeCell ref="A1:F1"/>
    <mergeCell ref="A75:D75"/>
  </mergeCells>
  <conditionalFormatting sqref="F2:F3 F5:F70 F76:F108 F72:F74 F169:F65536">
    <cfRule type="cellIs" dxfId="19" priority="4" stopIfTrue="1" operator="between">
      <formula>0.009</formula>
      <formula>-0.009</formula>
    </cfRule>
  </conditionalFormatting>
  <conditionalFormatting sqref="F75:H75">
    <cfRule type="cellIs" dxfId="18" priority="3" stopIfTrue="1" operator="between">
      <formula>0.009</formula>
      <formula>-0.009</formula>
    </cfRule>
  </conditionalFormatting>
  <conditionalFormatting sqref="F71">
    <cfRule type="cellIs" dxfId="17" priority="2" stopIfTrue="1" operator="between">
      <formula>0.009</formula>
      <formula>-0.009</formula>
    </cfRule>
  </conditionalFormatting>
  <conditionalFormatting sqref="F109:F144">
    <cfRule type="cellIs" dxfId="16"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F43E1-3022-4F20-8BAD-2366451F95D0}">
  <dimension ref="A1:I111"/>
  <sheetViews>
    <sheetView zoomScale="80" zoomScaleNormal="80" workbookViewId="0">
      <selection sqref="A1:E1"/>
    </sheetView>
  </sheetViews>
  <sheetFormatPr defaultColWidth="9.28515625" defaultRowHeight="11.25"/>
  <cols>
    <col min="1" max="1" width="28.42578125" style="8" bestFit="1" customWidth="1"/>
    <col min="2" max="2" width="30.42578125" style="8" bestFit="1" customWidth="1"/>
    <col min="3" max="3" width="7.28515625" style="9" bestFit="1" customWidth="1"/>
    <col min="4" max="4" width="27.85546875" style="12" customWidth="1"/>
    <col min="5" max="5" width="24.85546875" style="13" customWidth="1"/>
    <col min="6" max="16384" width="9.28515625" style="8"/>
  </cols>
  <sheetData>
    <row r="1" spans="1:9" s="1" customFormat="1" ht="15">
      <c r="A1" s="160" t="s">
        <v>41</v>
      </c>
      <c r="B1" s="174"/>
      <c r="C1" s="174"/>
      <c r="D1" s="174"/>
      <c r="E1" s="174"/>
    </row>
    <row r="2" spans="1:9" s="1" customFormat="1" ht="12">
      <c r="C2" s="6"/>
      <c r="D2" s="7"/>
      <c r="E2" s="11"/>
    </row>
    <row r="3" spans="1:9" s="1" customFormat="1" ht="12">
      <c r="A3" s="10" t="s">
        <v>7</v>
      </c>
      <c r="B3" s="2"/>
      <c r="C3" s="4"/>
      <c r="D3" s="5"/>
      <c r="E3" s="11"/>
    </row>
    <row r="4" spans="1:9" s="1" customFormat="1" ht="19.149999999999999" customHeight="1">
      <c r="A4" s="18" t="s">
        <v>2</v>
      </c>
      <c r="B4" s="18" t="s">
        <v>0</v>
      </c>
      <c r="C4" s="20" t="s">
        <v>1</v>
      </c>
      <c r="D4" s="91" t="s">
        <v>6</v>
      </c>
      <c r="E4" s="91" t="s">
        <v>3</v>
      </c>
    </row>
    <row r="5" spans="1:9">
      <c r="A5" s="22" t="s">
        <v>969</v>
      </c>
      <c r="B5" s="23"/>
      <c r="C5" s="24"/>
      <c r="D5" s="25"/>
      <c r="E5" s="26"/>
    </row>
    <row r="6" spans="1:9">
      <c r="A6" s="28" t="s">
        <v>1305</v>
      </c>
      <c r="B6" s="28" t="s">
        <v>970</v>
      </c>
      <c r="C6" s="32">
        <v>5367217.5710000005</v>
      </c>
      <c r="D6" s="30">
        <v>583604.88832000003</v>
      </c>
      <c r="E6" s="31">
        <v>95.976941716194005</v>
      </c>
    </row>
    <row r="7" spans="1:9">
      <c r="A7" s="27" t="s">
        <v>65</v>
      </c>
      <c r="B7" s="27"/>
      <c r="C7" s="33"/>
      <c r="D7" s="34">
        <f>SUM(D6:D6)</f>
        <v>583604.88832000003</v>
      </c>
      <c r="E7" s="35">
        <f>SUM(E6:E6)</f>
        <v>95.976941716194005</v>
      </c>
    </row>
    <row r="8" spans="1:9">
      <c r="A8" s="28"/>
      <c r="B8" s="28"/>
      <c r="C8" s="29"/>
      <c r="D8" s="30"/>
      <c r="E8" s="31"/>
    </row>
    <row r="9" spans="1:9">
      <c r="A9" s="27" t="s">
        <v>137</v>
      </c>
      <c r="B9" s="27"/>
      <c r="C9" s="33"/>
      <c r="D9" s="34">
        <f>D7</f>
        <v>583604.88832000003</v>
      </c>
      <c r="E9" s="35">
        <f>E7</f>
        <v>95.976941716194005</v>
      </c>
    </row>
    <row r="10" spans="1:9">
      <c r="A10" s="27"/>
      <c r="B10" s="27"/>
      <c r="C10" s="33"/>
      <c r="D10" s="34"/>
      <c r="E10" s="35"/>
    </row>
    <row r="11" spans="1:9">
      <c r="A11" s="27" t="s">
        <v>139</v>
      </c>
      <c r="B11" s="27"/>
      <c r="C11" s="33"/>
      <c r="D11" s="34">
        <f>D13-(D7)</f>
        <v>24462.922431599931</v>
      </c>
      <c r="E11" s="35">
        <f>E13-(E7)</f>
        <v>4.0230582838059945</v>
      </c>
    </row>
    <row r="12" spans="1:9">
      <c r="A12" s="27"/>
      <c r="B12" s="27"/>
      <c r="C12" s="33"/>
      <c r="D12" s="34"/>
      <c r="E12" s="35"/>
    </row>
    <row r="13" spans="1:9">
      <c r="A13" s="36" t="s">
        <v>138</v>
      </c>
      <c r="B13" s="36"/>
      <c r="C13" s="37"/>
      <c r="D13" s="38">
        <v>608067.81075159996</v>
      </c>
      <c r="E13" s="39">
        <v>100</v>
      </c>
    </row>
    <row r="15" spans="1:9" ht="44.65" customHeight="1">
      <c r="A15" s="162" t="s">
        <v>1329</v>
      </c>
      <c r="B15" s="162"/>
      <c r="C15" s="162"/>
      <c r="D15" s="162"/>
      <c r="E15" s="12"/>
      <c r="F15" s="75"/>
      <c r="G15" s="75"/>
      <c r="H15" s="75"/>
      <c r="I15" s="12"/>
    </row>
    <row r="17" spans="1:4">
      <c r="A17" s="14" t="s">
        <v>145</v>
      </c>
    </row>
    <row r="18" spans="1:4">
      <c r="A18" s="14" t="s">
        <v>1324</v>
      </c>
    </row>
    <row r="19" spans="1:4">
      <c r="A19" s="14" t="s">
        <v>146</v>
      </c>
      <c r="B19" s="14"/>
      <c r="C19" s="40" t="s">
        <v>1330</v>
      </c>
      <c r="D19" s="74" t="s">
        <v>147</v>
      </c>
    </row>
    <row r="20" spans="1:4">
      <c r="A20" s="8" t="s">
        <v>171</v>
      </c>
      <c r="C20" s="41">
        <v>93.193399999999997</v>
      </c>
      <c r="D20" s="41">
        <v>93.313599999999994</v>
      </c>
    </row>
    <row r="21" spans="1:4">
      <c r="A21" s="8" t="s">
        <v>419</v>
      </c>
      <c r="C21" s="41">
        <v>93.193399999999997</v>
      </c>
      <c r="D21" s="41">
        <v>93.313599999999994</v>
      </c>
    </row>
    <row r="22" spans="1:4">
      <c r="A22" s="8" t="s">
        <v>174</v>
      </c>
      <c r="C22" s="41">
        <v>106.15009999999999</v>
      </c>
      <c r="D22" s="41">
        <v>106.37350000000001</v>
      </c>
    </row>
    <row r="23" spans="1:4">
      <c r="A23" s="8" t="s">
        <v>420</v>
      </c>
      <c r="C23" s="41">
        <v>106.15009999999999</v>
      </c>
      <c r="D23" s="41">
        <v>106.37350000000001</v>
      </c>
    </row>
    <row r="25" spans="1:4">
      <c r="A25" s="8" t="s">
        <v>166</v>
      </c>
    </row>
    <row r="27" spans="1:4">
      <c r="A27" s="14" t="s">
        <v>1325</v>
      </c>
      <c r="D27" s="74" t="s">
        <v>168</v>
      </c>
    </row>
    <row r="29" spans="1:4">
      <c r="A29" s="14" t="s">
        <v>1326</v>
      </c>
      <c r="D29" s="51">
        <v>2.1801666662161399E-3</v>
      </c>
    </row>
    <row r="31" spans="1:4">
      <c r="A31" s="14" t="s">
        <v>1348</v>
      </c>
      <c r="C31" s="8"/>
      <c r="D31" s="40" t="s">
        <v>168</v>
      </c>
    </row>
    <row r="32" spans="1:4">
      <c r="C32" s="8"/>
    </row>
    <row r="33" spans="1:4">
      <c r="A33" s="14" t="s">
        <v>275</v>
      </c>
      <c r="C33" s="8"/>
      <c r="D33" s="74" t="s">
        <v>168</v>
      </c>
    </row>
    <row r="34" spans="1:4">
      <c r="C34" s="8"/>
    </row>
    <row r="35" spans="1:4">
      <c r="A35" s="79" t="s">
        <v>1365</v>
      </c>
      <c r="B35" s="80"/>
      <c r="C35" s="80"/>
      <c r="D35" s="8"/>
    </row>
    <row r="36" spans="1:4">
      <c r="A36" s="80"/>
      <c r="B36" s="80"/>
      <c r="C36" s="80"/>
      <c r="D36" s="8"/>
    </row>
    <row r="37" spans="1:4" ht="33.75">
      <c r="A37" s="81" t="s">
        <v>1358</v>
      </c>
      <c r="B37" s="82" t="s">
        <v>1359</v>
      </c>
      <c r="C37" s="82" t="s">
        <v>1360</v>
      </c>
      <c r="D37" s="8"/>
    </row>
    <row r="38" spans="1:4" ht="22.5">
      <c r="A38" s="83" t="s">
        <v>1366</v>
      </c>
      <c r="B38" s="84">
        <v>583604.88832060003</v>
      </c>
      <c r="C38" s="85">
        <v>0.95976941716292674</v>
      </c>
      <c r="D38" s="8"/>
    </row>
    <row r="39" spans="1:4">
      <c r="C39" s="8"/>
    </row>
    <row r="40" spans="1:4">
      <c r="A40" s="14" t="s">
        <v>1367</v>
      </c>
      <c r="C40" s="8"/>
      <c r="D40" s="74" t="s">
        <v>168</v>
      </c>
    </row>
    <row r="41" spans="1:4">
      <c r="C41" s="8"/>
    </row>
    <row r="42" spans="1:4">
      <c r="A42" s="14" t="s">
        <v>1355</v>
      </c>
      <c r="C42" s="8"/>
      <c r="D42" s="74" t="s">
        <v>168</v>
      </c>
    </row>
    <row r="43" spans="1:4">
      <c r="C43" s="8"/>
    </row>
    <row r="44" spans="1:4">
      <c r="A44" s="14" t="s">
        <v>1351</v>
      </c>
      <c r="C44" s="8"/>
      <c r="D44" s="74" t="s">
        <v>168</v>
      </c>
    </row>
    <row r="45" spans="1:4">
      <c r="A45" s="14"/>
      <c r="C45" s="8"/>
    </row>
    <row r="46" spans="1:4">
      <c r="A46" s="14" t="s">
        <v>1352</v>
      </c>
      <c r="C46" s="8"/>
      <c r="D46" s="74" t="s">
        <v>168</v>
      </c>
    </row>
    <row r="47" spans="1:4">
      <c r="A47" s="14"/>
      <c r="C47" s="8"/>
    </row>
    <row r="48" spans="1:4">
      <c r="A48" s="14" t="s">
        <v>1353</v>
      </c>
      <c r="C48" s="8"/>
      <c r="D48" s="74" t="s">
        <v>168</v>
      </c>
    </row>
    <row r="49" spans="1:9">
      <c r="C49" s="8"/>
    </row>
    <row r="50" spans="1:9">
      <c r="A50" s="76" t="s">
        <v>1354</v>
      </c>
      <c r="B50" s="77"/>
      <c r="C50" s="77"/>
      <c r="D50" s="77"/>
    </row>
    <row r="52" spans="1:9">
      <c r="A52" s="76" t="s">
        <v>1538</v>
      </c>
      <c r="B52" s="77"/>
      <c r="C52" s="77"/>
      <c r="D52" s="77"/>
      <c r="E52" s="75"/>
      <c r="F52" s="77"/>
      <c r="G52" s="77"/>
      <c r="H52" s="77"/>
      <c r="I52" s="77"/>
    </row>
    <row r="53" spans="1:9">
      <c r="A53" s="98"/>
      <c r="B53" s="77"/>
      <c r="C53" s="77"/>
      <c r="D53" s="77"/>
      <c r="E53" s="75"/>
      <c r="F53" s="77"/>
      <c r="G53" s="77"/>
      <c r="H53" s="77"/>
      <c r="I53" s="77"/>
    </row>
    <row r="54" spans="1:9">
      <c r="A54" s="77"/>
      <c r="B54" s="77"/>
      <c r="C54" s="77"/>
      <c r="D54" s="77"/>
      <c r="E54" s="75"/>
      <c r="F54" s="77"/>
      <c r="G54" s="77"/>
      <c r="H54" s="77"/>
      <c r="I54" s="77"/>
    </row>
    <row r="55" spans="1:9">
      <c r="A55" s="77"/>
      <c r="B55" s="77"/>
      <c r="C55" s="77"/>
      <c r="D55" s="77"/>
      <c r="E55" s="75"/>
      <c r="F55" s="77"/>
      <c r="G55" s="77"/>
      <c r="H55" s="77"/>
      <c r="I55" s="77"/>
    </row>
    <row r="56" spans="1:9">
      <c r="A56" s="77"/>
      <c r="B56" s="77"/>
      <c r="C56" s="77"/>
      <c r="D56" s="77"/>
      <c r="E56" s="75"/>
      <c r="F56" s="77"/>
      <c r="G56" s="77"/>
      <c r="H56" s="77"/>
      <c r="I56" s="77"/>
    </row>
    <row r="57" spans="1:9">
      <c r="A57" s="77"/>
      <c r="B57" s="77"/>
      <c r="C57" s="77"/>
      <c r="D57" s="77"/>
      <c r="E57" s="75"/>
      <c r="F57" s="77"/>
      <c r="G57" s="77"/>
      <c r="H57" s="77"/>
      <c r="I57" s="77"/>
    </row>
    <row r="58" spans="1:9">
      <c r="A58" s="77"/>
      <c r="B58" s="77"/>
      <c r="C58" s="77"/>
      <c r="D58" s="77"/>
      <c r="E58" s="75"/>
      <c r="F58" s="77"/>
      <c r="G58" s="77"/>
      <c r="H58" s="77"/>
      <c r="I58" s="77"/>
    </row>
    <row r="59" spans="1:9">
      <c r="A59" s="77"/>
      <c r="B59" s="77"/>
      <c r="C59" s="77"/>
      <c r="D59" s="77"/>
      <c r="E59" s="75"/>
      <c r="F59" s="77"/>
      <c r="G59" s="77"/>
      <c r="H59" s="77"/>
      <c r="I59" s="77"/>
    </row>
    <row r="60" spans="1:9">
      <c r="A60" s="77"/>
      <c r="B60" s="77"/>
      <c r="C60" s="77"/>
      <c r="D60" s="77"/>
      <c r="E60" s="75"/>
      <c r="F60" s="77"/>
      <c r="G60" s="77"/>
      <c r="H60" s="77"/>
      <c r="I60" s="77"/>
    </row>
    <row r="61" spans="1:9">
      <c r="A61" s="77"/>
      <c r="B61" s="77"/>
      <c r="C61" s="77"/>
      <c r="D61" s="77"/>
      <c r="E61" s="75"/>
      <c r="F61" s="77"/>
      <c r="G61" s="77"/>
      <c r="H61" s="77"/>
      <c r="I61" s="77"/>
    </row>
    <row r="62" spans="1:9">
      <c r="A62" s="77"/>
      <c r="B62" s="77"/>
      <c r="C62" s="77"/>
      <c r="D62" s="77"/>
      <c r="E62" s="75"/>
      <c r="F62" s="77"/>
      <c r="G62" s="77"/>
      <c r="H62" s="77"/>
      <c r="I62" s="77"/>
    </row>
    <row r="63" spans="1:9">
      <c r="A63" s="77"/>
      <c r="B63" s="77"/>
      <c r="C63" s="77"/>
      <c r="D63" s="77"/>
      <c r="E63" s="75"/>
      <c r="F63" s="77"/>
      <c r="G63" s="77"/>
      <c r="H63" s="77"/>
      <c r="I63" s="77"/>
    </row>
    <row r="64" spans="1:9">
      <c r="A64" s="77"/>
      <c r="B64" s="77"/>
      <c r="C64" s="77"/>
      <c r="D64" s="77"/>
      <c r="E64" s="75"/>
      <c r="F64" s="77"/>
      <c r="G64" s="77"/>
      <c r="H64" s="77"/>
      <c r="I64" s="77"/>
    </row>
    <row r="65" spans="1:9">
      <c r="A65" s="77"/>
      <c r="B65" s="77"/>
      <c r="C65" s="77"/>
      <c r="D65" s="77"/>
      <c r="E65" s="75"/>
      <c r="F65" s="77"/>
      <c r="G65" s="77"/>
      <c r="H65" s="77"/>
      <c r="I65" s="77"/>
    </row>
    <row r="66" spans="1:9">
      <c r="A66" s="77"/>
      <c r="B66" s="77"/>
      <c r="C66" s="77"/>
      <c r="D66" s="77"/>
      <c r="E66" s="75"/>
      <c r="F66" s="77"/>
      <c r="G66" s="77"/>
      <c r="H66" s="77"/>
      <c r="I66" s="77"/>
    </row>
    <row r="67" spans="1:9">
      <c r="A67" s="77"/>
      <c r="B67" s="77"/>
      <c r="C67" s="77"/>
      <c r="D67" s="77"/>
      <c r="E67" s="75"/>
      <c r="F67" s="77"/>
      <c r="G67" s="77"/>
      <c r="H67" s="77"/>
      <c r="I67" s="77"/>
    </row>
    <row r="68" spans="1:9">
      <c r="A68" s="77"/>
      <c r="B68" s="77"/>
      <c r="C68" s="77"/>
      <c r="D68" s="77"/>
      <c r="E68" s="75"/>
      <c r="F68" s="77"/>
      <c r="G68" s="77"/>
      <c r="H68" s="77"/>
      <c r="I68" s="77"/>
    </row>
    <row r="69" spans="1:9">
      <c r="A69" s="77"/>
      <c r="B69" s="77"/>
      <c r="C69" s="77"/>
      <c r="D69" s="77"/>
      <c r="E69" s="75"/>
      <c r="F69" s="77"/>
      <c r="G69" s="77"/>
      <c r="H69" s="77"/>
      <c r="I69" s="77"/>
    </row>
    <row r="70" spans="1:9">
      <c r="A70" s="76" t="s">
        <v>1415</v>
      </c>
      <c r="B70" s="77"/>
      <c r="C70" s="77"/>
      <c r="D70" s="77"/>
      <c r="E70" s="75"/>
      <c r="F70" s="77"/>
      <c r="G70" s="77"/>
      <c r="H70" s="77"/>
      <c r="I70" s="77"/>
    </row>
    <row r="71" spans="1:9">
      <c r="A71" s="77"/>
      <c r="B71" s="77"/>
      <c r="C71" s="77"/>
      <c r="D71" s="77"/>
      <c r="E71" s="75"/>
      <c r="F71" s="77"/>
      <c r="G71" s="77"/>
      <c r="H71" s="77"/>
      <c r="I71" s="77"/>
    </row>
    <row r="72" spans="1:9">
      <c r="A72" s="76" t="s">
        <v>1539</v>
      </c>
      <c r="B72" s="77"/>
      <c r="C72" s="77"/>
      <c r="D72" s="77"/>
      <c r="E72" s="75"/>
      <c r="F72" s="77"/>
      <c r="G72" s="77"/>
      <c r="H72" s="77"/>
      <c r="I72" s="77"/>
    </row>
    <row r="73" spans="1:9">
      <c r="A73" s="77"/>
      <c r="B73" s="77"/>
      <c r="C73" s="77"/>
      <c r="D73" s="77"/>
      <c r="E73" s="75"/>
      <c r="F73" s="77"/>
      <c r="G73" s="77"/>
      <c r="H73" s="77"/>
      <c r="I73" s="77"/>
    </row>
    <row r="74" spans="1:9">
      <c r="A74" s="77"/>
      <c r="B74" s="77"/>
      <c r="C74" s="77"/>
      <c r="D74" s="77"/>
      <c r="E74" s="75"/>
      <c r="F74" s="77"/>
      <c r="G74" s="77"/>
      <c r="H74" s="77"/>
      <c r="I74" s="77"/>
    </row>
    <row r="75" spans="1:9">
      <c r="A75" s="77"/>
      <c r="B75" s="77"/>
      <c r="C75" s="77"/>
      <c r="D75" s="77"/>
      <c r="E75" s="75"/>
      <c r="F75" s="77"/>
      <c r="G75" s="77"/>
      <c r="H75" s="77"/>
      <c r="I75" s="77"/>
    </row>
    <row r="76" spans="1:9">
      <c r="A76" s="77"/>
      <c r="B76" s="77"/>
      <c r="C76" s="77"/>
      <c r="D76" s="77"/>
      <c r="E76" s="75"/>
      <c r="F76" s="77"/>
      <c r="G76" s="77"/>
      <c r="H76" s="77"/>
      <c r="I76" s="77"/>
    </row>
    <row r="77" spans="1:9">
      <c r="A77" s="77"/>
      <c r="B77" s="77"/>
      <c r="C77" s="77"/>
      <c r="D77" s="77"/>
      <c r="E77" s="75"/>
      <c r="F77" s="77"/>
      <c r="G77" s="77"/>
      <c r="H77" s="77"/>
      <c r="I77" s="77"/>
    </row>
    <row r="78" spans="1:9">
      <c r="A78" s="77"/>
      <c r="B78" s="77"/>
      <c r="C78" s="77"/>
      <c r="D78" s="77"/>
      <c r="E78" s="75"/>
      <c r="F78" s="77"/>
      <c r="G78" s="77"/>
      <c r="H78" s="77"/>
      <c r="I78" s="77"/>
    </row>
    <row r="79" spans="1:9">
      <c r="A79" s="77"/>
      <c r="B79" s="77"/>
      <c r="C79" s="77"/>
      <c r="D79" s="77"/>
      <c r="E79" s="75"/>
      <c r="F79" s="77"/>
      <c r="G79" s="77"/>
      <c r="H79" s="77"/>
      <c r="I79" s="77"/>
    </row>
    <row r="80" spans="1:9">
      <c r="A80" s="77"/>
      <c r="B80" s="77"/>
      <c r="C80" s="77"/>
      <c r="D80" s="77"/>
      <c r="E80" s="75"/>
      <c r="F80" s="77"/>
      <c r="G80" s="77"/>
      <c r="H80" s="77"/>
      <c r="I80" s="77"/>
    </row>
    <row r="81" spans="1:9">
      <c r="A81" s="77"/>
      <c r="B81" s="77"/>
      <c r="C81" s="77"/>
      <c r="D81" s="77"/>
      <c r="E81" s="75"/>
      <c r="F81" s="77"/>
      <c r="G81" s="77"/>
      <c r="H81" s="77"/>
      <c r="I81" s="77"/>
    </row>
    <row r="82" spans="1:9">
      <c r="A82" s="77"/>
      <c r="B82" s="77"/>
      <c r="C82" s="77"/>
      <c r="D82" s="77"/>
      <c r="E82" s="75"/>
      <c r="F82" s="77"/>
      <c r="G82" s="77"/>
      <c r="H82" s="77"/>
      <c r="I82" s="77"/>
    </row>
    <row r="83" spans="1:9">
      <c r="A83" s="77"/>
      <c r="B83" s="77"/>
      <c r="C83" s="77"/>
      <c r="D83" s="77"/>
      <c r="E83" s="75"/>
      <c r="F83" s="77"/>
      <c r="G83" s="77"/>
      <c r="H83" s="77"/>
      <c r="I83" s="77"/>
    </row>
    <row r="84" spans="1:9">
      <c r="A84" s="77"/>
      <c r="B84" s="77"/>
      <c r="C84" s="77"/>
      <c r="D84" s="77"/>
      <c r="E84" s="75"/>
      <c r="F84" s="77"/>
      <c r="G84" s="77"/>
      <c r="H84" s="77"/>
      <c r="I84" s="77"/>
    </row>
    <row r="85" spans="1:9">
      <c r="A85" s="77"/>
      <c r="B85" s="77"/>
      <c r="C85" s="77"/>
      <c r="D85" s="77"/>
      <c r="E85" s="75"/>
      <c r="F85" s="77"/>
      <c r="G85" s="77"/>
      <c r="H85" s="77"/>
      <c r="I85" s="77"/>
    </row>
    <row r="86" spans="1:9">
      <c r="A86" s="77"/>
      <c r="B86" s="77"/>
      <c r="C86" s="77"/>
      <c r="D86" s="77"/>
      <c r="E86" s="75"/>
      <c r="F86" s="77"/>
      <c r="G86" s="77"/>
      <c r="H86" s="77"/>
      <c r="I86" s="77"/>
    </row>
    <row r="87" spans="1:9">
      <c r="A87" s="77"/>
      <c r="B87" s="77"/>
      <c r="C87" s="77"/>
      <c r="D87" s="77"/>
      <c r="E87" s="75"/>
      <c r="F87" s="77"/>
      <c r="G87" s="77"/>
      <c r="H87" s="77"/>
      <c r="I87" s="77"/>
    </row>
    <row r="88" spans="1:9">
      <c r="A88" s="77"/>
      <c r="B88" s="77"/>
      <c r="C88" s="77"/>
      <c r="D88" s="77"/>
      <c r="E88" s="75"/>
      <c r="F88" s="77"/>
      <c r="G88" s="77"/>
      <c r="H88" s="77"/>
      <c r="I88" s="77"/>
    </row>
    <row r="89" spans="1:9">
      <c r="A89" s="77"/>
      <c r="B89" s="77"/>
      <c r="C89" s="77"/>
      <c r="D89" s="77"/>
      <c r="E89" s="75"/>
      <c r="F89" s="77"/>
      <c r="G89" s="77"/>
      <c r="H89" s="77"/>
      <c r="I89" s="77"/>
    </row>
    <row r="90" spans="1:9">
      <c r="A90" s="76" t="s">
        <v>1416</v>
      </c>
      <c r="B90" s="77"/>
      <c r="C90" s="77"/>
      <c r="D90" s="77"/>
      <c r="E90" s="75"/>
      <c r="F90" s="77"/>
      <c r="G90" s="77"/>
      <c r="H90" s="77"/>
      <c r="I90" s="77"/>
    </row>
    <row r="91" spans="1:9">
      <c r="A91" s="76" t="s">
        <v>1417</v>
      </c>
      <c r="B91" s="77"/>
      <c r="C91" s="77"/>
      <c r="D91" s="77"/>
      <c r="E91" s="75"/>
      <c r="F91" s="77"/>
      <c r="G91" s="77"/>
      <c r="H91" s="77"/>
      <c r="I91" s="77"/>
    </row>
    <row r="92" spans="1:9">
      <c r="A92" s="77" t="s">
        <v>1386</v>
      </c>
      <c r="B92" s="77"/>
      <c r="C92" s="77"/>
      <c r="D92" s="77"/>
      <c r="E92" s="75"/>
      <c r="F92" s="77"/>
      <c r="G92" s="77"/>
      <c r="H92" s="77"/>
      <c r="I92" s="77"/>
    </row>
    <row r="93" spans="1:9">
      <c r="A93" s="77"/>
      <c r="B93" s="77"/>
      <c r="C93" s="77"/>
      <c r="D93" s="77"/>
      <c r="E93" s="75"/>
      <c r="F93" s="77"/>
      <c r="G93" s="77"/>
      <c r="H93" s="77"/>
      <c r="I93" s="77"/>
    </row>
    <row r="94" spans="1:9">
      <c r="A94" s="77"/>
      <c r="B94" s="77"/>
      <c r="C94" s="77"/>
      <c r="D94" s="77"/>
      <c r="E94" s="75"/>
      <c r="F94" s="77"/>
      <c r="G94" s="77"/>
      <c r="H94" s="77"/>
      <c r="I94" s="77"/>
    </row>
    <row r="95" spans="1:9">
      <c r="A95" s="77"/>
      <c r="B95" s="77"/>
      <c r="C95" s="77"/>
      <c r="D95" s="77"/>
      <c r="E95" s="75"/>
      <c r="F95" s="77"/>
      <c r="G95" s="77"/>
      <c r="H95" s="77"/>
      <c r="I95" s="77"/>
    </row>
    <row r="96" spans="1:9">
      <c r="A96" s="77"/>
      <c r="B96" s="77"/>
      <c r="C96" s="77"/>
      <c r="D96" s="77"/>
      <c r="E96" s="75"/>
      <c r="F96" s="77"/>
      <c r="G96" s="77"/>
      <c r="H96" s="77"/>
      <c r="I96" s="77"/>
    </row>
    <row r="97" spans="1:9">
      <c r="A97" s="77"/>
      <c r="B97" s="77"/>
      <c r="C97" s="77"/>
      <c r="D97" s="77"/>
      <c r="E97" s="75"/>
      <c r="F97" s="77"/>
      <c r="G97" s="77"/>
      <c r="H97" s="77"/>
      <c r="I97" s="77"/>
    </row>
    <row r="98" spans="1:9">
      <c r="A98" s="77"/>
      <c r="B98" s="77"/>
      <c r="C98" s="77"/>
      <c r="D98" s="77"/>
      <c r="E98" s="75"/>
      <c r="F98" s="77"/>
      <c r="G98" s="77"/>
      <c r="H98" s="77"/>
      <c r="I98" s="77"/>
    </row>
    <row r="99" spans="1:9">
      <c r="A99" s="77"/>
      <c r="B99" s="77"/>
      <c r="C99" s="77"/>
      <c r="D99" s="77"/>
      <c r="E99" s="75"/>
      <c r="F99" s="77"/>
      <c r="G99" s="77"/>
      <c r="H99" s="77"/>
      <c r="I99" s="77"/>
    </row>
    <row r="100" spans="1:9">
      <c r="A100" s="77"/>
      <c r="B100" s="77"/>
      <c r="C100" s="77"/>
      <c r="D100" s="77"/>
      <c r="E100" s="75"/>
      <c r="F100" s="77"/>
      <c r="G100" s="77"/>
      <c r="H100" s="77"/>
      <c r="I100" s="77"/>
    </row>
    <row r="101" spans="1:9">
      <c r="A101" s="77"/>
      <c r="B101" s="77"/>
      <c r="C101" s="77"/>
      <c r="D101" s="77"/>
      <c r="E101" s="75"/>
      <c r="F101" s="77"/>
      <c r="G101" s="77"/>
      <c r="H101" s="77"/>
      <c r="I101" s="77"/>
    </row>
    <row r="102" spans="1:9">
      <c r="A102" s="77"/>
      <c r="B102" s="77"/>
      <c r="C102" s="77"/>
      <c r="D102" s="77"/>
      <c r="E102" s="75"/>
      <c r="F102" s="77"/>
      <c r="G102" s="77"/>
      <c r="H102" s="77"/>
      <c r="I102" s="77"/>
    </row>
    <row r="103" spans="1:9">
      <c r="A103" s="77"/>
      <c r="B103" s="77"/>
      <c r="C103" s="77"/>
      <c r="D103" s="77"/>
      <c r="E103" s="75"/>
      <c r="F103" s="77"/>
      <c r="G103" s="77"/>
      <c r="H103" s="77"/>
      <c r="I103" s="77"/>
    </row>
    <row r="104" spans="1:9">
      <c r="A104" s="77"/>
      <c r="B104" s="77"/>
      <c r="C104" s="77"/>
      <c r="D104" s="77"/>
      <c r="E104" s="75"/>
      <c r="F104" s="77"/>
      <c r="G104" s="77"/>
      <c r="H104" s="77"/>
      <c r="I104" s="77"/>
    </row>
    <row r="105" spans="1:9">
      <c r="A105" s="77"/>
      <c r="B105" s="77"/>
      <c r="C105" s="77"/>
      <c r="D105" s="77"/>
      <c r="E105" s="75"/>
      <c r="F105" s="77"/>
      <c r="G105" s="77"/>
      <c r="H105" s="77"/>
      <c r="I105" s="77"/>
    </row>
    <row r="106" spans="1:9">
      <c r="A106" s="77"/>
      <c r="B106" s="77"/>
      <c r="C106" s="77"/>
      <c r="D106" s="77"/>
      <c r="E106" s="75"/>
      <c r="F106" s="77"/>
      <c r="G106" s="77"/>
      <c r="H106" s="77"/>
      <c r="I106" s="77"/>
    </row>
    <row r="107" spans="1:9">
      <c r="A107" s="77"/>
      <c r="B107" s="77"/>
      <c r="C107" s="77"/>
      <c r="D107" s="77"/>
      <c r="E107" s="75"/>
      <c r="F107" s="77"/>
      <c r="G107" s="77"/>
      <c r="H107" s="77"/>
      <c r="I107" s="77"/>
    </row>
    <row r="108" spans="1:9">
      <c r="A108" s="77"/>
      <c r="B108" s="77"/>
      <c r="C108" s="77"/>
      <c r="D108" s="77"/>
      <c r="E108" s="75"/>
      <c r="F108" s="77"/>
      <c r="G108" s="77"/>
      <c r="H108" s="77"/>
      <c r="I108" s="77"/>
    </row>
    <row r="109" spans="1:9">
      <c r="A109" s="77"/>
      <c r="B109" s="77"/>
      <c r="C109" s="77"/>
      <c r="D109" s="77"/>
      <c r="E109" s="75"/>
      <c r="F109" s="77"/>
      <c r="G109" s="77"/>
      <c r="H109" s="77"/>
      <c r="I109" s="77"/>
    </row>
    <row r="110" spans="1:9">
      <c r="A110" s="77"/>
      <c r="B110" s="77"/>
      <c r="C110" s="77"/>
      <c r="D110" s="77"/>
      <c r="E110" s="75"/>
      <c r="F110" s="77"/>
      <c r="G110" s="77"/>
      <c r="H110" s="77"/>
      <c r="I110" s="77"/>
    </row>
    <row r="111" spans="1:9">
      <c r="A111" s="77"/>
      <c r="B111" s="77"/>
      <c r="C111" s="77"/>
      <c r="D111" s="77"/>
      <c r="E111" s="75"/>
      <c r="F111" s="77"/>
      <c r="G111" s="77"/>
      <c r="H111" s="77"/>
      <c r="I111" s="77"/>
    </row>
  </sheetData>
  <mergeCells count="2">
    <mergeCell ref="A1:E1"/>
    <mergeCell ref="A15:D15"/>
  </mergeCells>
  <conditionalFormatting sqref="E2:E3 E5:E14 E16:E51 E112:E65536">
    <cfRule type="cellIs" dxfId="15" priority="2" stopIfTrue="1" operator="between">
      <formula>0.009</formula>
      <formula>-0.009</formula>
    </cfRule>
  </conditionalFormatting>
  <conditionalFormatting sqref="F15:H15">
    <cfRule type="cellIs" dxfId="14" priority="1" stopIfTrue="1" operator="between">
      <formula>0.009</formula>
      <formula>-0.009</formula>
    </cfRule>
  </conditionalFormatting>
  <hyperlinks>
    <hyperlink ref="A53" r:id="rId1" tooltip="https://www.franklintempletonindia.com/downloadsServlet/pdf/product-labels-jg9o5k7l" display="https://www.franklintempletonindia.com/downloadsServlet/pdf/product-labels-jg9o5k7l" xr:uid="{C05EB4EB-C353-4A7A-8557-CA0797DC1715}"/>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80066-4807-45C3-833A-2D1E6791A5A5}">
  <dimension ref="A1:I119"/>
  <sheetViews>
    <sheetView zoomScale="80" zoomScaleNormal="80" workbookViewId="0">
      <selection sqref="A1:E1"/>
    </sheetView>
  </sheetViews>
  <sheetFormatPr defaultColWidth="9.28515625" defaultRowHeight="11.25"/>
  <cols>
    <col min="1" max="1" width="28.42578125" style="8" bestFit="1" customWidth="1"/>
    <col min="2" max="2" width="78.140625" style="8" bestFit="1" customWidth="1"/>
    <col min="3" max="3" width="8.140625" style="9" bestFit="1" customWidth="1"/>
    <col min="4" max="4" width="23.85546875" style="12" customWidth="1"/>
    <col min="5" max="5" width="24.85546875" style="13" customWidth="1"/>
    <col min="6" max="16384" width="9.28515625" style="8"/>
  </cols>
  <sheetData>
    <row r="1" spans="1:5" s="1" customFormat="1" ht="15">
      <c r="A1" s="160" t="s">
        <v>1821</v>
      </c>
      <c r="B1" s="174"/>
      <c r="C1" s="174"/>
      <c r="D1" s="174"/>
      <c r="E1" s="174"/>
    </row>
    <row r="2" spans="1:5" s="1" customFormat="1" ht="12">
      <c r="C2" s="6"/>
      <c r="D2" s="7"/>
      <c r="E2" s="11"/>
    </row>
    <row r="3" spans="1:5" s="1" customFormat="1" ht="12">
      <c r="A3" s="10" t="s">
        <v>7</v>
      </c>
      <c r="B3" s="2"/>
      <c r="C3" s="4"/>
      <c r="D3" s="5"/>
      <c r="E3" s="11"/>
    </row>
    <row r="4" spans="1:5" s="1" customFormat="1" ht="19.149999999999999" customHeight="1">
      <c r="A4" s="18" t="s">
        <v>2</v>
      </c>
      <c r="B4" s="18" t="s">
        <v>0</v>
      </c>
      <c r="C4" s="20" t="s">
        <v>1</v>
      </c>
      <c r="D4" s="91" t="s">
        <v>6</v>
      </c>
      <c r="E4" s="91" t="s">
        <v>3</v>
      </c>
    </row>
    <row r="5" spans="1:5">
      <c r="A5" s="22" t="s">
        <v>601</v>
      </c>
      <c r="B5" s="23"/>
      <c r="C5" s="24"/>
      <c r="D5" s="25"/>
      <c r="E5" s="26"/>
    </row>
    <row r="6" spans="1:5">
      <c r="A6" s="28" t="s">
        <v>1306</v>
      </c>
      <c r="B6" s="28" t="s">
        <v>1373</v>
      </c>
      <c r="C6" s="32">
        <v>23755968.296999998</v>
      </c>
      <c r="D6" s="30">
        <v>2650.7622110000002</v>
      </c>
      <c r="E6" s="31">
        <v>19.339886999926801</v>
      </c>
    </row>
    <row r="7" spans="1:5">
      <c r="A7" s="28" t="s">
        <v>1307</v>
      </c>
      <c r="B7" s="28" t="s">
        <v>1374</v>
      </c>
      <c r="C7" s="32">
        <v>2231487.548</v>
      </c>
      <c r="D7" s="30">
        <v>2568.015954</v>
      </c>
      <c r="E7" s="31">
        <v>18.736172621697801</v>
      </c>
    </row>
    <row r="8" spans="1:5">
      <c r="A8" s="28" t="s">
        <v>889</v>
      </c>
      <c r="B8" s="28" t="s">
        <v>1375</v>
      </c>
      <c r="C8" s="32">
        <v>4641210.7259999998</v>
      </c>
      <c r="D8" s="30">
        <v>2566.3528299999998</v>
      </c>
      <c r="E8" s="31">
        <v>18.724038515479801</v>
      </c>
    </row>
    <row r="9" spans="1:5">
      <c r="A9" s="28" t="s">
        <v>1308</v>
      </c>
      <c r="B9" s="28" t="s">
        <v>1376</v>
      </c>
      <c r="C9" s="32">
        <v>2173334.0449999999</v>
      </c>
      <c r="D9" s="30">
        <v>1462.1735060000001</v>
      </c>
      <c r="E9" s="31">
        <v>10.6679770305232</v>
      </c>
    </row>
    <row r="10" spans="1:5">
      <c r="A10" s="28" t="s">
        <v>1309</v>
      </c>
      <c r="B10" s="28" t="s">
        <v>1377</v>
      </c>
      <c r="C10" s="32">
        <v>3347423.5669999998</v>
      </c>
      <c r="D10" s="30">
        <v>1021.19516</v>
      </c>
      <c r="E10" s="31">
        <v>7.4506113439053401</v>
      </c>
    </row>
    <row r="11" spans="1:5">
      <c r="A11" s="28" t="s">
        <v>1310</v>
      </c>
      <c r="B11" s="28" t="s">
        <v>1378</v>
      </c>
      <c r="C11" s="32">
        <v>2329213.747</v>
      </c>
      <c r="D11" s="30">
        <v>993.60531709999998</v>
      </c>
      <c r="E11" s="31">
        <v>7.2493166212714097</v>
      </c>
    </row>
    <row r="12" spans="1:5">
      <c r="A12" s="28" t="s">
        <v>1311</v>
      </c>
      <c r="B12" s="28" t="s">
        <v>1379</v>
      </c>
      <c r="C12" s="32">
        <v>5399085.4709999999</v>
      </c>
      <c r="D12" s="30">
        <v>869.99783460000003</v>
      </c>
      <c r="E12" s="31">
        <v>6.3474798839076403</v>
      </c>
    </row>
    <row r="13" spans="1:5">
      <c r="A13" s="28" t="s">
        <v>1312</v>
      </c>
      <c r="B13" s="28" t="s">
        <v>1380</v>
      </c>
      <c r="C13" s="32">
        <v>2994043.2119999998</v>
      </c>
      <c r="D13" s="30">
        <v>577.19763850000004</v>
      </c>
      <c r="E13" s="31">
        <v>4.2112178372285598</v>
      </c>
    </row>
    <row r="14" spans="1:5">
      <c r="A14" s="28" t="s">
        <v>1313</v>
      </c>
      <c r="B14" s="28" t="s">
        <v>1381</v>
      </c>
      <c r="C14" s="32">
        <v>11305.915000000001</v>
      </c>
      <c r="D14" s="30">
        <v>472.89826140000002</v>
      </c>
      <c r="E14" s="31">
        <v>3.4502524971817801</v>
      </c>
    </row>
    <row r="15" spans="1:5">
      <c r="A15" s="28" t="s">
        <v>1314</v>
      </c>
      <c r="B15" s="28" t="s">
        <v>1382</v>
      </c>
      <c r="C15" s="32">
        <v>918075.98600000003</v>
      </c>
      <c r="D15" s="30">
        <v>103.4754263</v>
      </c>
      <c r="E15" s="31">
        <v>0.75495381804024697</v>
      </c>
    </row>
    <row r="16" spans="1:5">
      <c r="A16" s="28" t="s">
        <v>1316</v>
      </c>
      <c r="B16" s="28" t="s">
        <v>1315</v>
      </c>
      <c r="C16" s="32">
        <v>23973.544999999998</v>
      </c>
      <c r="D16" s="30">
        <v>2.3973545E-5</v>
      </c>
      <c r="E16" s="31">
        <v>1.74910314234769E-7</v>
      </c>
    </row>
    <row r="17" spans="1:9">
      <c r="A17" s="27" t="s">
        <v>65</v>
      </c>
      <c r="B17" s="27"/>
      <c r="C17" s="33"/>
      <c r="D17" s="34">
        <f>SUM(D6:D16)</f>
        <v>13285.674162873544</v>
      </c>
      <c r="E17" s="35">
        <f>SUM(E6:E16)</f>
        <v>96.931907344072883</v>
      </c>
    </row>
    <row r="18" spans="1:9">
      <c r="A18" s="28"/>
      <c r="B18" s="28"/>
      <c r="C18" s="29"/>
      <c r="D18" s="30"/>
      <c r="E18" s="31"/>
    </row>
    <row r="19" spans="1:9">
      <c r="A19" s="27" t="s">
        <v>137</v>
      </c>
      <c r="B19" s="27"/>
      <c r="C19" s="33"/>
      <c r="D19" s="34">
        <f>D17</f>
        <v>13285.674162873544</v>
      </c>
      <c r="E19" s="35">
        <f>E17</f>
        <v>96.931907344072883</v>
      </c>
    </row>
    <row r="20" spans="1:9">
      <c r="A20" s="27"/>
      <c r="B20" s="27"/>
      <c r="C20" s="33"/>
      <c r="D20" s="34"/>
      <c r="E20" s="35"/>
    </row>
    <row r="21" spans="1:9">
      <c r="A21" s="27" t="s">
        <v>139</v>
      </c>
      <c r="B21" s="27"/>
      <c r="C21" s="33"/>
      <c r="D21" s="34">
        <f>D23-(D17)</f>
        <v>420.51869652645655</v>
      </c>
      <c r="E21" s="35">
        <f>E23-(E17)</f>
        <v>3.0680926559271171</v>
      </c>
    </row>
    <row r="22" spans="1:9">
      <c r="A22" s="27"/>
      <c r="B22" s="27"/>
      <c r="C22" s="33"/>
      <c r="D22" s="34"/>
      <c r="E22" s="35"/>
    </row>
    <row r="23" spans="1:9">
      <c r="A23" s="36" t="s">
        <v>138</v>
      </c>
      <c r="B23" s="36"/>
      <c r="C23" s="37"/>
      <c r="D23" s="38">
        <v>13706.1928594</v>
      </c>
      <c r="E23" s="39">
        <v>100</v>
      </c>
    </row>
    <row r="24" spans="1:9">
      <c r="E24" s="17" t="s">
        <v>1317</v>
      </c>
    </row>
    <row r="25" spans="1:9" ht="23.65" customHeight="1">
      <c r="A25" s="162" t="s">
        <v>1329</v>
      </c>
      <c r="B25" s="162"/>
      <c r="C25" s="162"/>
      <c r="D25" s="162"/>
      <c r="E25" s="12"/>
      <c r="F25" s="75"/>
      <c r="G25" s="75"/>
      <c r="H25" s="75"/>
      <c r="I25" s="12"/>
    </row>
    <row r="26" spans="1:9">
      <c r="E26" s="17"/>
    </row>
    <row r="27" spans="1:9">
      <c r="A27" s="14" t="s">
        <v>145</v>
      </c>
    </row>
    <row r="28" spans="1:9">
      <c r="A28" s="14" t="s">
        <v>1324</v>
      </c>
    </row>
    <row r="29" spans="1:9">
      <c r="A29" s="14" t="s">
        <v>146</v>
      </c>
      <c r="B29" s="14"/>
      <c r="C29" s="40" t="s">
        <v>1330</v>
      </c>
      <c r="D29" s="16" t="s">
        <v>147</v>
      </c>
    </row>
    <row r="30" spans="1:9">
      <c r="A30" s="8" t="s">
        <v>171</v>
      </c>
      <c r="C30" s="41">
        <v>21.945799999999998</v>
      </c>
      <c r="D30" s="41">
        <v>22.200700000000001</v>
      </c>
    </row>
    <row r="31" spans="1:9">
      <c r="A31" s="8" t="s">
        <v>419</v>
      </c>
      <c r="C31" s="41">
        <v>21.945799999999998</v>
      </c>
      <c r="D31" s="41">
        <v>22.200700000000001</v>
      </c>
    </row>
    <row r="32" spans="1:9">
      <c r="A32" s="8" t="s">
        <v>174</v>
      </c>
      <c r="C32" s="41">
        <v>24.821400000000001</v>
      </c>
      <c r="D32" s="41">
        <v>25.116700000000002</v>
      </c>
    </row>
    <row r="33" spans="1:4">
      <c r="A33" s="8" t="s">
        <v>420</v>
      </c>
      <c r="C33" s="41">
        <v>24.821400000000001</v>
      </c>
      <c r="D33" s="41">
        <v>25.116700000000002</v>
      </c>
    </row>
    <row r="35" spans="1:4">
      <c r="A35" s="8" t="s">
        <v>166</v>
      </c>
    </row>
    <row r="36" spans="1:4">
      <c r="D36" s="74" t="s">
        <v>168</v>
      </c>
    </row>
    <row r="37" spans="1:4">
      <c r="A37" s="14" t="s">
        <v>1325</v>
      </c>
    </row>
    <row r="39" spans="1:4">
      <c r="A39" s="14" t="s">
        <v>1326</v>
      </c>
      <c r="D39" s="51">
        <v>0.436431083568247</v>
      </c>
    </row>
    <row r="41" spans="1:4">
      <c r="A41" s="14" t="s">
        <v>1348</v>
      </c>
      <c r="C41" s="8"/>
      <c r="D41" s="40" t="s">
        <v>168</v>
      </c>
    </row>
    <row r="42" spans="1:4">
      <c r="C42" s="8"/>
    </row>
    <row r="43" spans="1:4">
      <c r="A43" s="14" t="s">
        <v>275</v>
      </c>
      <c r="C43" s="8"/>
      <c r="D43" s="74" t="s">
        <v>168</v>
      </c>
    </row>
    <row r="44" spans="1:4">
      <c r="C44" s="8"/>
    </row>
    <row r="45" spans="1:4">
      <c r="A45" s="14" t="s">
        <v>1368</v>
      </c>
      <c r="C45" s="8"/>
      <c r="D45" s="74" t="s">
        <v>168</v>
      </c>
    </row>
    <row r="46" spans="1:4">
      <c r="C46" s="8"/>
    </row>
    <row r="47" spans="1:4">
      <c r="A47" s="14" t="s">
        <v>1369</v>
      </c>
      <c r="C47" s="8"/>
      <c r="D47" s="74" t="s">
        <v>168</v>
      </c>
    </row>
    <row r="48" spans="1:4">
      <c r="C48" s="8"/>
    </row>
    <row r="49" spans="1:9">
      <c r="A49" s="14" t="s">
        <v>1355</v>
      </c>
      <c r="C49" s="8"/>
      <c r="D49" s="74" t="s">
        <v>168</v>
      </c>
    </row>
    <row r="50" spans="1:9">
      <c r="C50" s="8"/>
    </row>
    <row r="51" spans="1:9">
      <c r="A51" s="14" t="s">
        <v>1351</v>
      </c>
      <c r="C51" s="8"/>
      <c r="D51" s="74" t="s">
        <v>168</v>
      </c>
    </row>
    <row r="52" spans="1:9">
      <c r="A52" s="14"/>
      <c r="C52" s="8"/>
    </row>
    <row r="53" spans="1:9">
      <c r="A53" s="14" t="s">
        <v>1352</v>
      </c>
      <c r="C53" s="8"/>
      <c r="D53" s="74" t="s">
        <v>168</v>
      </c>
    </row>
    <row r="54" spans="1:9">
      <c r="A54" s="14"/>
      <c r="C54" s="8"/>
    </row>
    <row r="55" spans="1:9">
      <c r="A55" s="14" t="s">
        <v>1353</v>
      </c>
      <c r="C55" s="8"/>
      <c r="D55" s="74" t="s">
        <v>168</v>
      </c>
    </row>
    <row r="56" spans="1:9">
      <c r="C56" s="8"/>
    </row>
    <row r="57" spans="1:9">
      <c r="A57" s="76" t="s">
        <v>1354</v>
      </c>
      <c r="B57" s="77"/>
      <c r="C57" s="77"/>
      <c r="D57" s="77"/>
    </row>
    <row r="59" spans="1:9">
      <c r="A59" s="76" t="s">
        <v>1538</v>
      </c>
      <c r="B59" s="77"/>
      <c r="C59" s="77"/>
      <c r="D59" s="77"/>
      <c r="E59" s="75"/>
      <c r="F59" s="77"/>
      <c r="G59" s="77"/>
      <c r="H59" s="77"/>
      <c r="I59" s="77"/>
    </row>
    <row r="60" spans="1:9">
      <c r="A60" s="98"/>
      <c r="B60" s="77"/>
      <c r="C60" s="77"/>
      <c r="D60" s="77"/>
      <c r="E60" s="75"/>
      <c r="F60" s="77"/>
      <c r="G60" s="77"/>
      <c r="H60" s="77"/>
      <c r="I60" s="77"/>
    </row>
    <row r="61" spans="1:9">
      <c r="A61" s="77"/>
      <c r="B61" s="77"/>
      <c r="C61" s="77"/>
      <c r="D61" s="77"/>
      <c r="E61" s="75"/>
      <c r="F61" s="77"/>
      <c r="G61" s="77"/>
      <c r="H61" s="77"/>
      <c r="I61" s="77"/>
    </row>
    <row r="62" spans="1:9">
      <c r="A62" s="77"/>
      <c r="B62" s="77"/>
      <c r="C62" s="77"/>
      <c r="D62" s="77"/>
      <c r="E62" s="75"/>
      <c r="F62" s="77"/>
      <c r="G62" s="77"/>
      <c r="H62" s="77"/>
      <c r="I62" s="77"/>
    </row>
    <row r="63" spans="1:9">
      <c r="A63" s="77"/>
      <c r="B63" s="77"/>
      <c r="C63" s="77"/>
      <c r="D63" s="77"/>
      <c r="E63" s="75"/>
      <c r="F63" s="77"/>
      <c r="G63" s="77"/>
      <c r="H63" s="77"/>
      <c r="I63" s="77"/>
    </row>
    <row r="64" spans="1:9">
      <c r="A64" s="77"/>
      <c r="B64" s="77"/>
      <c r="C64" s="77"/>
      <c r="D64" s="77"/>
      <c r="E64" s="75"/>
      <c r="F64" s="77"/>
      <c r="G64" s="77"/>
      <c r="H64" s="77"/>
      <c r="I64" s="77"/>
    </row>
    <row r="65" spans="1:9">
      <c r="A65" s="77"/>
      <c r="B65" s="77"/>
      <c r="C65" s="77"/>
      <c r="D65" s="77"/>
      <c r="E65" s="75"/>
      <c r="F65" s="77"/>
      <c r="G65" s="77"/>
      <c r="H65" s="77"/>
      <c r="I65" s="77"/>
    </row>
    <row r="66" spans="1:9">
      <c r="A66" s="77"/>
      <c r="B66" s="77"/>
      <c r="C66" s="77"/>
      <c r="D66" s="77"/>
      <c r="E66" s="75"/>
      <c r="F66" s="77"/>
      <c r="G66" s="77"/>
      <c r="H66" s="77"/>
      <c r="I66" s="77"/>
    </row>
    <row r="67" spans="1:9">
      <c r="A67" s="77"/>
      <c r="B67" s="77"/>
      <c r="C67" s="77"/>
      <c r="D67" s="77"/>
      <c r="E67" s="75"/>
      <c r="F67" s="77"/>
      <c r="G67" s="77"/>
      <c r="H67" s="77"/>
      <c r="I67" s="77"/>
    </row>
    <row r="68" spans="1:9">
      <c r="A68" s="77"/>
      <c r="B68" s="77"/>
      <c r="C68" s="77"/>
      <c r="D68" s="77"/>
      <c r="E68" s="75"/>
      <c r="F68" s="77"/>
      <c r="G68" s="77"/>
      <c r="H68" s="77"/>
      <c r="I68" s="77"/>
    </row>
    <row r="69" spans="1:9">
      <c r="A69" s="77"/>
      <c r="B69" s="77"/>
      <c r="C69" s="77"/>
      <c r="D69" s="77"/>
      <c r="E69" s="75"/>
      <c r="F69" s="77"/>
      <c r="G69" s="77"/>
      <c r="H69" s="77"/>
      <c r="I69" s="77"/>
    </row>
    <row r="70" spans="1:9">
      <c r="A70" s="77"/>
      <c r="B70" s="77"/>
      <c r="C70" s="77"/>
      <c r="D70" s="77"/>
      <c r="E70" s="75"/>
      <c r="F70" s="77"/>
      <c r="G70" s="77"/>
      <c r="H70" s="77"/>
      <c r="I70" s="77"/>
    </row>
    <row r="71" spans="1:9">
      <c r="A71" s="77"/>
      <c r="B71" s="99"/>
      <c r="C71" s="99"/>
      <c r="D71" s="99"/>
      <c r="E71" s="99"/>
      <c r="F71" s="77"/>
      <c r="G71" s="77"/>
      <c r="H71" s="77"/>
      <c r="I71" s="77"/>
    </row>
    <row r="72" spans="1:9">
      <c r="A72" s="77"/>
      <c r="B72" s="77"/>
      <c r="C72" s="77"/>
      <c r="D72" s="77"/>
      <c r="E72" s="75"/>
      <c r="F72" s="77"/>
      <c r="G72" s="77"/>
      <c r="H72" s="77"/>
      <c r="I72" s="77"/>
    </row>
    <row r="73" spans="1:9">
      <c r="A73" s="77"/>
      <c r="B73" s="77"/>
      <c r="C73" s="77"/>
      <c r="D73" s="77"/>
      <c r="E73" s="75"/>
      <c r="F73" s="77"/>
      <c r="G73" s="77"/>
      <c r="H73" s="77"/>
      <c r="I73" s="77"/>
    </row>
    <row r="74" spans="1:9">
      <c r="A74" s="77"/>
      <c r="B74" s="77"/>
      <c r="C74" s="77"/>
      <c r="D74" s="77"/>
      <c r="E74" s="75"/>
      <c r="F74" s="77"/>
      <c r="G74" s="77"/>
      <c r="H74" s="77"/>
      <c r="I74" s="77"/>
    </row>
    <row r="75" spans="1:9">
      <c r="A75" s="77"/>
      <c r="B75" s="77"/>
      <c r="C75" s="77"/>
      <c r="D75" s="77"/>
      <c r="E75" s="75"/>
      <c r="F75" s="77"/>
      <c r="G75" s="77"/>
      <c r="H75" s="77"/>
      <c r="I75" s="77"/>
    </row>
    <row r="76" spans="1:9">
      <c r="A76" s="100" t="s">
        <v>1418</v>
      </c>
      <c r="B76" s="77"/>
      <c r="C76" s="77"/>
      <c r="D76" s="77"/>
      <c r="E76" s="75"/>
      <c r="F76" s="77"/>
      <c r="G76" s="77"/>
      <c r="H76" s="77"/>
      <c r="I76" s="77"/>
    </row>
    <row r="77" spans="1:9">
      <c r="A77" s="77"/>
      <c r="B77" s="77"/>
      <c r="C77" s="77"/>
      <c r="D77" s="77"/>
      <c r="E77" s="75"/>
      <c r="F77" s="77"/>
      <c r="G77" s="77"/>
      <c r="H77" s="77"/>
      <c r="I77" s="77"/>
    </row>
    <row r="78" spans="1:9">
      <c r="A78" s="76" t="s">
        <v>1539</v>
      </c>
      <c r="B78" s="77"/>
      <c r="C78" s="77"/>
      <c r="D78" s="77"/>
      <c r="E78" s="75"/>
      <c r="F78" s="77"/>
      <c r="G78" s="77"/>
      <c r="H78" s="77"/>
      <c r="I78" s="77"/>
    </row>
    <row r="79" spans="1:9">
      <c r="A79" s="77"/>
      <c r="B79" s="77"/>
      <c r="C79" s="77"/>
      <c r="D79" s="77"/>
      <c r="E79" s="75"/>
      <c r="F79" s="77"/>
      <c r="G79" s="77"/>
      <c r="H79" s="77"/>
      <c r="I79" s="77"/>
    </row>
    <row r="80" spans="1:9">
      <c r="A80" s="77"/>
      <c r="B80" s="77"/>
      <c r="C80" s="77"/>
      <c r="D80" s="77"/>
      <c r="E80" s="75"/>
      <c r="F80" s="77"/>
      <c r="G80" s="77"/>
      <c r="H80" s="77"/>
      <c r="I80" s="77"/>
    </row>
    <row r="81" spans="1:9">
      <c r="A81" s="77"/>
      <c r="B81" s="77"/>
      <c r="C81" s="77"/>
      <c r="D81" s="77"/>
      <c r="E81" s="75"/>
      <c r="F81" s="77"/>
      <c r="G81" s="77"/>
      <c r="H81" s="77"/>
      <c r="I81" s="77"/>
    </row>
    <row r="82" spans="1:9">
      <c r="A82" s="77"/>
      <c r="B82" s="77"/>
      <c r="C82" s="77"/>
      <c r="D82" s="77"/>
      <c r="E82" s="75"/>
      <c r="F82" s="77"/>
      <c r="G82" s="77"/>
      <c r="H82" s="77"/>
      <c r="I82" s="77"/>
    </row>
    <row r="83" spans="1:9">
      <c r="A83" s="77"/>
      <c r="B83" s="77"/>
      <c r="C83" s="77"/>
      <c r="D83" s="77"/>
      <c r="E83" s="75"/>
      <c r="F83" s="77"/>
      <c r="G83" s="77"/>
      <c r="H83" s="77"/>
      <c r="I83" s="77"/>
    </row>
    <row r="84" spans="1:9">
      <c r="A84" s="77"/>
      <c r="B84" s="77"/>
      <c r="C84" s="77"/>
      <c r="D84" s="77"/>
      <c r="E84" s="75"/>
      <c r="F84" s="77"/>
      <c r="G84" s="77"/>
      <c r="H84" s="77"/>
      <c r="I84" s="77"/>
    </row>
    <row r="85" spans="1:9">
      <c r="A85" s="77"/>
      <c r="B85" s="77"/>
      <c r="C85" s="77"/>
      <c r="D85" s="77"/>
      <c r="E85" s="75"/>
      <c r="F85" s="77"/>
      <c r="G85" s="77"/>
      <c r="H85" s="77"/>
      <c r="I85" s="77"/>
    </row>
    <row r="86" spans="1:9">
      <c r="A86" s="77"/>
      <c r="B86" s="77"/>
      <c r="C86" s="77"/>
      <c r="D86" s="77"/>
      <c r="E86" s="75"/>
      <c r="F86" s="77"/>
      <c r="G86" s="77"/>
      <c r="H86" s="77"/>
      <c r="I86" s="77"/>
    </row>
    <row r="87" spans="1:9">
      <c r="A87" s="77"/>
      <c r="B87" s="77"/>
      <c r="C87" s="77"/>
      <c r="D87" s="77"/>
      <c r="E87" s="75"/>
      <c r="F87" s="77"/>
      <c r="G87" s="77"/>
      <c r="H87" s="77"/>
      <c r="I87" s="77"/>
    </row>
    <row r="88" spans="1:9">
      <c r="A88" s="77"/>
      <c r="B88" s="77"/>
      <c r="C88" s="77"/>
      <c r="D88" s="77"/>
      <c r="E88" s="75"/>
      <c r="F88" s="77"/>
      <c r="G88" s="77"/>
      <c r="H88" s="77"/>
      <c r="I88" s="77"/>
    </row>
    <row r="89" spans="1:9">
      <c r="A89" s="77"/>
      <c r="B89" s="77"/>
      <c r="C89" s="77"/>
      <c r="D89" s="77"/>
      <c r="E89" s="75"/>
      <c r="F89" s="77"/>
      <c r="G89" s="77"/>
      <c r="H89" s="77"/>
      <c r="I89" s="77"/>
    </row>
    <row r="90" spans="1:9">
      <c r="A90" s="77"/>
      <c r="B90" s="77"/>
      <c r="C90" s="77"/>
      <c r="D90" s="77"/>
      <c r="E90" s="75"/>
      <c r="F90" s="77"/>
      <c r="G90" s="77"/>
      <c r="H90" s="77"/>
      <c r="I90" s="77"/>
    </row>
    <row r="91" spans="1:9">
      <c r="A91" s="77"/>
      <c r="B91" s="77"/>
      <c r="C91" s="77"/>
      <c r="D91" s="77"/>
      <c r="E91" s="75"/>
      <c r="F91" s="77"/>
      <c r="G91" s="77"/>
      <c r="H91" s="77"/>
      <c r="I91" s="77"/>
    </row>
    <row r="92" spans="1:9">
      <c r="A92" s="77"/>
      <c r="B92" s="77"/>
      <c r="C92" s="77"/>
      <c r="D92" s="77"/>
      <c r="E92" s="75"/>
      <c r="F92" s="77"/>
      <c r="G92" s="77"/>
      <c r="H92" s="77"/>
      <c r="I92" s="77"/>
    </row>
    <row r="93" spans="1:9">
      <c r="A93" s="77"/>
      <c r="B93" s="77"/>
      <c r="C93" s="77"/>
      <c r="D93" s="77"/>
      <c r="E93" s="75"/>
      <c r="F93" s="77"/>
      <c r="G93" s="77"/>
      <c r="H93" s="77"/>
      <c r="I93" s="77"/>
    </row>
    <row r="94" spans="1:9">
      <c r="A94" s="77"/>
      <c r="B94" s="77"/>
      <c r="C94" s="77"/>
      <c r="D94" s="77"/>
      <c r="E94" s="75"/>
      <c r="F94" s="77"/>
      <c r="G94" s="77"/>
      <c r="H94" s="77"/>
      <c r="I94" s="77"/>
    </row>
    <row r="95" spans="1:9">
      <c r="A95" s="76" t="s">
        <v>1419</v>
      </c>
      <c r="B95" s="77"/>
      <c r="C95" s="77"/>
      <c r="D95" s="77"/>
      <c r="E95" s="75"/>
      <c r="F95" s="77"/>
      <c r="G95" s="77"/>
      <c r="H95" s="77"/>
      <c r="I95" s="77"/>
    </row>
    <row r="96" spans="1:9">
      <c r="A96" s="77"/>
      <c r="B96" s="77"/>
      <c r="C96" s="77"/>
      <c r="D96" s="77"/>
      <c r="E96" s="75"/>
      <c r="F96" s="77"/>
      <c r="G96" s="77"/>
      <c r="H96" s="77"/>
      <c r="I96" s="77"/>
    </row>
    <row r="97" spans="1:9">
      <c r="A97" s="77" t="s">
        <v>1386</v>
      </c>
      <c r="B97" s="77"/>
      <c r="C97" s="77"/>
      <c r="D97" s="77"/>
      <c r="E97" s="75"/>
      <c r="F97" s="77"/>
      <c r="G97" s="77"/>
      <c r="H97" s="77"/>
      <c r="I97" s="77"/>
    </row>
    <row r="98" spans="1:9">
      <c r="C98" s="8"/>
      <c r="D98" s="8"/>
      <c r="E98" s="12"/>
      <c r="F98" s="75"/>
    </row>
    <row r="99" spans="1:9">
      <c r="C99" s="8"/>
      <c r="D99" s="8"/>
      <c r="E99" s="12"/>
      <c r="F99" s="75"/>
    </row>
    <row r="100" spans="1:9">
      <c r="C100" s="8"/>
      <c r="D100" s="8"/>
      <c r="E100" s="12"/>
      <c r="F100" s="75"/>
    </row>
    <row r="101" spans="1:9">
      <c r="C101" s="8"/>
      <c r="D101" s="8"/>
      <c r="E101" s="12"/>
      <c r="F101" s="75"/>
    </row>
    <row r="102" spans="1:9">
      <c r="C102" s="8"/>
      <c r="D102" s="8"/>
      <c r="E102" s="12"/>
      <c r="F102" s="75"/>
    </row>
    <row r="103" spans="1:9">
      <c r="C103" s="8"/>
      <c r="D103" s="8"/>
      <c r="E103" s="12"/>
      <c r="F103" s="75"/>
    </row>
    <row r="104" spans="1:9">
      <c r="C104" s="8"/>
      <c r="D104" s="8"/>
      <c r="E104" s="12"/>
      <c r="F104" s="75"/>
    </row>
    <row r="105" spans="1:9">
      <c r="C105" s="8"/>
      <c r="D105" s="8"/>
      <c r="E105" s="12"/>
      <c r="F105" s="75"/>
    </row>
    <row r="106" spans="1:9">
      <c r="C106" s="8"/>
      <c r="D106" s="8"/>
      <c r="E106" s="12"/>
      <c r="F106" s="75"/>
    </row>
    <row r="107" spans="1:9">
      <c r="C107" s="8"/>
      <c r="D107" s="8"/>
      <c r="E107" s="12"/>
      <c r="F107" s="75"/>
    </row>
    <row r="108" spans="1:9">
      <c r="C108" s="8"/>
      <c r="D108" s="8"/>
      <c r="E108" s="12"/>
      <c r="F108" s="75"/>
    </row>
    <row r="109" spans="1:9">
      <c r="C109" s="8"/>
      <c r="D109" s="8"/>
      <c r="E109" s="12"/>
      <c r="F109" s="75"/>
    </row>
    <row r="110" spans="1:9">
      <c r="C110" s="8"/>
      <c r="D110" s="8"/>
      <c r="E110" s="12"/>
      <c r="F110" s="75"/>
    </row>
    <row r="111" spans="1:9">
      <c r="C111" s="8"/>
      <c r="D111" s="8"/>
      <c r="E111" s="12"/>
      <c r="F111" s="75"/>
    </row>
    <row r="112" spans="1:9">
      <c r="C112" s="8"/>
      <c r="D112" s="8"/>
      <c r="E112" s="12"/>
      <c r="F112" s="75"/>
    </row>
    <row r="113" spans="3:6">
      <c r="C113" s="8"/>
      <c r="D113" s="8"/>
      <c r="E113" s="12"/>
      <c r="F113" s="75"/>
    </row>
    <row r="114" spans="3:6">
      <c r="C114" s="8"/>
      <c r="D114" s="8"/>
      <c r="E114" s="12"/>
      <c r="F114" s="75"/>
    </row>
    <row r="115" spans="3:6">
      <c r="C115" s="8"/>
      <c r="D115" s="8"/>
      <c r="E115" s="12"/>
      <c r="F115" s="75"/>
    </row>
    <row r="116" spans="3:6">
      <c r="C116" s="8"/>
      <c r="D116" s="8"/>
      <c r="E116" s="12"/>
      <c r="F116" s="75"/>
    </row>
    <row r="117" spans="3:6">
      <c r="C117" s="8"/>
      <c r="D117" s="8"/>
      <c r="E117" s="12"/>
      <c r="F117" s="75"/>
    </row>
    <row r="118" spans="3:6">
      <c r="C118" s="8"/>
      <c r="D118" s="8"/>
      <c r="E118" s="12"/>
      <c r="F118" s="75"/>
    </row>
    <row r="119" spans="3:6">
      <c r="C119" s="8"/>
      <c r="D119" s="8"/>
      <c r="E119" s="12"/>
      <c r="F119" s="75"/>
    </row>
  </sheetData>
  <mergeCells count="2">
    <mergeCell ref="A1:E1"/>
    <mergeCell ref="A25:D25"/>
  </mergeCells>
  <conditionalFormatting sqref="E2:E3 E5:E24 E26:E58 E120:E65536">
    <cfRule type="cellIs" dxfId="13" priority="3" stopIfTrue="1" operator="between">
      <formula>0.009</formula>
      <formula>-0.009</formula>
    </cfRule>
  </conditionalFormatting>
  <conditionalFormatting sqref="F25:H25">
    <cfRule type="cellIs" dxfId="12" priority="2" stopIfTrue="1" operator="between">
      <formula>0.009</formula>
      <formula>-0.009</formula>
    </cfRule>
  </conditionalFormatting>
  <conditionalFormatting sqref="F98:F119">
    <cfRule type="cellIs" dxfId="11"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BEEE2-3E0C-425D-94AF-60E81EAEC0F1}">
  <dimension ref="A1:I113"/>
  <sheetViews>
    <sheetView zoomScale="80" zoomScaleNormal="80" workbookViewId="0">
      <selection sqref="A1:E1"/>
    </sheetView>
  </sheetViews>
  <sheetFormatPr defaultColWidth="9.28515625" defaultRowHeight="11.25"/>
  <cols>
    <col min="1" max="1" width="28.42578125" style="8" bestFit="1" customWidth="1"/>
    <col min="2" max="2" width="78.140625" style="8" bestFit="1" customWidth="1"/>
    <col min="3" max="3" width="8.140625" style="9" bestFit="1" customWidth="1"/>
    <col min="4" max="4" width="15.7109375" style="12" customWidth="1"/>
    <col min="5" max="5" width="24.85546875" style="13" customWidth="1"/>
    <col min="6" max="16384" width="9.28515625" style="8"/>
  </cols>
  <sheetData>
    <row r="1" spans="1:5" s="1" customFormat="1" ht="15">
      <c r="A1" s="160" t="s">
        <v>42</v>
      </c>
      <c r="B1" s="174"/>
      <c r="C1" s="174"/>
      <c r="D1" s="174"/>
      <c r="E1" s="174"/>
    </row>
    <row r="2" spans="1:5" s="1" customFormat="1" ht="12">
      <c r="C2" s="6"/>
      <c r="D2" s="7"/>
      <c r="E2" s="11"/>
    </row>
    <row r="3" spans="1:5" s="1" customFormat="1" ht="12">
      <c r="A3" s="10" t="s">
        <v>7</v>
      </c>
      <c r="B3" s="2"/>
      <c r="C3" s="4"/>
      <c r="D3" s="5"/>
      <c r="E3" s="11"/>
    </row>
    <row r="4" spans="1:5" s="1" customFormat="1" ht="19.149999999999999" customHeight="1">
      <c r="A4" s="18" t="s">
        <v>2</v>
      </c>
      <c r="B4" s="18" t="s">
        <v>0</v>
      </c>
      <c r="C4" s="20" t="s">
        <v>1</v>
      </c>
      <c r="D4" s="21" t="s">
        <v>6</v>
      </c>
      <c r="E4" s="91" t="s">
        <v>3</v>
      </c>
    </row>
    <row r="5" spans="1:5">
      <c r="A5" s="22" t="s">
        <v>601</v>
      </c>
      <c r="B5" s="23"/>
      <c r="C5" s="24"/>
      <c r="D5" s="25"/>
      <c r="E5" s="26"/>
    </row>
    <row r="6" spans="1:5">
      <c r="A6" s="28" t="s">
        <v>1319</v>
      </c>
      <c r="B6" s="28" t="s">
        <v>1318</v>
      </c>
      <c r="C6" s="32">
        <v>4106690.0440000002</v>
      </c>
      <c r="D6" s="30">
        <v>73025.552500000005</v>
      </c>
      <c r="E6" s="31">
        <v>58.850250404371899</v>
      </c>
    </row>
    <row r="7" spans="1:5">
      <c r="A7" s="28" t="s">
        <v>1307</v>
      </c>
      <c r="B7" s="28" t="s">
        <v>1374</v>
      </c>
      <c r="C7" s="32">
        <v>21914719.247000001</v>
      </c>
      <c r="D7" s="30">
        <v>25219.656139999999</v>
      </c>
      <c r="E7" s="31">
        <v>20.324160901776899</v>
      </c>
    </row>
    <row r="8" spans="1:5">
      <c r="A8" s="28" t="s">
        <v>1320</v>
      </c>
      <c r="B8" s="28" t="s">
        <v>1383</v>
      </c>
      <c r="C8" s="32">
        <v>17682120.256000001</v>
      </c>
      <c r="D8" s="30">
        <v>12428.53246</v>
      </c>
      <c r="E8" s="31">
        <v>10.015976906574799</v>
      </c>
    </row>
    <row r="9" spans="1:5">
      <c r="A9" s="28" t="s">
        <v>1321</v>
      </c>
      <c r="B9" s="28" t="s">
        <v>1384</v>
      </c>
      <c r="C9" s="32">
        <v>36438507.149999999</v>
      </c>
      <c r="D9" s="30">
        <v>9111.3758359999993</v>
      </c>
      <c r="E9" s="31">
        <v>7.3427277318708901</v>
      </c>
    </row>
    <row r="10" spans="1:5">
      <c r="A10" s="28" t="s">
        <v>1323</v>
      </c>
      <c r="B10" s="28" t="s">
        <v>1322</v>
      </c>
      <c r="C10" s="32">
        <v>1483902.88</v>
      </c>
      <c r="D10" s="30">
        <v>1.48390288E-3</v>
      </c>
      <c r="E10" s="31">
        <v>1.1958561499931001E-6</v>
      </c>
    </row>
    <row r="11" spans="1:5">
      <c r="A11" s="28" t="s">
        <v>1316</v>
      </c>
      <c r="B11" s="28" t="s">
        <v>1315</v>
      </c>
      <c r="C11" s="32">
        <v>1370528.45</v>
      </c>
      <c r="D11" s="30">
        <v>1.3705284499999999E-3</v>
      </c>
      <c r="E11" s="31">
        <v>1.1044893151450801E-6</v>
      </c>
    </row>
    <row r="12" spans="1:5">
      <c r="A12" s="27" t="s">
        <v>65</v>
      </c>
      <c r="B12" s="27"/>
      <c r="C12" s="33"/>
      <c r="D12" s="34">
        <f>SUM(D6:D11)</f>
        <v>119785.11979043133</v>
      </c>
      <c r="E12" s="35">
        <f>SUM(E6:E11)</f>
        <v>96.533118244939956</v>
      </c>
    </row>
    <row r="13" spans="1:5">
      <c r="A13" s="28"/>
      <c r="B13" s="28"/>
      <c r="C13" s="29"/>
      <c r="D13" s="30"/>
      <c r="E13" s="31"/>
    </row>
    <row r="14" spans="1:5">
      <c r="A14" s="27" t="s">
        <v>137</v>
      </c>
      <c r="B14" s="27"/>
      <c r="C14" s="33"/>
      <c r="D14" s="34">
        <f>D12</f>
        <v>119785.11979043133</v>
      </c>
      <c r="E14" s="35">
        <f>E12</f>
        <v>96.533118244939956</v>
      </c>
    </row>
    <row r="15" spans="1:5">
      <c r="A15" s="27"/>
      <c r="B15" s="27"/>
      <c r="C15" s="33"/>
      <c r="D15" s="34"/>
      <c r="E15" s="35"/>
    </row>
    <row r="16" spans="1:5">
      <c r="A16" s="27" t="s">
        <v>139</v>
      </c>
      <c r="B16" s="27"/>
      <c r="C16" s="33"/>
      <c r="D16" s="34">
        <f>D18-(D12)</f>
        <v>4301.9520541686652</v>
      </c>
      <c r="E16" s="35">
        <f>E18-(E12)</f>
        <v>3.4668817550600437</v>
      </c>
    </row>
    <row r="17" spans="1:9">
      <c r="A17" s="27"/>
      <c r="B17" s="27"/>
      <c r="C17" s="33"/>
      <c r="D17" s="34"/>
      <c r="E17" s="35"/>
    </row>
    <row r="18" spans="1:9">
      <c r="A18" s="36" t="s">
        <v>138</v>
      </c>
      <c r="B18" s="36"/>
      <c r="C18" s="37"/>
      <c r="D18" s="38">
        <v>124087.0718446</v>
      </c>
      <c r="E18" s="39">
        <v>100</v>
      </c>
    </row>
    <row r="19" spans="1:9">
      <c r="E19" s="17" t="s">
        <v>1317</v>
      </c>
    </row>
    <row r="20" spans="1:9" ht="23.65" customHeight="1">
      <c r="A20" s="162" t="s">
        <v>1329</v>
      </c>
      <c r="B20" s="162"/>
      <c r="C20" s="162"/>
      <c r="D20" s="162"/>
      <c r="E20" s="12"/>
      <c r="F20" s="75"/>
      <c r="G20" s="75"/>
      <c r="H20" s="75"/>
      <c r="I20" s="12"/>
    </row>
    <row r="21" spans="1:9">
      <c r="E21" s="17"/>
    </row>
    <row r="22" spans="1:9">
      <c r="A22" s="14" t="s">
        <v>145</v>
      </c>
    </row>
    <row r="23" spans="1:9">
      <c r="A23" s="14" t="s">
        <v>1324</v>
      </c>
    </row>
    <row r="24" spans="1:9">
      <c r="A24" s="14" t="s">
        <v>146</v>
      </c>
      <c r="B24" s="14"/>
      <c r="C24" s="40" t="s">
        <v>1330</v>
      </c>
      <c r="D24" s="16" t="s">
        <v>147</v>
      </c>
    </row>
    <row r="25" spans="1:9">
      <c r="A25" s="8" t="s">
        <v>171</v>
      </c>
      <c r="C25" s="41">
        <v>162.52010000000001</v>
      </c>
      <c r="D25" s="41">
        <v>165.58</v>
      </c>
    </row>
    <row r="26" spans="1:9">
      <c r="A26" s="8" t="s">
        <v>419</v>
      </c>
      <c r="C26" s="41">
        <v>40.0246</v>
      </c>
      <c r="D26" s="41">
        <v>40.778199999999998</v>
      </c>
    </row>
    <row r="27" spans="1:9">
      <c r="A27" s="8" t="s">
        <v>174</v>
      </c>
      <c r="C27" s="41">
        <v>185.1474</v>
      </c>
      <c r="D27" s="41">
        <v>188.77600000000001</v>
      </c>
    </row>
    <row r="28" spans="1:9">
      <c r="A28" s="8" t="s">
        <v>420</v>
      </c>
      <c r="C28" s="41">
        <v>47.554499999999997</v>
      </c>
      <c r="D28" s="41">
        <v>48.4861</v>
      </c>
    </row>
    <row r="30" spans="1:9">
      <c r="A30" s="8" t="s">
        <v>166</v>
      </c>
    </row>
    <row r="31" spans="1:9">
      <c r="D31" s="74" t="s">
        <v>168</v>
      </c>
    </row>
    <row r="32" spans="1:9">
      <c r="A32" s="14" t="s">
        <v>1325</v>
      </c>
    </row>
    <row r="34" spans="1:4">
      <c r="A34" s="14" t="s">
        <v>1326</v>
      </c>
      <c r="D34" s="51">
        <v>0.49916678304731799</v>
      </c>
    </row>
    <row r="36" spans="1:4">
      <c r="A36" s="14" t="s">
        <v>1348</v>
      </c>
      <c r="C36" s="8"/>
      <c r="D36" s="40" t="s">
        <v>168</v>
      </c>
    </row>
    <row r="37" spans="1:4">
      <c r="C37" s="8"/>
    </row>
    <row r="38" spans="1:4">
      <c r="A38" s="14" t="s">
        <v>275</v>
      </c>
      <c r="C38" s="8"/>
      <c r="D38" s="74" t="s">
        <v>168</v>
      </c>
    </row>
    <row r="39" spans="1:4">
      <c r="C39" s="8"/>
    </row>
    <row r="40" spans="1:4">
      <c r="A40" s="14" t="s">
        <v>1368</v>
      </c>
      <c r="C40" s="8"/>
      <c r="D40" s="74" t="s">
        <v>168</v>
      </c>
    </row>
    <row r="41" spans="1:4">
      <c r="C41" s="8"/>
    </row>
    <row r="42" spans="1:4">
      <c r="A42" s="14" t="s">
        <v>1370</v>
      </c>
      <c r="C42" s="8"/>
      <c r="D42" s="74" t="s">
        <v>168</v>
      </c>
    </row>
    <row r="43" spans="1:4">
      <c r="C43" s="8"/>
    </row>
    <row r="44" spans="1:4">
      <c r="A44" s="14" t="s">
        <v>1355</v>
      </c>
      <c r="C44" s="8"/>
      <c r="D44" s="74" t="s">
        <v>168</v>
      </c>
    </row>
    <row r="45" spans="1:4">
      <c r="C45" s="8"/>
    </row>
    <row r="46" spans="1:4">
      <c r="A46" s="14" t="s">
        <v>1351</v>
      </c>
      <c r="C46" s="8"/>
      <c r="D46" s="74" t="s">
        <v>168</v>
      </c>
    </row>
    <row r="47" spans="1:4">
      <c r="A47" s="14"/>
      <c r="C47" s="8"/>
    </row>
    <row r="48" spans="1:4">
      <c r="A48" s="14" t="s">
        <v>1352</v>
      </c>
      <c r="C48" s="8"/>
      <c r="D48" s="74" t="s">
        <v>168</v>
      </c>
    </row>
    <row r="49" spans="1:9">
      <c r="A49" s="14"/>
      <c r="C49" s="8"/>
    </row>
    <row r="50" spans="1:9">
      <c r="A50" s="14" t="s">
        <v>1353</v>
      </c>
      <c r="C50" s="8"/>
      <c r="D50" s="74" t="s">
        <v>168</v>
      </c>
    </row>
    <row r="51" spans="1:9">
      <c r="C51" s="8"/>
    </row>
    <row r="52" spans="1:9">
      <c r="A52" s="76" t="s">
        <v>1354</v>
      </c>
      <c r="B52" s="77"/>
      <c r="C52" s="77"/>
      <c r="D52" s="77"/>
    </row>
    <row r="54" spans="1:9">
      <c r="A54" s="76" t="s">
        <v>1538</v>
      </c>
      <c r="B54" s="77"/>
      <c r="C54" s="77"/>
      <c r="D54" s="77"/>
      <c r="E54" s="75"/>
      <c r="F54" s="77"/>
      <c r="G54" s="77"/>
      <c r="H54" s="77"/>
      <c r="I54" s="77"/>
    </row>
    <row r="55" spans="1:9">
      <c r="A55" s="98"/>
      <c r="B55" s="77"/>
      <c r="C55" s="77"/>
      <c r="D55" s="77"/>
      <c r="E55" s="75"/>
      <c r="F55" s="77"/>
      <c r="G55" s="77"/>
      <c r="H55" s="77"/>
      <c r="I55" s="77"/>
    </row>
    <row r="56" spans="1:9">
      <c r="A56" s="77"/>
      <c r="B56" s="77"/>
      <c r="C56" s="77"/>
      <c r="D56" s="77"/>
      <c r="E56" s="75"/>
      <c r="F56" s="77"/>
      <c r="G56" s="77"/>
      <c r="H56" s="77"/>
      <c r="I56" s="77"/>
    </row>
    <row r="57" spans="1:9">
      <c r="A57" s="77"/>
      <c r="B57" s="77"/>
      <c r="C57" s="77"/>
      <c r="D57" s="77"/>
      <c r="E57" s="75"/>
      <c r="F57" s="77"/>
      <c r="G57" s="77"/>
      <c r="H57" s="77"/>
      <c r="I57" s="77"/>
    </row>
    <row r="58" spans="1:9">
      <c r="A58" s="77"/>
      <c r="B58" s="77"/>
      <c r="C58" s="77"/>
      <c r="D58" s="77"/>
      <c r="E58" s="75"/>
      <c r="F58" s="77"/>
      <c r="G58" s="77"/>
      <c r="H58" s="77"/>
      <c r="I58" s="77"/>
    </row>
    <row r="59" spans="1:9">
      <c r="A59" s="77"/>
      <c r="B59" s="77"/>
      <c r="C59" s="77"/>
      <c r="D59" s="77"/>
      <c r="E59" s="75"/>
      <c r="F59" s="77"/>
      <c r="G59" s="77"/>
      <c r="H59" s="77"/>
      <c r="I59" s="77"/>
    </row>
    <row r="60" spans="1:9">
      <c r="A60" s="77"/>
      <c r="B60" s="77"/>
      <c r="C60" s="77"/>
      <c r="D60" s="77"/>
      <c r="E60" s="75"/>
      <c r="F60" s="77"/>
      <c r="G60" s="77"/>
      <c r="H60" s="77"/>
      <c r="I60" s="77"/>
    </row>
    <row r="61" spans="1:9">
      <c r="A61" s="77"/>
      <c r="B61" s="77"/>
      <c r="C61" s="77"/>
      <c r="D61" s="77"/>
      <c r="E61" s="75"/>
      <c r="F61" s="77"/>
      <c r="G61" s="77"/>
      <c r="H61" s="77"/>
      <c r="I61" s="77"/>
    </row>
    <row r="62" spans="1:9">
      <c r="A62" s="77"/>
      <c r="B62" s="77"/>
      <c r="C62" s="77"/>
      <c r="D62" s="77"/>
      <c r="E62" s="75"/>
      <c r="F62" s="77"/>
      <c r="G62" s="77"/>
      <c r="H62" s="77"/>
      <c r="I62" s="77"/>
    </row>
    <row r="63" spans="1:9">
      <c r="A63" s="77"/>
      <c r="B63" s="77"/>
      <c r="C63" s="77"/>
      <c r="D63" s="77"/>
      <c r="E63" s="75"/>
      <c r="F63" s="77"/>
      <c r="G63" s="77"/>
      <c r="H63" s="77"/>
      <c r="I63" s="77"/>
    </row>
    <row r="64" spans="1:9">
      <c r="A64" s="77"/>
      <c r="B64" s="77"/>
      <c r="C64" s="77"/>
      <c r="D64" s="77"/>
      <c r="E64" s="75"/>
      <c r="F64" s="77"/>
      <c r="G64" s="77"/>
      <c r="H64" s="77"/>
      <c r="I64" s="77"/>
    </row>
    <row r="65" spans="1:9">
      <c r="A65" s="77"/>
      <c r="B65" s="77"/>
      <c r="C65" s="77"/>
      <c r="D65" s="77"/>
      <c r="E65" s="75"/>
      <c r="F65" s="77"/>
      <c r="G65" s="77"/>
      <c r="H65" s="77"/>
      <c r="I65" s="77"/>
    </row>
    <row r="66" spans="1:9">
      <c r="A66" s="77"/>
      <c r="B66" s="77"/>
      <c r="C66" s="77"/>
      <c r="D66" s="77"/>
      <c r="E66" s="75"/>
      <c r="F66" s="77"/>
      <c r="G66" s="77"/>
      <c r="H66" s="77"/>
      <c r="I66" s="77"/>
    </row>
    <row r="67" spans="1:9">
      <c r="A67" s="77"/>
      <c r="B67" s="77"/>
      <c r="C67" s="77"/>
      <c r="D67" s="77"/>
      <c r="E67" s="75"/>
      <c r="F67" s="77"/>
      <c r="G67" s="77"/>
      <c r="H67" s="77"/>
      <c r="I67" s="77"/>
    </row>
    <row r="68" spans="1:9">
      <c r="A68" s="77"/>
      <c r="B68" s="77"/>
      <c r="C68" s="77"/>
      <c r="D68" s="77"/>
      <c r="E68" s="75"/>
      <c r="F68" s="77"/>
      <c r="G68" s="77"/>
      <c r="H68" s="77"/>
      <c r="I68" s="77"/>
    </row>
    <row r="69" spans="1:9">
      <c r="A69" s="77"/>
      <c r="B69" s="77"/>
      <c r="C69" s="77"/>
      <c r="D69" s="77"/>
      <c r="E69" s="75"/>
      <c r="F69" s="77"/>
      <c r="G69" s="77"/>
      <c r="H69" s="77"/>
      <c r="I69" s="77"/>
    </row>
    <row r="70" spans="1:9">
      <c r="A70" s="77"/>
      <c r="B70" s="77"/>
      <c r="C70" s="77"/>
      <c r="D70" s="77"/>
      <c r="E70" s="75"/>
      <c r="F70" s="77"/>
      <c r="G70" s="77"/>
      <c r="H70" s="77"/>
      <c r="I70" s="77"/>
    </row>
    <row r="71" spans="1:9">
      <c r="A71" s="77"/>
      <c r="B71" s="77"/>
      <c r="C71" s="77"/>
      <c r="D71" s="77"/>
      <c r="E71" s="75"/>
      <c r="F71" s="77"/>
      <c r="G71" s="77"/>
      <c r="H71" s="77"/>
      <c r="I71" s="77"/>
    </row>
    <row r="72" spans="1:9">
      <c r="A72" s="76"/>
      <c r="B72" s="77"/>
      <c r="C72" s="77"/>
      <c r="D72" s="77"/>
      <c r="E72" s="75"/>
      <c r="F72" s="77"/>
      <c r="G72" s="77"/>
      <c r="H72" s="77"/>
      <c r="I72" s="77"/>
    </row>
    <row r="73" spans="1:9">
      <c r="A73" s="76" t="s">
        <v>1420</v>
      </c>
      <c r="B73" s="77"/>
      <c r="C73" s="77"/>
      <c r="D73" s="77"/>
      <c r="E73" s="75"/>
      <c r="F73" s="77"/>
      <c r="G73" s="77"/>
      <c r="H73" s="77"/>
      <c r="I73" s="77"/>
    </row>
    <row r="74" spans="1:9">
      <c r="A74" s="77"/>
      <c r="B74" s="77"/>
      <c r="C74" s="77"/>
      <c r="D74" s="77"/>
      <c r="E74" s="75"/>
      <c r="F74" s="77"/>
      <c r="G74" s="77"/>
      <c r="H74" s="77"/>
      <c r="I74" s="77"/>
    </row>
    <row r="75" spans="1:9">
      <c r="A75" s="76" t="s">
        <v>1539</v>
      </c>
      <c r="B75" s="77"/>
      <c r="C75" s="77"/>
      <c r="D75" s="77"/>
      <c r="E75" s="75"/>
      <c r="F75" s="77"/>
      <c r="G75" s="77"/>
      <c r="H75" s="77"/>
      <c r="I75" s="77"/>
    </row>
    <row r="76" spans="1:9">
      <c r="A76" s="77"/>
      <c r="B76" s="77"/>
      <c r="C76" s="77"/>
      <c r="D76" s="77"/>
      <c r="E76" s="75"/>
      <c r="F76" s="77"/>
      <c r="G76" s="77"/>
      <c r="H76" s="77"/>
      <c r="I76" s="77"/>
    </row>
    <row r="77" spans="1:9">
      <c r="A77" s="77"/>
      <c r="B77" s="77"/>
      <c r="C77" s="77"/>
      <c r="D77" s="77"/>
      <c r="E77" s="75"/>
      <c r="F77" s="77"/>
      <c r="G77" s="77"/>
      <c r="H77" s="77"/>
      <c r="I77" s="77"/>
    </row>
    <row r="78" spans="1:9">
      <c r="A78" s="77"/>
      <c r="B78" s="77"/>
      <c r="C78" s="77"/>
      <c r="D78" s="77"/>
      <c r="E78" s="75"/>
      <c r="F78" s="77"/>
      <c r="G78" s="77"/>
      <c r="H78" s="77"/>
      <c r="I78" s="77"/>
    </row>
    <row r="79" spans="1:9">
      <c r="A79" s="77"/>
      <c r="B79" s="77"/>
      <c r="C79" s="77"/>
      <c r="D79" s="77"/>
      <c r="E79" s="75"/>
      <c r="F79" s="77"/>
      <c r="G79" s="77"/>
      <c r="H79" s="77"/>
      <c r="I79" s="77"/>
    </row>
    <row r="80" spans="1:9">
      <c r="A80" s="77"/>
      <c r="B80" s="77"/>
      <c r="C80" s="77"/>
      <c r="D80" s="77"/>
      <c r="E80" s="75"/>
      <c r="F80" s="77"/>
      <c r="G80" s="77"/>
      <c r="H80" s="77"/>
      <c r="I80" s="77"/>
    </row>
    <row r="81" spans="1:9">
      <c r="A81" s="77"/>
      <c r="B81" s="77"/>
      <c r="C81" s="77"/>
      <c r="D81" s="77"/>
      <c r="E81" s="75"/>
      <c r="F81" s="77"/>
      <c r="G81" s="77"/>
      <c r="H81" s="77"/>
      <c r="I81" s="77"/>
    </row>
    <row r="82" spans="1:9">
      <c r="A82" s="77"/>
      <c r="B82" s="77"/>
      <c r="C82" s="77"/>
      <c r="D82" s="77"/>
      <c r="E82" s="75"/>
      <c r="F82" s="77"/>
      <c r="G82" s="77"/>
      <c r="H82" s="77"/>
      <c r="I82" s="77"/>
    </row>
    <row r="83" spans="1:9">
      <c r="A83" s="77"/>
      <c r="B83" s="77"/>
      <c r="C83" s="77"/>
      <c r="D83" s="77"/>
      <c r="E83" s="75"/>
      <c r="F83" s="77"/>
      <c r="G83" s="77"/>
      <c r="H83" s="77"/>
      <c r="I83" s="77"/>
    </row>
    <row r="84" spans="1:9">
      <c r="A84" s="77"/>
      <c r="B84" s="77"/>
      <c r="C84" s="77"/>
      <c r="D84" s="77"/>
      <c r="E84" s="75"/>
      <c r="F84" s="77"/>
      <c r="G84" s="77"/>
      <c r="H84" s="77"/>
      <c r="I84" s="77"/>
    </row>
    <row r="85" spans="1:9">
      <c r="A85" s="77"/>
      <c r="B85" s="77"/>
      <c r="C85" s="77"/>
      <c r="D85" s="77"/>
      <c r="E85" s="75"/>
      <c r="F85" s="77"/>
      <c r="G85" s="77"/>
      <c r="H85" s="77"/>
      <c r="I85" s="77"/>
    </row>
    <row r="86" spans="1:9">
      <c r="A86" s="77"/>
      <c r="B86" s="101"/>
      <c r="C86" s="101"/>
      <c r="D86" s="101"/>
      <c r="E86" s="101"/>
      <c r="F86" s="77"/>
      <c r="G86" s="77"/>
      <c r="H86" s="77"/>
      <c r="I86" s="77"/>
    </row>
    <row r="87" spans="1:9">
      <c r="A87" s="77"/>
      <c r="B87" s="77"/>
      <c r="C87" s="77"/>
      <c r="D87" s="77"/>
      <c r="E87" s="75"/>
      <c r="F87" s="77"/>
      <c r="G87" s="77"/>
      <c r="H87" s="77"/>
      <c r="I87" s="77"/>
    </row>
    <row r="88" spans="1:9">
      <c r="A88" s="77"/>
      <c r="B88" s="77"/>
      <c r="C88" s="77"/>
      <c r="D88" s="77"/>
      <c r="E88" s="75"/>
      <c r="F88" s="77"/>
      <c r="G88" s="77"/>
      <c r="H88" s="77"/>
      <c r="I88" s="77"/>
    </row>
    <row r="89" spans="1:9">
      <c r="A89" s="77"/>
      <c r="B89" s="77"/>
      <c r="C89" s="77"/>
      <c r="D89" s="77"/>
      <c r="E89" s="75"/>
      <c r="F89" s="77"/>
      <c r="G89" s="77"/>
      <c r="H89" s="77"/>
      <c r="I89" s="77"/>
    </row>
    <row r="90" spans="1:9">
      <c r="A90" s="77"/>
      <c r="B90" s="77"/>
      <c r="C90" s="77"/>
      <c r="D90" s="77"/>
      <c r="E90" s="75"/>
      <c r="F90" s="77"/>
      <c r="G90" s="77"/>
      <c r="H90" s="77"/>
      <c r="I90" s="77"/>
    </row>
    <row r="91" spans="1:9">
      <c r="A91" s="102" t="s">
        <v>1421</v>
      </c>
      <c r="B91" s="77"/>
      <c r="C91" s="77"/>
      <c r="D91" s="77"/>
      <c r="E91" s="75"/>
      <c r="F91" s="77"/>
      <c r="G91" s="77"/>
      <c r="H91" s="77"/>
      <c r="I91" s="77"/>
    </row>
    <row r="92" spans="1:9">
      <c r="A92" s="77"/>
      <c r="B92" s="77"/>
      <c r="C92" s="77"/>
      <c r="D92" s="77"/>
      <c r="E92" s="75"/>
      <c r="F92" s="77"/>
      <c r="G92" s="77"/>
      <c r="H92" s="77"/>
      <c r="I92" s="77"/>
    </row>
    <row r="93" spans="1:9">
      <c r="A93" s="8" t="s">
        <v>1422</v>
      </c>
      <c r="B93" s="77"/>
      <c r="C93" s="77"/>
      <c r="D93" s="77"/>
      <c r="E93" s="75"/>
      <c r="F93" s="77"/>
      <c r="G93" s="77"/>
      <c r="H93" s="77"/>
      <c r="I93" s="77"/>
    </row>
    <row r="94" spans="1:9">
      <c r="A94" s="77"/>
      <c r="B94" s="77"/>
      <c r="C94" s="77"/>
      <c r="D94" s="77"/>
      <c r="E94" s="75"/>
      <c r="F94" s="77"/>
      <c r="G94" s="77"/>
      <c r="H94" s="77"/>
      <c r="I94" s="77"/>
    </row>
    <row r="95" spans="1:9">
      <c r="A95" s="77" t="s">
        <v>1386</v>
      </c>
      <c r="B95" s="77"/>
      <c r="C95" s="77"/>
      <c r="D95" s="77"/>
      <c r="E95" s="75"/>
      <c r="F95" s="77"/>
      <c r="G95" s="77"/>
      <c r="H95" s="77"/>
      <c r="I95" s="77"/>
    </row>
    <row r="96" spans="1:9">
      <c r="A96" s="77"/>
      <c r="B96" s="77"/>
      <c r="C96" s="77"/>
      <c r="D96" s="77"/>
      <c r="E96" s="75"/>
      <c r="F96" s="77"/>
      <c r="G96" s="77"/>
      <c r="H96" s="77"/>
      <c r="I96" s="77"/>
    </row>
    <row r="97" spans="1:9">
      <c r="A97" s="77"/>
      <c r="B97" s="77"/>
      <c r="C97" s="77"/>
      <c r="D97" s="77"/>
      <c r="E97" s="75"/>
      <c r="F97" s="77"/>
      <c r="G97" s="77"/>
      <c r="H97" s="77"/>
      <c r="I97" s="77"/>
    </row>
    <row r="98" spans="1:9">
      <c r="A98" s="77"/>
      <c r="B98" s="77"/>
      <c r="C98" s="77"/>
      <c r="D98" s="77"/>
      <c r="E98" s="75"/>
      <c r="F98" s="77"/>
      <c r="G98" s="77"/>
      <c r="H98" s="77"/>
      <c r="I98" s="77"/>
    </row>
    <row r="99" spans="1:9">
      <c r="A99" s="77"/>
      <c r="B99" s="77"/>
      <c r="C99" s="77"/>
      <c r="D99" s="77"/>
      <c r="E99" s="75"/>
      <c r="F99" s="77"/>
      <c r="G99" s="77"/>
      <c r="H99" s="77"/>
      <c r="I99" s="77"/>
    </row>
    <row r="100" spans="1:9">
      <c r="A100" s="77"/>
      <c r="B100" s="77"/>
      <c r="C100" s="77"/>
      <c r="D100" s="77"/>
      <c r="E100" s="75"/>
      <c r="F100" s="77"/>
      <c r="G100" s="77"/>
      <c r="H100" s="77"/>
      <c r="I100" s="77"/>
    </row>
    <row r="101" spans="1:9">
      <c r="A101" s="77"/>
      <c r="B101" s="77"/>
      <c r="C101" s="77"/>
      <c r="D101" s="77"/>
      <c r="E101" s="75"/>
      <c r="F101" s="77"/>
      <c r="G101" s="77"/>
      <c r="H101" s="77"/>
      <c r="I101" s="77"/>
    </row>
    <row r="102" spans="1:9">
      <c r="A102" s="77"/>
      <c r="B102" s="77"/>
      <c r="C102" s="77"/>
      <c r="D102" s="77"/>
      <c r="E102" s="75"/>
      <c r="F102" s="77"/>
      <c r="G102" s="77"/>
      <c r="H102" s="77"/>
      <c r="I102" s="77"/>
    </row>
    <row r="103" spans="1:9">
      <c r="A103" s="77"/>
      <c r="B103" s="77"/>
      <c r="C103" s="77"/>
      <c r="D103" s="77"/>
      <c r="E103" s="75"/>
      <c r="F103" s="77"/>
      <c r="G103" s="77"/>
      <c r="H103" s="77"/>
      <c r="I103" s="77"/>
    </row>
    <row r="104" spans="1:9">
      <c r="A104" s="77"/>
      <c r="B104" s="77"/>
      <c r="C104" s="77"/>
      <c r="D104" s="77"/>
      <c r="E104" s="75"/>
      <c r="F104" s="77"/>
      <c r="G104" s="77"/>
      <c r="H104" s="77"/>
      <c r="I104" s="77"/>
    </row>
    <row r="105" spans="1:9">
      <c r="A105" s="77"/>
      <c r="B105" s="77"/>
      <c r="C105" s="77"/>
      <c r="D105" s="77"/>
      <c r="E105" s="75"/>
      <c r="F105" s="77"/>
      <c r="G105" s="77"/>
      <c r="H105" s="77"/>
      <c r="I105" s="77"/>
    </row>
    <row r="106" spans="1:9">
      <c r="A106" s="77"/>
      <c r="B106" s="77"/>
      <c r="C106" s="77"/>
      <c r="D106" s="77"/>
      <c r="E106" s="75"/>
      <c r="F106" s="77"/>
      <c r="G106" s="77"/>
      <c r="H106" s="77"/>
      <c r="I106" s="77"/>
    </row>
    <row r="107" spans="1:9">
      <c r="A107" s="77"/>
      <c r="B107" s="77"/>
      <c r="C107" s="77"/>
      <c r="D107" s="77"/>
      <c r="E107" s="75"/>
      <c r="F107" s="77"/>
      <c r="G107" s="77"/>
      <c r="H107" s="77"/>
      <c r="I107" s="77"/>
    </row>
    <row r="108" spans="1:9">
      <c r="A108" s="77"/>
      <c r="B108" s="77"/>
      <c r="C108" s="77"/>
      <c r="D108" s="77"/>
      <c r="E108" s="75"/>
      <c r="F108" s="77"/>
      <c r="G108" s="77"/>
      <c r="H108" s="77"/>
      <c r="I108" s="77"/>
    </row>
    <row r="109" spans="1:9">
      <c r="A109" s="77"/>
      <c r="B109" s="77"/>
      <c r="C109" s="77"/>
      <c r="D109" s="77"/>
      <c r="E109" s="75"/>
      <c r="F109" s="77"/>
      <c r="G109" s="77"/>
      <c r="H109" s="77"/>
      <c r="I109" s="77"/>
    </row>
    <row r="110" spans="1:9">
      <c r="A110" s="77"/>
      <c r="B110" s="77"/>
      <c r="C110" s="77"/>
      <c r="D110" s="77"/>
      <c r="E110" s="75"/>
      <c r="F110" s="77"/>
      <c r="G110" s="77"/>
      <c r="H110" s="77"/>
      <c r="I110" s="77"/>
    </row>
    <row r="111" spans="1:9">
      <c r="A111" s="77"/>
      <c r="B111" s="77"/>
      <c r="C111" s="77"/>
      <c r="D111" s="77"/>
      <c r="E111" s="75"/>
      <c r="F111" s="77"/>
      <c r="G111" s="77"/>
      <c r="H111" s="77"/>
      <c r="I111" s="77"/>
    </row>
    <row r="112" spans="1:9">
      <c r="A112" s="77"/>
      <c r="B112" s="77"/>
      <c r="C112" s="77"/>
      <c r="D112" s="77"/>
      <c r="E112" s="75"/>
      <c r="F112" s="77"/>
      <c r="G112" s="77"/>
      <c r="H112" s="77"/>
      <c r="I112" s="77"/>
    </row>
    <row r="113" spans="1:9">
      <c r="A113" s="77"/>
      <c r="B113" s="77"/>
      <c r="C113" s="77"/>
      <c r="D113" s="77"/>
      <c r="E113" s="75"/>
      <c r="F113" s="77"/>
      <c r="G113" s="77"/>
      <c r="H113" s="77"/>
      <c r="I113" s="77"/>
    </row>
  </sheetData>
  <mergeCells count="2">
    <mergeCell ref="A1:E1"/>
    <mergeCell ref="A20:D20"/>
  </mergeCells>
  <conditionalFormatting sqref="E2:E3 E5:E19 E21:E53 E114:E65536">
    <cfRule type="cellIs" dxfId="10" priority="2" stopIfTrue="1" operator="between">
      <formula>0.009</formula>
      <formula>-0.009</formula>
    </cfRule>
  </conditionalFormatting>
  <conditionalFormatting sqref="F20:H20">
    <cfRule type="cellIs" dxfId="9"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A8E9-8081-4BD3-A5C2-2C32F0C77602}">
  <dimension ref="A1:I64"/>
  <sheetViews>
    <sheetView zoomScale="80" zoomScaleNormal="80" workbookViewId="0">
      <selection sqref="A1:G1"/>
    </sheetView>
  </sheetViews>
  <sheetFormatPr defaultColWidth="9.42578125" defaultRowHeight="11.25"/>
  <cols>
    <col min="1" max="1" width="38.5703125" style="8" bestFit="1" customWidth="1"/>
    <col min="2" max="2" width="60" style="8" customWidth="1"/>
    <col min="3" max="3" width="15.42578125" style="8" bestFit="1" customWidth="1"/>
    <col min="4" max="4" width="14.5703125" style="8" bestFit="1" customWidth="1"/>
    <col min="5" max="5" width="26.42578125" style="12" customWidth="1"/>
    <col min="6" max="6" width="13.5703125" style="75" bestFit="1" customWidth="1"/>
    <col min="7" max="7" width="11" style="12" customWidth="1"/>
    <col min="8" max="8" width="9.42578125" style="8"/>
    <col min="9" max="9" width="9.42578125" style="8" customWidth="1"/>
    <col min="10" max="10" width="9" style="8" customWidth="1"/>
    <col min="11" max="13" width="9.42578125" style="8" customWidth="1"/>
    <col min="14" max="16384" width="9.42578125" style="8"/>
  </cols>
  <sheetData>
    <row r="1" spans="1:7" s="1" customFormat="1" ht="15" customHeight="1">
      <c r="A1" s="160" t="s">
        <v>1523</v>
      </c>
      <c r="B1" s="161"/>
      <c r="C1" s="161"/>
      <c r="D1" s="161"/>
      <c r="E1" s="161"/>
      <c r="F1" s="161"/>
      <c r="G1" s="161"/>
    </row>
    <row r="2" spans="1:7" s="1" customFormat="1" ht="12">
      <c r="A2" s="10" t="s">
        <v>7</v>
      </c>
      <c r="B2" s="8"/>
      <c r="C2" s="8"/>
      <c r="D2" s="8"/>
      <c r="E2" s="12"/>
      <c r="F2" s="75"/>
      <c r="G2" s="12"/>
    </row>
    <row r="3" spans="1:7" s="1" customFormat="1" ht="33.75">
      <c r="A3" s="114" t="s">
        <v>2</v>
      </c>
      <c r="B3" s="114" t="s">
        <v>0</v>
      </c>
      <c r="C3" s="115" t="s">
        <v>141</v>
      </c>
      <c r="D3" s="115" t="s">
        <v>1</v>
      </c>
      <c r="E3" s="96" t="s">
        <v>6</v>
      </c>
      <c r="F3" s="116" t="s">
        <v>3</v>
      </c>
      <c r="G3" s="116" t="s">
        <v>5</v>
      </c>
    </row>
    <row r="4" spans="1:7" s="1" customFormat="1" ht="27" customHeight="1">
      <c r="A4" s="47" t="s">
        <v>43</v>
      </c>
      <c r="B4" s="117"/>
      <c r="C4" s="117"/>
      <c r="D4" s="117"/>
      <c r="E4" s="118"/>
      <c r="F4" s="93"/>
      <c r="G4" s="119"/>
    </row>
    <row r="5" spans="1:7">
      <c r="A5" s="27" t="s">
        <v>44</v>
      </c>
      <c r="B5" s="28"/>
      <c r="C5" s="28"/>
      <c r="D5" s="28"/>
      <c r="E5" s="30"/>
      <c r="F5" s="31"/>
      <c r="G5" s="30"/>
    </row>
    <row r="6" spans="1:7">
      <c r="A6" s="28" t="s">
        <v>1524</v>
      </c>
      <c r="B6" s="28" t="s">
        <v>1525</v>
      </c>
      <c r="C6" s="120" t="s">
        <v>1526</v>
      </c>
      <c r="D6" s="32">
        <v>682</v>
      </c>
      <c r="E6" s="30">
        <v>0</v>
      </c>
      <c r="F6" s="31">
        <v>100</v>
      </c>
      <c r="G6" s="30">
        <v>0</v>
      </c>
    </row>
    <row r="7" spans="1:7">
      <c r="A7" s="27" t="s">
        <v>65</v>
      </c>
      <c r="B7" s="27"/>
      <c r="C7" s="27"/>
      <c r="D7" s="27"/>
      <c r="E7" s="34">
        <v>0</v>
      </c>
      <c r="F7" s="35">
        <v>100</v>
      </c>
      <c r="G7" s="34"/>
    </row>
    <row r="8" spans="1:7">
      <c r="A8" s="28"/>
      <c r="B8" s="28"/>
      <c r="C8" s="28"/>
      <c r="D8" s="28"/>
      <c r="E8" s="30"/>
      <c r="F8" s="31"/>
      <c r="G8" s="30"/>
    </row>
    <row r="9" spans="1:7">
      <c r="A9" s="27" t="s">
        <v>137</v>
      </c>
      <c r="B9" s="27"/>
      <c r="C9" s="27"/>
      <c r="D9" s="27"/>
      <c r="E9" s="34">
        <v>0</v>
      </c>
      <c r="F9" s="35">
        <v>100</v>
      </c>
      <c r="G9" s="34"/>
    </row>
    <row r="10" spans="1:7">
      <c r="A10" s="27"/>
      <c r="B10" s="27"/>
      <c r="C10" s="27"/>
      <c r="D10" s="27"/>
      <c r="E10" s="34"/>
      <c r="F10" s="35"/>
      <c r="G10" s="34"/>
    </row>
    <row r="11" spans="1:7">
      <c r="A11" s="27" t="s">
        <v>139</v>
      </c>
      <c r="B11" s="27"/>
      <c r="C11" s="27"/>
      <c r="D11" s="27"/>
      <c r="E11" s="121">
        <v>0</v>
      </c>
      <c r="F11" s="121">
        <v>0</v>
      </c>
      <c r="G11" s="34"/>
    </row>
    <row r="12" spans="1:7">
      <c r="A12" s="27"/>
      <c r="B12" s="27"/>
      <c r="C12" s="27"/>
      <c r="D12" s="27"/>
      <c r="E12" s="34"/>
      <c r="F12" s="35"/>
      <c r="G12" s="34"/>
    </row>
    <row r="13" spans="1:7">
      <c r="A13" s="36" t="s">
        <v>138</v>
      </c>
      <c r="B13" s="36"/>
      <c r="C13" s="36"/>
      <c r="D13" s="36"/>
      <c r="E13" s="38">
        <v>0</v>
      </c>
      <c r="F13" s="39">
        <v>100</v>
      </c>
      <c r="G13" s="38"/>
    </row>
    <row r="15" spans="1:7">
      <c r="A15" s="14" t="s">
        <v>142</v>
      </c>
    </row>
    <row r="16" spans="1:7">
      <c r="A16" s="14" t="s">
        <v>1527</v>
      </c>
    </row>
    <row r="17" spans="1:7" ht="23.25" customHeight="1">
      <c r="A17" s="190" t="s">
        <v>1528</v>
      </c>
      <c r="B17" s="190"/>
      <c r="C17" s="190"/>
      <c r="D17" s="190"/>
      <c r="E17" s="190"/>
      <c r="F17" s="190"/>
      <c r="G17" s="190"/>
    </row>
    <row r="19" spans="1:7" ht="22.5" customHeight="1">
      <c r="A19" s="162" t="s">
        <v>1329</v>
      </c>
      <c r="B19" s="162"/>
      <c r="C19" s="162"/>
      <c r="D19" s="162"/>
    </row>
    <row r="21" spans="1:7">
      <c r="A21" s="14" t="s">
        <v>145</v>
      </c>
    </row>
    <row r="22" spans="1:7">
      <c r="A22" s="14" t="s">
        <v>1324</v>
      </c>
    </row>
    <row r="23" spans="1:7">
      <c r="A23" s="14" t="s">
        <v>146</v>
      </c>
      <c r="B23" s="14"/>
      <c r="C23" s="74" t="s">
        <v>1330</v>
      </c>
      <c r="D23" s="14" t="s">
        <v>1529</v>
      </c>
    </row>
    <row r="24" spans="1:7">
      <c r="A24" s="8" t="s">
        <v>171</v>
      </c>
      <c r="C24" s="41">
        <v>0</v>
      </c>
      <c r="D24" s="41">
        <v>0</v>
      </c>
    </row>
    <row r="25" spans="1:7">
      <c r="A25" s="8" t="s">
        <v>419</v>
      </c>
      <c r="C25" s="41">
        <v>0</v>
      </c>
      <c r="D25" s="41">
        <v>0</v>
      </c>
    </row>
    <row r="26" spans="1:7">
      <c r="A26" s="8" t="s">
        <v>174</v>
      </c>
      <c r="C26" s="41">
        <v>0</v>
      </c>
      <c r="D26" s="41">
        <v>0</v>
      </c>
    </row>
    <row r="27" spans="1:7">
      <c r="A27" s="8" t="s">
        <v>420</v>
      </c>
      <c r="C27" s="41">
        <v>0</v>
      </c>
      <c r="D27" s="41">
        <v>0</v>
      </c>
    </row>
    <row r="28" spans="1:7">
      <c r="C28" s="41"/>
      <c r="D28" s="41"/>
    </row>
    <row r="29" spans="1:7" ht="12.6" customHeight="1">
      <c r="A29" s="8" t="s">
        <v>166</v>
      </c>
    </row>
    <row r="31" spans="1:7" ht="15">
      <c r="A31" s="191" t="s">
        <v>1541</v>
      </c>
      <c r="B31" s="192"/>
      <c r="C31" s="192"/>
      <c r="D31" s="40" t="s">
        <v>168</v>
      </c>
    </row>
    <row r="32" spans="1:7" ht="15">
      <c r="A32" s="122"/>
      <c r="B32" s="123"/>
      <c r="C32" s="123"/>
      <c r="D32" s="40"/>
    </row>
    <row r="33" spans="1:9">
      <c r="A33" s="14" t="s">
        <v>1530</v>
      </c>
      <c r="B33" s="14"/>
      <c r="C33" s="14"/>
      <c r="D33" s="40" t="s">
        <v>168</v>
      </c>
    </row>
    <row r="35" spans="1:9" ht="15">
      <c r="A35" s="14" t="s">
        <v>1531</v>
      </c>
      <c r="B35"/>
      <c r="C35"/>
      <c r="D35" s="74"/>
      <c r="E35" s="16"/>
    </row>
    <row r="36" spans="1:9" s="1" customFormat="1" ht="12">
      <c r="A36" s="8"/>
      <c r="B36" s="8"/>
      <c r="C36" s="8"/>
      <c r="D36" s="8"/>
      <c r="E36" s="12"/>
      <c r="F36" s="75"/>
      <c r="G36" s="12"/>
    </row>
    <row r="38" spans="1:9" s="1" customFormat="1" ht="12">
      <c r="A38" s="8"/>
      <c r="B38" s="8"/>
      <c r="C38" s="8"/>
      <c r="D38" s="8"/>
      <c r="E38" s="12"/>
      <c r="F38" s="75"/>
      <c r="G38" s="12"/>
    </row>
    <row r="42" spans="1:9">
      <c r="H42" s="14"/>
      <c r="I42" s="14"/>
    </row>
    <row r="44" spans="1:9">
      <c r="H44" s="14"/>
      <c r="I44" s="14"/>
    </row>
    <row r="45" spans="1:9">
      <c r="H45" s="14"/>
      <c r="I45" s="14"/>
    </row>
    <row r="46" spans="1:9">
      <c r="H46" s="14"/>
      <c r="I46" s="14"/>
    </row>
    <row r="47" spans="1:9">
      <c r="H47" s="14"/>
      <c r="I47" s="14"/>
    </row>
    <row r="48" spans="1:9">
      <c r="H48" s="14"/>
      <c r="I48" s="14"/>
    </row>
    <row r="52" spans="1:9" ht="25.5" customHeight="1"/>
    <row r="64" spans="1:9" s="12" customFormat="1" ht="15.75" customHeight="1">
      <c r="A64" s="8"/>
      <c r="B64" s="8"/>
      <c r="C64" s="8"/>
      <c r="D64" s="8"/>
      <c r="F64" s="75"/>
      <c r="H64" s="8"/>
      <c r="I64" s="8"/>
    </row>
  </sheetData>
  <mergeCells count="4">
    <mergeCell ref="A1:G1"/>
    <mergeCell ref="A17:G17"/>
    <mergeCell ref="A19:D19"/>
    <mergeCell ref="A31:C31"/>
  </mergeCells>
  <conditionalFormatting sqref="F2 F18:F65434">
    <cfRule type="cellIs" dxfId="8" priority="3" stopIfTrue="1" operator="between">
      <formula>0.009</formula>
      <formula>-0.009</formula>
    </cfRule>
  </conditionalFormatting>
  <conditionalFormatting sqref="F4:F10">
    <cfRule type="cellIs" dxfId="7" priority="2" stopIfTrue="1" operator="between">
      <formula>0.009</formula>
      <formula>-0.009</formula>
    </cfRule>
  </conditionalFormatting>
  <conditionalFormatting sqref="F12:F16">
    <cfRule type="cellIs" dxfId="6" priority="1" stopIfTrue="1" operator="between">
      <formula>0.009</formula>
      <formula>-0.009</formula>
    </cfRule>
  </conditionalFormatting>
  <pageMargins left="0.7" right="0.7" top="0.75" bottom="0.75" header="0.3" footer="0.3"/>
  <pageSetup paperSize="9" orientation="portrait" r:id="rId1"/>
  <headerFooter>
    <oddFooter>&amp;C_x000D_&amp;1#&amp;"Calibri"&amp;10&amp;K000000 RESTRICTED</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76409-3278-4A7A-B5DF-8190726DA215}">
  <dimension ref="A1:I40"/>
  <sheetViews>
    <sheetView zoomScale="80" zoomScaleNormal="80" workbookViewId="0">
      <selection sqref="A1:G1"/>
    </sheetView>
  </sheetViews>
  <sheetFormatPr defaultColWidth="9.42578125" defaultRowHeight="11.25"/>
  <cols>
    <col min="1" max="1" width="38.5703125" style="8" bestFit="1" customWidth="1"/>
    <col min="2" max="2" width="48.5703125" style="8" bestFit="1" customWidth="1"/>
    <col min="3" max="4" width="15.42578125" style="8" bestFit="1" customWidth="1"/>
    <col min="5" max="5" width="26.42578125" style="12" customWidth="1"/>
    <col min="6" max="6" width="14.5703125" style="75" bestFit="1" customWidth="1"/>
    <col min="7" max="7" width="8.5703125" style="12" customWidth="1"/>
    <col min="8" max="16384" width="9.42578125" style="8"/>
  </cols>
  <sheetData>
    <row r="1" spans="1:9" s="1" customFormat="1" ht="15">
      <c r="A1" s="160" t="s">
        <v>1532</v>
      </c>
      <c r="B1" s="161"/>
      <c r="C1" s="161"/>
      <c r="D1" s="161"/>
      <c r="E1" s="161"/>
      <c r="F1" s="161"/>
      <c r="G1" s="161"/>
    </row>
    <row r="2" spans="1:9">
      <c r="A2" s="10" t="s">
        <v>7</v>
      </c>
    </row>
    <row r="3" spans="1:9" s="1" customFormat="1" ht="33.75">
      <c r="A3" s="114" t="s">
        <v>2</v>
      </c>
      <c r="B3" s="114" t="s">
        <v>0</v>
      </c>
      <c r="C3" s="115" t="s">
        <v>141</v>
      </c>
      <c r="D3" s="115" t="s">
        <v>1</v>
      </c>
      <c r="E3" s="96" t="s">
        <v>6</v>
      </c>
      <c r="F3" s="116" t="s">
        <v>3</v>
      </c>
      <c r="G3" s="116" t="s">
        <v>5</v>
      </c>
    </row>
    <row r="4" spans="1:9">
      <c r="A4" s="47" t="s">
        <v>43</v>
      </c>
      <c r="B4" s="117"/>
      <c r="C4" s="117"/>
      <c r="D4" s="117"/>
      <c r="E4" s="119"/>
      <c r="F4" s="93"/>
      <c r="G4" s="119"/>
    </row>
    <row r="5" spans="1:9">
      <c r="A5" s="27" t="s">
        <v>44</v>
      </c>
      <c r="B5" s="28"/>
      <c r="C5" s="28"/>
      <c r="D5" s="28"/>
      <c r="E5" s="30"/>
      <c r="F5" s="31"/>
      <c r="G5" s="30"/>
    </row>
    <row r="6" spans="1:9">
      <c r="A6" s="28" t="s">
        <v>1524</v>
      </c>
      <c r="B6" s="28" t="s">
        <v>1525</v>
      </c>
      <c r="C6" s="120" t="s">
        <v>1526</v>
      </c>
      <c r="D6" s="32">
        <v>3523</v>
      </c>
      <c r="E6" s="30">
        <v>0</v>
      </c>
      <c r="F6" s="31">
        <v>100</v>
      </c>
      <c r="G6" s="30"/>
    </row>
    <row r="7" spans="1:9">
      <c r="A7" s="27" t="s">
        <v>65</v>
      </c>
      <c r="B7" s="27"/>
      <c r="C7" s="27"/>
      <c r="D7" s="27"/>
      <c r="E7" s="34">
        <f>SUM(E5:E6)</f>
        <v>0</v>
      </c>
      <c r="F7" s="35">
        <f>SUM(F5:F6)</f>
        <v>100</v>
      </c>
      <c r="G7" s="34"/>
      <c r="H7" s="14"/>
      <c r="I7" s="14"/>
    </row>
    <row r="8" spans="1:9">
      <c r="A8" s="28"/>
      <c r="B8" s="28"/>
      <c r="C8" s="28"/>
      <c r="D8" s="28"/>
      <c r="E8" s="30"/>
      <c r="F8" s="31"/>
      <c r="G8" s="30"/>
    </row>
    <row r="9" spans="1:9">
      <c r="A9" s="27" t="s">
        <v>137</v>
      </c>
      <c r="B9" s="27"/>
      <c r="C9" s="27"/>
      <c r="D9" s="27"/>
      <c r="E9" s="34">
        <f>E7</f>
        <v>0</v>
      </c>
      <c r="F9" s="35">
        <f>F7</f>
        <v>100</v>
      </c>
      <c r="G9" s="34"/>
      <c r="H9" s="14"/>
      <c r="I9" s="14"/>
    </row>
    <row r="10" spans="1:9">
      <c r="A10" s="27"/>
      <c r="B10" s="27"/>
      <c r="C10" s="27"/>
      <c r="D10" s="27"/>
      <c r="E10" s="34"/>
      <c r="F10" s="35"/>
      <c r="G10" s="34"/>
      <c r="H10" s="14"/>
      <c r="I10" s="14"/>
    </row>
    <row r="11" spans="1:9">
      <c r="A11" s="27" t="s">
        <v>139</v>
      </c>
      <c r="B11" s="27"/>
      <c r="C11" s="27"/>
      <c r="D11" s="27"/>
      <c r="E11" s="121">
        <v>0</v>
      </c>
      <c r="F11" s="121">
        <v>0</v>
      </c>
      <c r="G11" s="34"/>
      <c r="H11" s="14"/>
      <c r="I11" s="14"/>
    </row>
    <row r="12" spans="1:9">
      <c r="A12" s="27"/>
      <c r="B12" s="27"/>
      <c r="C12" s="27"/>
      <c r="D12" s="27"/>
      <c r="E12" s="34"/>
      <c r="F12" s="35"/>
      <c r="G12" s="34"/>
      <c r="H12" s="14"/>
      <c r="I12" s="14"/>
    </row>
    <row r="13" spans="1:9">
      <c r="A13" s="36" t="s">
        <v>138</v>
      </c>
      <c r="B13" s="36"/>
      <c r="C13" s="36"/>
      <c r="D13" s="36"/>
      <c r="E13" s="38">
        <v>8.9999999999999996E-7</v>
      </c>
      <c r="F13" s="39">
        <v>100</v>
      </c>
      <c r="G13" s="38"/>
      <c r="H13" s="14"/>
      <c r="I13" s="14"/>
    </row>
    <row r="15" spans="1:9">
      <c r="A15" s="14" t="s">
        <v>142</v>
      </c>
    </row>
    <row r="16" spans="1:9">
      <c r="A16" s="14" t="s">
        <v>1527</v>
      </c>
    </row>
    <row r="17" spans="1:9" ht="25.5" customHeight="1">
      <c r="A17" s="190" t="s">
        <v>1528</v>
      </c>
      <c r="B17" s="190"/>
      <c r="C17" s="190"/>
      <c r="D17" s="190"/>
      <c r="E17" s="190"/>
      <c r="F17" s="190"/>
      <c r="G17" s="190"/>
    </row>
    <row r="19" spans="1:9" ht="28.5" customHeight="1">
      <c r="A19" s="162" t="s">
        <v>1329</v>
      </c>
      <c r="B19" s="162"/>
      <c r="C19" s="162"/>
      <c r="D19" s="162"/>
    </row>
    <row r="21" spans="1:9">
      <c r="A21" s="14" t="s">
        <v>145</v>
      </c>
    </row>
    <row r="22" spans="1:9">
      <c r="A22" s="14" t="s">
        <v>1324</v>
      </c>
    </row>
    <row r="23" spans="1:9">
      <c r="A23" s="14" t="s">
        <v>146</v>
      </c>
      <c r="B23" s="14"/>
      <c r="C23" s="74" t="s">
        <v>1330</v>
      </c>
      <c r="D23" s="14" t="s">
        <v>1529</v>
      </c>
    </row>
    <row r="24" spans="1:9">
      <c r="A24" s="8" t="s">
        <v>263</v>
      </c>
      <c r="C24" s="41">
        <v>0</v>
      </c>
      <c r="D24" s="41">
        <v>0</v>
      </c>
    </row>
    <row r="25" spans="1:9">
      <c r="A25" s="8" t="s">
        <v>265</v>
      </c>
      <c r="C25" s="41">
        <v>0</v>
      </c>
      <c r="D25" s="41">
        <v>0</v>
      </c>
    </row>
    <row r="26" spans="1:9">
      <c r="A26" s="8" t="s">
        <v>266</v>
      </c>
      <c r="C26" s="41">
        <v>0</v>
      </c>
      <c r="D26" s="41">
        <v>0</v>
      </c>
    </row>
    <row r="27" spans="1:9" s="12" customFormat="1">
      <c r="A27" s="8" t="s">
        <v>267</v>
      </c>
      <c r="B27" s="8"/>
      <c r="C27" s="41">
        <v>0</v>
      </c>
      <c r="D27" s="41">
        <v>0</v>
      </c>
      <c r="F27" s="75"/>
      <c r="H27" s="8"/>
      <c r="I27" s="8"/>
    </row>
    <row r="28" spans="1:9" s="12" customFormat="1">
      <c r="A28" s="8" t="s">
        <v>1533</v>
      </c>
      <c r="B28" s="8"/>
      <c r="C28" s="41">
        <v>0</v>
      </c>
      <c r="D28" s="41">
        <v>0</v>
      </c>
      <c r="F28" s="75"/>
      <c r="H28" s="8"/>
      <c r="I28" s="8"/>
    </row>
    <row r="29" spans="1:9" s="12" customFormat="1">
      <c r="A29" s="8" t="s">
        <v>268</v>
      </c>
      <c r="B29" s="8"/>
      <c r="C29" s="41">
        <v>0</v>
      </c>
      <c r="D29" s="41">
        <v>0</v>
      </c>
      <c r="F29" s="75"/>
      <c r="H29" s="8"/>
      <c r="I29" s="8"/>
    </row>
    <row r="30" spans="1:9" s="12" customFormat="1">
      <c r="A30" s="8" t="s">
        <v>270</v>
      </c>
      <c r="B30" s="8"/>
      <c r="C30" s="41">
        <v>0</v>
      </c>
      <c r="D30" s="41">
        <v>0</v>
      </c>
      <c r="F30" s="75"/>
      <c r="H30" s="8"/>
      <c r="I30" s="8"/>
    </row>
    <row r="31" spans="1:9" s="12" customFormat="1">
      <c r="A31" s="8" t="s">
        <v>271</v>
      </c>
      <c r="B31" s="8"/>
      <c r="C31" s="41">
        <v>0</v>
      </c>
      <c r="D31" s="41">
        <v>0</v>
      </c>
      <c r="F31" s="75"/>
      <c r="H31" s="8"/>
      <c r="I31" s="8"/>
    </row>
    <row r="32" spans="1:9" s="12" customFormat="1">
      <c r="A32" s="8" t="s">
        <v>272</v>
      </c>
      <c r="B32" s="8"/>
      <c r="C32" s="41">
        <v>0</v>
      </c>
      <c r="D32" s="41">
        <v>0</v>
      </c>
      <c r="F32" s="75"/>
      <c r="H32" s="8"/>
      <c r="I32" s="8"/>
    </row>
    <row r="34" spans="1:9" s="12" customFormat="1">
      <c r="A34" s="8" t="s">
        <v>166</v>
      </c>
      <c r="B34" s="8"/>
      <c r="C34" s="8"/>
      <c r="D34" s="8"/>
      <c r="F34" s="75"/>
      <c r="H34" s="8"/>
      <c r="I34" s="8"/>
    </row>
    <row r="36" spans="1:9" s="12" customFormat="1" ht="15" customHeight="1">
      <c r="A36" s="191" t="s">
        <v>1541</v>
      </c>
      <c r="B36" s="192"/>
      <c r="C36" s="192"/>
      <c r="D36" s="40" t="s">
        <v>168</v>
      </c>
      <c r="F36" s="75"/>
      <c r="H36" s="8"/>
      <c r="I36" s="8"/>
    </row>
    <row r="37" spans="1:9" ht="15">
      <c r="A37" s="50"/>
    </row>
    <row r="38" spans="1:9">
      <c r="A38" s="14" t="s">
        <v>1534</v>
      </c>
    </row>
    <row r="40" spans="1:9">
      <c r="A40" s="14" t="s">
        <v>1535</v>
      </c>
      <c r="B40" s="14"/>
      <c r="C40" s="14"/>
      <c r="D40" s="40" t="s">
        <v>168</v>
      </c>
    </row>
  </sheetData>
  <mergeCells count="4">
    <mergeCell ref="A1:G1"/>
    <mergeCell ref="A17:G17"/>
    <mergeCell ref="A19:D19"/>
    <mergeCell ref="A36:C36"/>
  </mergeCells>
  <conditionalFormatting sqref="F2 F18:F65439">
    <cfRule type="cellIs" dxfId="5" priority="3" stopIfTrue="1" operator="between">
      <formula>0.009</formula>
      <formula>-0.009</formula>
    </cfRule>
  </conditionalFormatting>
  <conditionalFormatting sqref="F4:F10">
    <cfRule type="cellIs" dxfId="4" priority="2" stopIfTrue="1" operator="between">
      <formula>0.009</formula>
      <formula>-0.009</formula>
    </cfRule>
  </conditionalFormatting>
  <conditionalFormatting sqref="F12:F16">
    <cfRule type="cellIs" dxfId="3" priority="1" stopIfTrue="1" operator="between">
      <formula>0.009</formula>
      <formula>-0.009</formula>
    </cfRule>
  </conditionalFormatting>
  <pageMargins left="0.7" right="0.7" top="0.75" bottom="0.75" header="0.3" footer="0.3"/>
  <pageSetup paperSize="9" orientation="portrait" r:id="rId1"/>
  <headerFooter>
    <oddFooter>&amp;C_x000D_&amp;1#&amp;"Calibri"&amp;10&amp;K000000 RESTRICTED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03BCA-1122-4307-8B3A-AA05E8EFAB35}">
  <dimension ref="A1:I156"/>
  <sheetViews>
    <sheetView zoomScale="80" zoomScaleNormal="80" workbookViewId="0">
      <selection sqref="A1:G1"/>
    </sheetView>
  </sheetViews>
  <sheetFormatPr defaultColWidth="9.28515625" defaultRowHeight="11.25"/>
  <cols>
    <col min="1" max="1" width="52.28515625" style="8" bestFit="1" customWidth="1"/>
    <col min="2" max="2" width="43.28515625" style="8" bestFit="1" customWidth="1"/>
    <col min="3" max="3" width="22.28515625" style="8" bestFit="1" customWidth="1"/>
    <col min="4" max="4" width="15.7109375" style="8" customWidth="1"/>
    <col min="5" max="5" width="24.42578125" style="12" customWidth="1"/>
    <col min="6" max="6" width="11.7109375" style="75" bestFit="1" customWidth="1"/>
    <col min="7" max="7" width="6.7109375" style="12" customWidth="1"/>
    <col min="8" max="16384" width="9.28515625" style="8"/>
  </cols>
  <sheetData>
    <row r="1" spans="1:7" s="1" customFormat="1" ht="15">
      <c r="A1" s="160" t="s">
        <v>11</v>
      </c>
      <c r="B1" s="161"/>
      <c r="C1" s="161"/>
      <c r="D1" s="161"/>
      <c r="E1" s="161"/>
      <c r="F1" s="161"/>
      <c r="G1" s="161"/>
    </row>
    <row r="2" spans="1:7" s="1" customFormat="1" ht="12">
      <c r="E2" s="7"/>
      <c r="F2" s="103"/>
      <c r="G2" s="12"/>
    </row>
    <row r="3" spans="1:7" s="1" customFormat="1" ht="12">
      <c r="A3" s="10" t="s">
        <v>7</v>
      </c>
      <c r="B3" s="2"/>
      <c r="C3" s="3"/>
      <c r="D3" s="3"/>
      <c r="E3" s="5"/>
      <c r="F3" s="103"/>
      <c r="G3" s="12"/>
    </row>
    <row r="4" spans="1:7" s="1" customFormat="1" ht="23.65" customHeight="1">
      <c r="A4" s="18" t="s">
        <v>2</v>
      </c>
      <c r="B4" s="18" t="s">
        <v>0</v>
      </c>
      <c r="C4" s="19" t="s">
        <v>141</v>
      </c>
      <c r="D4" s="19" t="s">
        <v>1</v>
      </c>
      <c r="E4" s="91" t="s">
        <v>6</v>
      </c>
      <c r="F4" s="21" t="s">
        <v>3</v>
      </c>
      <c r="G4" s="21" t="s">
        <v>5</v>
      </c>
    </row>
    <row r="5" spans="1:7">
      <c r="A5" s="22" t="s">
        <v>43</v>
      </c>
      <c r="B5" s="23"/>
      <c r="C5" s="23"/>
      <c r="D5" s="23"/>
      <c r="E5" s="25"/>
      <c r="F5" s="26"/>
      <c r="G5" s="25"/>
    </row>
    <row r="6" spans="1:7">
      <c r="A6" s="27" t="s">
        <v>44</v>
      </c>
      <c r="B6" s="28"/>
      <c r="C6" s="28"/>
      <c r="D6" s="28"/>
      <c r="E6" s="30"/>
      <c r="F6" s="31"/>
      <c r="G6" s="30"/>
    </row>
    <row r="7" spans="1:7">
      <c r="A7" s="28" t="s">
        <v>277</v>
      </c>
      <c r="B7" s="28" t="s">
        <v>276</v>
      </c>
      <c r="C7" s="28" t="s">
        <v>53</v>
      </c>
      <c r="D7" s="32">
        <v>2500</v>
      </c>
      <c r="E7" s="30">
        <v>2539.8263356000002</v>
      </c>
      <c r="F7" s="31">
        <v>9.1087971765494604</v>
      </c>
      <c r="G7" s="30">
        <v>7.1700999999999997</v>
      </c>
    </row>
    <row r="8" spans="1:7">
      <c r="A8" s="28" t="s">
        <v>279</v>
      </c>
      <c r="B8" s="28" t="s">
        <v>278</v>
      </c>
      <c r="C8" s="28" t="s">
        <v>62</v>
      </c>
      <c r="D8" s="32">
        <v>2109</v>
      </c>
      <c r="E8" s="30">
        <v>2342.455755</v>
      </c>
      <c r="F8" s="31">
        <v>8.4009501233459201</v>
      </c>
      <c r="G8" s="30">
        <v>8.5273000000000003</v>
      </c>
    </row>
    <row r="9" spans="1:7">
      <c r="A9" s="28" t="s">
        <v>281</v>
      </c>
      <c r="B9" s="28" t="s">
        <v>280</v>
      </c>
      <c r="C9" s="28" t="s">
        <v>62</v>
      </c>
      <c r="D9" s="32">
        <v>2042</v>
      </c>
      <c r="E9" s="30">
        <v>2262.1296419999999</v>
      </c>
      <c r="F9" s="31">
        <v>8.1128696900336408</v>
      </c>
      <c r="G9" s="30">
        <v>8.4422999999999995</v>
      </c>
    </row>
    <row r="10" spans="1:7">
      <c r="A10" s="28" t="s">
        <v>283</v>
      </c>
      <c r="B10" s="28" t="s">
        <v>282</v>
      </c>
      <c r="C10" s="28" t="s">
        <v>284</v>
      </c>
      <c r="D10" s="32">
        <v>2000</v>
      </c>
      <c r="E10" s="30">
        <v>2063.5485205</v>
      </c>
      <c r="F10" s="31">
        <v>7.4006811701016604</v>
      </c>
      <c r="G10" s="30">
        <v>7.625</v>
      </c>
    </row>
    <row r="11" spans="1:7">
      <c r="A11" s="28" t="s">
        <v>286</v>
      </c>
      <c r="B11" s="28" t="s">
        <v>285</v>
      </c>
      <c r="C11" s="28" t="s">
        <v>50</v>
      </c>
      <c r="D11" s="32">
        <v>100</v>
      </c>
      <c r="E11" s="30">
        <v>1033.2679452</v>
      </c>
      <c r="F11" s="31">
        <v>3.70569751558758</v>
      </c>
      <c r="G11" s="30">
        <v>7.1422999999999996</v>
      </c>
    </row>
    <row r="12" spans="1:7">
      <c r="A12" s="28" t="s">
        <v>288</v>
      </c>
      <c r="B12" s="28" t="s">
        <v>287</v>
      </c>
      <c r="C12" s="28" t="s">
        <v>50</v>
      </c>
      <c r="D12" s="32">
        <v>1000</v>
      </c>
      <c r="E12" s="30">
        <v>1010.6670822</v>
      </c>
      <c r="F12" s="31">
        <v>3.6246421008151599</v>
      </c>
      <c r="G12" s="30">
        <v>7.9375</v>
      </c>
    </row>
    <row r="13" spans="1:7">
      <c r="A13" s="27" t="s">
        <v>65</v>
      </c>
      <c r="B13" s="27"/>
      <c r="C13" s="27"/>
      <c r="D13" s="27"/>
      <c r="E13" s="34">
        <f>SUM(E6:E12)</f>
        <v>11251.895280499999</v>
      </c>
      <c r="F13" s="35">
        <f>SUM(F6:F12)</f>
        <v>40.353637776433423</v>
      </c>
      <c r="G13" s="34"/>
    </row>
    <row r="14" spans="1:7">
      <c r="A14" s="28"/>
      <c r="B14" s="28"/>
      <c r="C14" s="28"/>
      <c r="D14" s="28"/>
      <c r="E14" s="30"/>
      <c r="F14" s="31"/>
      <c r="G14" s="30"/>
    </row>
    <row r="15" spans="1:7">
      <c r="A15" s="27" t="s">
        <v>66</v>
      </c>
      <c r="B15" s="28"/>
      <c r="C15" s="28"/>
      <c r="D15" s="28"/>
      <c r="E15" s="30"/>
      <c r="F15" s="31"/>
      <c r="G15" s="30"/>
    </row>
    <row r="16" spans="1:7">
      <c r="A16" s="27" t="s">
        <v>67</v>
      </c>
      <c r="B16" s="28"/>
      <c r="C16" s="28"/>
      <c r="D16" s="28"/>
      <c r="E16" s="30"/>
      <c r="F16" s="31"/>
      <c r="G16" s="30"/>
    </row>
    <row r="17" spans="1:7">
      <c r="A17" s="28" t="s">
        <v>290</v>
      </c>
      <c r="B17" s="28" t="s">
        <v>289</v>
      </c>
      <c r="C17" s="28" t="s">
        <v>78</v>
      </c>
      <c r="D17" s="32">
        <v>500</v>
      </c>
      <c r="E17" s="30">
        <v>2386.2525000000001</v>
      </c>
      <c r="F17" s="31">
        <v>8.5580221489432198</v>
      </c>
      <c r="G17" s="30">
        <v>6.85</v>
      </c>
    </row>
    <row r="18" spans="1:7">
      <c r="A18" s="28" t="s">
        <v>292</v>
      </c>
      <c r="B18" s="28" t="s">
        <v>291</v>
      </c>
      <c r="C18" s="28" t="s">
        <v>75</v>
      </c>
      <c r="D18" s="32">
        <v>500</v>
      </c>
      <c r="E18" s="30">
        <v>2383.39</v>
      </c>
      <c r="F18" s="31">
        <v>8.5477561195094705</v>
      </c>
      <c r="G18" s="30">
        <v>6.8949999999999996</v>
      </c>
    </row>
    <row r="19" spans="1:7">
      <c r="A19" s="27" t="s">
        <v>65</v>
      </c>
      <c r="B19" s="27"/>
      <c r="C19" s="27"/>
      <c r="D19" s="27"/>
      <c r="E19" s="34">
        <f>SUM(E16:E18)</f>
        <v>4769.6424999999999</v>
      </c>
      <c r="F19" s="35">
        <f>SUM(F16:F18)</f>
        <v>17.105778268452688</v>
      </c>
      <c r="G19" s="34"/>
    </row>
    <row r="20" spans="1:7">
      <c r="A20" s="28"/>
      <c r="B20" s="28"/>
      <c r="C20" s="28"/>
      <c r="D20" s="28"/>
      <c r="E20" s="30"/>
      <c r="F20" s="31"/>
      <c r="G20" s="30"/>
    </row>
    <row r="21" spans="1:7">
      <c r="A21" s="27" t="s">
        <v>244</v>
      </c>
      <c r="B21" s="28"/>
      <c r="C21" s="28"/>
      <c r="D21" s="28"/>
      <c r="E21" s="30"/>
      <c r="F21" s="31"/>
      <c r="G21" s="30"/>
    </row>
    <row r="22" spans="1:7">
      <c r="A22" s="28" t="s">
        <v>294</v>
      </c>
      <c r="B22" s="28" t="s">
        <v>293</v>
      </c>
      <c r="C22" s="28" t="s">
        <v>131</v>
      </c>
      <c r="D22" s="32">
        <v>2500000</v>
      </c>
      <c r="E22" s="30">
        <v>2588.9791667</v>
      </c>
      <c r="F22" s="31">
        <v>9.2850781934313993</v>
      </c>
      <c r="G22" s="30">
        <v>7.6389781728000097</v>
      </c>
    </row>
    <row r="23" spans="1:7">
      <c r="A23" s="28" t="s">
        <v>296</v>
      </c>
      <c r="B23" s="28" t="s">
        <v>295</v>
      </c>
      <c r="C23" s="28" t="s">
        <v>131</v>
      </c>
      <c r="D23" s="32">
        <v>2500000</v>
      </c>
      <c r="E23" s="30">
        <v>2557.1187500000001</v>
      </c>
      <c r="F23" s="31">
        <v>9.1708144464921393</v>
      </c>
      <c r="G23" s="30">
        <v>7.4790844028125001</v>
      </c>
    </row>
    <row r="24" spans="1:7">
      <c r="A24" s="28" t="s">
        <v>298</v>
      </c>
      <c r="B24" s="28" t="s">
        <v>297</v>
      </c>
      <c r="C24" s="28" t="s">
        <v>131</v>
      </c>
      <c r="D24" s="32">
        <v>2500000</v>
      </c>
      <c r="E24" s="30">
        <v>2556.4187499999998</v>
      </c>
      <c r="F24" s="31">
        <v>9.1683039764122807</v>
      </c>
      <c r="G24" s="30">
        <v>7.4632041360499901</v>
      </c>
    </row>
    <row r="25" spans="1:7">
      <c r="A25" s="28" t="s">
        <v>300</v>
      </c>
      <c r="B25" s="28" t="s">
        <v>299</v>
      </c>
      <c r="C25" s="28" t="s">
        <v>131</v>
      </c>
      <c r="D25" s="32">
        <v>2400000</v>
      </c>
      <c r="E25" s="30">
        <v>2457.9573332999998</v>
      </c>
      <c r="F25" s="31">
        <v>8.8151833469168892</v>
      </c>
      <c r="G25" s="30">
        <v>6.8480401791999999</v>
      </c>
    </row>
    <row r="26" spans="1:7">
      <c r="A26" s="28" t="s">
        <v>301</v>
      </c>
      <c r="B26" s="28" t="s">
        <v>1463</v>
      </c>
      <c r="C26" s="28" t="s">
        <v>131</v>
      </c>
      <c r="D26" s="32">
        <v>500000</v>
      </c>
      <c r="E26" s="30">
        <v>529.62324999999998</v>
      </c>
      <c r="F26" s="31">
        <v>1.8994333181820799</v>
      </c>
      <c r="G26" s="30">
        <v>6.3724543814872199</v>
      </c>
    </row>
    <row r="27" spans="1:7">
      <c r="A27" s="27" t="s">
        <v>65</v>
      </c>
      <c r="B27" s="27"/>
      <c r="C27" s="27"/>
      <c r="D27" s="27"/>
      <c r="E27" s="34">
        <f>SUM(E22:E26)</f>
        <v>10690.097250000001</v>
      </c>
      <c r="F27" s="35">
        <f>SUM(F22:F26)</f>
        <v>38.338813281434795</v>
      </c>
      <c r="G27" s="34"/>
    </row>
    <row r="28" spans="1:7">
      <c r="A28" s="28"/>
      <c r="B28" s="28"/>
      <c r="C28" s="28"/>
      <c r="D28" s="28"/>
      <c r="E28" s="30"/>
      <c r="F28" s="31"/>
      <c r="G28" s="30"/>
    </row>
    <row r="29" spans="1:7">
      <c r="A29" s="27" t="s">
        <v>133</v>
      </c>
      <c r="B29" s="28"/>
      <c r="C29" s="28"/>
      <c r="D29" s="28"/>
      <c r="E29" s="30"/>
      <c r="F29" s="31"/>
      <c r="G29" s="30"/>
    </row>
    <row r="30" spans="1:7">
      <c r="A30" s="28" t="s">
        <v>135</v>
      </c>
      <c r="B30" s="28" t="s">
        <v>134</v>
      </c>
      <c r="C30" s="28" t="s">
        <v>136</v>
      </c>
      <c r="D30" s="32">
        <v>884.07799999999997</v>
      </c>
      <c r="E30" s="30">
        <v>104.9523561</v>
      </c>
      <c r="F30" s="31">
        <v>0.37639964257243402</v>
      </c>
      <c r="G30" s="30">
        <v>5.51</v>
      </c>
    </row>
    <row r="31" spans="1:7">
      <c r="A31" s="27" t="s">
        <v>65</v>
      </c>
      <c r="B31" s="27"/>
      <c r="C31" s="27"/>
      <c r="D31" s="27"/>
      <c r="E31" s="34">
        <f>SUM(E30:E30)</f>
        <v>104.9523561</v>
      </c>
      <c r="F31" s="35">
        <f>SUM(F30:F30)</f>
        <v>0.37639964257243402</v>
      </c>
      <c r="G31" s="34"/>
    </row>
    <row r="32" spans="1:7">
      <c r="A32" s="28"/>
      <c r="B32" s="28"/>
      <c r="C32" s="28"/>
      <c r="D32" s="28"/>
      <c r="E32" s="30"/>
      <c r="F32" s="31"/>
      <c r="G32" s="30"/>
    </row>
    <row r="33" spans="1:7">
      <c r="A33" s="27" t="s">
        <v>137</v>
      </c>
      <c r="B33" s="27"/>
      <c r="C33" s="27"/>
      <c r="D33" s="27"/>
      <c r="E33" s="34">
        <f>E13+E19+E27+E31</f>
        <v>26816.5873866</v>
      </c>
      <c r="F33" s="35">
        <f>F13+F19+F27+F31</f>
        <v>96.174628968893344</v>
      </c>
      <c r="G33" s="34"/>
    </row>
    <row r="34" spans="1:7">
      <c r="A34" s="27"/>
      <c r="B34" s="27"/>
      <c r="C34" s="27"/>
      <c r="D34" s="27"/>
      <c r="E34" s="34"/>
      <c r="F34" s="35"/>
      <c r="G34" s="34"/>
    </row>
    <row r="35" spans="1:7">
      <c r="A35" s="27" t="s">
        <v>252</v>
      </c>
      <c r="B35" s="27"/>
      <c r="C35" s="27"/>
      <c r="D35" s="27"/>
      <c r="E35" s="34">
        <v>10.30870116</v>
      </c>
      <c r="F35" s="35">
        <f>E35/E39*100</f>
        <v>3.6970979749258157E-2</v>
      </c>
      <c r="G35" s="34"/>
    </row>
    <row r="36" spans="1:7">
      <c r="A36" s="27"/>
      <c r="B36" s="27"/>
      <c r="C36" s="27"/>
      <c r="D36" s="27"/>
      <c r="E36" s="34"/>
      <c r="F36" s="35"/>
      <c r="G36" s="34"/>
    </row>
    <row r="37" spans="1:7">
      <c r="A37" s="27" t="s">
        <v>139</v>
      </c>
      <c r="B37" s="27"/>
      <c r="C37" s="27"/>
      <c r="D37" s="27"/>
      <c r="E37" s="34">
        <f>E39-(E13+E19+E27+E31+E35)</f>
        <v>1056.3280786399991</v>
      </c>
      <c r="F37" s="35">
        <f>F39-(F13+F19+F27+F31+F35)</f>
        <v>3.7884000513573994</v>
      </c>
      <c r="G37" s="34"/>
    </row>
    <row r="38" spans="1:7">
      <c r="A38" s="28"/>
      <c r="B38" s="28"/>
      <c r="C38" s="28"/>
      <c r="D38" s="28"/>
      <c r="E38" s="30"/>
      <c r="F38" s="31"/>
      <c r="G38" s="30"/>
    </row>
    <row r="39" spans="1:7">
      <c r="A39" s="36" t="s">
        <v>138</v>
      </c>
      <c r="B39" s="36"/>
      <c r="C39" s="36"/>
      <c r="D39" s="36"/>
      <c r="E39" s="38">
        <v>27883.224166399999</v>
      </c>
      <c r="F39" s="39">
        <v>100</v>
      </c>
      <c r="G39" s="38"/>
    </row>
    <row r="41" spans="1:7">
      <c r="A41" s="47" t="s">
        <v>253</v>
      </c>
      <c r="B41" s="47"/>
      <c r="C41" s="47"/>
      <c r="D41" s="47"/>
      <c r="E41" s="48"/>
      <c r="F41" s="49"/>
      <c r="G41" s="48"/>
    </row>
    <row r="42" spans="1:7">
      <c r="A42" s="28"/>
      <c r="B42" s="28"/>
      <c r="C42" s="28"/>
      <c r="D42" s="28"/>
      <c r="E42" s="30"/>
      <c r="F42" s="31"/>
      <c r="G42" s="30"/>
    </row>
    <row r="43" spans="1:7">
      <c r="A43" s="27" t="s">
        <v>254</v>
      </c>
      <c r="B43" s="27"/>
      <c r="C43" s="27"/>
      <c r="D43" s="27"/>
      <c r="E43" s="34" t="s">
        <v>255</v>
      </c>
      <c r="F43" s="35" t="s">
        <v>3</v>
      </c>
      <c r="G43" s="34"/>
    </row>
    <row r="44" spans="1:7">
      <c r="A44" s="28" t="s">
        <v>256</v>
      </c>
      <c r="B44" s="28"/>
      <c r="C44" s="28"/>
      <c r="D44" s="28"/>
      <c r="E44" s="30">
        <v>2500</v>
      </c>
      <c r="F44" s="31">
        <f t="shared" ref="F44:F50" si="0">E44/$E$39*100</f>
        <v>8.9659645709571993</v>
      </c>
      <c r="G44" s="30"/>
    </row>
    <row r="45" spans="1:7">
      <c r="A45" s="28" t="s">
        <v>257</v>
      </c>
      <c r="B45" s="28"/>
      <c r="C45" s="28"/>
      <c r="D45" s="28"/>
      <c r="E45" s="30">
        <v>2500</v>
      </c>
      <c r="F45" s="31">
        <f t="shared" si="0"/>
        <v>8.9659645709571993</v>
      </c>
      <c r="G45" s="30"/>
    </row>
    <row r="46" spans="1:7">
      <c r="A46" s="28" t="s">
        <v>257</v>
      </c>
      <c r="B46" s="28"/>
      <c r="C46" s="28"/>
      <c r="D46" s="28"/>
      <c r="E46" s="30">
        <v>2500</v>
      </c>
      <c r="F46" s="31">
        <f t="shared" si="0"/>
        <v>8.9659645709571993</v>
      </c>
      <c r="G46" s="30"/>
    </row>
    <row r="47" spans="1:7">
      <c r="A47" s="28" t="s">
        <v>257</v>
      </c>
      <c r="B47" s="28"/>
      <c r="C47" s="28"/>
      <c r="D47" s="28"/>
      <c r="E47" s="30">
        <v>2500</v>
      </c>
      <c r="F47" s="31">
        <f t="shared" si="0"/>
        <v>8.9659645709571993</v>
      </c>
      <c r="G47" s="30"/>
    </row>
    <row r="48" spans="1:7">
      <c r="A48" s="28" t="s">
        <v>258</v>
      </c>
      <c r="B48" s="28"/>
      <c r="C48" s="28"/>
      <c r="D48" s="28"/>
      <c r="E48" s="30">
        <v>2500</v>
      </c>
      <c r="F48" s="31">
        <f t="shared" si="0"/>
        <v>8.9659645709571993</v>
      </c>
      <c r="G48" s="30"/>
    </row>
    <row r="49" spans="1:7">
      <c r="A49" s="28" t="s">
        <v>258</v>
      </c>
      <c r="B49" s="28"/>
      <c r="C49" s="28"/>
      <c r="D49" s="28"/>
      <c r="E49" s="30">
        <v>2500</v>
      </c>
      <c r="F49" s="31">
        <f t="shared" si="0"/>
        <v>8.9659645709571993</v>
      </c>
      <c r="G49" s="30"/>
    </row>
    <row r="50" spans="1:7">
      <c r="A50" s="28" t="s">
        <v>258</v>
      </c>
      <c r="B50" s="28"/>
      <c r="C50" s="28"/>
      <c r="D50" s="28"/>
      <c r="E50" s="30">
        <v>2500</v>
      </c>
      <c r="F50" s="31">
        <f t="shared" si="0"/>
        <v>8.9659645709571993</v>
      </c>
      <c r="G50" s="30"/>
    </row>
    <row r="51" spans="1:7">
      <c r="A51" s="36" t="s">
        <v>259</v>
      </c>
      <c r="B51" s="36"/>
      <c r="C51" s="36"/>
      <c r="D51" s="36"/>
      <c r="E51" s="38">
        <f xml:space="preserve"> SUM(E44:E50)</f>
        <v>17500</v>
      </c>
      <c r="F51" s="39">
        <f xml:space="preserve"> SUM(F44:F50)</f>
        <v>62.76175199670039</v>
      </c>
      <c r="G51" s="38"/>
    </row>
    <row r="52" spans="1:7">
      <c r="A52" s="8" t="s">
        <v>1464</v>
      </c>
      <c r="B52" s="14"/>
      <c r="C52" s="14"/>
      <c r="D52" s="14"/>
      <c r="E52" s="16"/>
      <c r="F52" s="104"/>
      <c r="G52" s="16"/>
    </row>
    <row r="54" spans="1:7">
      <c r="A54" s="14" t="s">
        <v>142</v>
      </c>
    </row>
    <row r="55" spans="1:7">
      <c r="A55" s="14" t="s">
        <v>1426</v>
      </c>
    </row>
    <row r="56" spans="1:7">
      <c r="A56" s="14" t="s">
        <v>302</v>
      </c>
    </row>
    <row r="58" spans="1:7" ht="34.9" customHeight="1">
      <c r="A58" s="165" t="s">
        <v>262</v>
      </c>
      <c r="B58" s="165"/>
      <c r="C58" s="165"/>
      <c r="D58" s="165"/>
      <c r="E58" s="165"/>
      <c r="F58" s="165"/>
      <c r="G58" s="165"/>
    </row>
    <row r="60" spans="1:7" ht="23.25" customHeight="1">
      <c r="A60" s="162" t="s">
        <v>1329</v>
      </c>
      <c r="B60" s="162"/>
      <c r="C60" s="162"/>
      <c r="D60" s="162"/>
    </row>
    <row r="62" spans="1:7">
      <c r="A62" s="14" t="s">
        <v>145</v>
      </c>
    </row>
    <row r="63" spans="1:7">
      <c r="A63" s="14" t="s">
        <v>1324</v>
      </c>
    </row>
    <row r="64" spans="1:7">
      <c r="A64" s="14" t="s">
        <v>146</v>
      </c>
      <c r="B64" s="14"/>
      <c r="C64" s="40" t="s">
        <v>1330</v>
      </c>
      <c r="D64" s="14" t="s">
        <v>147</v>
      </c>
    </row>
    <row r="65" spans="1:4">
      <c r="A65" s="8" t="s">
        <v>171</v>
      </c>
      <c r="C65" s="41">
        <v>42.813899999999997</v>
      </c>
      <c r="D65" s="41">
        <v>43.277900000000002</v>
      </c>
    </row>
    <row r="66" spans="1:4">
      <c r="A66" s="8" t="s">
        <v>172</v>
      </c>
      <c r="C66" s="41">
        <v>10.1547</v>
      </c>
      <c r="D66" s="41">
        <v>10.160299999999999</v>
      </c>
    </row>
    <row r="67" spans="1:4">
      <c r="A67" s="8" t="s">
        <v>174</v>
      </c>
      <c r="C67" s="41">
        <v>47.04</v>
      </c>
      <c r="D67" s="41">
        <v>47.5792</v>
      </c>
    </row>
    <row r="68" spans="1:4">
      <c r="A68" s="8" t="s">
        <v>175</v>
      </c>
      <c r="C68" s="41">
        <v>10.0602</v>
      </c>
      <c r="D68" s="41">
        <v>10.059200000000001</v>
      </c>
    </row>
    <row r="70" spans="1:4">
      <c r="A70" s="14" t="s">
        <v>1325</v>
      </c>
    </row>
    <row r="71" spans="1:4">
      <c r="A71" s="163" t="s">
        <v>163</v>
      </c>
      <c r="B71" s="164"/>
      <c r="C71" s="42" t="s">
        <v>164</v>
      </c>
    </row>
    <row r="72" spans="1:4">
      <c r="A72" s="158" t="s">
        <v>172</v>
      </c>
      <c r="B72" s="159"/>
      <c r="C72" s="43">
        <v>0.10373957</v>
      </c>
    </row>
    <row r="73" spans="1:4">
      <c r="A73" s="158" t="s">
        <v>175</v>
      </c>
      <c r="B73" s="159"/>
      <c r="C73" s="43">
        <v>0.1145853</v>
      </c>
    </row>
    <row r="74" spans="1:4">
      <c r="A74" s="8" t="s">
        <v>165</v>
      </c>
    </row>
    <row r="75" spans="1:4">
      <c r="A75" s="8" t="s">
        <v>166</v>
      </c>
    </row>
    <row r="77" spans="1:4">
      <c r="A77" s="14" t="s">
        <v>273</v>
      </c>
    </row>
    <row r="78" spans="1:4">
      <c r="A78" s="14"/>
    </row>
    <row r="79" spans="1:4">
      <c r="A79" s="8" t="s">
        <v>1437</v>
      </c>
    </row>
    <row r="80" spans="1:4">
      <c r="A80" s="14"/>
    </row>
    <row r="81" spans="1:5" ht="33.75">
      <c r="A81" s="105" t="s">
        <v>1438</v>
      </c>
      <c r="B81" s="106" t="s">
        <v>1439</v>
      </c>
      <c r="C81" s="105" t="s">
        <v>1440</v>
      </c>
      <c r="D81" s="107" t="s">
        <v>1441</v>
      </c>
      <c r="E81" s="108" t="s">
        <v>1442</v>
      </c>
    </row>
    <row r="82" spans="1:5">
      <c r="A82" s="171" t="s">
        <v>1465</v>
      </c>
      <c r="B82" s="109" t="s">
        <v>1444</v>
      </c>
      <c r="C82" s="109" t="s">
        <v>1445</v>
      </c>
      <c r="D82" s="110">
        <v>46153</v>
      </c>
      <c r="E82" s="111">
        <v>2500</v>
      </c>
    </row>
    <row r="83" spans="1:5" ht="28.15" customHeight="1">
      <c r="A83" s="172"/>
      <c r="B83" s="109" t="s">
        <v>1446</v>
      </c>
      <c r="C83" s="109" t="s">
        <v>1447</v>
      </c>
      <c r="D83" s="110">
        <v>46337</v>
      </c>
      <c r="E83" s="111">
        <v>-2500</v>
      </c>
    </row>
    <row r="84" spans="1:5">
      <c r="A84" s="171" t="s">
        <v>1466</v>
      </c>
      <c r="B84" s="109" t="s">
        <v>1444</v>
      </c>
      <c r="C84" s="109" t="s">
        <v>1445</v>
      </c>
      <c r="D84" s="110">
        <v>46153</v>
      </c>
      <c r="E84" s="111">
        <v>2500</v>
      </c>
    </row>
    <row r="85" spans="1:5" ht="19.899999999999999" customHeight="1">
      <c r="A85" s="172"/>
      <c r="B85" s="109" t="s">
        <v>1446</v>
      </c>
      <c r="C85" s="109" t="s">
        <v>1447</v>
      </c>
      <c r="D85" s="110">
        <v>46337</v>
      </c>
      <c r="E85" s="111">
        <v>-2500</v>
      </c>
    </row>
    <row r="86" spans="1:5">
      <c r="A86" s="171" t="s">
        <v>1465</v>
      </c>
      <c r="B86" s="109" t="s">
        <v>1444</v>
      </c>
      <c r="C86" s="109" t="s">
        <v>1445</v>
      </c>
      <c r="D86" s="110">
        <v>46153</v>
      </c>
      <c r="E86" s="111">
        <v>2500</v>
      </c>
    </row>
    <row r="87" spans="1:5" ht="28.5" customHeight="1">
      <c r="A87" s="172"/>
      <c r="B87" s="109" t="s">
        <v>1446</v>
      </c>
      <c r="C87" s="109" t="s">
        <v>1447</v>
      </c>
      <c r="D87" s="110">
        <v>46337</v>
      </c>
      <c r="E87" s="111">
        <v>-2500</v>
      </c>
    </row>
    <row r="88" spans="1:5">
      <c r="A88" s="171" t="s">
        <v>1467</v>
      </c>
      <c r="B88" s="109" t="s">
        <v>1444</v>
      </c>
      <c r="C88" s="109" t="s">
        <v>1445</v>
      </c>
      <c r="D88" s="110">
        <v>46240</v>
      </c>
      <c r="E88" s="111">
        <v>2500</v>
      </c>
    </row>
    <row r="89" spans="1:5">
      <c r="A89" s="172"/>
      <c r="B89" s="109" t="s">
        <v>1446</v>
      </c>
      <c r="C89" s="109" t="s">
        <v>1447</v>
      </c>
      <c r="D89" s="110">
        <v>47885</v>
      </c>
      <c r="E89" s="111">
        <v>-2500</v>
      </c>
    </row>
    <row r="90" spans="1:5">
      <c r="A90" s="171" t="s">
        <v>1468</v>
      </c>
      <c r="B90" s="109" t="s">
        <v>1444</v>
      </c>
      <c r="C90" s="109" t="s">
        <v>1445</v>
      </c>
      <c r="D90" s="110">
        <v>46304</v>
      </c>
      <c r="E90" s="111">
        <v>2500</v>
      </c>
    </row>
    <row r="91" spans="1:5" ht="19.5" customHeight="1">
      <c r="A91" s="172"/>
      <c r="B91" s="109" t="s">
        <v>1446</v>
      </c>
      <c r="C91" s="109" t="s">
        <v>1447</v>
      </c>
      <c r="D91" s="110">
        <v>47947</v>
      </c>
      <c r="E91" s="111">
        <v>-2500</v>
      </c>
    </row>
    <row r="92" spans="1:5">
      <c r="A92" s="171" t="s">
        <v>1469</v>
      </c>
      <c r="B92" s="109" t="s">
        <v>1444</v>
      </c>
      <c r="C92" s="109" t="s">
        <v>1445</v>
      </c>
      <c r="D92" s="110">
        <v>46304</v>
      </c>
      <c r="E92" s="111">
        <v>2500</v>
      </c>
    </row>
    <row r="93" spans="1:5" ht="24" customHeight="1">
      <c r="A93" s="172"/>
      <c r="B93" s="109" t="s">
        <v>1446</v>
      </c>
      <c r="C93" s="109" t="s">
        <v>1447</v>
      </c>
      <c r="D93" s="110">
        <v>47947</v>
      </c>
      <c r="E93" s="111">
        <v>-2500</v>
      </c>
    </row>
    <row r="94" spans="1:5">
      <c r="A94" s="171" t="s">
        <v>1470</v>
      </c>
      <c r="B94" s="109" t="s">
        <v>1444</v>
      </c>
      <c r="C94" s="109" t="s">
        <v>1445</v>
      </c>
      <c r="D94" s="110">
        <v>46296</v>
      </c>
      <c r="E94" s="111">
        <v>2500</v>
      </c>
    </row>
    <row r="95" spans="1:5">
      <c r="A95" s="172"/>
      <c r="B95" s="109" t="s">
        <v>1446</v>
      </c>
      <c r="C95" s="109" t="s">
        <v>1447</v>
      </c>
      <c r="D95" s="110">
        <v>46296</v>
      </c>
      <c r="E95" s="111">
        <v>-2500</v>
      </c>
    </row>
    <row r="97" spans="1:5">
      <c r="A97" s="8" t="s">
        <v>1454</v>
      </c>
    </row>
    <row r="98" spans="1:5">
      <c r="A98" s="8" t="s">
        <v>1455</v>
      </c>
    </row>
    <row r="100" spans="1:5">
      <c r="A100" s="8" t="s">
        <v>1471</v>
      </c>
    </row>
    <row r="101" spans="1:5">
      <c r="A101" s="8" t="s">
        <v>1472</v>
      </c>
    </row>
    <row r="103" spans="1:5">
      <c r="A103" s="14" t="s">
        <v>274</v>
      </c>
      <c r="D103" s="44">
        <v>4.4382655154221302</v>
      </c>
      <c r="E103" s="12" t="s">
        <v>167</v>
      </c>
    </row>
    <row r="105" spans="1:5">
      <c r="A105" s="14" t="s">
        <v>275</v>
      </c>
      <c r="D105" s="40" t="s">
        <v>168</v>
      </c>
    </row>
    <row r="107" spans="1:5">
      <c r="A107" s="14" t="s">
        <v>1427</v>
      </c>
      <c r="B107" s="14"/>
      <c r="C107" s="14"/>
      <c r="D107" s="40" t="s">
        <v>168</v>
      </c>
    </row>
    <row r="108" spans="1:5">
      <c r="A108" s="14"/>
      <c r="B108" s="14"/>
      <c r="C108" s="14"/>
      <c r="D108" s="14"/>
    </row>
    <row r="109" spans="1:5">
      <c r="A109" s="14" t="s">
        <v>1458</v>
      </c>
      <c r="B109" s="14"/>
      <c r="C109" s="14"/>
      <c r="D109" s="40" t="s">
        <v>168</v>
      </c>
    </row>
    <row r="110" spans="1:5">
      <c r="A110" s="14"/>
      <c r="B110" s="14"/>
      <c r="C110" s="14"/>
      <c r="D110" s="14"/>
    </row>
    <row r="111" spans="1:5">
      <c r="A111" s="14" t="s">
        <v>1795</v>
      </c>
      <c r="B111" s="14"/>
      <c r="C111" s="14"/>
      <c r="D111" s="40" t="s">
        <v>168</v>
      </c>
    </row>
    <row r="112" spans="1:5">
      <c r="A112" s="14"/>
      <c r="B112" s="14"/>
      <c r="C112" s="14"/>
      <c r="D112" s="14"/>
    </row>
    <row r="113" spans="1:9">
      <c r="A113" s="14" t="s">
        <v>1459</v>
      </c>
      <c r="B113" s="14"/>
      <c r="C113" s="14"/>
      <c r="D113" s="40" t="s">
        <v>168</v>
      </c>
    </row>
    <row r="114" spans="1:9">
      <c r="A114" s="14"/>
      <c r="B114" s="14"/>
      <c r="C114" s="14"/>
      <c r="D114" s="14"/>
    </row>
    <row r="115" spans="1:9">
      <c r="A115" s="14" t="s">
        <v>1460</v>
      </c>
      <c r="B115" s="14"/>
      <c r="C115" s="14"/>
      <c r="D115" s="40" t="s">
        <v>168</v>
      </c>
    </row>
    <row r="117" spans="1:9">
      <c r="A117" s="76" t="s">
        <v>1341</v>
      </c>
      <c r="B117" s="77"/>
      <c r="C117" s="77"/>
      <c r="D117" s="77"/>
    </row>
    <row r="119" spans="1:9">
      <c r="A119" s="76" t="s">
        <v>1538</v>
      </c>
      <c r="B119" s="77"/>
      <c r="C119" s="77"/>
      <c r="D119" s="77"/>
      <c r="E119" s="75"/>
      <c r="G119" s="75"/>
      <c r="H119" s="77"/>
      <c r="I119" s="77"/>
    </row>
    <row r="120" spans="1:9">
      <c r="A120" s="77"/>
      <c r="B120" s="77"/>
      <c r="C120" s="77"/>
      <c r="D120" s="77"/>
      <c r="E120" s="75"/>
      <c r="G120" s="75"/>
      <c r="H120" s="77"/>
      <c r="I120" s="77"/>
    </row>
    <row r="121" spans="1:9">
      <c r="A121" s="77"/>
      <c r="B121" s="77"/>
      <c r="C121" s="77"/>
      <c r="D121" s="77"/>
      <c r="E121" s="75"/>
      <c r="G121" s="75"/>
      <c r="H121" s="77"/>
      <c r="I121" s="77"/>
    </row>
    <row r="122" spans="1:9">
      <c r="A122" s="77"/>
      <c r="B122" s="77"/>
      <c r="C122" s="77"/>
      <c r="D122" s="77"/>
      <c r="E122" s="75"/>
      <c r="G122" s="75"/>
      <c r="H122" s="77"/>
      <c r="I122" s="77"/>
    </row>
    <row r="123" spans="1:9">
      <c r="A123" s="77"/>
      <c r="B123" s="77"/>
      <c r="C123" s="77"/>
      <c r="D123" s="77"/>
      <c r="E123" s="75"/>
      <c r="G123" s="75"/>
      <c r="H123" s="77"/>
      <c r="I123" s="77"/>
    </row>
    <row r="124" spans="1:9">
      <c r="A124" s="77"/>
      <c r="B124" s="77"/>
      <c r="C124" s="77"/>
      <c r="D124" s="77"/>
      <c r="E124" s="75"/>
      <c r="G124" s="75"/>
      <c r="H124" s="77"/>
      <c r="I124" s="77"/>
    </row>
    <row r="125" spans="1:9">
      <c r="A125" s="77"/>
      <c r="B125" s="77"/>
      <c r="C125" s="77"/>
      <c r="D125" s="77"/>
      <c r="E125" s="75"/>
      <c r="G125" s="75"/>
      <c r="H125" s="77"/>
      <c r="I125" s="77"/>
    </row>
    <row r="126" spans="1:9">
      <c r="A126" s="77"/>
      <c r="B126" s="77"/>
      <c r="C126" s="77"/>
      <c r="D126" s="77"/>
      <c r="E126" s="75"/>
      <c r="G126" s="75"/>
      <c r="H126" s="77"/>
      <c r="I126" s="77"/>
    </row>
    <row r="127" spans="1:9">
      <c r="A127" s="77"/>
      <c r="B127" s="77"/>
      <c r="C127" s="77"/>
      <c r="D127" s="77"/>
      <c r="E127" s="75"/>
      <c r="G127" s="75"/>
      <c r="H127" s="77"/>
      <c r="I127" s="77"/>
    </row>
    <row r="128" spans="1:9">
      <c r="A128" s="77"/>
      <c r="B128" s="77"/>
      <c r="C128" s="77"/>
      <c r="D128" s="77"/>
      <c r="E128" s="75"/>
      <c r="G128" s="75"/>
      <c r="H128" s="77"/>
      <c r="I128" s="77"/>
    </row>
    <row r="129" spans="1:9">
      <c r="A129" s="77"/>
      <c r="B129" s="77"/>
      <c r="C129" s="77"/>
      <c r="D129" s="77"/>
      <c r="E129" s="75"/>
      <c r="G129" s="75"/>
      <c r="H129" s="77"/>
      <c r="I129" s="77"/>
    </row>
    <row r="130" spans="1:9">
      <c r="A130" s="77"/>
      <c r="B130" s="77"/>
      <c r="C130" s="77"/>
      <c r="D130" s="77"/>
      <c r="E130" s="75"/>
      <c r="G130" s="75"/>
      <c r="H130" s="77"/>
      <c r="I130" s="77"/>
    </row>
    <row r="131" spans="1:9">
      <c r="A131" s="77"/>
      <c r="B131" s="77"/>
      <c r="C131" s="77"/>
      <c r="D131" s="77"/>
      <c r="E131" s="75"/>
      <c r="G131" s="75"/>
      <c r="H131" s="77"/>
      <c r="I131" s="77"/>
    </row>
    <row r="132" spans="1:9">
      <c r="A132" s="77"/>
      <c r="B132" s="77"/>
      <c r="C132" s="77"/>
      <c r="D132" s="77"/>
      <c r="E132" s="75"/>
      <c r="G132" s="75"/>
      <c r="H132" s="77"/>
      <c r="I132" s="77"/>
    </row>
    <row r="133" spans="1:9">
      <c r="A133" s="77"/>
      <c r="B133" s="77"/>
      <c r="C133" s="77"/>
      <c r="D133" s="77"/>
      <c r="E133" s="75"/>
      <c r="G133" s="75"/>
      <c r="H133" s="77"/>
      <c r="I133" s="77"/>
    </row>
    <row r="134" spans="1:9">
      <c r="A134" s="77"/>
      <c r="B134" s="77"/>
      <c r="C134" s="77"/>
      <c r="D134" s="77"/>
      <c r="E134" s="75"/>
      <c r="G134" s="75"/>
      <c r="H134" s="77"/>
      <c r="I134" s="77"/>
    </row>
    <row r="135" spans="1:9">
      <c r="A135" s="76" t="s">
        <v>1473</v>
      </c>
      <c r="B135" s="77"/>
      <c r="C135" s="77"/>
      <c r="D135" s="77"/>
      <c r="E135" s="75"/>
      <c r="G135" s="75"/>
      <c r="H135" s="77"/>
      <c r="I135" s="77"/>
    </row>
    <row r="136" spans="1:9">
      <c r="A136" s="77"/>
      <c r="B136" s="77"/>
      <c r="C136" s="77"/>
      <c r="D136" s="77"/>
      <c r="E136" s="75"/>
      <c r="G136" s="75"/>
      <c r="H136" s="77"/>
      <c r="I136" s="77"/>
    </row>
    <row r="137" spans="1:9">
      <c r="A137" s="76" t="s">
        <v>1539</v>
      </c>
      <c r="B137" s="77"/>
      <c r="C137" s="77"/>
      <c r="D137" s="77"/>
      <c r="E137" s="75"/>
      <c r="G137" s="75"/>
      <c r="H137" s="77"/>
      <c r="I137" s="77"/>
    </row>
    <row r="138" spans="1:9">
      <c r="A138" s="77"/>
      <c r="B138" s="77"/>
      <c r="C138" s="77"/>
      <c r="D138" s="77"/>
      <c r="E138" s="75"/>
      <c r="G138" s="75"/>
      <c r="H138" s="77"/>
      <c r="I138" s="77"/>
    </row>
    <row r="139" spans="1:9">
      <c r="A139" s="77"/>
      <c r="B139" s="77"/>
      <c r="C139" s="77"/>
      <c r="D139" s="77"/>
      <c r="E139" s="75"/>
      <c r="G139" s="75"/>
      <c r="H139" s="77"/>
      <c r="I139" s="77"/>
    </row>
    <row r="140" spans="1:9">
      <c r="A140" s="77"/>
      <c r="B140" s="77"/>
      <c r="C140" s="77"/>
      <c r="D140" s="77"/>
      <c r="E140" s="75"/>
      <c r="G140" s="75"/>
      <c r="H140" s="77"/>
      <c r="I140" s="77"/>
    </row>
    <row r="141" spans="1:9">
      <c r="A141" s="77"/>
      <c r="B141" s="77"/>
      <c r="C141" s="77"/>
      <c r="D141" s="77"/>
      <c r="E141" s="75"/>
      <c r="G141" s="75"/>
      <c r="H141" s="77"/>
      <c r="I141" s="77"/>
    </row>
    <row r="142" spans="1:9">
      <c r="A142" s="77"/>
      <c r="B142" s="77"/>
      <c r="C142" s="77"/>
      <c r="D142" s="77"/>
      <c r="E142" s="75"/>
      <c r="G142" s="75"/>
      <c r="H142" s="77"/>
      <c r="I142" s="77"/>
    </row>
    <row r="143" spans="1:9">
      <c r="A143" s="77"/>
      <c r="B143" s="77"/>
      <c r="C143" s="77"/>
      <c r="D143" s="77"/>
      <c r="E143" s="75"/>
      <c r="G143" s="75"/>
      <c r="H143" s="77"/>
      <c r="I143" s="77"/>
    </row>
    <row r="144" spans="1:9">
      <c r="A144" s="77"/>
      <c r="B144" s="77"/>
      <c r="C144" s="77"/>
      <c r="D144" s="77"/>
      <c r="E144" s="75"/>
      <c r="G144" s="75"/>
      <c r="H144" s="77"/>
      <c r="I144" s="77"/>
    </row>
    <row r="145" spans="1:9">
      <c r="A145" s="77"/>
      <c r="B145" s="77"/>
      <c r="C145" s="77"/>
      <c r="D145" s="77"/>
      <c r="E145" s="75"/>
      <c r="G145" s="75"/>
      <c r="H145" s="77"/>
      <c r="I145" s="77"/>
    </row>
    <row r="146" spans="1:9">
      <c r="A146" s="77"/>
      <c r="B146" s="77"/>
      <c r="C146" s="77"/>
      <c r="D146" s="77"/>
      <c r="E146" s="75"/>
      <c r="G146" s="75"/>
      <c r="H146" s="77"/>
      <c r="I146" s="77"/>
    </row>
    <row r="147" spans="1:9">
      <c r="A147" s="77"/>
      <c r="B147" s="77"/>
      <c r="C147" s="77"/>
      <c r="D147" s="77"/>
      <c r="E147" s="75"/>
      <c r="G147" s="75"/>
      <c r="H147" s="77"/>
      <c r="I147" s="77"/>
    </row>
    <row r="148" spans="1:9">
      <c r="A148" s="77"/>
      <c r="B148" s="77"/>
      <c r="C148" s="77"/>
      <c r="D148" s="77"/>
      <c r="E148" s="75"/>
      <c r="G148" s="75"/>
      <c r="H148" s="77"/>
      <c r="I148" s="77"/>
    </row>
    <row r="149" spans="1:9">
      <c r="A149" s="77"/>
      <c r="B149" s="77"/>
      <c r="C149" s="77"/>
      <c r="D149" s="77"/>
      <c r="E149" s="75"/>
      <c r="G149" s="75"/>
      <c r="H149" s="77"/>
      <c r="I149" s="77"/>
    </row>
    <row r="150" spans="1:9">
      <c r="A150" s="77"/>
      <c r="B150" s="77"/>
      <c r="C150" s="77"/>
      <c r="D150" s="77"/>
      <c r="E150" s="75"/>
      <c r="G150" s="75"/>
      <c r="H150" s="77"/>
      <c r="I150" s="77"/>
    </row>
    <row r="151" spans="1:9">
      <c r="A151" s="77"/>
      <c r="B151" s="77"/>
      <c r="C151" s="77"/>
      <c r="D151" s="77"/>
      <c r="E151" s="75"/>
      <c r="G151" s="75"/>
      <c r="H151" s="77"/>
      <c r="I151" s="77"/>
    </row>
    <row r="152" spans="1:9">
      <c r="A152" s="77" t="s">
        <v>1386</v>
      </c>
      <c r="B152" s="77"/>
      <c r="C152" s="77"/>
      <c r="D152" s="77"/>
      <c r="E152" s="75"/>
      <c r="G152" s="75"/>
      <c r="H152" s="77"/>
      <c r="I152" s="77"/>
    </row>
    <row r="155" spans="1:9">
      <c r="A155" s="77"/>
    </row>
    <row r="156" spans="1:9">
      <c r="A156" s="98"/>
    </row>
  </sheetData>
  <mergeCells count="13">
    <mergeCell ref="A94:A95"/>
    <mergeCell ref="A82:A83"/>
    <mergeCell ref="A84:A85"/>
    <mergeCell ref="A86:A87"/>
    <mergeCell ref="A88:A89"/>
    <mergeCell ref="A90:A91"/>
    <mergeCell ref="A92:A93"/>
    <mergeCell ref="A1:G1"/>
    <mergeCell ref="A58:G58"/>
    <mergeCell ref="A60:D60"/>
    <mergeCell ref="A71:B71"/>
    <mergeCell ref="A72:B72"/>
    <mergeCell ref="A73:B73"/>
  </mergeCells>
  <conditionalFormatting sqref="F2:F3 F5:F57 F59 F61:F118 F153:F65536">
    <cfRule type="cellIs" dxfId="124" priority="3" stopIfTrue="1" operator="between">
      <formula>0.009</formula>
      <formula>-0.009</formula>
    </cfRule>
  </conditionalFormatting>
  <conditionalFormatting sqref="F60">
    <cfRule type="cellIs" dxfId="123" priority="2" stopIfTrue="1" operator="between">
      <formula>0.009</formula>
      <formula>-0.009</formula>
    </cfRule>
  </conditionalFormatting>
  <conditionalFormatting sqref="F119:F152">
    <cfRule type="cellIs" dxfId="122"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EC14F-29F9-40F0-B762-A4F1AA9F34C7}">
  <dimension ref="A1:I72"/>
  <sheetViews>
    <sheetView zoomScale="80" zoomScaleNormal="80" workbookViewId="0">
      <selection sqref="A1:G1"/>
    </sheetView>
  </sheetViews>
  <sheetFormatPr defaultColWidth="9.42578125" defaultRowHeight="11.25"/>
  <cols>
    <col min="1" max="1" width="38.5703125" style="8" bestFit="1" customWidth="1"/>
    <col min="2" max="2" width="58" style="8" bestFit="1" customWidth="1"/>
    <col min="3" max="3" width="15.42578125" style="8" bestFit="1" customWidth="1"/>
    <col min="4" max="4" width="15.5703125" style="8" bestFit="1" customWidth="1"/>
    <col min="5" max="5" width="26.42578125" style="12" customWidth="1"/>
    <col min="6" max="6" width="13.5703125" style="75" bestFit="1" customWidth="1"/>
    <col min="7" max="7" width="11" style="12" customWidth="1"/>
    <col min="8" max="16384" width="9.42578125" style="8"/>
  </cols>
  <sheetData>
    <row r="1" spans="1:7" s="1" customFormat="1" ht="15">
      <c r="A1" s="160" t="s">
        <v>1536</v>
      </c>
      <c r="B1" s="161"/>
      <c r="C1" s="161"/>
      <c r="D1" s="161"/>
      <c r="E1" s="161"/>
      <c r="F1" s="161"/>
      <c r="G1" s="161"/>
    </row>
    <row r="2" spans="1:7" s="1" customFormat="1" ht="12">
      <c r="A2" s="10" t="s">
        <v>7</v>
      </c>
      <c r="B2" s="8"/>
      <c r="C2" s="8"/>
      <c r="D2" s="8"/>
      <c r="E2" s="12"/>
      <c r="F2" s="75"/>
      <c r="G2" s="12"/>
    </row>
    <row r="3" spans="1:7" s="1" customFormat="1" ht="33.75">
      <c r="A3" s="114" t="s">
        <v>2</v>
      </c>
      <c r="B3" s="114" t="s">
        <v>0</v>
      </c>
      <c r="C3" s="115" t="s">
        <v>141</v>
      </c>
      <c r="D3" s="115" t="s">
        <v>1</v>
      </c>
      <c r="E3" s="124" t="s">
        <v>6</v>
      </c>
      <c r="F3" s="116" t="s">
        <v>3</v>
      </c>
      <c r="G3" s="116" t="s">
        <v>5</v>
      </c>
    </row>
    <row r="4" spans="1:7" s="1" customFormat="1" ht="27" customHeight="1">
      <c r="A4" s="47" t="s">
        <v>43</v>
      </c>
      <c r="B4" s="117"/>
      <c r="C4" s="117"/>
      <c r="D4" s="117"/>
      <c r="E4" s="118"/>
      <c r="F4" s="93"/>
      <c r="G4" s="119"/>
    </row>
    <row r="5" spans="1:7" s="1" customFormat="1" ht="13.9" customHeight="1">
      <c r="A5" s="27" t="s">
        <v>44</v>
      </c>
      <c r="B5" s="28"/>
      <c r="C5" s="28"/>
      <c r="D5" s="28"/>
      <c r="E5" s="30"/>
      <c r="F5" s="31"/>
      <c r="G5" s="30"/>
    </row>
    <row r="6" spans="1:7" s="1" customFormat="1" ht="12">
      <c r="A6" s="28" t="s">
        <v>1524</v>
      </c>
      <c r="B6" s="28" t="s">
        <v>1525</v>
      </c>
      <c r="C6" s="120" t="s">
        <v>1526</v>
      </c>
      <c r="D6" s="32">
        <v>1695</v>
      </c>
      <c r="E6" s="30">
        <v>0</v>
      </c>
      <c r="F6" s="31">
        <v>100</v>
      </c>
      <c r="G6" s="30">
        <v>0</v>
      </c>
    </row>
    <row r="7" spans="1:7">
      <c r="A7" s="27" t="s">
        <v>65</v>
      </c>
      <c r="B7" s="27"/>
      <c r="C7" s="27"/>
      <c r="D7" s="27"/>
      <c r="E7" s="34">
        <f>SUM(E5:E6)</f>
        <v>0</v>
      </c>
      <c r="F7" s="35">
        <f>SUM(F5:F6)</f>
        <v>100</v>
      </c>
      <c r="G7" s="34"/>
    </row>
    <row r="8" spans="1:7">
      <c r="A8" s="28"/>
      <c r="B8" s="28"/>
      <c r="C8" s="28"/>
      <c r="D8" s="28"/>
      <c r="E8" s="30"/>
      <c r="F8" s="31"/>
      <c r="G8" s="30"/>
    </row>
    <row r="9" spans="1:7">
      <c r="A9" s="27" t="s">
        <v>137</v>
      </c>
      <c r="B9" s="27"/>
      <c r="C9" s="27"/>
      <c r="D9" s="27"/>
      <c r="E9" s="34">
        <f>E7</f>
        <v>0</v>
      </c>
      <c r="F9" s="35">
        <f>F7</f>
        <v>100</v>
      </c>
      <c r="G9" s="34"/>
    </row>
    <row r="10" spans="1:7">
      <c r="A10" s="27"/>
      <c r="B10" s="27"/>
      <c r="C10" s="27"/>
      <c r="D10" s="27"/>
      <c r="E10" s="34"/>
      <c r="F10" s="35"/>
      <c r="G10" s="34"/>
    </row>
    <row r="11" spans="1:7">
      <c r="A11" s="27" t="s">
        <v>139</v>
      </c>
      <c r="B11" s="27"/>
      <c r="C11" s="27"/>
      <c r="D11" s="27"/>
      <c r="E11" s="121">
        <v>0</v>
      </c>
      <c r="F11" s="121">
        <v>0</v>
      </c>
      <c r="G11" s="34"/>
    </row>
    <row r="12" spans="1:7">
      <c r="A12" s="27"/>
      <c r="B12" s="27"/>
      <c r="C12" s="27"/>
      <c r="D12" s="27"/>
      <c r="E12" s="34"/>
      <c r="F12" s="35"/>
      <c r="G12" s="34"/>
    </row>
    <row r="13" spans="1:7">
      <c r="A13" s="36" t="s">
        <v>138</v>
      </c>
      <c r="B13" s="36"/>
      <c r="C13" s="36"/>
      <c r="D13" s="36"/>
      <c r="E13" s="38">
        <v>3.9999999999999998E-7</v>
      </c>
      <c r="F13" s="39">
        <v>100</v>
      </c>
      <c r="G13" s="38"/>
    </row>
    <row r="15" spans="1:7">
      <c r="A15" s="14" t="s">
        <v>142</v>
      </c>
    </row>
    <row r="16" spans="1:7">
      <c r="A16" s="14" t="s">
        <v>1527</v>
      </c>
    </row>
    <row r="17" spans="1:7" ht="23.65" customHeight="1">
      <c r="A17" s="190" t="s">
        <v>1528</v>
      </c>
      <c r="B17" s="190"/>
      <c r="C17" s="190"/>
      <c r="D17" s="190"/>
      <c r="E17" s="190"/>
      <c r="F17" s="190"/>
      <c r="G17" s="190"/>
    </row>
    <row r="18" spans="1:7">
      <c r="A18" s="125"/>
      <c r="B18" s="125"/>
      <c r="C18" s="125"/>
      <c r="D18" s="125"/>
      <c r="E18" s="125"/>
      <c r="F18" s="125"/>
      <c r="G18" s="125"/>
    </row>
    <row r="19" spans="1:7" ht="21.75" customHeight="1">
      <c r="A19" s="162" t="s">
        <v>1329</v>
      </c>
      <c r="B19" s="162"/>
      <c r="C19" s="162"/>
      <c r="D19" s="162"/>
      <c r="E19" s="125"/>
      <c r="F19" s="125"/>
      <c r="G19" s="125"/>
    </row>
    <row r="20" spans="1:7">
      <c r="A20" s="125"/>
      <c r="B20" s="125"/>
      <c r="C20" s="125"/>
      <c r="D20" s="125"/>
      <c r="E20" s="125"/>
      <c r="F20" s="125"/>
      <c r="G20" s="125"/>
    </row>
    <row r="21" spans="1:7">
      <c r="A21" s="14" t="s">
        <v>145</v>
      </c>
    </row>
    <row r="22" spans="1:7">
      <c r="A22" s="14" t="s">
        <v>1324</v>
      </c>
    </row>
    <row r="23" spans="1:7">
      <c r="A23" s="14" t="s">
        <v>146</v>
      </c>
      <c r="B23" s="14"/>
      <c r="C23" s="74" t="s">
        <v>1330</v>
      </c>
      <c r="D23" s="14" t="s">
        <v>1529</v>
      </c>
    </row>
    <row r="24" spans="1:7">
      <c r="A24" s="8" t="s">
        <v>171</v>
      </c>
      <c r="C24" s="41">
        <v>0</v>
      </c>
      <c r="D24" s="41">
        <v>0</v>
      </c>
    </row>
    <row r="25" spans="1:7">
      <c r="A25" s="8" t="s">
        <v>419</v>
      </c>
      <c r="C25" s="41">
        <v>0</v>
      </c>
      <c r="D25" s="41">
        <v>0</v>
      </c>
    </row>
    <row r="26" spans="1:7">
      <c r="A26" s="8" t="s">
        <v>174</v>
      </c>
      <c r="C26" s="41">
        <v>0</v>
      </c>
      <c r="D26" s="41">
        <v>0</v>
      </c>
    </row>
    <row r="27" spans="1:7">
      <c r="A27" s="8" t="s">
        <v>420</v>
      </c>
      <c r="C27" s="41">
        <v>0</v>
      </c>
      <c r="D27" s="41">
        <v>0</v>
      </c>
    </row>
    <row r="29" spans="1:7">
      <c r="A29" s="8" t="s">
        <v>166</v>
      </c>
    </row>
    <row r="31" spans="1:7" ht="15">
      <c r="A31" s="191" t="s">
        <v>1541</v>
      </c>
      <c r="B31" s="192"/>
      <c r="C31" s="192"/>
      <c r="D31" s="40" t="s">
        <v>168</v>
      </c>
    </row>
    <row r="32" spans="1:7">
      <c r="A32" s="14"/>
      <c r="B32" s="14"/>
      <c r="C32" s="14"/>
      <c r="D32" s="14"/>
    </row>
    <row r="33" spans="1:7">
      <c r="A33" s="14" t="s">
        <v>1530</v>
      </c>
      <c r="B33" s="14"/>
      <c r="C33" s="14"/>
      <c r="D33" s="40" t="s">
        <v>168</v>
      </c>
    </row>
    <row r="35" spans="1:7">
      <c r="A35" s="14" t="s">
        <v>1537</v>
      </c>
    </row>
    <row r="36" spans="1:7" ht="28.15" customHeight="1"/>
    <row r="38" spans="1:7" ht="13.9" customHeight="1"/>
    <row r="39" spans="1:7" ht="10.5" customHeight="1"/>
    <row r="40" spans="1:7" ht="26.25" customHeight="1"/>
    <row r="42" spans="1:7" ht="29.1" customHeight="1"/>
    <row r="44" spans="1:7" s="1" customFormat="1" ht="12">
      <c r="A44" s="8"/>
      <c r="B44" s="8"/>
      <c r="C44" s="8"/>
      <c r="D44" s="8"/>
      <c r="E44" s="12"/>
      <c r="F44" s="75"/>
      <c r="G44" s="12"/>
    </row>
    <row r="46" spans="1:7" s="1" customFormat="1" ht="38.25" customHeight="1">
      <c r="A46" s="8"/>
      <c r="B46" s="8"/>
      <c r="C46" s="8"/>
      <c r="D46" s="8"/>
      <c r="E46" s="12"/>
      <c r="F46" s="75"/>
      <c r="G46" s="12"/>
    </row>
    <row r="50" spans="1:9">
      <c r="H50" s="14"/>
      <c r="I50" s="14"/>
    </row>
    <row r="52" spans="1:9">
      <c r="H52" s="14"/>
      <c r="I52" s="14"/>
    </row>
    <row r="53" spans="1:9">
      <c r="H53" s="14"/>
      <c r="I53" s="14"/>
    </row>
    <row r="54" spans="1:9">
      <c r="H54" s="14"/>
      <c r="I54" s="14"/>
    </row>
    <row r="55" spans="1:9">
      <c r="H55" s="14"/>
      <c r="I55" s="14"/>
    </row>
    <row r="56" spans="1:9">
      <c r="H56" s="14"/>
      <c r="I56" s="14"/>
    </row>
    <row r="63" spans="1:9" s="12" customFormat="1">
      <c r="A63" s="8"/>
      <c r="B63" s="8"/>
      <c r="C63" s="8"/>
      <c r="D63" s="8"/>
      <c r="F63" s="75"/>
      <c r="H63" s="8"/>
      <c r="I63" s="8"/>
    </row>
    <row r="64" spans="1:9" s="12" customFormat="1">
      <c r="A64" s="8"/>
      <c r="B64" s="8"/>
      <c r="C64" s="8"/>
      <c r="D64" s="8"/>
      <c r="F64" s="75"/>
      <c r="H64" s="8"/>
      <c r="I64" s="8"/>
    </row>
    <row r="65" spans="1:9" s="12" customFormat="1">
      <c r="A65" s="8"/>
      <c r="B65" s="8"/>
      <c r="C65" s="8"/>
      <c r="D65" s="8"/>
      <c r="F65" s="75"/>
      <c r="H65" s="8"/>
      <c r="I65" s="8"/>
    </row>
    <row r="66" spans="1:9" s="12" customFormat="1">
      <c r="A66" s="8"/>
      <c r="B66" s="8"/>
      <c r="C66" s="8"/>
      <c r="D66" s="8"/>
      <c r="F66" s="75"/>
      <c r="H66" s="8"/>
      <c r="I66" s="8"/>
    </row>
    <row r="67" spans="1:9" s="12" customFormat="1">
      <c r="A67" s="8"/>
      <c r="B67" s="8"/>
      <c r="C67" s="8"/>
      <c r="D67" s="8"/>
      <c r="F67" s="75"/>
      <c r="H67" s="8"/>
      <c r="I67" s="8"/>
    </row>
    <row r="68" spans="1:9" s="12" customFormat="1">
      <c r="A68" s="8"/>
      <c r="B68" s="8"/>
      <c r="C68" s="8"/>
      <c r="D68" s="8"/>
      <c r="F68" s="75"/>
      <c r="H68" s="8"/>
      <c r="I68" s="8"/>
    </row>
    <row r="70" spans="1:9" s="12" customFormat="1">
      <c r="A70" s="8"/>
      <c r="B70" s="8"/>
      <c r="C70" s="8"/>
      <c r="D70" s="8"/>
      <c r="F70" s="75"/>
      <c r="H70" s="8"/>
      <c r="I70" s="8"/>
    </row>
    <row r="72" spans="1:9" s="12" customFormat="1" ht="15" customHeight="1">
      <c r="A72" s="8"/>
      <c r="B72" s="8"/>
      <c r="C72" s="8"/>
      <c r="D72" s="8"/>
      <c r="F72" s="75"/>
      <c r="H72" s="8"/>
      <c r="I72" s="8"/>
    </row>
  </sheetData>
  <mergeCells count="4">
    <mergeCell ref="A1:G1"/>
    <mergeCell ref="A17:G17"/>
    <mergeCell ref="A19:D19"/>
    <mergeCell ref="A31:C31"/>
  </mergeCells>
  <conditionalFormatting sqref="F2 F21:F65442">
    <cfRule type="cellIs" dxfId="2" priority="3" stopIfTrue="1" operator="between">
      <formula>0.009</formula>
      <formula>-0.009</formula>
    </cfRule>
  </conditionalFormatting>
  <conditionalFormatting sqref="F4:F10">
    <cfRule type="cellIs" dxfId="1" priority="2" stopIfTrue="1" operator="between">
      <formula>0.009</formula>
      <formula>-0.009</formula>
    </cfRule>
  </conditionalFormatting>
  <conditionalFormatting sqref="F12:F16">
    <cfRule type="cellIs" dxfId="0" priority="1" stopIfTrue="1" operator="between">
      <formula>0.009</formula>
      <formula>-0.009</formula>
    </cfRule>
  </conditionalFormatting>
  <pageMargins left="0.7" right="0.7" top="0.75" bottom="0.75" header="0.3" footer="0.3"/>
  <pageSetup paperSize="9" orientation="portrait" r:id="rId1"/>
  <headerFooter>
    <oddFooter>&amp;C_x000D_&amp;1#&amp;"Calibri"&amp;10&amp;K000000 RESTRICTED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5A675-26E7-4670-B73C-933D59A8751A}">
  <dimension ref="A1:I196"/>
  <sheetViews>
    <sheetView zoomScale="80" zoomScaleNormal="80" workbookViewId="0">
      <selection sqref="A1:G1"/>
    </sheetView>
  </sheetViews>
  <sheetFormatPr defaultColWidth="9.28515625" defaultRowHeight="11.25"/>
  <cols>
    <col min="1" max="1" width="52.28515625" style="8" bestFit="1" customWidth="1"/>
    <col min="2" max="2" width="49.140625" style="8" bestFit="1" customWidth="1"/>
    <col min="3" max="3" width="22.28515625" style="8" bestFit="1" customWidth="1"/>
    <col min="4" max="4" width="15.7109375" style="8" customWidth="1"/>
    <col min="5" max="5" width="24.42578125" style="12" customWidth="1"/>
    <col min="6" max="6" width="11.7109375" style="75" bestFit="1" customWidth="1"/>
    <col min="7" max="7" width="6.7109375" style="12" customWidth="1"/>
    <col min="8" max="16384" width="9.28515625" style="8"/>
  </cols>
  <sheetData>
    <row r="1" spans="1:7" s="1" customFormat="1" ht="15">
      <c r="A1" s="160" t="s">
        <v>12</v>
      </c>
      <c r="B1" s="161"/>
      <c r="C1" s="161"/>
      <c r="D1" s="161"/>
      <c r="E1" s="161"/>
      <c r="F1" s="161"/>
      <c r="G1" s="161"/>
    </row>
    <row r="2" spans="1:7" s="1" customFormat="1" ht="12">
      <c r="E2" s="7"/>
      <c r="F2" s="103"/>
      <c r="G2" s="12"/>
    </row>
    <row r="3" spans="1:7" s="1" customFormat="1" ht="12">
      <c r="A3" s="10" t="s">
        <v>7</v>
      </c>
      <c r="B3" s="2"/>
      <c r="C3" s="3"/>
      <c r="D3" s="3"/>
      <c r="E3" s="5"/>
      <c r="F3" s="103"/>
      <c r="G3" s="12"/>
    </row>
    <row r="4" spans="1:7" s="1" customFormat="1" ht="19.149999999999999" customHeight="1">
      <c r="A4" s="18" t="s">
        <v>2</v>
      </c>
      <c r="B4" s="18" t="s">
        <v>0</v>
      </c>
      <c r="C4" s="19" t="s">
        <v>141</v>
      </c>
      <c r="D4" s="19" t="s">
        <v>1</v>
      </c>
      <c r="E4" s="91" t="s">
        <v>6</v>
      </c>
      <c r="F4" s="21" t="s">
        <v>3</v>
      </c>
      <c r="G4" s="21" t="s">
        <v>5</v>
      </c>
    </row>
    <row r="5" spans="1:7">
      <c r="A5" s="22" t="s">
        <v>43</v>
      </c>
      <c r="B5" s="23"/>
      <c r="C5" s="23"/>
      <c r="D5" s="23"/>
      <c r="E5" s="25"/>
      <c r="F5" s="26"/>
      <c r="G5" s="25"/>
    </row>
    <row r="6" spans="1:7">
      <c r="A6" s="27" t="s">
        <v>44</v>
      </c>
      <c r="B6" s="28"/>
      <c r="C6" s="28"/>
      <c r="D6" s="28"/>
      <c r="E6" s="30"/>
      <c r="F6" s="31"/>
      <c r="G6" s="30"/>
    </row>
    <row r="7" spans="1:7">
      <c r="A7" s="28" t="s">
        <v>304</v>
      </c>
      <c r="B7" s="28" t="s">
        <v>303</v>
      </c>
      <c r="C7" s="28" t="s">
        <v>50</v>
      </c>
      <c r="D7" s="32">
        <v>8000</v>
      </c>
      <c r="E7" s="30">
        <v>8148.0338629999997</v>
      </c>
      <c r="F7" s="31">
        <v>5.9828821334500297</v>
      </c>
      <c r="G7" s="30">
        <v>7.65</v>
      </c>
    </row>
    <row r="8" spans="1:7">
      <c r="A8" s="28" t="s">
        <v>306</v>
      </c>
      <c r="B8" s="28" t="s">
        <v>305</v>
      </c>
      <c r="C8" s="28" t="s">
        <v>47</v>
      </c>
      <c r="D8" s="32">
        <v>7500</v>
      </c>
      <c r="E8" s="30">
        <v>8107.2634932000001</v>
      </c>
      <c r="F8" s="31">
        <v>5.9529455473788504</v>
      </c>
      <c r="G8" s="30">
        <v>7.3236999999999997</v>
      </c>
    </row>
    <row r="9" spans="1:7">
      <c r="A9" s="28" t="s">
        <v>308</v>
      </c>
      <c r="B9" s="28" t="s">
        <v>307</v>
      </c>
      <c r="C9" s="28" t="s">
        <v>50</v>
      </c>
      <c r="D9" s="32">
        <v>7500</v>
      </c>
      <c r="E9" s="30">
        <v>7934.1546575000002</v>
      </c>
      <c r="F9" s="31">
        <v>5.8258363848905903</v>
      </c>
      <c r="G9" s="30">
        <v>7.3375000000000004</v>
      </c>
    </row>
    <row r="10" spans="1:7">
      <c r="A10" s="28" t="s">
        <v>310</v>
      </c>
      <c r="B10" s="28" t="s">
        <v>309</v>
      </c>
      <c r="C10" s="28" t="s">
        <v>284</v>
      </c>
      <c r="D10" s="32">
        <v>7500</v>
      </c>
      <c r="E10" s="30">
        <v>7700.5758904000004</v>
      </c>
      <c r="F10" s="31">
        <v>5.6543257780456999</v>
      </c>
      <c r="G10" s="30">
        <v>7.09</v>
      </c>
    </row>
    <row r="11" spans="1:7">
      <c r="A11" s="28" t="s">
        <v>312</v>
      </c>
      <c r="B11" s="28" t="s">
        <v>311</v>
      </c>
      <c r="C11" s="28" t="s">
        <v>47</v>
      </c>
      <c r="D11" s="32">
        <v>5500</v>
      </c>
      <c r="E11" s="30">
        <v>5950.4437465999999</v>
      </c>
      <c r="F11" s="31">
        <v>4.3692508126770102</v>
      </c>
      <c r="G11" s="30">
        <v>7.35</v>
      </c>
    </row>
    <row r="12" spans="1:7">
      <c r="A12" s="28" t="s">
        <v>314</v>
      </c>
      <c r="B12" s="28" t="s">
        <v>313</v>
      </c>
      <c r="C12" s="28" t="s">
        <v>50</v>
      </c>
      <c r="D12" s="32">
        <v>5467</v>
      </c>
      <c r="E12" s="30">
        <v>5627.5926756999997</v>
      </c>
      <c r="F12" s="31">
        <v>4.1321899540293803</v>
      </c>
      <c r="G12" s="30">
        <v>7.9050000000000002</v>
      </c>
    </row>
    <row r="13" spans="1:7">
      <c r="A13" s="28" t="s">
        <v>316</v>
      </c>
      <c r="B13" s="28" t="s">
        <v>315</v>
      </c>
      <c r="C13" s="28" t="s">
        <v>50</v>
      </c>
      <c r="D13" s="32">
        <v>5000</v>
      </c>
      <c r="E13" s="30">
        <v>5174.8654795000002</v>
      </c>
      <c r="F13" s="31">
        <v>3.79976454944538</v>
      </c>
      <c r="G13" s="30">
        <v>7.5750000000000002</v>
      </c>
    </row>
    <row r="14" spans="1:7">
      <c r="A14" s="28" t="s">
        <v>317</v>
      </c>
      <c r="B14" s="28" t="s">
        <v>1474</v>
      </c>
      <c r="C14" s="28" t="s">
        <v>50</v>
      </c>
      <c r="D14" s="32">
        <v>5000</v>
      </c>
      <c r="E14" s="30">
        <v>5067.5912329000003</v>
      </c>
      <c r="F14" s="31">
        <v>3.7209959551864702</v>
      </c>
      <c r="G14" s="30">
        <v>7.2815659954192897</v>
      </c>
    </row>
    <row r="15" spans="1:7">
      <c r="A15" s="28" t="s">
        <v>319</v>
      </c>
      <c r="B15" s="28" t="s">
        <v>318</v>
      </c>
      <c r="C15" s="28" t="s">
        <v>50</v>
      </c>
      <c r="D15" s="32">
        <v>5000</v>
      </c>
      <c r="E15" s="30">
        <v>4986.5926712</v>
      </c>
      <c r="F15" s="31">
        <v>3.6615208896948301</v>
      </c>
      <c r="G15" s="30">
        <v>7.5990000000000002</v>
      </c>
    </row>
    <row r="16" spans="1:7">
      <c r="A16" s="28" t="s">
        <v>281</v>
      </c>
      <c r="B16" s="28" t="s">
        <v>280</v>
      </c>
      <c r="C16" s="28" t="s">
        <v>62</v>
      </c>
      <c r="D16" s="32">
        <v>4269</v>
      </c>
      <c r="E16" s="30">
        <v>4729.2024689999998</v>
      </c>
      <c r="F16" s="31">
        <v>3.4725261864375998</v>
      </c>
      <c r="G16" s="30">
        <v>8.4422999999999995</v>
      </c>
    </row>
    <row r="17" spans="1:7">
      <c r="A17" s="28" t="s">
        <v>321</v>
      </c>
      <c r="B17" s="28" t="s">
        <v>320</v>
      </c>
      <c r="C17" s="28" t="s">
        <v>50</v>
      </c>
      <c r="D17" s="32">
        <v>4500</v>
      </c>
      <c r="E17" s="30">
        <v>4573.9068903999996</v>
      </c>
      <c r="F17" s="31">
        <v>3.3584968195704898</v>
      </c>
      <c r="G17" s="30">
        <v>7.6749999999999998</v>
      </c>
    </row>
    <row r="18" spans="1:7">
      <c r="A18" s="28" t="s">
        <v>279</v>
      </c>
      <c r="B18" s="28" t="s">
        <v>278</v>
      </c>
      <c r="C18" s="28" t="s">
        <v>62</v>
      </c>
      <c r="D18" s="32">
        <v>4076</v>
      </c>
      <c r="E18" s="30">
        <v>4527.1928200000002</v>
      </c>
      <c r="F18" s="31">
        <v>3.3241959339978302</v>
      </c>
      <c r="G18" s="30">
        <v>8.5273000000000003</v>
      </c>
    </row>
    <row r="19" spans="1:7">
      <c r="A19" s="28" t="s">
        <v>286</v>
      </c>
      <c r="B19" s="28" t="s">
        <v>285</v>
      </c>
      <c r="C19" s="28" t="s">
        <v>50</v>
      </c>
      <c r="D19" s="32">
        <v>300</v>
      </c>
      <c r="E19" s="30">
        <v>3099.8038356000002</v>
      </c>
      <c r="F19" s="31">
        <v>2.2761025907644901</v>
      </c>
      <c r="G19" s="30">
        <v>7.1422999999999996</v>
      </c>
    </row>
    <row r="20" spans="1:7">
      <c r="A20" s="28" t="s">
        <v>323</v>
      </c>
      <c r="B20" s="28" t="s">
        <v>322</v>
      </c>
      <c r="C20" s="28" t="s">
        <v>50</v>
      </c>
      <c r="D20" s="32">
        <v>5143</v>
      </c>
      <c r="E20" s="30">
        <v>2943.8686290000001</v>
      </c>
      <c r="F20" s="31">
        <v>2.1616035622590402</v>
      </c>
      <c r="G20" s="30">
        <v>6.9162999999999997</v>
      </c>
    </row>
    <row r="21" spans="1:7">
      <c r="A21" s="28" t="s">
        <v>325</v>
      </c>
      <c r="B21" s="28" t="s">
        <v>324</v>
      </c>
      <c r="C21" s="28" t="s">
        <v>47</v>
      </c>
      <c r="D21" s="32">
        <v>2500</v>
      </c>
      <c r="E21" s="30">
        <v>2664.5490067999999</v>
      </c>
      <c r="F21" s="31">
        <v>1.95650667566276</v>
      </c>
      <c r="G21" s="30">
        <v>6.7797999999999998</v>
      </c>
    </row>
    <row r="22" spans="1:7">
      <c r="A22" s="28" t="s">
        <v>327</v>
      </c>
      <c r="B22" s="28" t="s">
        <v>326</v>
      </c>
      <c r="C22" s="28" t="s">
        <v>50</v>
      </c>
      <c r="D22" s="32">
        <v>2500</v>
      </c>
      <c r="E22" s="30">
        <v>2656.6243493000002</v>
      </c>
      <c r="F22" s="31">
        <v>1.9506878127852101</v>
      </c>
      <c r="G22" s="30">
        <v>6.5601000000000003</v>
      </c>
    </row>
    <row r="23" spans="1:7">
      <c r="A23" s="28" t="s">
        <v>329</v>
      </c>
      <c r="B23" s="28" t="s">
        <v>328</v>
      </c>
      <c r="C23" s="28" t="s">
        <v>47</v>
      </c>
      <c r="D23" s="32">
        <v>2500</v>
      </c>
      <c r="E23" s="30">
        <v>2597.7563356000001</v>
      </c>
      <c r="F23" s="31">
        <v>1.9074626135139101</v>
      </c>
      <c r="G23" s="30">
        <v>7.0869</v>
      </c>
    </row>
    <row r="24" spans="1:7">
      <c r="A24" s="28" t="s">
        <v>283</v>
      </c>
      <c r="B24" s="28" t="s">
        <v>282</v>
      </c>
      <c r="C24" s="28" t="s">
        <v>284</v>
      </c>
      <c r="D24" s="32">
        <v>2500</v>
      </c>
      <c r="E24" s="30">
        <v>2579.4356507000002</v>
      </c>
      <c r="F24" s="31">
        <v>1.89401022730593</v>
      </c>
      <c r="G24" s="30">
        <v>7.625</v>
      </c>
    </row>
    <row r="25" spans="1:7">
      <c r="A25" s="28" t="s">
        <v>331</v>
      </c>
      <c r="B25" s="28" t="s">
        <v>330</v>
      </c>
      <c r="C25" s="28" t="s">
        <v>53</v>
      </c>
      <c r="D25" s="32">
        <v>2500</v>
      </c>
      <c r="E25" s="30">
        <v>2569.2264384</v>
      </c>
      <c r="F25" s="31">
        <v>1.88651387727926</v>
      </c>
      <c r="G25" s="30">
        <v>7.2118000000000002</v>
      </c>
    </row>
    <row r="26" spans="1:7">
      <c r="A26" s="28" t="s">
        <v>333</v>
      </c>
      <c r="B26" s="28" t="s">
        <v>332</v>
      </c>
      <c r="C26" s="28" t="s">
        <v>50</v>
      </c>
      <c r="D26" s="32">
        <v>250</v>
      </c>
      <c r="E26" s="30">
        <v>2552.4627396999999</v>
      </c>
      <c r="F26" s="31">
        <v>1.87420474416455</v>
      </c>
      <c r="G26" s="30">
        <v>7.2499000000000002</v>
      </c>
    </row>
    <row r="27" spans="1:7">
      <c r="A27" s="28" t="s">
        <v>335</v>
      </c>
      <c r="B27" s="28" t="s">
        <v>334</v>
      </c>
      <c r="C27" s="28" t="s">
        <v>53</v>
      </c>
      <c r="D27" s="32">
        <v>2500</v>
      </c>
      <c r="E27" s="30">
        <v>2546.4290068</v>
      </c>
      <c r="F27" s="31">
        <v>1.8697743363665</v>
      </c>
      <c r="G27" s="30">
        <v>7.21</v>
      </c>
    </row>
    <row r="28" spans="1:7">
      <c r="A28" s="28" t="s">
        <v>337</v>
      </c>
      <c r="B28" s="28" t="s">
        <v>336</v>
      </c>
      <c r="C28" s="28" t="s">
        <v>50</v>
      </c>
      <c r="D28" s="32">
        <v>2500</v>
      </c>
      <c r="E28" s="30">
        <v>2533.5045547999998</v>
      </c>
      <c r="F28" s="31">
        <v>1.8602842588514099</v>
      </c>
      <c r="G28" s="30">
        <v>7.73</v>
      </c>
    </row>
    <row r="29" spans="1:7">
      <c r="A29" s="28" t="s">
        <v>339</v>
      </c>
      <c r="B29" s="28" t="s">
        <v>338</v>
      </c>
      <c r="C29" s="28" t="s">
        <v>47</v>
      </c>
      <c r="D29" s="32">
        <v>2500</v>
      </c>
      <c r="E29" s="30">
        <v>2525.5147259999999</v>
      </c>
      <c r="F29" s="31">
        <v>1.8544175424409799</v>
      </c>
      <c r="G29" s="30">
        <v>7.08</v>
      </c>
    </row>
    <row r="30" spans="1:7">
      <c r="A30" s="28" t="s">
        <v>341</v>
      </c>
      <c r="B30" s="28" t="s">
        <v>340</v>
      </c>
      <c r="C30" s="28" t="s">
        <v>53</v>
      </c>
      <c r="D30" s="32">
        <v>2342</v>
      </c>
      <c r="E30" s="30">
        <v>2370.6801962</v>
      </c>
      <c r="F30" s="31">
        <v>1.74072671130832</v>
      </c>
      <c r="G30" s="30">
        <v>7.0549999999999997</v>
      </c>
    </row>
    <row r="31" spans="1:7">
      <c r="A31" s="28" t="s">
        <v>343</v>
      </c>
      <c r="B31" s="28" t="s">
        <v>342</v>
      </c>
      <c r="C31" s="28" t="s">
        <v>50</v>
      </c>
      <c r="D31" s="32">
        <v>2000</v>
      </c>
      <c r="E31" s="30">
        <v>2211.1297534</v>
      </c>
      <c r="F31" s="31">
        <v>1.6235731120889001</v>
      </c>
      <c r="G31" s="30">
        <v>8.0816999999999997</v>
      </c>
    </row>
    <row r="32" spans="1:7">
      <c r="A32" s="28" t="s">
        <v>345</v>
      </c>
      <c r="B32" s="28" t="s">
        <v>344</v>
      </c>
      <c r="C32" s="28" t="s">
        <v>50</v>
      </c>
      <c r="D32" s="32">
        <v>2000</v>
      </c>
      <c r="E32" s="30">
        <v>2147.903589</v>
      </c>
      <c r="F32" s="31">
        <v>1.5771478399661201</v>
      </c>
      <c r="G32" s="30">
        <v>7.8959000000000001</v>
      </c>
    </row>
    <row r="33" spans="1:7">
      <c r="A33" s="28" t="s">
        <v>347</v>
      </c>
      <c r="B33" s="28" t="s">
        <v>346</v>
      </c>
      <c r="C33" s="28" t="s">
        <v>50</v>
      </c>
      <c r="D33" s="32">
        <v>200</v>
      </c>
      <c r="E33" s="30">
        <v>2064.7387945</v>
      </c>
      <c r="F33" s="31">
        <v>1.51608216798782</v>
      </c>
      <c r="G33" s="30">
        <v>7.2</v>
      </c>
    </row>
    <row r="34" spans="1:7">
      <c r="A34" s="28" t="s">
        <v>349</v>
      </c>
      <c r="B34" s="28" t="s">
        <v>348</v>
      </c>
      <c r="C34" s="28" t="s">
        <v>50</v>
      </c>
      <c r="D34" s="32">
        <v>150</v>
      </c>
      <c r="E34" s="30">
        <v>1539.0407055000001</v>
      </c>
      <c r="F34" s="31">
        <v>1.1300761992903701</v>
      </c>
      <c r="G34" s="30">
        <v>7.08</v>
      </c>
    </row>
    <row r="35" spans="1:7">
      <c r="A35" s="28" t="s">
        <v>351</v>
      </c>
      <c r="B35" s="28" t="s">
        <v>350</v>
      </c>
      <c r="C35" s="28" t="s">
        <v>53</v>
      </c>
      <c r="D35" s="32">
        <v>1500</v>
      </c>
      <c r="E35" s="30">
        <v>1491.8802329</v>
      </c>
      <c r="F35" s="31">
        <v>1.09544753258774</v>
      </c>
      <c r="G35" s="30">
        <v>7.2</v>
      </c>
    </row>
    <row r="36" spans="1:7">
      <c r="A36" s="28" t="s">
        <v>353</v>
      </c>
      <c r="B36" s="28" t="s">
        <v>352</v>
      </c>
      <c r="C36" s="28" t="s">
        <v>50</v>
      </c>
      <c r="D36" s="32">
        <v>1000</v>
      </c>
      <c r="E36" s="30">
        <v>1063.3049863000001</v>
      </c>
      <c r="F36" s="31">
        <v>0.78075625505566204</v>
      </c>
      <c r="G36" s="30">
        <v>7.52</v>
      </c>
    </row>
    <row r="37" spans="1:7">
      <c r="A37" s="28" t="s">
        <v>355</v>
      </c>
      <c r="B37" s="28" t="s">
        <v>354</v>
      </c>
      <c r="C37" s="28" t="s">
        <v>53</v>
      </c>
      <c r="D37" s="32">
        <v>500</v>
      </c>
      <c r="E37" s="30">
        <v>532.78883559999997</v>
      </c>
      <c r="F37" s="31">
        <v>0.39121251322822098</v>
      </c>
      <c r="G37" s="30">
        <v>6.7401</v>
      </c>
    </row>
    <row r="38" spans="1:7">
      <c r="A38" s="27" t="s">
        <v>65</v>
      </c>
      <c r="B38" s="27"/>
      <c r="C38" s="27"/>
      <c r="D38" s="27"/>
      <c r="E38" s="34">
        <f>SUM(E6:E37)</f>
        <v>115218.0582555</v>
      </c>
      <c r="F38" s="35">
        <f>SUM(F6:F37)</f>
        <v>84.601521517711348</v>
      </c>
      <c r="G38" s="34"/>
    </row>
    <row r="39" spans="1:7">
      <c r="A39" s="28"/>
      <c r="B39" s="28"/>
      <c r="C39" s="28"/>
      <c r="D39" s="28"/>
      <c r="E39" s="30"/>
      <c r="F39" s="31"/>
      <c r="G39" s="30"/>
    </row>
    <row r="40" spans="1:7">
      <c r="A40" s="27" t="s">
        <v>66</v>
      </c>
      <c r="B40" s="28"/>
      <c r="C40" s="28"/>
      <c r="D40" s="28"/>
      <c r="E40" s="30"/>
      <c r="F40" s="31"/>
      <c r="G40" s="30"/>
    </row>
    <row r="41" spans="1:7">
      <c r="A41" s="27" t="s">
        <v>67</v>
      </c>
      <c r="B41" s="28"/>
      <c r="C41" s="28"/>
      <c r="D41" s="28"/>
      <c r="E41" s="30"/>
      <c r="F41" s="31"/>
      <c r="G41" s="30"/>
    </row>
    <row r="42" spans="1:7">
      <c r="A42" s="28" t="s">
        <v>357</v>
      </c>
      <c r="B42" s="28" t="s">
        <v>356</v>
      </c>
      <c r="C42" s="28" t="s">
        <v>93</v>
      </c>
      <c r="D42" s="32">
        <v>500</v>
      </c>
      <c r="E42" s="30">
        <v>2468.0625</v>
      </c>
      <c r="F42" s="31">
        <v>1.8122319180017901</v>
      </c>
      <c r="G42" s="30">
        <v>6.2149999999999999</v>
      </c>
    </row>
    <row r="43" spans="1:7">
      <c r="A43" s="27" t="s">
        <v>65</v>
      </c>
      <c r="B43" s="27"/>
      <c r="C43" s="27"/>
      <c r="D43" s="27"/>
      <c r="E43" s="34">
        <f>SUM(E41:E42)</f>
        <v>2468.0625</v>
      </c>
      <c r="F43" s="35">
        <f>SUM(F41:F42)</f>
        <v>1.8122319180017901</v>
      </c>
      <c r="G43" s="34"/>
    </row>
    <row r="44" spans="1:7">
      <c r="A44" s="28"/>
      <c r="B44" s="28"/>
      <c r="C44" s="28"/>
      <c r="D44" s="28"/>
      <c r="E44" s="30"/>
      <c r="F44" s="31"/>
      <c r="G44" s="30"/>
    </row>
    <row r="45" spans="1:7">
      <c r="A45" s="27" t="s">
        <v>244</v>
      </c>
      <c r="B45" s="28"/>
      <c r="C45" s="28"/>
      <c r="D45" s="28"/>
      <c r="E45" s="30"/>
      <c r="F45" s="31"/>
      <c r="G45" s="30"/>
    </row>
    <row r="46" spans="1:7">
      <c r="A46" s="28" t="s">
        <v>359</v>
      </c>
      <c r="B46" s="28" t="s">
        <v>358</v>
      </c>
      <c r="C46" s="28" t="s">
        <v>131</v>
      </c>
      <c r="D46" s="32">
        <v>5500000</v>
      </c>
      <c r="E46" s="30">
        <v>5668.74</v>
      </c>
      <c r="F46" s="31">
        <v>4.1624033276521404</v>
      </c>
      <c r="G46" s="30">
        <v>7.7469852812500104</v>
      </c>
    </row>
    <row r="47" spans="1:7">
      <c r="A47" s="28" t="s">
        <v>361</v>
      </c>
      <c r="B47" s="28" t="s">
        <v>360</v>
      </c>
      <c r="C47" s="28" t="s">
        <v>131</v>
      </c>
      <c r="D47" s="32">
        <v>2782800</v>
      </c>
      <c r="E47" s="30">
        <v>2921.1223209999998</v>
      </c>
      <c r="F47" s="31">
        <v>2.1449015600308599</v>
      </c>
      <c r="G47" s="30">
        <v>7.5287539280124998</v>
      </c>
    </row>
    <row r="48" spans="1:7">
      <c r="A48" s="28" t="s">
        <v>363</v>
      </c>
      <c r="B48" s="28" t="s">
        <v>362</v>
      </c>
      <c r="C48" s="28" t="s">
        <v>131</v>
      </c>
      <c r="D48" s="32">
        <v>2500000</v>
      </c>
      <c r="E48" s="30">
        <v>2605.5475000000001</v>
      </c>
      <c r="F48" s="31">
        <v>1.9131834559982801</v>
      </c>
      <c r="G48" s="30">
        <v>7.5644496720125103</v>
      </c>
    </row>
    <row r="49" spans="1:7">
      <c r="A49" s="28" t="s">
        <v>365</v>
      </c>
      <c r="B49" s="28" t="s">
        <v>364</v>
      </c>
      <c r="C49" s="28" t="s">
        <v>131</v>
      </c>
      <c r="D49" s="32">
        <v>1500000</v>
      </c>
      <c r="E49" s="30">
        <v>1567.7591666999999</v>
      </c>
      <c r="F49" s="31">
        <v>1.1511633929990099</v>
      </c>
      <c r="G49" s="30">
        <v>7.3345320878124998</v>
      </c>
    </row>
    <row r="50" spans="1:7">
      <c r="A50" s="28" t="s">
        <v>300</v>
      </c>
      <c r="B50" s="28" t="s">
        <v>299</v>
      </c>
      <c r="C50" s="28" t="s">
        <v>131</v>
      </c>
      <c r="D50" s="32">
        <v>1360000</v>
      </c>
      <c r="E50" s="30">
        <v>1392.8424889</v>
      </c>
      <c r="F50" s="31">
        <v>1.0227267806766001</v>
      </c>
      <c r="G50" s="30">
        <v>6.8480401791999999</v>
      </c>
    </row>
    <row r="51" spans="1:7">
      <c r="A51" s="28" t="s">
        <v>367</v>
      </c>
      <c r="B51" s="28" t="s">
        <v>366</v>
      </c>
      <c r="C51" s="28" t="s">
        <v>131</v>
      </c>
      <c r="D51" s="32">
        <v>1000000</v>
      </c>
      <c r="E51" s="30">
        <v>994.178</v>
      </c>
      <c r="F51" s="31">
        <v>0.72999816810764795</v>
      </c>
      <c r="G51" s="30">
        <v>7.34941524405001</v>
      </c>
    </row>
    <row r="52" spans="1:7">
      <c r="A52" s="28" t="s">
        <v>369</v>
      </c>
      <c r="B52" s="28" t="s">
        <v>368</v>
      </c>
      <c r="C52" s="28" t="s">
        <v>131</v>
      </c>
      <c r="D52" s="32">
        <v>937300</v>
      </c>
      <c r="E52" s="30">
        <v>949.96432900000002</v>
      </c>
      <c r="F52" s="31">
        <v>0.69753325856899995</v>
      </c>
      <c r="G52" s="30">
        <v>7.5754445906125003</v>
      </c>
    </row>
    <row r="53" spans="1:7">
      <c r="A53" s="28" t="s">
        <v>371</v>
      </c>
      <c r="B53" s="28" t="s">
        <v>370</v>
      </c>
      <c r="C53" s="28" t="s">
        <v>131</v>
      </c>
      <c r="D53" s="32">
        <v>500000</v>
      </c>
      <c r="E53" s="30">
        <v>512.90025000000003</v>
      </c>
      <c r="F53" s="31">
        <v>0.376608859703146</v>
      </c>
      <c r="G53" s="30">
        <v>7.2064182480124899</v>
      </c>
    </row>
    <row r="54" spans="1:7">
      <c r="A54" s="28" t="s">
        <v>373</v>
      </c>
      <c r="B54" s="28" t="s">
        <v>372</v>
      </c>
      <c r="C54" s="28" t="s">
        <v>131</v>
      </c>
      <c r="D54" s="32">
        <v>500000</v>
      </c>
      <c r="E54" s="30">
        <v>511.0614167</v>
      </c>
      <c r="F54" s="31">
        <v>0.37525865386429702</v>
      </c>
      <c r="G54" s="30">
        <v>7.33094680845001</v>
      </c>
    </row>
    <row r="55" spans="1:7">
      <c r="A55" s="28" t="s">
        <v>375</v>
      </c>
      <c r="B55" s="28" t="s">
        <v>374</v>
      </c>
      <c r="C55" s="28" t="s">
        <v>131</v>
      </c>
      <c r="D55" s="32">
        <v>106030</v>
      </c>
      <c r="E55" s="30">
        <v>108.2420568</v>
      </c>
      <c r="F55" s="31">
        <v>7.9479231260603203E-2</v>
      </c>
      <c r="G55" s="30">
        <v>7.3912250240124999</v>
      </c>
    </row>
    <row r="56" spans="1:7">
      <c r="A56" s="28" t="s">
        <v>377</v>
      </c>
      <c r="B56" s="28" t="s">
        <v>376</v>
      </c>
      <c r="C56" s="28" t="s">
        <v>131</v>
      </c>
      <c r="D56" s="32">
        <v>52560</v>
      </c>
      <c r="E56" s="30">
        <v>52.906142600000003</v>
      </c>
      <c r="F56" s="31">
        <v>3.8847557660340502E-2</v>
      </c>
      <c r="G56" s="30">
        <v>7.69527593261249</v>
      </c>
    </row>
    <row r="57" spans="1:7">
      <c r="A57" s="28" t="s">
        <v>379</v>
      </c>
      <c r="B57" s="28" t="s">
        <v>378</v>
      </c>
      <c r="C57" s="28" t="s">
        <v>131</v>
      </c>
      <c r="D57" s="32">
        <v>50000</v>
      </c>
      <c r="E57" s="30">
        <v>50.122433299999997</v>
      </c>
      <c r="F57" s="31">
        <v>3.6803554786062197E-2</v>
      </c>
      <c r="G57" s="30">
        <v>7.7383278711125101</v>
      </c>
    </row>
    <row r="58" spans="1:7">
      <c r="A58" s="28" t="s">
        <v>381</v>
      </c>
      <c r="B58" s="28" t="s">
        <v>380</v>
      </c>
      <c r="C58" s="28" t="s">
        <v>131</v>
      </c>
      <c r="D58" s="32">
        <v>4500</v>
      </c>
      <c r="E58" s="30">
        <v>4.2496274999999999</v>
      </c>
      <c r="F58" s="31">
        <v>3.1203871843270298E-3</v>
      </c>
      <c r="G58" s="30">
        <v>7.5935675537999998</v>
      </c>
    </row>
    <row r="59" spans="1:7">
      <c r="A59" s="27" t="s">
        <v>65</v>
      </c>
      <c r="B59" s="27"/>
      <c r="C59" s="27"/>
      <c r="D59" s="27"/>
      <c r="E59" s="34">
        <f>SUM(E46:E58)</f>
        <v>17339.635732500003</v>
      </c>
      <c r="F59" s="35">
        <f>SUM(F46:F58)</f>
        <v>12.732028188492308</v>
      </c>
      <c r="G59" s="34"/>
    </row>
    <row r="60" spans="1:7">
      <c r="A60" s="28"/>
      <c r="B60" s="28"/>
      <c r="C60" s="28"/>
      <c r="D60" s="28"/>
      <c r="E60" s="30"/>
      <c r="F60" s="31"/>
      <c r="G60" s="30"/>
    </row>
    <row r="61" spans="1:7">
      <c r="A61" s="27" t="s">
        <v>133</v>
      </c>
      <c r="B61" s="28"/>
      <c r="C61" s="28"/>
      <c r="D61" s="28"/>
      <c r="E61" s="30"/>
      <c r="F61" s="31"/>
      <c r="G61" s="30"/>
    </row>
    <row r="62" spans="1:7">
      <c r="A62" s="28" t="s">
        <v>135</v>
      </c>
      <c r="B62" s="28" t="s">
        <v>134</v>
      </c>
      <c r="C62" s="28" t="s">
        <v>136</v>
      </c>
      <c r="D62" s="32">
        <v>3173.576</v>
      </c>
      <c r="E62" s="30">
        <v>376.74761560000002</v>
      </c>
      <c r="F62" s="31">
        <v>0.27663564193426599</v>
      </c>
      <c r="G62" s="30">
        <v>5.51</v>
      </c>
    </row>
    <row r="63" spans="1:7">
      <c r="A63" s="27" t="s">
        <v>65</v>
      </c>
      <c r="B63" s="27"/>
      <c r="C63" s="27"/>
      <c r="D63" s="27"/>
      <c r="E63" s="34">
        <f>SUM(E62:E62)</f>
        <v>376.74761560000002</v>
      </c>
      <c r="F63" s="35">
        <f>SUM(F62:F62)</f>
        <v>0.27663564193426599</v>
      </c>
      <c r="G63" s="34"/>
    </row>
    <row r="64" spans="1:7">
      <c r="A64" s="28"/>
      <c r="B64" s="28"/>
      <c r="C64" s="28"/>
      <c r="D64" s="28"/>
      <c r="E64" s="30"/>
      <c r="F64" s="31"/>
      <c r="G64" s="30"/>
    </row>
    <row r="65" spans="1:7">
      <c r="A65" s="27" t="s">
        <v>137</v>
      </c>
      <c r="B65" s="27"/>
      <c r="C65" s="27"/>
      <c r="D65" s="27"/>
      <c r="E65" s="34">
        <f>E38+E43+E59+E63</f>
        <v>135402.50410360002</v>
      </c>
      <c r="F65" s="35">
        <f>F38+F43+F59+F63</f>
        <v>99.422417266139703</v>
      </c>
      <c r="G65" s="34"/>
    </row>
    <row r="66" spans="1:7">
      <c r="A66" s="27"/>
      <c r="B66" s="27"/>
      <c r="C66" s="27"/>
      <c r="D66" s="27"/>
      <c r="E66" s="34"/>
      <c r="F66" s="35"/>
      <c r="G66" s="34"/>
    </row>
    <row r="67" spans="1:7">
      <c r="A67" s="27" t="s">
        <v>252</v>
      </c>
      <c r="B67" s="27"/>
      <c r="C67" s="27"/>
      <c r="D67" s="27"/>
      <c r="E67" s="34">
        <v>20.523224819999999</v>
      </c>
      <c r="F67" s="35">
        <f>E67/E71*100</f>
        <v>1.5069652036417433E-2</v>
      </c>
      <c r="G67" s="34"/>
    </row>
    <row r="68" spans="1:7">
      <c r="A68" s="27"/>
      <c r="B68" s="27"/>
      <c r="C68" s="27"/>
      <c r="D68" s="27"/>
      <c r="E68" s="34"/>
      <c r="F68" s="35"/>
      <c r="G68" s="34"/>
    </row>
    <row r="69" spans="1:7">
      <c r="A69" s="27" t="s">
        <v>139</v>
      </c>
      <c r="B69" s="27"/>
      <c r="C69" s="27"/>
      <c r="D69" s="27"/>
      <c r="E69" s="34">
        <f>E71-(E38+E43+E59+E63+E67)</f>
        <v>766.08155347997672</v>
      </c>
      <c r="F69" s="35">
        <f>F71-(F38+F43+F59+F63+F67)</f>
        <v>0.56251308182388016</v>
      </c>
      <c r="G69" s="34"/>
    </row>
    <row r="70" spans="1:7">
      <c r="A70" s="28"/>
      <c r="B70" s="28"/>
      <c r="C70" s="28"/>
      <c r="D70" s="28"/>
      <c r="E70" s="30"/>
      <c r="F70" s="31"/>
      <c r="G70" s="30"/>
    </row>
    <row r="71" spans="1:7">
      <c r="A71" s="36" t="s">
        <v>138</v>
      </c>
      <c r="B71" s="36"/>
      <c r="C71" s="36"/>
      <c r="D71" s="36"/>
      <c r="E71" s="38">
        <v>136189.1088819</v>
      </c>
      <c r="F71" s="39">
        <v>100</v>
      </c>
      <c r="G71" s="38"/>
    </row>
    <row r="72" spans="1:7">
      <c r="F72" s="75" t="s">
        <v>1317</v>
      </c>
    </row>
    <row r="73" spans="1:7">
      <c r="A73" s="47" t="s">
        <v>253</v>
      </c>
      <c r="B73" s="47"/>
      <c r="C73" s="47"/>
      <c r="D73" s="47"/>
      <c r="E73" s="48"/>
      <c r="F73" s="49"/>
      <c r="G73" s="48"/>
    </row>
    <row r="74" spans="1:7">
      <c r="A74" s="28"/>
      <c r="B74" s="28"/>
      <c r="C74" s="28"/>
      <c r="D74" s="28"/>
      <c r="E74" s="30"/>
      <c r="F74" s="31"/>
      <c r="G74" s="30"/>
    </row>
    <row r="75" spans="1:7">
      <c r="A75" s="27" t="s">
        <v>254</v>
      </c>
      <c r="B75" s="27"/>
      <c r="C75" s="27"/>
      <c r="D75" s="27"/>
      <c r="E75" s="34" t="s">
        <v>255</v>
      </c>
      <c r="F75" s="35" t="s">
        <v>3</v>
      </c>
      <c r="G75" s="34"/>
    </row>
    <row r="76" spans="1:7">
      <c r="A76" s="28" t="s">
        <v>258</v>
      </c>
      <c r="B76" s="28"/>
      <c r="C76" s="28"/>
      <c r="D76" s="28"/>
      <c r="E76" s="30">
        <v>6500</v>
      </c>
      <c r="F76" s="31">
        <f t="shared" ref="F76:F82" si="0">E76/$E$71*100</f>
        <v>4.7727751898550475</v>
      </c>
      <c r="G76" s="30"/>
    </row>
    <row r="77" spans="1:7">
      <c r="A77" s="28" t="s">
        <v>382</v>
      </c>
      <c r="B77" s="28"/>
      <c r="C77" s="28"/>
      <c r="D77" s="28"/>
      <c r="E77" s="30">
        <v>5000</v>
      </c>
      <c r="F77" s="31">
        <f t="shared" si="0"/>
        <v>3.6713655306577291</v>
      </c>
      <c r="G77" s="30"/>
    </row>
    <row r="78" spans="1:7">
      <c r="A78" s="28" t="s">
        <v>256</v>
      </c>
      <c r="B78" s="28"/>
      <c r="C78" s="28"/>
      <c r="D78" s="28"/>
      <c r="E78" s="30">
        <v>2500</v>
      </c>
      <c r="F78" s="31">
        <f t="shared" si="0"/>
        <v>1.8356827653288645</v>
      </c>
      <c r="G78" s="30"/>
    </row>
    <row r="79" spans="1:7">
      <c r="A79" s="28" t="s">
        <v>256</v>
      </c>
      <c r="B79" s="28"/>
      <c r="C79" s="28"/>
      <c r="D79" s="28"/>
      <c r="E79" s="30">
        <v>2500</v>
      </c>
      <c r="F79" s="31">
        <f t="shared" si="0"/>
        <v>1.8356827653288645</v>
      </c>
      <c r="G79" s="30"/>
    </row>
    <row r="80" spans="1:7">
      <c r="A80" s="28" t="s">
        <v>383</v>
      </c>
      <c r="B80" s="28"/>
      <c r="C80" s="28"/>
      <c r="D80" s="28"/>
      <c r="E80" s="30">
        <v>2500</v>
      </c>
      <c r="F80" s="31">
        <f t="shared" si="0"/>
        <v>1.8356827653288645</v>
      </c>
      <c r="G80" s="30"/>
    </row>
    <row r="81" spans="1:7">
      <c r="A81" s="28" t="s">
        <v>384</v>
      </c>
      <c r="B81" s="28"/>
      <c r="C81" s="28"/>
      <c r="D81" s="28"/>
      <c r="E81" s="30">
        <v>2500</v>
      </c>
      <c r="F81" s="31">
        <f t="shared" si="0"/>
        <v>1.8356827653288645</v>
      </c>
      <c r="G81" s="30"/>
    </row>
    <row r="82" spans="1:7">
      <c r="A82" s="28" t="s">
        <v>384</v>
      </c>
      <c r="B82" s="28"/>
      <c r="C82" s="28"/>
      <c r="D82" s="28"/>
      <c r="E82" s="30">
        <v>2500</v>
      </c>
      <c r="F82" s="31">
        <f t="shared" si="0"/>
        <v>1.8356827653288645</v>
      </c>
      <c r="G82" s="30"/>
    </row>
    <row r="83" spans="1:7">
      <c r="A83" s="36" t="s">
        <v>259</v>
      </c>
      <c r="B83" s="36"/>
      <c r="C83" s="36"/>
      <c r="D83" s="36"/>
      <c r="E83" s="38">
        <f xml:space="preserve"> SUM(E76:E82)</f>
        <v>24000</v>
      </c>
      <c r="F83" s="39">
        <f xml:space="preserve"> SUM(F76:F82)</f>
        <v>17.622554547157105</v>
      </c>
      <c r="G83" s="38"/>
    </row>
    <row r="85" spans="1:7">
      <c r="A85" s="14" t="s">
        <v>142</v>
      </c>
    </row>
    <row r="86" spans="1:7">
      <c r="A86" s="14" t="s">
        <v>1426</v>
      </c>
    </row>
    <row r="87" spans="1:7">
      <c r="A87" s="14" t="s">
        <v>302</v>
      </c>
    </row>
    <row r="89" spans="1:7" ht="34.9" customHeight="1">
      <c r="A89" s="165" t="s">
        <v>262</v>
      </c>
      <c r="B89" s="165"/>
      <c r="C89" s="165"/>
      <c r="D89" s="165"/>
      <c r="E89" s="165"/>
      <c r="F89" s="165"/>
      <c r="G89" s="165"/>
    </row>
    <row r="91" spans="1:7" ht="23.25" customHeight="1">
      <c r="A91" s="162" t="s">
        <v>1329</v>
      </c>
      <c r="B91" s="162"/>
      <c r="C91" s="162"/>
      <c r="D91" s="162"/>
    </row>
    <row r="93" spans="1:7">
      <c r="A93" s="14" t="s">
        <v>145</v>
      </c>
    </row>
    <row r="94" spans="1:7">
      <c r="A94" s="14" t="s">
        <v>1324</v>
      </c>
    </row>
    <row r="95" spans="1:7">
      <c r="A95" s="14" t="s">
        <v>146</v>
      </c>
      <c r="B95" s="14"/>
      <c r="C95" s="40" t="s">
        <v>1330</v>
      </c>
      <c r="D95" s="14" t="s">
        <v>147</v>
      </c>
    </row>
    <row r="96" spans="1:7">
      <c r="A96" s="8" t="s">
        <v>171</v>
      </c>
      <c r="C96" s="41">
        <v>104.3986</v>
      </c>
      <c r="D96" s="41">
        <v>105.715</v>
      </c>
    </row>
    <row r="97" spans="1:4">
      <c r="A97" s="8" t="s">
        <v>385</v>
      </c>
      <c r="C97" s="41">
        <v>15.0907</v>
      </c>
      <c r="D97" s="41">
        <v>15.210699999999999</v>
      </c>
    </row>
    <row r="98" spans="1:4">
      <c r="A98" s="8" t="s">
        <v>386</v>
      </c>
      <c r="C98" s="41">
        <v>12.012</v>
      </c>
      <c r="D98" s="41">
        <v>11.982699999999999</v>
      </c>
    </row>
    <row r="99" spans="1:4">
      <c r="A99" s="8" t="s">
        <v>387</v>
      </c>
      <c r="C99" s="41">
        <v>12.4245</v>
      </c>
      <c r="D99" s="41">
        <v>12.581200000000001</v>
      </c>
    </row>
    <row r="100" spans="1:4">
      <c r="A100" s="8" t="s">
        <v>388</v>
      </c>
      <c r="C100" s="41">
        <v>16.662700000000001</v>
      </c>
      <c r="D100" s="41">
        <v>16.872800000000002</v>
      </c>
    </row>
    <row r="101" spans="1:4">
      <c r="A101" s="8" t="s">
        <v>174</v>
      </c>
      <c r="C101" s="41">
        <v>113.59690000000001</v>
      </c>
      <c r="D101" s="41">
        <v>115.0809</v>
      </c>
    </row>
    <row r="102" spans="1:4">
      <c r="A102" s="8" t="s">
        <v>389</v>
      </c>
      <c r="C102" s="41">
        <v>16.861799999999999</v>
      </c>
      <c r="D102" s="41">
        <v>16.976700000000001</v>
      </c>
    </row>
    <row r="103" spans="1:4">
      <c r="A103" s="8" t="s">
        <v>390</v>
      </c>
      <c r="C103" s="41">
        <v>13.644299999999999</v>
      </c>
      <c r="D103" s="41">
        <v>13.571400000000001</v>
      </c>
    </row>
    <row r="104" spans="1:4">
      <c r="A104" s="8" t="s">
        <v>391</v>
      </c>
      <c r="C104" s="41">
        <v>14.657299999999999</v>
      </c>
      <c r="D104" s="41">
        <v>14.848800000000001</v>
      </c>
    </row>
    <row r="105" spans="1:4">
      <c r="A105" s="8" t="s">
        <v>392</v>
      </c>
      <c r="C105" s="41">
        <v>18.694800000000001</v>
      </c>
      <c r="D105" s="41">
        <v>18.9392</v>
      </c>
    </row>
    <row r="107" spans="1:4">
      <c r="A107" s="14" t="s">
        <v>1325</v>
      </c>
    </row>
    <row r="108" spans="1:4">
      <c r="A108" s="163" t="s">
        <v>163</v>
      </c>
      <c r="B108" s="164"/>
      <c r="C108" s="42" t="s">
        <v>164</v>
      </c>
    </row>
    <row r="109" spans="1:4">
      <c r="A109" s="158" t="s">
        <v>385</v>
      </c>
      <c r="B109" s="159"/>
      <c r="C109" s="43">
        <v>7.0000000000000007E-2</v>
      </c>
    </row>
    <row r="110" spans="1:4">
      <c r="A110" s="158" t="s">
        <v>386</v>
      </c>
      <c r="B110" s="159"/>
      <c r="C110" s="43">
        <v>0.18</v>
      </c>
    </row>
    <row r="111" spans="1:4">
      <c r="A111" s="158" t="s">
        <v>389</v>
      </c>
      <c r="B111" s="159"/>
      <c r="C111" s="43">
        <v>0.105</v>
      </c>
    </row>
    <row r="112" spans="1:4">
      <c r="A112" s="158" t="s">
        <v>390</v>
      </c>
      <c r="B112" s="159"/>
      <c r="C112" s="43">
        <v>0.25</v>
      </c>
    </row>
    <row r="113" spans="1:5">
      <c r="A113" s="8" t="s">
        <v>165</v>
      </c>
    </row>
    <row r="114" spans="1:5">
      <c r="A114" s="8" t="s">
        <v>166</v>
      </c>
    </row>
    <row r="116" spans="1:5">
      <c r="A116" s="14" t="s">
        <v>273</v>
      </c>
    </row>
    <row r="117" spans="1:5">
      <c r="A117" s="14"/>
    </row>
    <row r="118" spans="1:5">
      <c r="A118" s="8" t="s">
        <v>1437</v>
      </c>
    </row>
    <row r="119" spans="1:5">
      <c r="A119" s="14"/>
    </row>
    <row r="120" spans="1:5" ht="33.75">
      <c r="A120" s="105" t="s">
        <v>1438</v>
      </c>
      <c r="B120" s="106" t="s">
        <v>1439</v>
      </c>
      <c r="C120" s="105" t="s">
        <v>1440</v>
      </c>
      <c r="D120" s="107" t="s">
        <v>1441</v>
      </c>
      <c r="E120" s="108" t="s">
        <v>1442</v>
      </c>
    </row>
    <row r="121" spans="1:5" ht="10.15" customHeight="1">
      <c r="A121" s="171" t="s">
        <v>1475</v>
      </c>
      <c r="B121" s="109" t="s">
        <v>1444</v>
      </c>
      <c r="C121" s="109" t="s">
        <v>1445</v>
      </c>
      <c r="D121" s="110">
        <v>46190</v>
      </c>
      <c r="E121" s="111">
        <v>2500</v>
      </c>
    </row>
    <row r="122" spans="1:5" ht="10.15" customHeight="1">
      <c r="A122" s="172"/>
      <c r="B122" s="109" t="s">
        <v>1446</v>
      </c>
      <c r="C122" s="109" t="s">
        <v>1447</v>
      </c>
      <c r="D122" s="110">
        <v>46738</v>
      </c>
      <c r="E122" s="111">
        <v>-2500</v>
      </c>
    </row>
    <row r="123" spans="1:5" ht="10.15" customHeight="1">
      <c r="A123" s="171" t="s">
        <v>1475</v>
      </c>
      <c r="B123" s="109" t="s">
        <v>1444</v>
      </c>
      <c r="C123" s="109" t="s">
        <v>1445</v>
      </c>
      <c r="D123" s="110">
        <v>46190</v>
      </c>
      <c r="E123" s="111">
        <v>2500</v>
      </c>
    </row>
    <row r="124" spans="1:5" ht="10.15" customHeight="1">
      <c r="A124" s="172"/>
      <c r="B124" s="109" t="s">
        <v>1446</v>
      </c>
      <c r="C124" s="109" t="s">
        <v>1447</v>
      </c>
      <c r="D124" s="110">
        <v>46738</v>
      </c>
      <c r="E124" s="111">
        <v>-2500</v>
      </c>
    </row>
    <row r="125" spans="1:5" ht="10.15" customHeight="1">
      <c r="A125" s="171" t="s">
        <v>1476</v>
      </c>
      <c r="B125" s="109" t="s">
        <v>1444</v>
      </c>
      <c r="C125" s="109" t="s">
        <v>1445</v>
      </c>
      <c r="D125" s="110">
        <v>46304</v>
      </c>
      <c r="E125" s="111">
        <v>2500</v>
      </c>
    </row>
    <row r="126" spans="1:5" ht="10.15" customHeight="1">
      <c r="A126" s="172"/>
      <c r="B126" s="109" t="s">
        <v>1446</v>
      </c>
      <c r="C126" s="109" t="s">
        <v>1447</v>
      </c>
      <c r="D126" s="110">
        <v>47947</v>
      </c>
      <c r="E126" s="111">
        <v>-2500</v>
      </c>
    </row>
    <row r="127" spans="1:5" ht="10.15" customHeight="1">
      <c r="A127" s="171" t="s">
        <v>1477</v>
      </c>
      <c r="B127" s="109" t="s">
        <v>1444</v>
      </c>
      <c r="C127" s="109" t="s">
        <v>1445</v>
      </c>
      <c r="D127" s="110">
        <v>46304</v>
      </c>
      <c r="E127" s="111">
        <v>2500</v>
      </c>
    </row>
    <row r="128" spans="1:5" ht="33.4" customHeight="1">
      <c r="A128" s="172"/>
      <c r="B128" s="109" t="s">
        <v>1446</v>
      </c>
      <c r="C128" s="109" t="s">
        <v>1447</v>
      </c>
      <c r="D128" s="110">
        <v>47947</v>
      </c>
      <c r="E128" s="111">
        <v>-2500</v>
      </c>
    </row>
    <row r="129" spans="1:5" ht="10.15" customHeight="1">
      <c r="A129" s="171" t="s">
        <v>1478</v>
      </c>
      <c r="B129" s="109" t="s">
        <v>1444</v>
      </c>
      <c r="C129" s="109" t="s">
        <v>1445</v>
      </c>
      <c r="D129" s="110">
        <v>46304</v>
      </c>
      <c r="E129" s="111">
        <v>6500</v>
      </c>
    </row>
    <row r="130" spans="1:5" ht="81.400000000000006" customHeight="1">
      <c r="A130" s="172"/>
      <c r="B130" s="109" t="s">
        <v>1446</v>
      </c>
      <c r="C130" s="109" t="s">
        <v>1447</v>
      </c>
      <c r="D130" s="110">
        <v>47947</v>
      </c>
      <c r="E130" s="111">
        <v>-6500</v>
      </c>
    </row>
    <row r="131" spans="1:5" ht="10.15" customHeight="1">
      <c r="A131" s="171" t="s">
        <v>358</v>
      </c>
      <c r="B131" s="109" t="s">
        <v>1444</v>
      </c>
      <c r="C131" s="109" t="s">
        <v>1445</v>
      </c>
      <c r="D131" s="110">
        <v>46308</v>
      </c>
      <c r="E131" s="111">
        <v>2500</v>
      </c>
    </row>
    <row r="132" spans="1:5" ht="10.15" customHeight="1">
      <c r="A132" s="172"/>
      <c r="B132" s="109" t="s">
        <v>1446</v>
      </c>
      <c r="C132" s="109" t="s">
        <v>1447</v>
      </c>
      <c r="D132" s="110">
        <v>47951</v>
      </c>
      <c r="E132" s="111">
        <v>-2500</v>
      </c>
    </row>
    <row r="133" spans="1:5" ht="10.15" customHeight="1">
      <c r="A133" s="171" t="s">
        <v>1479</v>
      </c>
      <c r="B133" s="109" t="s">
        <v>1444</v>
      </c>
      <c r="C133" s="109" t="s">
        <v>1445</v>
      </c>
      <c r="D133" s="110">
        <v>46316</v>
      </c>
      <c r="E133" s="111">
        <v>5000</v>
      </c>
    </row>
    <row r="134" spans="1:5" ht="30.4" customHeight="1">
      <c r="A134" s="172"/>
      <c r="B134" s="109" t="s">
        <v>1446</v>
      </c>
      <c r="C134" s="109" t="s">
        <v>1447</v>
      </c>
      <c r="D134" s="110">
        <v>47959</v>
      </c>
      <c r="E134" s="111">
        <v>-5000</v>
      </c>
    </row>
    <row r="136" spans="1:5">
      <c r="A136" s="8" t="s">
        <v>1454</v>
      </c>
    </row>
    <row r="137" spans="1:5">
      <c r="A137" s="8" t="s">
        <v>1455</v>
      </c>
    </row>
    <row r="138" spans="1:5">
      <c r="A138" s="14"/>
    </row>
    <row r="139" spans="1:5">
      <c r="A139" s="8" t="s">
        <v>1480</v>
      </c>
    </row>
    <row r="140" spans="1:5">
      <c r="A140" s="8" t="s">
        <v>1481</v>
      </c>
    </row>
    <row r="142" spans="1:5">
      <c r="A142" s="14" t="s">
        <v>274</v>
      </c>
      <c r="D142" s="44">
        <v>4.0816646365040103</v>
      </c>
      <c r="E142" s="12" t="s">
        <v>167</v>
      </c>
    </row>
    <row r="144" spans="1:5">
      <c r="A144" s="14" t="s">
        <v>275</v>
      </c>
      <c r="D144" s="40" t="s">
        <v>168</v>
      </c>
    </row>
    <row r="146" spans="1:9">
      <c r="A146" s="14" t="s">
        <v>1427</v>
      </c>
      <c r="B146" s="14"/>
      <c r="C146" s="14"/>
      <c r="D146" s="40" t="s">
        <v>168</v>
      </c>
    </row>
    <row r="147" spans="1:9">
      <c r="A147" s="14"/>
      <c r="B147" s="14"/>
      <c r="C147" s="14"/>
      <c r="D147" s="14"/>
    </row>
    <row r="148" spans="1:9">
      <c r="A148" s="14" t="s">
        <v>1458</v>
      </c>
      <c r="B148" s="14"/>
      <c r="C148" s="14"/>
      <c r="D148" s="40" t="s">
        <v>168</v>
      </c>
    </row>
    <row r="149" spans="1:9">
      <c r="A149" s="14"/>
      <c r="B149" s="14"/>
      <c r="C149" s="14"/>
      <c r="D149" s="14"/>
    </row>
    <row r="150" spans="1:9">
      <c r="A150" s="14" t="s">
        <v>1795</v>
      </c>
      <c r="B150" s="14"/>
      <c r="C150" s="14"/>
      <c r="D150" s="40" t="s">
        <v>168</v>
      </c>
    </row>
    <row r="151" spans="1:9">
      <c r="A151" s="14"/>
      <c r="B151" s="14"/>
      <c r="C151" s="14"/>
      <c r="D151" s="14"/>
    </row>
    <row r="152" spans="1:9">
      <c r="A152" s="14" t="s">
        <v>1459</v>
      </c>
      <c r="B152" s="14"/>
      <c r="C152" s="14"/>
      <c r="D152" s="40" t="s">
        <v>168</v>
      </c>
    </row>
    <row r="153" spans="1:9">
      <c r="A153" s="14"/>
      <c r="B153" s="14"/>
      <c r="C153" s="14"/>
      <c r="D153" s="14"/>
    </row>
    <row r="154" spans="1:9">
      <c r="A154" s="14" t="s">
        <v>1460</v>
      </c>
      <c r="B154" s="14"/>
      <c r="C154" s="14"/>
      <c r="D154" s="40" t="s">
        <v>168</v>
      </c>
    </row>
    <row r="156" spans="1:9">
      <c r="A156" s="76" t="s">
        <v>1341</v>
      </c>
      <c r="B156" s="77"/>
      <c r="C156" s="77"/>
      <c r="D156" s="77"/>
    </row>
    <row r="158" spans="1:9">
      <c r="A158" s="76" t="s">
        <v>1538</v>
      </c>
      <c r="B158" s="77"/>
      <c r="C158" s="77"/>
      <c r="D158" s="77"/>
      <c r="E158" s="75"/>
      <c r="G158" s="75"/>
      <c r="H158" s="77"/>
      <c r="I158" s="77"/>
    </row>
    <row r="159" spans="1:9">
      <c r="A159" s="98"/>
      <c r="B159" s="77"/>
      <c r="C159" s="77"/>
      <c r="D159" s="77"/>
      <c r="E159" s="75"/>
      <c r="G159" s="75"/>
      <c r="H159" s="77"/>
      <c r="I159" s="77"/>
    </row>
    <row r="160" spans="1:9">
      <c r="A160" s="77"/>
      <c r="B160" s="77"/>
      <c r="C160" s="77"/>
      <c r="D160" s="77"/>
      <c r="E160" s="75"/>
      <c r="G160" s="75"/>
      <c r="H160" s="77"/>
      <c r="I160" s="77"/>
    </row>
    <row r="161" spans="1:9">
      <c r="A161" s="77"/>
      <c r="B161" s="77"/>
      <c r="C161" s="77"/>
      <c r="D161" s="77"/>
      <c r="E161" s="75"/>
      <c r="G161" s="75"/>
      <c r="H161" s="77"/>
      <c r="I161" s="77"/>
    </row>
    <row r="162" spans="1:9">
      <c r="A162" s="77"/>
      <c r="B162" s="77"/>
      <c r="C162" s="77"/>
      <c r="D162" s="77"/>
      <c r="E162" s="75"/>
      <c r="G162" s="75"/>
      <c r="H162" s="77"/>
      <c r="I162" s="77"/>
    </row>
    <row r="163" spans="1:9">
      <c r="A163" s="77"/>
      <c r="B163" s="77"/>
      <c r="C163" s="77"/>
      <c r="D163" s="77"/>
      <c r="E163" s="75"/>
      <c r="G163" s="75"/>
      <c r="H163" s="77"/>
      <c r="I163" s="77"/>
    </row>
    <row r="164" spans="1:9">
      <c r="A164" s="77"/>
      <c r="B164" s="77"/>
      <c r="C164" s="77"/>
      <c r="D164" s="77"/>
      <c r="E164" s="75"/>
      <c r="G164" s="75"/>
      <c r="H164" s="77"/>
      <c r="I164" s="77"/>
    </row>
    <row r="165" spans="1:9">
      <c r="A165" s="77"/>
      <c r="B165" s="77"/>
      <c r="C165" s="77"/>
      <c r="D165" s="77"/>
      <c r="E165" s="75"/>
      <c r="G165" s="75"/>
      <c r="H165" s="77"/>
      <c r="I165" s="77"/>
    </row>
    <row r="166" spans="1:9">
      <c r="A166" s="77"/>
      <c r="B166" s="77"/>
      <c r="C166" s="77"/>
      <c r="D166" s="77"/>
      <c r="E166" s="75"/>
      <c r="G166" s="75"/>
      <c r="H166" s="77"/>
      <c r="I166" s="77"/>
    </row>
    <row r="167" spans="1:9">
      <c r="A167" s="77"/>
      <c r="B167" s="77"/>
      <c r="C167" s="77"/>
      <c r="D167" s="77"/>
      <c r="E167" s="75"/>
      <c r="G167" s="75"/>
      <c r="H167" s="77"/>
      <c r="I167" s="77"/>
    </row>
    <row r="168" spans="1:9">
      <c r="A168" s="77"/>
      <c r="B168" s="77"/>
      <c r="C168" s="77"/>
      <c r="D168" s="77"/>
      <c r="E168" s="75"/>
      <c r="G168" s="75"/>
      <c r="H168" s="77"/>
      <c r="I168" s="77"/>
    </row>
    <row r="169" spans="1:9">
      <c r="A169" s="77"/>
      <c r="B169" s="77"/>
      <c r="C169" s="77"/>
      <c r="D169" s="77"/>
      <c r="E169" s="75"/>
      <c r="G169" s="75"/>
      <c r="H169" s="77"/>
      <c r="I169" s="77"/>
    </row>
    <row r="170" spans="1:9">
      <c r="A170" s="77"/>
      <c r="B170" s="77"/>
      <c r="C170" s="77"/>
      <c r="D170" s="77"/>
      <c r="E170" s="75"/>
      <c r="G170" s="75"/>
      <c r="H170" s="77"/>
      <c r="I170" s="77"/>
    </row>
    <row r="171" spans="1:9">
      <c r="A171" s="77"/>
      <c r="B171" s="77"/>
      <c r="C171" s="77"/>
      <c r="D171" s="77"/>
      <c r="E171" s="75"/>
      <c r="G171" s="75"/>
      <c r="H171" s="77"/>
      <c r="I171" s="77"/>
    </row>
    <row r="172" spans="1:9">
      <c r="A172" s="77"/>
      <c r="B172" s="77"/>
      <c r="C172" s="77"/>
      <c r="D172" s="77"/>
      <c r="E172" s="75"/>
      <c r="G172" s="75"/>
      <c r="H172" s="77"/>
      <c r="I172" s="77"/>
    </row>
    <row r="173" spans="1:9">
      <c r="A173" s="77"/>
      <c r="B173" s="77"/>
      <c r="C173" s="77"/>
      <c r="D173" s="77"/>
      <c r="E173" s="75"/>
      <c r="G173" s="75"/>
      <c r="H173" s="77"/>
      <c r="I173" s="77"/>
    </row>
    <row r="174" spans="1:9">
      <c r="A174" s="76" t="s">
        <v>1482</v>
      </c>
      <c r="B174" s="77"/>
      <c r="C174" s="77"/>
      <c r="D174" s="77"/>
      <c r="E174" s="75"/>
      <c r="G174" s="75"/>
      <c r="H174" s="77"/>
      <c r="I174" s="77"/>
    </row>
    <row r="175" spans="1:9">
      <c r="A175" s="77"/>
      <c r="B175" s="77"/>
      <c r="C175" s="77"/>
      <c r="D175" s="77"/>
      <c r="E175" s="75"/>
      <c r="G175" s="75"/>
      <c r="H175" s="77"/>
      <c r="I175" s="77"/>
    </row>
    <row r="176" spans="1:9">
      <c r="A176" s="76" t="s">
        <v>1539</v>
      </c>
      <c r="B176" s="77"/>
      <c r="C176" s="77"/>
      <c r="D176" s="77"/>
      <c r="E176" s="75"/>
      <c r="G176" s="75"/>
      <c r="H176" s="77"/>
      <c r="I176" s="77"/>
    </row>
    <row r="177" spans="1:9">
      <c r="A177" s="77"/>
      <c r="B177" s="77"/>
      <c r="C177" s="77"/>
      <c r="D177" s="77"/>
      <c r="E177" s="75"/>
      <c r="G177" s="75"/>
      <c r="H177" s="77"/>
      <c r="I177" s="77"/>
    </row>
    <row r="178" spans="1:9">
      <c r="A178" s="77"/>
      <c r="B178" s="77"/>
      <c r="C178" s="77"/>
      <c r="D178" s="77"/>
      <c r="E178" s="75"/>
      <c r="G178" s="75"/>
      <c r="H178" s="77"/>
      <c r="I178" s="77"/>
    </row>
    <row r="179" spans="1:9">
      <c r="A179" s="77"/>
      <c r="B179" s="77"/>
      <c r="C179" s="77"/>
      <c r="D179" s="77"/>
      <c r="E179" s="75"/>
      <c r="G179" s="75"/>
      <c r="H179" s="77"/>
      <c r="I179" s="77"/>
    </row>
    <row r="180" spans="1:9">
      <c r="A180" s="77"/>
      <c r="B180" s="77"/>
      <c r="C180" s="77"/>
      <c r="D180" s="77"/>
      <c r="E180" s="75"/>
      <c r="G180" s="75"/>
      <c r="H180" s="77"/>
      <c r="I180" s="77"/>
    </row>
    <row r="181" spans="1:9">
      <c r="A181" s="77"/>
      <c r="B181" s="77"/>
      <c r="C181" s="77"/>
      <c r="D181" s="77"/>
      <c r="E181" s="75"/>
      <c r="G181" s="75"/>
      <c r="H181" s="77"/>
      <c r="I181" s="77"/>
    </row>
    <row r="182" spans="1:9">
      <c r="A182" s="77"/>
      <c r="B182" s="77"/>
      <c r="C182" s="77"/>
      <c r="D182" s="77"/>
      <c r="E182" s="75"/>
      <c r="G182" s="75"/>
      <c r="H182" s="77"/>
      <c r="I182" s="77"/>
    </row>
    <row r="183" spans="1:9">
      <c r="A183" s="77"/>
      <c r="B183" s="77"/>
      <c r="C183" s="77"/>
      <c r="D183" s="77"/>
      <c r="E183" s="75"/>
      <c r="G183" s="75"/>
      <c r="H183" s="77"/>
      <c r="I183" s="77"/>
    </row>
    <row r="184" spans="1:9">
      <c r="A184" s="77"/>
      <c r="B184" s="77"/>
      <c r="C184" s="77"/>
      <c r="D184" s="77"/>
      <c r="E184" s="75"/>
      <c r="G184" s="75"/>
      <c r="H184" s="77"/>
      <c r="I184" s="77"/>
    </row>
    <row r="185" spans="1:9">
      <c r="A185" s="77"/>
      <c r="B185" s="77"/>
      <c r="C185" s="77"/>
      <c r="D185" s="77"/>
      <c r="E185" s="75"/>
      <c r="G185" s="75"/>
      <c r="H185" s="77"/>
      <c r="I185" s="77"/>
    </row>
    <row r="186" spans="1:9">
      <c r="A186" s="77"/>
      <c r="B186" s="77"/>
      <c r="C186" s="77"/>
      <c r="D186" s="77"/>
      <c r="E186" s="75"/>
      <c r="G186" s="75"/>
      <c r="H186" s="77"/>
      <c r="I186" s="77"/>
    </row>
    <row r="187" spans="1:9">
      <c r="A187" s="77"/>
      <c r="B187" s="77"/>
      <c r="C187" s="77"/>
      <c r="D187" s="77"/>
      <c r="E187" s="75"/>
      <c r="G187" s="75"/>
      <c r="H187" s="77"/>
      <c r="I187" s="77"/>
    </row>
    <row r="188" spans="1:9">
      <c r="A188" s="77"/>
      <c r="B188" s="77"/>
      <c r="C188" s="77"/>
      <c r="D188" s="77"/>
      <c r="E188" s="75"/>
      <c r="G188" s="75"/>
      <c r="H188" s="77"/>
      <c r="I188" s="77"/>
    </row>
    <row r="189" spans="1:9">
      <c r="A189" s="77"/>
      <c r="B189" s="77"/>
      <c r="C189" s="77"/>
      <c r="D189" s="77"/>
      <c r="E189" s="75"/>
      <c r="G189" s="75"/>
      <c r="H189" s="77"/>
      <c r="I189" s="77"/>
    </row>
    <row r="190" spans="1:9">
      <c r="A190" s="77"/>
      <c r="B190" s="77"/>
      <c r="C190" s="77"/>
      <c r="D190" s="77"/>
      <c r="E190" s="75"/>
      <c r="G190" s="75"/>
      <c r="H190" s="77"/>
      <c r="I190" s="77"/>
    </row>
    <row r="191" spans="1:9">
      <c r="A191" s="77"/>
      <c r="B191" s="77"/>
      <c r="C191" s="77"/>
      <c r="D191" s="77"/>
      <c r="E191" s="75"/>
      <c r="G191" s="75"/>
      <c r="H191" s="77"/>
      <c r="I191" s="77"/>
    </row>
    <row r="192" spans="1:9">
      <c r="A192" s="77" t="s">
        <v>1386</v>
      </c>
      <c r="B192" s="77"/>
      <c r="C192" s="77"/>
      <c r="D192" s="77"/>
      <c r="E192" s="75"/>
      <c r="G192" s="75"/>
      <c r="H192" s="77"/>
      <c r="I192" s="77"/>
    </row>
    <row r="195" spans="1:1">
      <c r="A195" s="77"/>
    </row>
    <row r="196" spans="1:1">
      <c r="A196" s="98"/>
    </row>
  </sheetData>
  <mergeCells count="15">
    <mergeCell ref="A129:A130"/>
    <mergeCell ref="A131:A132"/>
    <mergeCell ref="A133:A134"/>
    <mergeCell ref="A111:B111"/>
    <mergeCell ref="A112:B112"/>
    <mergeCell ref="A121:A122"/>
    <mergeCell ref="A123:A124"/>
    <mergeCell ref="A125:A126"/>
    <mergeCell ref="A127:A128"/>
    <mergeCell ref="A1:G1"/>
    <mergeCell ref="A89:G89"/>
    <mergeCell ref="A91:D91"/>
    <mergeCell ref="A108:B108"/>
    <mergeCell ref="A109:B109"/>
    <mergeCell ref="A110:B110"/>
  </mergeCells>
  <conditionalFormatting sqref="F2:F3 F5:F88 F90 F92:F157 F193:F65536">
    <cfRule type="cellIs" dxfId="121" priority="3" stopIfTrue="1" operator="between">
      <formula>0.009</formula>
      <formula>-0.009</formula>
    </cfRule>
  </conditionalFormatting>
  <conditionalFormatting sqref="F91">
    <cfRule type="cellIs" dxfId="120" priority="2" stopIfTrue="1" operator="between">
      <formula>0.009</formula>
      <formula>-0.009</formula>
    </cfRule>
  </conditionalFormatting>
  <conditionalFormatting sqref="F158:F192">
    <cfRule type="cellIs" dxfId="119"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A2CCE-7888-4B9D-8E6B-ABCF0749BA58}">
  <dimension ref="A1:I172"/>
  <sheetViews>
    <sheetView zoomScale="80" zoomScaleNormal="80" workbookViewId="0">
      <selection sqref="A1:G1"/>
    </sheetView>
  </sheetViews>
  <sheetFormatPr defaultColWidth="9.28515625" defaultRowHeight="11.25"/>
  <cols>
    <col min="1" max="1" width="52.28515625" style="8" bestFit="1" customWidth="1"/>
    <col min="2" max="2" width="47.140625" style="8" bestFit="1" customWidth="1"/>
    <col min="3" max="3" width="22.28515625" style="8" bestFit="1" customWidth="1"/>
    <col min="4" max="4" width="15.7109375" style="8" customWidth="1"/>
    <col min="5" max="5" width="24.42578125" style="12" customWidth="1"/>
    <col min="6" max="6" width="11.7109375" style="75" bestFit="1" customWidth="1"/>
    <col min="7" max="7" width="6.7109375" style="12" customWidth="1"/>
    <col min="8" max="16384" width="9.28515625" style="8"/>
  </cols>
  <sheetData>
    <row r="1" spans="1:7" s="1" customFormat="1" ht="15">
      <c r="A1" s="160" t="s">
        <v>13</v>
      </c>
      <c r="B1" s="161"/>
      <c r="C1" s="161"/>
      <c r="D1" s="161"/>
      <c r="E1" s="161"/>
      <c r="F1" s="161"/>
      <c r="G1" s="161"/>
    </row>
    <row r="2" spans="1:7" s="1" customFormat="1" ht="12">
      <c r="E2" s="7"/>
      <c r="F2" s="103"/>
      <c r="G2" s="12"/>
    </row>
    <row r="3" spans="1:7" s="1" customFormat="1" ht="12">
      <c r="A3" s="10" t="s">
        <v>7</v>
      </c>
      <c r="B3" s="2"/>
      <c r="C3" s="3"/>
      <c r="D3" s="3"/>
      <c r="E3" s="5"/>
      <c r="F3" s="103"/>
      <c r="G3" s="12"/>
    </row>
    <row r="4" spans="1:7" s="1" customFormat="1" ht="22.15" customHeight="1">
      <c r="A4" s="18" t="s">
        <v>2</v>
      </c>
      <c r="B4" s="18" t="s">
        <v>0</v>
      </c>
      <c r="C4" s="19" t="s">
        <v>141</v>
      </c>
      <c r="D4" s="19" t="s">
        <v>1</v>
      </c>
      <c r="E4" s="91" t="s">
        <v>6</v>
      </c>
      <c r="F4" s="21" t="s">
        <v>3</v>
      </c>
      <c r="G4" s="21" t="s">
        <v>5</v>
      </c>
    </row>
    <row r="5" spans="1:7">
      <c r="A5" s="22" t="s">
        <v>43</v>
      </c>
      <c r="B5" s="23"/>
      <c r="C5" s="23"/>
      <c r="D5" s="23"/>
      <c r="E5" s="25"/>
      <c r="F5" s="26"/>
      <c r="G5" s="25"/>
    </row>
    <row r="6" spans="1:7">
      <c r="A6" s="27" t="s">
        <v>44</v>
      </c>
      <c r="B6" s="28"/>
      <c r="C6" s="28"/>
      <c r="D6" s="28"/>
      <c r="E6" s="30"/>
      <c r="F6" s="31"/>
      <c r="G6" s="30"/>
    </row>
    <row r="7" spans="1:7">
      <c r="A7" s="28" t="s">
        <v>394</v>
      </c>
      <c r="B7" s="28" t="s">
        <v>393</v>
      </c>
      <c r="C7" s="28" t="s">
        <v>284</v>
      </c>
      <c r="D7" s="32">
        <v>3000</v>
      </c>
      <c r="E7" s="30">
        <v>3096.2250411</v>
      </c>
      <c r="F7" s="31">
        <v>5.3021957541792002</v>
      </c>
      <c r="G7" s="30">
        <v>7.31</v>
      </c>
    </row>
    <row r="8" spans="1:7">
      <c r="A8" s="28" t="s">
        <v>396</v>
      </c>
      <c r="B8" s="28" t="s">
        <v>395</v>
      </c>
      <c r="C8" s="28" t="s">
        <v>53</v>
      </c>
      <c r="D8" s="32">
        <v>250</v>
      </c>
      <c r="E8" s="30">
        <v>2583.9638356</v>
      </c>
      <c r="F8" s="31">
        <v>4.4249632685625002</v>
      </c>
      <c r="G8" s="30">
        <v>7.1150000000000002</v>
      </c>
    </row>
    <row r="9" spans="1:7">
      <c r="A9" s="28" t="s">
        <v>331</v>
      </c>
      <c r="B9" s="28" t="s">
        <v>330</v>
      </c>
      <c r="C9" s="28" t="s">
        <v>53</v>
      </c>
      <c r="D9" s="32">
        <v>2500</v>
      </c>
      <c r="E9" s="30">
        <v>2569.2264384</v>
      </c>
      <c r="F9" s="31">
        <v>4.3997259024717801</v>
      </c>
      <c r="G9" s="30">
        <v>7.2118000000000002</v>
      </c>
    </row>
    <row r="10" spans="1:7">
      <c r="A10" s="28" t="s">
        <v>317</v>
      </c>
      <c r="B10" s="28" t="s">
        <v>1474</v>
      </c>
      <c r="C10" s="28" t="s">
        <v>50</v>
      </c>
      <c r="D10" s="32">
        <v>2500</v>
      </c>
      <c r="E10" s="30">
        <v>2533.7956164000002</v>
      </c>
      <c r="F10" s="31">
        <v>4.3390516454388504</v>
      </c>
      <c r="G10" s="30">
        <v>7.2815659954192897</v>
      </c>
    </row>
    <row r="11" spans="1:7">
      <c r="A11" s="28" t="s">
        <v>341</v>
      </c>
      <c r="B11" s="28" t="s">
        <v>340</v>
      </c>
      <c r="C11" s="28" t="s">
        <v>53</v>
      </c>
      <c r="D11" s="32">
        <v>2341</v>
      </c>
      <c r="E11" s="30">
        <v>2369.6679500999999</v>
      </c>
      <c r="F11" s="31">
        <v>4.0579877680244296</v>
      </c>
      <c r="G11" s="30">
        <v>7.0549999999999997</v>
      </c>
    </row>
    <row r="12" spans="1:7">
      <c r="A12" s="28" t="s">
        <v>323</v>
      </c>
      <c r="B12" s="28" t="s">
        <v>322</v>
      </c>
      <c r="C12" s="28" t="s">
        <v>50</v>
      </c>
      <c r="D12" s="32">
        <v>3700</v>
      </c>
      <c r="E12" s="30">
        <v>2117.8910999999998</v>
      </c>
      <c r="F12" s="31">
        <v>3.6268272005979298</v>
      </c>
      <c r="G12" s="30">
        <v>6.9162999999999997</v>
      </c>
    </row>
    <row r="13" spans="1:7">
      <c r="A13" s="28" t="s">
        <v>398</v>
      </c>
      <c r="B13" s="28" t="s">
        <v>397</v>
      </c>
      <c r="C13" s="28" t="s">
        <v>53</v>
      </c>
      <c r="D13" s="32">
        <v>2000</v>
      </c>
      <c r="E13" s="30">
        <v>2063.6422465999999</v>
      </c>
      <c r="F13" s="31">
        <v>3.5339276095318999</v>
      </c>
      <c r="G13" s="30">
        <v>7.2499000000000002</v>
      </c>
    </row>
    <row r="14" spans="1:7">
      <c r="A14" s="28" t="s">
        <v>400</v>
      </c>
      <c r="B14" s="28" t="s">
        <v>399</v>
      </c>
      <c r="C14" s="28" t="s">
        <v>50</v>
      </c>
      <c r="D14" s="32">
        <v>1500</v>
      </c>
      <c r="E14" s="30">
        <v>1526.1686301</v>
      </c>
      <c r="F14" s="31">
        <v>2.6135195999199201</v>
      </c>
      <c r="G14" s="30">
        <v>7.69</v>
      </c>
    </row>
    <row r="15" spans="1:7">
      <c r="A15" s="28" t="s">
        <v>281</v>
      </c>
      <c r="B15" s="28" t="s">
        <v>280</v>
      </c>
      <c r="C15" s="28" t="s">
        <v>62</v>
      </c>
      <c r="D15" s="32">
        <v>1154</v>
      </c>
      <c r="E15" s="30">
        <v>1278.4023540000001</v>
      </c>
      <c r="F15" s="31">
        <v>2.1892270243713798</v>
      </c>
      <c r="G15" s="30">
        <v>8.4422999999999995</v>
      </c>
    </row>
    <row r="16" spans="1:7">
      <c r="A16" s="28" t="s">
        <v>402</v>
      </c>
      <c r="B16" s="28" t="s">
        <v>401</v>
      </c>
      <c r="C16" s="28" t="s">
        <v>50</v>
      </c>
      <c r="D16" s="32">
        <v>1000</v>
      </c>
      <c r="E16" s="30">
        <v>1024.431863</v>
      </c>
      <c r="F16" s="31">
        <v>1.7543099104045601</v>
      </c>
      <c r="G16" s="30">
        <v>7.2953999999999999</v>
      </c>
    </row>
    <row r="17" spans="1:7">
      <c r="A17" s="28" t="s">
        <v>404</v>
      </c>
      <c r="B17" s="28" t="s">
        <v>403</v>
      </c>
      <c r="C17" s="28" t="s">
        <v>50</v>
      </c>
      <c r="D17" s="32">
        <v>1000</v>
      </c>
      <c r="E17" s="30">
        <v>1012.8972466</v>
      </c>
      <c r="F17" s="31">
        <v>1.73455721372058</v>
      </c>
      <c r="G17" s="30">
        <v>6.95</v>
      </c>
    </row>
    <row r="18" spans="1:7">
      <c r="A18" s="28" t="s">
        <v>279</v>
      </c>
      <c r="B18" s="28" t="s">
        <v>278</v>
      </c>
      <c r="C18" s="28" t="s">
        <v>62</v>
      </c>
      <c r="D18" s="32">
        <v>547</v>
      </c>
      <c r="E18" s="30">
        <v>607.55016499999999</v>
      </c>
      <c r="F18" s="31">
        <v>1.04041207036082</v>
      </c>
      <c r="G18" s="30">
        <v>8.5273000000000003</v>
      </c>
    </row>
    <row r="19" spans="1:7">
      <c r="A19" s="28" t="s">
        <v>406</v>
      </c>
      <c r="B19" s="28" t="s">
        <v>405</v>
      </c>
      <c r="C19" s="28" t="s">
        <v>50</v>
      </c>
      <c r="D19" s="32">
        <v>5</v>
      </c>
      <c r="E19" s="30">
        <v>511.76323289999999</v>
      </c>
      <c r="F19" s="31">
        <v>0.87637972195437797</v>
      </c>
      <c r="G19" s="30">
        <v>7.1950000000000003</v>
      </c>
    </row>
    <row r="20" spans="1:7">
      <c r="A20" s="28" t="s">
        <v>321</v>
      </c>
      <c r="B20" s="28" t="s">
        <v>320</v>
      </c>
      <c r="C20" s="28" t="s">
        <v>50</v>
      </c>
      <c r="D20" s="32">
        <v>500</v>
      </c>
      <c r="E20" s="30">
        <v>508.2118767</v>
      </c>
      <c r="F20" s="31">
        <v>0.87029812726559896</v>
      </c>
      <c r="G20" s="30">
        <v>7.6749999999999998</v>
      </c>
    </row>
    <row r="21" spans="1:7">
      <c r="A21" s="27" t="s">
        <v>65</v>
      </c>
      <c r="B21" s="27"/>
      <c r="C21" s="27"/>
      <c r="D21" s="27"/>
      <c r="E21" s="34">
        <f>SUM(E6:E20)</f>
        <v>23803.837596500005</v>
      </c>
      <c r="F21" s="35">
        <f>SUM(F6:F20)</f>
        <v>40.763382816803826</v>
      </c>
      <c r="G21" s="34"/>
    </row>
    <row r="22" spans="1:7">
      <c r="A22" s="28"/>
      <c r="B22" s="28"/>
      <c r="C22" s="28"/>
      <c r="D22" s="28"/>
      <c r="E22" s="30"/>
      <c r="F22" s="31"/>
      <c r="G22" s="30"/>
    </row>
    <row r="23" spans="1:7">
      <c r="A23" s="27" t="s">
        <v>66</v>
      </c>
      <c r="B23" s="28"/>
      <c r="C23" s="28"/>
      <c r="D23" s="28"/>
      <c r="E23" s="30"/>
      <c r="F23" s="31"/>
      <c r="G23" s="30"/>
    </row>
    <row r="24" spans="1:7">
      <c r="A24" s="27" t="s">
        <v>67</v>
      </c>
      <c r="B24" s="28"/>
      <c r="C24" s="28"/>
      <c r="D24" s="28"/>
      <c r="E24" s="30"/>
      <c r="F24" s="31"/>
      <c r="G24" s="30"/>
    </row>
    <row r="25" spans="1:7">
      <c r="A25" s="28" t="s">
        <v>357</v>
      </c>
      <c r="B25" s="28" t="s">
        <v>356</v>
      </c>
      <c r="C25" s="28" t="s">
        <v>93</v>
      </c>
      <c r="D25" s="32">
        <v>500</v>
      </c>
      <c r="E25" s="30">
        <v>2468.0625</v>
      </c>
      <c r="F25" s="31">
        <v>4.2264855864287396</v>
      </c>
      <c r="G25" s="30">
        <v>6.2149999999999999</v>
      </c>
    </row>
    <row r="26" spans="1:7">
      <c r="A26" s="28" t="s">
        <v>408</v>
      </c>
      <c r="B26" s="28" t="s">
        <v>407</v>
      </c>
      <c r="C26" s="28" t="s">
        <v>78</v>
      </c>
      <c r="D26" s="32">
        <v>500</v>
      </c>
      <c r="E26" s="30">
        <v>2436.4675000000002</v>
      </c>
      <c r="F26" s="31">
        <v>4.1723800635324597</v>
      </c>
      <c r="G26" s="30">
        <v>6.7500999999999998</v>
      </c>
    </row>
    <row r="27" spans="1:7">
      <c r="A27" s="28" t="s">
        <v>410</v>
      </c>
      <c r="B27" s="28" t="s">
        <v>409</v>
      </c>
      <c r="C27" s="28" t="s">
        <v>75</v>
      </c>
      <c r="D27" s="32">
        <v>500</v>
      </c>
      <c r="E27" s="30">
        <v>2430.4450000000002</v>
      </c>
      <c r="F27" s="31">
        <v>4.1620667066202</v>
      </c>
      <c r="G27" s="30">
        <v>6.6959</v>
      </c>
    </row>
    <row r="28" spans="1:7">
      <c r="A28" s="28" t="s">
        <v>206</v>
      </c>
      <c r="B28" s="28" t="s">
        <v>205</v>
      </c>
      <c r="C28" s="28" t="s">
        <v>78</v>
      </c>
      <c r="D28" s="32">
        <v>500</v>
      </c>
      <c r="E28" s="30">
        <v>2429.1925000000001</v>
      </c>
      <c r="F28" s="31">
        <v>4.1599218366272401</v>
      </c>
      <c r="G28" s="30">
        <v>6.82</v>
      </c>
    </row>
    <row r="29" spans="1:7">
      <c r="A29" s="28" t="s">
        <v>200</v>
      </c>
      <c r="B29" s="28" t="s">
        <v>199</v>
      </c>
      <c r="C29" s="28" t="s">
        <v>70</v>
      </c>
      <c r="D29" s="32">
        <v>500</v>
      </c>
      <c r="E29" s="30">
        <v>2415.27</v>
      </c>
      <c r="F29" s="31">
        <v>4.1360799584020898</v>
      </c>
      <c r="G29" s="30">
        <v>6.7750000000000004</v>
      </c>
    </row>
    <row r="30" spans="1:7">
      <c r="A30" s="28" t="s">
        <v>412</v>
      </c>
      <c r="B30" s="28" t="s">
        <v>411</v>
      </c>
      <c r="C30" s="28" t="s">
        <v>75</v>
      </c>
      <c r="D30" s="32">
        <v>500</v>
      </c>
      <c r="E30" s="30">
        <v>2414.5875000000001</v>
      </c>
      <c r="F30" s="31">
        <v>4.1349111969089201</v>
      </c>
      <c r="G30" s="30">
        <v>6.76</v>
      </c>
    </row>
    <row r="31" spans="1:7">
      <c r="A31" s="28" t="s">
        <v>414</v>
      </c>
      <c r="B31" s="28" t="s">
        <v>413</v>
      </c>
      <c r="C31" s="28" t="s">
        <v>93</v>
      </c>
      <c r="D31" s="32">
        <v>500</v>
      </c>
      <c r="E31" s="30">
        <v>2406.4324999999999</v>
      </c>
      <c r="F31" s="31">
        <v>4.1209459954777001</v>
      </c>
      <c r="G31" s="30">
        <v>6.7580999999999998</v>
      </c>
    </row>
    <row r="32" spans="1:7">
      <c r="A32" s="28" t="s">
        <v>416</v>
      </c>
      <c r="B32" s="28" t="s">
        <v>415</v>
      </c>
      <c r="C32" s="28" t="s">
        <v>78</v>
      </c>
      <c r="D32" s="32">
        <v>500</v>
      </c>
      <c r="E32" s="30">
        <v>2341.8449999999998</v>
      </c>
      <c r="F32" s="31">
        <v>4.0103417713895899</v>
      </c>
      <c r="G32" s="30">
        <v>7.1449999999999996</v>
      </c>
    </row>
    <row r="33" spans="1:7">
      <c r="A33" s="28" t="s">
        <v>226</v>
      </c>
      <c r="B33" s="28" t="s">
        <v>225</v>
      </c>
      <c r="C33" s="28" t="s">
        <v>78</v>
      </c>
      <c r="D33" s="32">
        <v>400</v>
      </c>
      <c r="E33" s="30">
        <v>1925.9059999999999</v>
      </c>
      <c r="F33" s="31">
        <v>3.29805827438188</v>
      </c>
      <c r="G33" s="30">
        <v>6.8498999999999999</v>
      </c>
    </row>
    <row r="34" spans="1:7">
      <c r="A34" s="28" t="s">
        <v>184</v>
      </c>
      <c r="B34" s="28" t="s">
        <v>183</v>
      </c>
      <c r="C34" s="28" t="s">
        <v>93</v>
      </c>
      <c r="D34" s="32">
        <v>400</v>
      </c>
      <c r="E34" s="30">
        <v>1925.54</v>
      </c>
      <c r="F34" s="31">
        <v>3.2974315099767502</v>
      </c>
      <c r="G34" s="30">
        <v>6.8851000000000004</v>
      </c>
    </row>
    <row r="35" spans="1:7">
      <c r="A35" s="28" t="s">
        <v>418</v>
      </c>
      <c r="B35" s="28" t="s">
        <v>417</v>
      </c>
      <c r="C35" s="28" t="s">
        <v>93</v>
      </c>
      <c r="D35" s="32">
        <v>400</v>
      </c>
      <c r="E35" s="30">
        <v>1909.8679999999999</v>
      </c>
      <c r="F35" s="31">
        <v>3.2705936636456698</v>
      </c>
      <c r="G35" s="30">
        <v>6.7816000000000001</v>
      </c>
    </row>
    <row r="36" spans="1:7">
      <c r="A36" s="27" t="s">
        <v>65</v>
      </c>
      <c r="B36" s="27"/>
      <c r="C36" s="27"/>
      <c r="D36" s="27"/>
      <c r="E36" s="34">
        <f>SUM(E24:E35)</f>
        <v>25103.6165</v>
      </c>
      <c r="F36" s="35">
        <f>SUM(F24:F35)</f>
        <v>42.989216563391238</v>
      </c>
      <c r="G36" s="34"/>
    </row>
    <row r="37" spans="1:7">
      <c r="A37" s="28"/>
      <c r="B37" s="28"/>
      <c r="C37" s="28"/>
      <c r="D37" s="28"/>
      <c r="E37" s="30"/>
      <c r="F37" s="31"/>
      <c r="G37" s="30"/>
    </row>
    <row r="38" spans="1:7">
      <c r="A38" s="27" t="s">
        <v>244</v>
      </c>
      <c r="B38" s="28"/>
      <c r="C38" s="28"/>
      <c r="D38" s="28"/>
      <c r="E38" s="30"/>
      <c r="F38" s="31"/>
      <c r="G38" s="30"/>
    </row>
    <row r="39" spans="1:7">
      <c r="A39" s="28" t="s">
        <v>359</v>
      </c>
      <c r="B39" s="28" t="s">
        <v>358</v>
      </c>
      <c r="C39" s="28" t="s">
        <v>131</v>
      </c>
      <c r="D39" s="32">
        <v>3100000</v>
      </c>
      <c r="E39" s="30">
        <v>3195.1080000000002</v>
      </c>
      <c r="F39" s="31">
        <v>5.47152995885767</v>
      </c>
      <c r="G39" s="30">
        <v>7.7469852812500104</v>
      </c>
    </row>
    <row r="40" spans="1:7">
      <c r="A40" s="28" t="s">
        <v>361</v>
      </c>
      <c r="B40" s="28" t="s">
        <v>360</v>
      </c>
      <c r="C40" s="28" t="s">
        <v>131</v>
      </c>
      <c r="D40" s="32">
        <v>1391400</v>
      </c>
      <c r="E40" s="30">
        <v>1460.5611604999999</v>
      </c>
      <c r="F40" s="31">
        <v>2.5011687074176199</v>
      </c>
      <c r="G40" s="30">
        <v>7.5287539280124998</v>
      </c>
    </row>
    <row r="41" spans="1:7">
      <c r="A41" s="28" t="s">
        <v>365</v>
      </c>
      <c r="B41" s="28" t="s">
        <v>364</v>
      </c>
      <c r="C41" s="28" t="s">
        <v>131</v>
      </c>
      <c r="D41" s="32">
        <v>1000000</v>
      </c>
      <c r="E41" s="30">
        <v>1045.1727777999999</v>
      </c>
      <c r="F41" s="31">
        <v>1.7898281265970299</v>
      </c>
      <c r="G41" s="30">
        <v>7.3345320878124998</v>
      </c>
    </row>
    <row r="42" spans="1:7">
      <c r="A42" s="28" t="s">
        <v>363</v>
      </c>
      <c r="B42" s="28" t="s">
        <v>362</v>
      </c>
      <c r="C42" s="28" t="s">
        <v>131</v>
      </c>
      <c r="D42" s="32">
        <v>1000000</v>
      </c>
      <c r="E42" s="30">
        <v>1042.2190000000001</v>
      </c>
      <c r="F42" s="31">
        <v>1.7847698676197099</v>
      </c>
      <c r="G42" s="30">
        <v>7.5644496720125103</v>
      </c>
    </row>
    <row r="43" spans="1:7">
      <c r="A43" s="28" t="s">
        <v>369</v>
      </c>
      <c r="B43" s="28" t="s">
        <v>368</v>
      </c>
      <c r="C43" s="28" t="s">
        <v>131</v>
      </c>
      <c r="D43" s="32">
        <v>624880</v>
      </c>
      <c r="E43" s="30">
        <v>633.32306610000001</v>
      </c>
      <c r="F43" s="31">
        <v>1.0845474174274401</v>
      </c>
      <c r="G43" s="30">
        <v>7.5754445906125003</v>
      </c>
    </row>
    <row r="44" spans="1:7">
      <c r="A44" s="28" t="s">
        <v>373</v>
      </c>
      <c r="B44" s="28" t="s">
        <v>372</v>
      </c>
      <c r="C44" s="28" t="s">
        <v>131</v>
      </c>
      <c r="D44" s="32">
        <v>500000</v>
      </c>
      <c r="E44" s="30">
        <v>511.0614167</v>
      </c>
      <c r="F44" s="31">
        <v>0.87517788202786795</v>
      </c>
      <c r="G44" s="30">
        <v>7.33094680845001</v>
      </c>
    </row>
    <row r="45" spans="1:7">
      <c r="A45" s="28" t="s">
        <v>375</v>
      </c>
      <c r="B45" s="28" t="s">
        <v>374</v>
      </c>
      <c r="C45" s="28" t="s">
        <v>131</v>
      </c>
      <c r="D45" s="32">
        <v>137350</v>
      </c>
      <c r="E45" s="30">
        <v>140.2154721</v>
      </c>
      <c r="F45" s="31">
        <v>0.240114937050805</v>
      </c>
      <c r="G45" s="30">
        <v>7.3912250240124999</v>
      </c>
    </row>
    <row r="46" spans="1:7">
      <c r="A46" s="28" t="s">
        <v>377</v>
      </c>
      <c r="B46" s="28" t="s">
        <v>376</v>
      </c>
      <c r="C46" s="28" t="s">
        <v>131</v>
      </c>
      <c r="D46" s="32">
        <v>52560</v>
      </c>
      <c r="E46" s="30">
        <v>52.906142600000003</v>
      </c>
      <c r="F46" s="31">
        <v>9.0600237689460406E-2</v>
      </c>
      <c r="G46" s="30">
        <v>7.69527593261249</v>
      </c>
    </row>
    <row r="47" spans="1:7">
      <c r="A47" s="28" t="s">
        <v>379</v>
      </c>
      <c r="B47" s="28" t="s">
        <v>378</v>
      </c>
      <c r="C47" s="28" t="s">
        <v>131</v>
      </c>
      <c r="D47" s="32">
        <v>50000</v>
      </c>
      <c r="E47" s="30">
        <v>50.122433299999997</v>
      </c>
      <c r="F47" s="31">
        <v>8.5833216095291806E-2</v>
      </c>
      <c r="G47" s="30">
        <v>7.7383278711125101</v>
      </c>
    </row>
    <row r="48" spans="1:7">
      <c r="A48" s="28" t="s">
        <v>381</v>
      </c>
      <c r="B48" s="28" t="s">
        <v>380</v>
      </c>
      <c r="C48" s="28" t="s">
        <v>131</v>
      </c>
      <c r="D48" s="32">
        <v>21200</v>
      </c>
      <c r="E48" s="30">
        <v>20.0204673</v>
      </c>
      <c r="F48" s="31">
        <v>3.4284470704051398E-2</v>
      </c>
      <c r="G48" s="30">
        <v>7.5935675537999998</v>
      </c>
    </row>
    <row r="49" spans="1:7">
      <c r="A49" s="27" t="s">
        <v>65</v>
      </c>
      <c r="B49" s="27"/>
      <c r="C49" s="27"/>
      <c r="D49" s="27"/>
      <c r="E49" s="34">
        <f>SUM(E39:E48)</f>
        <v>8150.7099363999996</v>
      </c>
      <c r="F49" s="35">
        <f>SUM(F39:F48)</f>
        <v>13.957854821486949</v>
      </c>
      <c r="G49" s="34"/>
    </row>
    <row r="50" spans="1:7">
      <c r="A50" s="28"/>
      <c r="B50" s="28"/>
      <c r="C50" s="28"/>
      <c r="D50" s="28"/>
      <c r="E50" s="30"/>
      <c r="F50" s="31"/>
      <c r="G50" s="30"/>
    </row>
    <row r="51" spans="1:7">
      <c r="A51" s="27" t="s">
        <v>133</v>
      </c>
      <c r="B51" s="28"/>
      <c r="C51" s="28"/>
      <c r="D51" s="28"/>
      <c r="E51" s="30"/>
      <c r="F51" s="31"/>
      <c r="G51" s="30"/>
    </row>
    <row r="52" spans="1:7">
      <c r="A52" s="28" t="s">
        <v>135</v>
      </c>
      <c r="B52" s="28" t="s">
        <v>134</v>
      </c>
      <c r="C52" s="28" t="s">
        <v>136</v>
      </c>
      <c r="D52" s="32">
        <v>1762.3119999999999</v>
      </c>
      <c r="E52" s="30">
        <v>209.21094819999999</v>
      </c>
      <c r="F52" s="31">
        <v>0.35826769260923902</v>
      </c>
      <c r="G52" s="30">
        <v>5.51</v>
      </c>
    </row>
    <row r="53" spans="1:7">
      <c r="A53" s="27" t="s">
        <v>65</v>
      </c>
      <c r="B53" s="27"/>
      <c r="C53" s="27"/>
      <c r="D53" s="27"/>
      <c r="E53" s="34">
        <f>SUM(E52:E52)</f>
        <v>209.21094819999999</v>
      </c>
      <c r="F53" s="35">
        <f>SUM(F52:F52)</f>
        <v>0.35826769260923902</v>
      </c>
      <c r="G53" s="34"/>
    </row>
    <row r="54" spans="1:7">
      <c r="A54" s="28"/>
      <c r="B54" s="28"/>
      <c r="C54" s="28"/>
      <c r="D54" s="28"/>
      <c r="E54" s="30"/>
      <c r="F54" s="31"/>
      <c r="G54" s="30"/>
    </row>
    <row r="55" spans="1:7">
      <c r="A55" s="27" t="s">
        <v>137</v>
      </c>
      <c r="B55" s="27"/>
      <c r="C55" s="27"/>
      <c r="D55" s="27"/>
      <c r="E55" s="34">
        <f>E21+E36+E49+E53</f>
        <v>57267.374981100009</v>
      </c>
      <c r="F55" s="35">
        <f>F21+F36+F49+F53</f>
        <v>98.068721894291258</v>
      </c>
      <c r="G55" s="34"/>
    </row>
    <row r="56" spans="1:7">
      <c r="A56" s="27"/>
      <c r="B56" s="27"/>
      <c r="C56" s="27"/>
      <c r="D56" s="27"/>
      <c r="E56" s="34"/>
      <c r="F56" s="35"/>
      <c r="G56" s="34"/>
    </row>
    <row r="57" spans="1:7">
      <c r="A57" s="27" t="s">
        <v>252</v>
      </c>
      <c r="B57" s="27"/>
      <c r="C57" s="27"/>
      <c r="D57" s="27"/>
      <c r="E57" s="34">
        <v>9.5501416250000002</v>
      </c>
      <c r="F57" s="35">
        <f>E57/E61*100</f>
        <v>1.6354341077835621E-2</v>
      </c>
      <c r="G57" s="34"/>
    </row>
    <row r="58" spans="1:7">
      <c r="A58" s="27"/>
      <c r="B58" s="27"/>
      <c r="C58" s="27"/>
      <c r="D58" s="27"/>
      <c r="E58" s="34"/>
      <c r="F58" s="35"/>
      <c r="G58" s="34"/>
    </row>
    <row r="59" spans="1:7">
      <c r="A59" s="27" t="s">
        <v>139</v>
      </c>
      <c r="B59" s="27"/>
      <c r="C59" s="27"/>
      <c r="D59" s="27"/>
      <c r="E59" s="34">
        <f>E61-(E21+E36+E49+E53+E57)</f>
        <v>1118.2225603749976</v>
      </c>
      <c r="F59" s="35">
        <f>F61-(F21+F36+F49+F53+F57)</f>
        <v>1.9149237646309132</v>
      </c>
      <c r="G59" s="34"/>
    </row>
    <row r="60" spans="1:7">
      <c r="A60" s="28"/>
      <c r="B60" s="28"/>
      <c r="C60" s="28"/>
      <c r="D60" s="28"/>
      <c r="E60" s="30"/>
      <c r="F60" s="31"/>
      <c r="G60" s="30"/>
    </row>
    <row r="61" spans="1:7">
      <c r="A61" s="36" t="s">
        <v>138</v>
      </c>
      <c r="B61" s="36"/>
      <c r="C61" s="36"/>
      <c r="D61" s="36"/>
      <c r="E61" s="38">
        <v>58395.147683100004</v>
      </c>
      <c r="F61" s="39">
        <v>100</v>
      </c>
      <c r="G61" s="38"/>
    </row>
    <row r="63" spans="1:7">
      <c r="A63" s="47" t="s">
        <v>253</v>
      </c>
      <c r="B63" s="47"/>
      <c r="C63" s="47"/>
      <c r="D63" s="47"/>
      <c r="E63" s="48"/>
      <c r="F63" s="49"/>
      <c r="G63" s="48"/>
    </row>
    <row r="64" spans="1:7">
      <c r="A64" s="28"/>
      <c r="B64" s="28"/>
      <c r="C64" s="28"/>
      <c r="D64" s="28"/>
      <c r="E64" s="30"/>
      <c r="F64" s="31"/>
      <c r="G64" s="30"/>
    </row>
    <row r="65" spans="1:7">
      <c r="A65" s="27" t="s">
        <v>254</v>
      </c>
      <c r="B65" s="27"/>
      <c r="C65" s="27"/>
      <c r="D65" s="27"/>
      <c r="E65" s="34" t="s">
        <v>255</v>
      </c>
      <c r="F65" s="35" t="s">
        <v>3</v>
      </c>
      <c r="G65" s="34"/>
    </row>
    <row r="66" spans="1:7">
      <c r="A66" s="28" t="s">
        <v>382</v>
      </c>
      <c r="B66" s="28"/>
      <c r="C66" s="28"/>
      <c r="D66" s="28"/>
      <c r="E66" s="30">
        <v>2500</v>
      </c>
      <c r="F66" s="31">
        <f>E66/$E$61*100</f>
        <v>4.281177630660431</v>
      </c>
      <c r="G66" s="30"/>
    </row>
    <row r="67" spans="1:7">
      <c r="A67" s="28" t="s">
        <v>258</v>
      </c>
      <c r="B67" s="28"/>
      <c r="C67" s="28"/>
      <c r="D67" s="28"/>
      <c r="E67" s="30">
        <v>2000</v>
      </c>
      <c r="F67" s="31">
        <f>E67/$E$61*100</f>
        <v>3.4249421045283448</v>
      </c>
      <c r="G67" s="30"/>
    </row>
    <row r="68" spans="1:7">
      <c r="A68" s="28" t="s">
        <v>256</v>
      </c>
      <c r="B68" s="28"/>
      <c r="C68" s="28"/>
      <c r="D68" s="28"/>
      <c r="E68" s="30">
        <v>1500</v>
      </c>
      <c r="F68" s="31">
        <f>E68/$E$61*100</f>
        <v>2.5687065783962586</v>
      </c>
      <c r="G68" s="30"/>
    </row>
    <row r="69" spans="1:7">
      <c r="A69" s="28" t="s">
        <v>256</v>
      </c>
      <c r="B69" s="28"/>
      <c r="C69" s="28"/>
      <c r="D69" s="28"/>
      <c r="E69" s="30">
        <v>1500</v>
      </c>
      <c r="F69" s="31">
        <f>E69/$E$61*100</f>
        <v>2.5687065783962586</v>
      </c>
      <c r="G69" s="30"/>
    </row>
    <row r="70" spans="1:7">
      <c r="A70" s="28" t="s">
        <v>383</v>
      </c>
      <c r="B70" s="28"/>
      <c r="C70" s="28"/>
      <c r="D70" s="28"/>
      <c r="E70" s="30">
        <v>1500</v>
      </c>
      <c r="F70" s="31">
        <f>E70/$E$61*100</f>
        <v>2.5687065783962586</v>
      </c>
      <c r="G70" s="30"/>
    </row>
    <row r="71" spans="1:7">
      <c r="A71" s="36" t="s">
        <v>259</v>
      </c>
      <c r="B71" s="36"/>
      <c r="C71" s="36"/>
      <c r="D71" s="36"/>
      <c r="E71" s="38">
        <f xml:space="preserve"> SUM(E66:E70)</f>
        <v>9000</v>
      </c>
      <c r="F71" s="39">
        <f xml:space="preserve"> SUM(F66:F70)</f>
        <v>15.412239470377553</v>
      </c>
      <c r="G71" s="38"/>
    </row>
    <row r="73" spans="1:7">
      <c r="A73" s="14" t="s">
        <v>142</v>
      </c>
    </row>
    <row r="74" spans="1:7">
      <c r="A74" s="14" t="s">
        <v>1426</v>
      </c>
    </row>
    <row r="75" spans="1:7">
      <c r="A75" s="14" t="s">
        <v>302</v>
      </c>
    </row>
    <row r="77" spans="1:7" ht="34.9" customHeight="1">
      <c r="A77" s="165" t="s">
        <v>262</v>
      </c>
      <c r="B77" s="165"/>
      <c r="C77" s="165"/>
      <c r="D77" s="165"/>
      <c r="E77" s="165"/>
      <c r="F77" s="165"/>
      <c r="G77" s="165"/>
    </row>
    <row r="79" spans="1:7" ht="23.25" customHeight="1">
      <c r="A79" s="162" t="s">
        <v>1329</v>
      </c>
      <c r="B79" s="162"/>
      <c r="C79" s="162"/>
      <c r="D79" s="162"/>
    </row>
    <row r="81" spans="1:4">
      <c r="A81" s="14" t="s">
        <v>145</v>
      </c>
    </row>
    <row r="82" spans="1:4">
      <c r="A82" s="14" t="s">
        <v>1324</v>
      </c>
    </row>
    <row r="83" spans="1:4">
      <c r="A83" s="14" t="s">
        <v>146</v>
      </c>
      <c r="B83" s="14"/>
      <c r="C83" s="40" t="s">
        <v>1330</v>
      </c>
      <c r="D83" s="14" t="s">
        <v>147</v>
      </c>
    </row>
    <row r="84" spans="1:4">
      <c r="A84" s="8" t="s">
        <v>171</v>
      </c>
      <c r="C84" s="41">
        <v>23.587</v>
      </c>
      <c r="D84" s="41">
        <v>23.862400000000001</v>
      </c>
    </row>
    <row r="85" spans="1:4">
      <c r="A85" s="8" t="s">
        <v>419</v>
      </c>
      <c r="C85" s="41">
        <v>10.8973</v>
      </c>
      <c r="D85" s="41">
        <v>10.8688</v>
      </c>
    </row>
    <row r="86" spans="1:4">
      <c r="A86" s="8" t="s">
        <v>174</v>
      </c>
      <c r="C86" s="41">
        <v>24.7102</v>
      </c>
      <c r="D86" s="41">
        <v>25.004799999999999</v>
      </c>
    </row>
    <row r="87" spans="1:4">
      <c r="A87" s="8" t="s">
        <v>420</v>
      </c>
      <c r="C87" s="41">
        <v>11.526400000000001</v>
      </c>
      <c r="D87" s="41">
        <v>11.492900000000001</v>
      </c>
    </row>
    <row r="89" spans="1:4">
      <c r="A89" s="14" t="s">
        <v>1325</v>
      </c>
    </row>
    <row r="90" spans="1:4">
      <c r="A90" s="163" t="s">
        <v>163</v>
      </c>
      <c r="B90" s="164"/>
      <c r="C90" s="42" t="s">
        <v>164</v>
      </c>
    </row>
    <row r="91" spans="1:4">
      <c r="A91" s="158" t="s">
        <v>419</v>
      </c>
      <c r="B91" s="159"/>
      <c r="C91" s="43">
        <v>0.155</v>
      </c>
    </row>
    <row r="92" spans="1:4">
      <c r="A92" s="158" t="s">
        <v>420</v>
      </c>
      <c r="B92" s="159"/>
      <c r="C92" s="43">
        <v>0.17</v>
      </c>
    </row>
    <row r="93" spans="1:4">
      <c r="A93" s="8" t="s">
        <v>165</v>
      </c>
    </row>
    <row r="94" spans="1:4">
      <c r="A94" s="8" t="s">
        <v>166</v>
      </c>
    </row>
    <row r="96" spans="1:4">
      <c r="A96" s="14" t="s">
        <v>273</v>
      </c>
    </row>
    <row r="97" spans="1:5">
      <c r="A97" s="14"/>
    </row>
    <row r="98" spans="1:5">
      <c r="A98" s="8" t="s">
        <v>1437</v>
      </c>
    </row>
    <row r="99" spans="1:5">
      <c r="A99" s="14"/>
    </row>
    <row r="100" spans="1:5" ht="33.75">
      <c r="A100" s="105" t="s">
        <v>1438</v>
      </c>
      <c r="B100" s="106" t="s">
        <v>1439</v>
      </c>
      <c r="C100" s="105" t="s">
        <v>1440</v>
      </c>
      <c r="D100" s="107" t="s">
        <v>1441</v>
      </c>
      <c r="E100" s="108" t="s">
        <v>1442</v>
      </c>
    </row>
    <row r="101" spans="1:5">
      <c r="A101" s="171" t="s">
        <v>1483</v>
      </c>
      <c r="B101" s="109" t="s">
        <v>1444</v>
      </c>
      <c r="C101" s="109" t="s">
        <v>1445</v>
      </c>
      <c r="D101" s="110">
        <v>46304</v>
      </c>
      <c r="E101" s="111">
        <v>1500</v>
      </c>
    </row>
    <row r="102" spans="1:5" ht="34.15" customHeight="1">
      <c r="A102" s="172"/>
      <c r="B102" s="109" t="s">
        <v>1446</v>
      </c>
      <c r="C102" s="109" t="s">
        <v>1447</v>
      </c>
      <c r="D102" s="110">
        <v>47947</v>
      </c>
      <c r="E102" s="111">
        <v>-1500</v>
      </c>
    </row>
    <row r="103" spans="1:5">
      <c r="A103" s="171" t="s">
        <v>1484</v>
      </c>
      <c r="B103" s="109" t="s">
        <v>1444</v>
      </c>
      <c r="C103" s="109" t="s">
        <v>1445</v>
      </c>
      <c r="D103" s="110">
        <v>46304</v>
      </c>
      <c r="E103" s="111">
        <v>1500</v>
      </c>
    </row>
    <row r="104" spans="1:5" ht="34.15" customHeight="1">
      <c r="A104" s="172"/>
      <c r="B104" s="109" t="s">
        <v>1446</v>
      </c>
      <c r="C104" s="109" t="s">
        <v>1447</v>
      </c>
      <c r="D104" s="110">
        <v>47947</v>
      </c>
      <c r="E104" s="111">
        <v>-1500</v>
      </c>
    </row>
    <row r="105" spans="1:5">
      <c r="A105" s="171" t="s">
        <v>1485</v>
      </c>
      <c r="B105" s="109" t="s">
        <v>1444</v>
      </c>
      <c r="C105" s="109" t="s">
        <v>1445</v>
      </c>
      <c r="D105" s="110">
        <v>46304</v>
      </c>
      <c r="E105" s="111">
        <v>2000</v>
      </c>
    </row>
    <row r="106" spans="1:5">
      <c r="A106" s="172"/>
      <c r="B106" s="109" t="s">
        <v>1446</v>
      </c>
      <c r="C106" s="109" t="s">
        <v>1447</v>
      </c>
      <c r="D106" s="110">
        <v>47947</v>
      </c>
      <c r="E106" s="111">
        <v>-2000</v>
      </c>
    </row>
    <row r="107" spans="1:5">
      <c r="A107" s="171" t="s">
        <v>358</v>
      </c>
      <c r="B107" s="109" t="s">
        <v>1444</v>
      </c>
      <c r="C107" s="109" t="s">
        <v>1445</v>
      </c>
      <c r="D107" s="110">
        <v>46308</v>
      </c>
      <c r="E107" s="111">
        <v>1500</v>
      </c>
    </row>
    <row r="108" spans="1:5">
      <c r="A108" s="172"/>
      <c r="B108" s="109" t="s">
        <v>1446</v>
      </c>
      <c r="C108" s="109" t="s">
        <v>1447</v>
      </c>
      <c r="D108" s="110">
        <v>47951</v>
      </c>
      <c r="E108" s="111">
        <v>-1500</v>
      </c>
    </row>
    <row r="109" spans="1:5">
      <c r="A109" s="171" t="s">
        <v>1486</v>
      </c>
      <c r="B109" s="109" t="s">
        <v>1444</v>
      </c>
      <c r="C109" s="109" t="s">
        <v>1445</v>
      </c>
      <c r="D109" s="110">
        <v>46316</v>
      </c>
      <c r="E109" s="111">
        <v>2500</v>
      </c>
    </row>
    <row r="110" spans="1:5" ht="41.65" customHeight="1">
      <c r="A110" s="172"/>
      <c r="B110" s="109" t="s">
        <v>1446</v>
      </c>
      <c r="C110" s="109" t="s">
        <v>1447</v>
      </c>
      <c r="D110" s="110">
        <v>47959</v>
      </c>
      <c r="E110" s="111">
        <v>-2500</v>
      </c>
    </row>
    <row r="112" spans="1:5">
      <c r="A112" s="8" t="s">
        <v>1454</v>
      </c>
    </row>
    <row r="113" spans="1:5">
      <c r="A113" s="8" t="s">
        <v>1455</v>
      </c>
    </row>
    <row r="115" spans="1:5">
      <c r="A115" s="8" t="s">
        <v>1487</v>
      </c>
    </row>
    <row r="116" spans="1:5">
      <c r="A116" s="8" t="s">
        <v>1488</v>
      </c>
    </row>
    <row r="118" spans="1:5">
      <c r="A118" s="14" t="s">
        <v>274</v>
      </c>
      <c r="D118" s="44">
        <v>3.95908018484716</v>
      </c>
      <c r="E118" s="12" t="s">
        <v>167</v>
      </c>
    </row>
    <row r="120" spans="1:5">
      <c r="A120" s="14" t="s">
        <v>275</v>
      </c>
      <c r="D120" s="40" t="s">
        <v>168</v>
      </c>
    </row>
    <row r="122" spans="1:5">
      <c r="A122" s="14" t="s">
        <v>1427</v>
      </c>
      <c r="B122" s="14"/>
      <c r="C122" s="14"/>
      <c r="D122" s="40" t="s">
        <v>168</v>
      </c>
    </row>
    <row r="123" spans="1:5">
      <c r="A123" s="14"/>
      <c r="B123" s="14"/>
      <c r="C123" s="14"/>
      <c r="D123" s="14"/>
    </row>
    <row r="124" spans="1:5">
      <c r="A124" s="14" t="s">
        <v>1458</v>
      </c>
      <c r="B124" s="14"/>
      <c r="C124" s="14"/>
      <c r="D124" s="40" t="s">
        <v>168</v>
      </c>
    </row>
    <row r="125" spans="1:5">
      <c r="A125" s="14"/>
      <c r="B125" s="14"/>
      <c r="C125" s="14"/>
      <c r="D125" s="14"/>
    </row>
    <row r="126" spans="1:5">
      <c r="A126" s="14" t="s">
        <v>1795</v>
      </c>
      <c r="B126" s="14"/>
      <c r="C126" s="14"/>
      <c r="D126" s="40" t="s">
        <v>168</v>
      </c>
    </row>
    <row r="127" spans="1:5">
      <c r="A127" s="14"/>
      <c r="B127" s="14"/>
      <c r="C127" s="14"/>
      <c r="D127" s="14"/>
    </row>
    <row r="128" spans="1:5">
      <c r="A128" s="14" t="s">
        <v>1459</v>
      </c>
      <c r="B128" s="14"/>
      <c r="C128" s="14"/>
      <c r="D128" s="40" t="s">
        <v>168</v>
      </c>
    </row>
    <row r="129" spans="1:9">
      <c r="A129" s="14"/>
      <c r="B129" s="14"/>
      <c r="C129" s="14"/>
      <c r="D129" s="14"/>
    </row>
    <row r="130" spans="1:9">
      <c r="A130" s="14" t="s">
        <v>1460</v>
      </c>
      <c r="B130" s="14"/>
      <c r="C130" s="14"/>
      <c r="D130" s="40" t="s">
        <v>168</v>
      </c>
    </row>
    <row r="132" spans="1:9">
      <c r="A132" s="76" t="s">
        <v>1341</v>
      </c>
      <c r="B132" s="77"/>
      <c r="C132" s="77"/>
      <c r="D132" s="77"/>
    </row>
    <row r="134" spans="1:9">
      <c r="A134" s="76" t="s">
        <v>1538</v>
      </c>
      <c r="B134" s="77"/>
      <c r="C134" s="77"/>
      <c r="D134" s="77"/>
      <c r="E134" s="75"/>
      <c r="G134" s="75"/>
      <c r="H134" s="75"/>
      <c r="I134" s="77"/>
    </row>
    <row r="135" spans="1:9">
      <c r="A135" s="98"/>
      <c r="B135" s="77"/>
      <c r="C135" s="77"/>
      <c r="D135" s="77"/>
      <c r="E135" s="75"/>
      <c r="G135" s="75"/>
      <c r="H135" s="75"/>
      <c r="I135" s="77"/>
    </row>
    <row r="136" spans="1:9">
      <c r="A136" s="77"/>
      <c r="B136" s="77"/>
      <c r="C136" s="77"/>
      <c r="D136" s="77"/>
      <c r="E136" s="75"/>
      <c r="G136" s="75"/>
      <c r="H136" s="75"/>
      <c r="I136" s="77"/>
    </row>
    <row r="137" spans="1:9">
      <c r="A137" s="77"/>
      <c r="B137" s="77"/>
      <c r="C137" s="77"/>
      <c r="D137" s="77"/>
      <c r="E137" s="75"/>
      <c r="G137" s="75"/>
      <c r="H137" s="75"/>
      <c r="I137" s="77"/>
    </row>
    <row r="138" spans="1:9">
      <c r="A138" s="77"/>
      <c r="B138" s="77"/>
      <c r="C138" s="77"/>
      <c r="D138" s="77"/>
      <c r="E138" s="75"/>
      <c r="G138" s="75"/>
      <c r="H138" s="75"/>
      <c r="I138" s="77"/>
    </row>
    <row r="139" spans="1:9">
      <c r="A139" s="77"/>
      <c r="B139" s="77"/>
      <c r="C139" s="77"/>
      <c r="D139" s="77"/>
      <c r="E139" s="75"/>
      <c r="G139" s="75"/>
      <c r="H139" s="75"/>
      <c r="I139" s="77"/>
    </row>
    <row r="140" spans="1:9">
      <c r="A140" s="77"/>
      <c r="B140" s="77"/>
      <c r="C140" s="77"/>
      <c r="D140" s="77"/>
      <c r="E140" s="75"/>
      <c r="G140" s="75"/>
      <c r="H140" s="75"/>
      <c r="I140" s="77"/>
    </row>
    <row r="141" spans="1:9">
      <c r="A141" s="77"/>
      <c r="B141" s="77"/>
      <c r="C141" s="77"/>
      <c r="D141" s="77"/>
      <c r="E141" s="75"/>
      <c r="G141" s="75"/>
      <c r="H141" s="75"/>
      <c r="I141" s="77"/>
    </row>
    <row r="142" spans="1:9">
      <c r="A142" s="77"/>
      <c r="B142" s="77"/>
      <c r="C142" s="77"/>
      <c r="D142" s="77"/>
      <c r="E142" s="75"/>
      <c r="G142" s="75"/>
      <c r="H142" s="75"/>
      <c r="I142" s="77"/>
    </row>
    <row r="143" spans="1:9">
      <c r="A143" s="77"/>
      <c r="B143" s="77"/>
      <c r="C143" s="77"/>
      <c r="D143" s="77"/>
      <c r="E143" s="75"/>
      <c r="G143" s="75"/>
      <c r="H143" s="75"/>
      <c r="I143" s="77"/>
    </row>
    <row r="144" spans="1:9">
      <c r="A144" s="77"/>
      <c r="B144" s="77"/>
      <c r="C144" s="77"/>
      <c r="D144" s="77"/>
      <c r="E144" s="75"/>
      <c r="G144" s="75"/>
      <c r="H144" s="75"/>
      <c r="I144" s="77"/>
    </row>
    <row r="145" spans="1:9">
      <c r="A145" s="77"/>
      <c r="B145" s="77"/>
      <c r="C145" s="77"/>
      <c r="D145" s="77"/>
      <c r="E145" s="75"/>
      <c r="G145" s="75"/>
      <c r="H145" s="75"/>
      <c r="I145" s="77"/>
    </row>
    <row r="146" spans="1:9">
      <c r="A146" s="77"/>
      <c r="B146" s="77"/>
      <c r="C146" s="77"/>
      <c r="D146" s="77"/>
      <c r="E146" s="75"/>
      <c r="G146" s="75"/>
      <c r="H146" s="75"/>
      <c r="I146" s="77"/>
    </row>
    <row r="147" spans="1:9">
      <c r="A147" s="77"/>
      <c r="B147" s="77"/>
      <c r="C147" s="77"/>
      <c r="D147" s="77"/>
      <c r="E147" s="75"/>
      <c r="G147" s="75"/>
      <c r="H147" s="75"/>
      <c r="I147" s="77"/>
    </row>
    <row r="148" spans="1:9">
      <c r="A148" s="77"/>
      <c r="B148" s="77"/>
      <c r="C148" s="77"/>
      <c r="D148" s="77"/>
      <c r="E148" s="75"/>
      <c r="G148" s="75"/>
      <c r="H148" s="75"/>
      <c r="I148" s="77"/>
    </row>
    <row r="149" spans="1:9">
      <c r="A149" s="77"/>
      <c r="B149" s="77"/>
      <c r="C149" s="77"/>
      <c r="D149" s="77"/>
      <c r="E149" s="75"/>
      <c r="G149" s="75"/>
      <c r="H149" s="75"/>
      <c r="I149" s="77"/>
    </row>
    <row r="150" spans="1:9">
      <c r="A150" s="77"/>
      <c r="B150" s="77"/>
      <c r="C150" s="77"/>
      <c r="D150" s="77"/>
      <c r="E150" s="75"/>
      <c r="G150" s="75"/>
      <c r="H150" s="75"/>
      <c r="I150" s="77"/>
    </row>
    <row r="151" spans="1:9">
      <c r="A151" s="76" t="s">
        <v>1489</v>
      </c>
      <c r="B151" s="77"/>
      <c r="C151" s="77"/>
      <c r="D151" s="77"/>
      <c r="E151" s="75"/>
      <c r="G151" s="75"/>
      <c r="H151" s="75"/>
      <c r="I151" s="77"/>
    </row>
    <row r="152" spans="1:9">
      <c r="A152" s="77"/>
      <c r="B152" s="77"/>
      <c r="C152" s="77"/>
      <c r="D152" s="77"/>
      <c r="E152" s="75"/>
      <c r="G152" s="75"/>
      <c r="H152" s="75"/>
      <c r="I152" s="77"/>
    </row>
    <row r="153" spans="1:9">
      <c r="A153" s="76" t="s">
        <v>1539</v>
      </c>
      <c r="B153" s="77"/>
      <c r="C153" s="77"/>
      <c r="D153" s="77"/>
      <c r="E153" s="75"/>
      <c r="G153" s="75"/>
      <c r="H153" s="75"/>
      <c r="I153" s="77"/>
    </row>
    <row r="154" spans="1:9">
      <c r="A154" s="77"/>
      <c r="B154" s="77"/>
      <c r="C154" s="77"/>
      <c r="D154" s="77"/>
      <c r="E154" s="75"/>
      <c r="G154" s="75"/>
      <c r="H154" s="75"/>
      <c r="I154" s="77"/>
    </row>
    <row r="155" spans="1:9">
      <c r="A155" s="77"/>
      <c r="B155" s="77"/>
      <c r="C155" s="77"/>
      <c r="D155" s="77"/>
      <c r="E155" s="75"/>
      <c r="G155" s="75"/>
      <c r="H155" s="75"/>
      <c r="I155" s="77"/>
    </row>
    <row r="156" spans="1:9">
      <c r="A156" s="77"/>
      <c r="B156" s="77"/>
      <c r="C156" s="77"/>
      <c r="D156" s="77"/>
      <c r="E156" s="75"/>
      <c r="G156" s="75"/>
      <c r="H156" s="75"/>
      <c r="I156" s="77"/>
    </row>
    <row r="157" spans="1:9">
      <c r="A157" s="77"/>
      <c r="B157" s="77"/>
      <c r="C157" s="77"/>
      <c r="D157" s="77"/>
      <c r="E157" s="75"/>
      <c r="G157" s="75"/>
      <c r="H157" s="75"/>
      <c r="I157" s="77"/>
    </row>
    <row r="158" spans="1:9">
      <c r="A158" s="77"/>
      <c r="B158" s="77"/>
      <c r="C158" s="77"/>
      <c r="D158" s="77"/>
      <c r="E158" s="75"/>
      <c r="G158" s="75"/>
      <c r="H158" s="75"/>
      <c r="I158" s="77"/>
    </row>
    <row r="159" spans="1:9">
      <c r="A159" s="77"/>
      <c r="B159" s="77"/>
      <c r="C159" s="77"/>
      <c r="D159" s="77"/>
      <c r="E159" s="75"/>
      <c r="G159" s="75"/>
      <c r="H159" s="75"/>
      <c r="I159" s="77"/>
    </row>
    <row r="160" spans="1:9">
      <c r="A160" s="77"/>
      <c r="B160" s="77"/>
      <c r="C160" s="77"/>
      <c r="D160" s="77"/>
      <c r="E160" s="75"/>
      <c r="G160" s="75"/>
      <c r="H160" s="75"/>
      <c r="I160" s="77"/>
    </row>
    <row r="161" spans="1:9">
      <c r="A161" s="77"/>
      <c r="B161" s="77"/>
      <c r="C161" s="77"/>
      <c r="D161" s="77"/>
      <c r="E161" s="75"/>
      <c r="G161" s="75"/>
      <c r="H161" s="75"/>
      <c r="I161" s="77"/>
    </row>
    <row r="162" spans="1:9">
      <c r="A162" s="77"/>
      <c r="B162" s="77"/>
      <c r="C162" s="77"/>
      <c r="D162" s="77"/>
      <c r="E162" s="75"/>
      <c r="G162" s="75"/>
      <c r="H162" s="75"/>
      <c r="I162" s="77"/>
    </row>
    <row r="163" spans="1:9">
      <c r="A163" s="77"/>
      <c r="B163" s="77"/>
      <c r="C163" s="77"/>
      <c r="D163" s="77"/>
      <c r="E163" s="75"/>
      <c r="G163" s="75"/>
      <c r="H163" s="75"/>
      <c r="I163" s="77"/>
    </row>
    <row r="164" spans="1:9">
      <c r="A164" s="77"/>
      <c r="B164" s="77"/>
      <c r="C164" s="77"/>
      <c r="D164" s="77"/>
      <c r="E164" s="75"/>
      <c r="G164" s="75"/>
      <c r="H164" s="75"/>
      <c r="I164" s="77"/>
    </row>
    <row r="165" spans="1:9">
      <c r="A165" s="77"/>
      <c r="B165" s="77"/>
      <c r="C165" s="77"/>
      <c r="D165" s="77"/>
      <c r="E165" s="75"/>
      <c r="G165" s="75"/>
      <c r="H165" s="75"/>
      <c r="I165" s="77"/>
    </row>
    <row r="166" spans="1:9">
      <c r="A166" s="77"/>
      <c r="B166" s="77"/>
      <c r="C166" s="77"/>
      <c r="D166" s="77"/>
      <c r="E166" s="75"/>
      <c r="G166" s="75"/>
      <c r="H166" s="75"/>
      <c r="I166" s="77"/>
    </row>
    <row r="167" spans="1:9">
      <c r="A167" s="77"/>
      <c r="B167" s="77"/>
      <c r="C167" s="77"/>
      <c r="D167" s="77"/>
      <c r="E167" s="75"/>
      <c r="G167" s="75"/>
      <c r="H167" s="75"/>
      <c r="I167" s="77"/>
    </row>
    <row r="168" spans="1:9">
      <c r="A168" s="77" t="s">
        <v>1386</v>
      </c>
      <c r="B168" s="77"/>
      <c r="C168" s="77"/>
      <c r="D168" s="77"/>
      <c r="E168" s="75"/>
      <c r="G168" s="75"/>
      <c r="H168" s="75"/>
      <c r="I168" s="77"/>
    </row>
    <row r="171" spans="1:9">
      <c r="A171" s="77"/>
    </row>
    <row r="172" spans="1:9">
      <c r="A172" s="98"/>
    </row>
  </sheetData>
  <mergeCells count="11">
    <mergeCell ref="A1:G1"/>
    <mergeCell ref="A77:G77"/>
    <mergeCell ref="A79:D79"/>
    <mergeCell ref="A90:B90"/>
    <mergeCell ref="A91:B91"/>
    <mergeCell ref="A92:B92"/>
    <mergeCell ref="A101:A102"/>
    <mergeCell ref="A103:A104"/>
    <mergeCell ref="A105:A106"/>
    <mergeCell ref="A107:A108"/>
    <mergeCell ref="A109:A110"/>
  </mergeCells>
  <conditionalFormatting sqref="F2:F3 F5:F76 F78 F80:F133 F169:F65536">
    <cfRule type="cellIs" dxfId="118" priority="3" stopIfTrue="1" operator="between">
      <formula>0.009</formula>
      <formula>-0.009</formula>
    </cfRule>
  </conditionalFormatting>
  <conditionalFormatting sqref="F79">
    <cfRule type="cellIs" dxfId="117" priority="2" stopIfTrue="1" operator="between">
      <formula>0.009</formula>
      <formula>-0.009</formula>
    </cfRule>
  </conditionalFormatting>
  <conditionalFormatting sqref="F134:F168">
    <cfRule type="cellIs" dxfId="116"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91B8F-E082-4A5F-89A3-321C2B19537D}">
  <dimension ref="A1:I166"/>
  <sheetViews>
    <sheetView zoomScale="80" zoomScaleNormal="80" workbookViewId="0">
      <selection sqref="A1:G1"/>
    </sheetView>
  </sheetViews>
  <sheetFormatPr defaultColWidth="9.28515625" defaultRowHeight="11.25"/>
  <cols>
    <col min="1" max="1" width="52.28515625" style="8" bestFit="1" customWidth="1"/>
    <col min="2" max="2" width="43.140625" style="8" bestFit="1" customWidth="1"/>
    <col min="3" max="3" width="22.28515625" style="8" bestFit="1" customWidth="1"/>
    <col min="4" max="4" width="15.7109375" style="8" customWidth="1"/>
    <col min="5" max="5" width="24.42578125" style="12" customWidth="1"/>
    <col min="6" max="6" width="11.7109375" style="75" bestFit="1" customWidth="1"/>
    <col min="7" max="7" width="6.7109375" style="12" customWidth="1"/>
    <col min="8" max="16384" width="9.28515625" style="8"/>
  </cols>
  <sheetData>
    <row r="1" spans="1:7" s="1" customFormat="1" ht="15">
      <c r="A1" s="160" t="s">
        <v>14</v>
      </c>
      <c r="B1" s="161"/>
      <c r="C1" s="161"/>
      <c r="D1" s="161"/>
      <c r="E1" s="161"/>
      <c r="F1" s="161"/>
      <c r="G1" s="161"/>
    </row>
    <row r="2" spans="1:7" s="1" customFormat="1" ht="12">
      <c r="E2" s="7"/>
      <c r="F2" s="103"/>
      <c r="G2" s="12"/>
    </row>
    <row r="3" spans="1:7" s="1" customFormat="1" ht="12">
      <c r="A3" s="10" t="s">
        <v>7</v>
      </c>
      <c r="B3" s="2"/>
      <c r="C3" s="3"/>
      <c r="D3" s="3"/>
      <c r="E3" s="5"/>
      <c r="F3" s="103"/>
      <c r="G3" s="12"/>
    </row>
    <row r="4" spans="1:7" s="1" customFormat="1" ht="22.15" customHeight="1">
      <c r="A4" s="18" t="s">
        <v>2</v>
      </c>
      <c r="B4" s="18" t="s">
        <v>0</v>
      </c>
      <c r="C4" s="19" t="s">
        <v>141</v>
      </c>
      <c r="D4" s="19" t="s">
        <v>1</v>
      </c>
      <c r="E4" s="91" t="s">
        <v>6</v>
      </c>
      <c r="F4" s="21" t="s">
        <v>3</v>
      </c>
      <c r="G4" s="21" t="s">
        <v>5</v>
      </c>
    </row>
    <row r="5" spans="1:7">
      <c r="A5" s="22" t="s">
        <v>43</v>
      </c>
      <c r="B5" s="23"/>
      <c r="C5" s="23"/>
      <c r="D5" s="23"/>
      <c r="E5" s="25"/>
      <c r="F5" s="26"/>
      <c r="G5" s="25"/>
    </row>
    <row r="6" spans="1:7">
      <c r="A6" s="27" t="s">
        <v>44</v>
      </c>
      <c r="B6" s="28"/>
      <c r="C6" s="28"/>
      <c r="D6" s="28"/>
      <c r="E6" s="30"/>
      <c r="F6" s="31"/>
      <c r="G6" s="30"/>
    </row>
    <row r="7" spans="1:7">
      <c r="A7" s="28" t="s">
        <v>422</v>
      </c>
      <c r="B7" s="28" t="s">
        <v>421</v>
      </c>
      <c r="C7" s="28" t="s">
        <v>50</v>
      </c>
      <c r="D7" s="32">
        <v>2500</v>
      </c>
      <c r="E7" s="30">
        <v>2571.9616096</v>
      </c>
      <c r="F7" s="31">
        <v>8.1446944157041195</v>
      </c>
      <c r="G7" s="30">
        <v>7.08</v>
      </c>
    </row>
    <row r="8" spans="1:7">
      <c r="A8" s="28" t="s">
        <v>424</v>
      </c>
      <c r="B8" s="28" t="s">
        <v>423</v>
      </c>
      <c r="C8" s="28" t="s">
        <v>53</v>
      </c>
      <c r="D8" s="32">
        <v>2500</v>
      </c>
      <c r="E8" s="30">
        <v>2554.1677396999999</v>
      </c>
      <c r="F8" s="31">
        <v>8.0883461279741002</v>
      </c>
      <c r="G8" s="30">
        <v>7.32</v>
      </c>
    </row>
    <row r="9" spans="1:7">
      <c r="A9" s="28" t="s">
        <v>426</v>
      </c>
      <c r="B9" s="28" t="s">
        <v>425</v>
      </c>
      <c r="C9" s="28" t="s">
        <v>53</v>
      </c>
      <c r="D9" s="32">
        <v>2500</v>
      </c>
      <c r="E9" s="30">
        <v>2540.3808218999998</v>
      </c>
      <c r="F9" s="31">
        <v>8.0446867545229992</v>
      </c>
      <c r="G9" s="30">
        <v>6.8101000000000003</v>
      </c>
    </row>
    <row r="10" spans="1:7">
      <c r="A10" s="28" t="s">
        <v>428</v>
      </c>
      <c r="B10" s="28" t="s">
        <v>427</v>
      </c>
      <c r="C10" s="28" t="s">
        <v>47</v>
      </c>
      <c r="D10" s="32">
        <v>2500</v>
      </c>
      <c r="E10" s="30">
        <v>2524.1084931999999</v>
      </c>
      <c r="F10" s="31">
        <v>7.9931567689280696</v>
      </c>
      <c r="G10" s="30">
        <v>6.9538000000000002</v>
      </c>
    </row>
    <row r="11" spans="1:7">
      <c r="A11" s="28" t="s">
        <v>430</v>
      </c>
      <c r="B11" s="28" t="s">
        <v>429</v>
      </c>
      <c r="C11" s="28" t="s">
        <v>50</v>
      </c>
      <c r="D11" s="32">
        <v>2500</v>
      </c>
      <c r="E11" s="30">
        <v>2503.2243150999998</v>
      </c>
      <c r="F11" s="31">
        <v>7.9270223258194497</v>
      </c>
      <c r="G11" s="30">
        <v>7.5350000000000001</v>
      </c>
    </row>
    <row r="12" spans="1:7">
      <c r="A12" s="28" t="s">
        <v>279</v>
      </c>
      <c r="B12" s="28" t="s">
        <v>278</v>
      </c>
      <c r="C12" s="28" t="s">
        <v>62</v>
      </c>
      <c r="D12" s="32">
        <v>1761</v>
      </c>
      <c r="E12" s="30">
        <v>1955.9338949999999</v>
      </c>
      <c r="F12" s="31">
        <v>6.1939042218326401</v>
      </c>
      <c r="G12" s="30">
        <v>8.5273000000000003</v>
      </c>
    </row>
    <row r="13" spans="1:7">
      <c r="A13" s="28" t="s">
        <v>281</v>
      </c>
      <c r="B13" s="28" t="s">
        <v>280</v>
      </c>
      <c r="C13" s="28" t="s">
        <v>62</v>
      </c>
      <c r="D13" s="32">
        <v>780</v>
      </c>
      <c r="E13" s="30">
        <v>864.08478000000002</v>
      </c>
      <c r="F13" s="31">
        <v>2.7363186355862599</v>
      </c>
      <c r="G13" s="30">
        <v>8.4422999999999995</v>
      </c>
    </row>
    <row r="14" spans="1:7">
      <c r="A14" s="28" t="s">
        <v>355</v>
      </c>
      <c r="B14" s="28" t="s">
        <v>354</v>
      </c>
      <c r="C14" s="28" t="s">
        <v>53</v>
      </c>
      <c r="D14" s="32">
        <v>500</v>
      </c>
      <c r="E14" s="30">
        <v>532.78883559999997</v>
      </c>
      <c r="F14" s="31">
        <v>1.68719557782812</v>
      </c>
      <c r="G14" s="30">
        <v>6.7401</v>
      </c>
    </row>
    <row r="15" spans="1:7">
      <c r="A15" s="27" t="s">
        <v>65</v>
      </c>
      <c r="B15" s="27"/>
      <c r="C15" s="27"/>
      <c r="D15" s="27"/>
      <c r="E15" s="34">
        <f>SUM(E6:E14)</f>
        <v>16046.650490099999</v>
      </c>
      <c r="F15" s="35">
        <f>SUM(F6:F14)</f>
        <v>50.815324828195756</v>
      </c>
      <c r="G15" s="34"/>
    </row>
    <row r="16" spans="1:7">
      <c r="A16" s="28"/>
      <c r="B16" s="28"/>
      <c r="C16" s="28"/>
      <c r="D16" s="28"/>
      <c r="E16" s="30"/>
      <c r="F16" s="31"/>
      <c r="G16" s="30"/>
    </row>
    <row r="17" spans="1:7">
      <c r="A17" s="27" t="s">
        <v>66</v>
      </c>
      <c r="B17" s="28"/>
      <c r="C17" s="28"/>
      <c r="D17" s="28"/>
      <c r="E17" s="30"/>
      <c r="F17" s="31"/>
      <c r="G17" s="30"/>
    </row>
    <row r="18" spans="1:7">
      <c r="A18" s="27" t="s">
        <v>67</v>
      </c>
      <c r="B18" s="28"/>
      <c r="C18" s="28"/>
      <c r="D18" s="28"/>
      <c r="E18" s="30"/>
      <c r="F18" s="31"/>
      <c r="G18" s="30"/>
    </row>
    <row r="19" spans="1:7">
      <c r="A19" s="28" t="s">
        <v>432</v>
      </c>
      <c r="B19" s="28" t="s">
        <v>431</v>
      </c>
      <c r="C19" s="28" t="s">
        <v>78</v>
      </c>
      <c r="D19" s="32">
        <v>500</v>
      </c>
      <c r="E19" s="30">
        <v>2452.3449999999998</v>
      </c>
      <c r="F19" s="31">
        <v>7.76590154080343</v>
      </c>
      <c r="G19" s="30">
        <v>6.82</v>
      </c>
    </row>
    <row r="20" spans="1:7">
      <c r="A20" s="28" t="s">
        <v>190</v>
      </c>
      <c r="B20" s="28" t="s">
        <v>189</v>
      </c>
      <c r="C20" s="28" t="s">
        <v>93</v>
      </c>
      <c r="D20" s="32">
        <v>500</v>
      </c>
      <c r="E20" s="30">
        <v>2404.5075000000002</v>
      </c>
      <c r="F20" s="31">
        <v>7.6144133468673498</v>
      </c>
      <c r="G20" s="30">
        <v>6.8699000000000003</v>
      </c>
    </row>
    <row r="21" spans="1:7">
      <c r="A21" s="28" t="s">
        <v>434</v>
      </c>
      <c r="B21" s="28" t="s">
        <v>433</v>
      </c>
      <c r="C21" s="28" t="s">
        <v>78</v>
      </c>
      <c r="D21" s="32">
        <v>500</v>
      </c>
      <c r="E21" s="30">
        <v>2387.5349999999999</v>
      </c>
      <c r="F21" s="31">
        <v>7.5606661115063796</v>
      </c>
      <c r="G21" s="30">
        <v>6.85</v>
      </c>
    </row>
    <row r="22" spans="1:7">
      <c r="A22" s="28" t="s">
        <v>436</v>
      </c>
      <c r="B22" s="28" t="s">
        <v>435</v>
      </c>
      <c r="C22" s="28" t="s">
        <v>93</v>
      </c>
      <c r="D22" s="32">
        <v>200</v>
      </c>
      <c r="E22" s="30">
        <v>954.18200000000002</v>
      </c>
      <c r="F22" s="31">
        <v>3.02163172963302</v>
      </c>
      <c r="G22" s="30">
        <v>6.7933000000000003</v>
      </c>
    </row>
    <row r="23" spans="1:7">
      <c r="A23" s="27" t="s">
        <v>65</v>
      </c>
      <c r="B23" s="27"/>
      <c r="C23" s="27"/>
      <c r="D23" s="27"/>
      <c r="E23" s="34">
        <f>SUM(E18:E22)</f>
        <v>8198.5694999999996</v>
      </c>
      <c r="F23" s="35">
        <f>SUM(F18:F22)</f>
        <v>25.962612728810178</v>
      </c>
      <c r="G23" s="34"/>
    </row>
    <row r="24" spans="1:7">
      <c r="A24" s="28"/>
      <c r="B24" s="28"/>
      <c r="C24" s="28"/>
      <c r="D24" s="28"/>
      <c r="E24" s="30"/>
      <c r="F24" s="31"/>
      <c r="G24" s="30"/>
    </row>
    <row r="25" spans="1:7">
      <c r="A25" s="27" t="s">
        <v>94</v>
      </c>
      <c r="B25" s="28"/>
      <c r="C25" s="28"/>
      <c r="D25" s="28"/>
      <c r="E25" s="30"/>
      <c r="F25" s="31"/>
      <c r="G25" s="30"/>
    </row>
    <row r="26" spans="1:7">
      <c r="A26" s="28" t="s">
        <v>438</v>
      </c>
      <c r="B26" s="28" t="s">
        <v>437</v>
      </c>
      <c r="C26" s="28" t="s">
        <v>93</v>
      </c>
      <c r="D26" s="32">
        <v>400</v>
      </c>
      <c r="E26" s="30">
        <v>1973.028</v>
      </c>
      <c r="F26" s="31">
        <v>6.2480365467535401</v>
      </c>
      <c r="G26" s="30">
        <v>6.9301000000000004</v>
      </c>
    </row>
    <row r="27" spans="1:7">
      <c r="A27" s="28" t="s">
        <v>234</v>
      </c>
      <c r="B27" s="28" t="s">
        <v>233</v>
      </c>
      <c r="C27" s="28" t="s">
        <v>75</v>
      </c>
      <c r="D27" s="32">
        <v>200</v>
      </c>
      <c r="E27" s="30">
        <v>950.03399999999999</v>
      </c>
      <c r="F27" s="31">
        <v>3.0084961554820602</v>
      </c>
      <c r="G27" s="30">
        <v>7.9</v>
      </c>
    </row>
    <row r="28" spans="1:7">
      <c r="A28" s="28" t="s">
        <v>440</v>
      </c>
      <c r="B28" s="28" t="s">
        <v>439</v>
      </c>
      <c r="C28" s="28" t="s">
        <v>93</v>
      </c>
      <c r="D28" s="32">
        <v>100</v>
      </c>
      <c r="E28" s="30">
        <v>498.07499999999999</v>
      </c>
      <c r="F28" s="31">
        <v>1.57726641640376</v>
      </c>
      <c r="G28" s="30">
        <v>7.4256000000000002</v>
      </c>
    </row>
    <row r="29" spans="1:7">
      <c r="A29" s="28" t="s">
        <v>230</v>
      </c>
      <c r="B29" s="28" t="s">
        <v>229</v>
      </c>
      <c r="C29" s="28" t="s">
        <v>75</v>
      </c>
      <c r="D29" s="32">
        <v>100</v>
      </c>
      <c r="E29" s="30">
        <v>487.20850000000002</v>
      </c>
      <c r="F29" s="31">
        <v>1.54285520220137</v>
      </c>
      <c r="G29" s="30">
        <v>7.92</v>
      </c>
    </row>
    <row r="30" spans="1:7">
      <c r="A30" s="27" t="s">
        <v>65</v>
      </c>
      <c r="B30" s="27"/>
      <c r="C30" s="27"/>
      <c r="D30" s="27"/>
      <c r="E30" s="34">
        <f>SUM(E25:E29)</f>
        <v>3908.3454999999999</v>
      </c>
      <c r="F30" s="35">
        <f>SUM(F25:F29)</f>
        <v>12.376654320840728</v>
      </c>
      <c r="G30" s="34"/>
    </row>
    <row r="31" spans="1:7">
      <c r="A31" s="28"/>
      <c r="B31" s="28"/>
      <c r="C31" s="28"/>
      <c r="D31" s="28"/>
      <c r="E31" s="30"/>
      <c r="F31" s="31"/>
      <c r="G31" s="30"/>
    </row>
    <row r="32" spans="1:7">
      <c r="A32" s="27" t="s">
        <v>244</v>
      </c>
      <c r="B32" s="28"/>
      <c r="C32" s="28"/>
      <c r="D32" s="28"/>
      <c r="E32" s="30"/>
      <c r="F32" s="31"/>
      <c r="G32" s="30"/>
    </row>
    <row r="33" spans="1:7">
      <c r="A33" s="28" t="s">
        <v>442</v>
      </c>
      <c r="B33" s="28" t="s">
        <v>441</v>
      </c>
      <c r="C33" s="28" t="s">
        <v>131</v>
      </c>
      <c r="D33" s="32">
        <v>1000000</v>
      </c>
      <c r="E33" s="30">
        <v>1036.1635556000001</v>
      </c>
      <c r="F33" s="31">
        <v>3.2812447485808098</v>
      </c>
      <c r="G33" s="30">
        <v>6.4512158258000101</v>
      </c>
    </row>
    <row r="34" spans="1:7">
      <c r="A34" s="28" t="s">
        <v>444</v>
      </c>
      <c r="B34" s="28" t="s">
        <v>443</v>
      </c>
      <c r="C34" s="28" t="s">
        <v>131</v>
      </c>
      <c r="D34" s="32">
        <v>1000000</v>
      </c>
      <c r="E34" s="30">
        <v>1025.9199444000001</v>
      </c>
      <c r="F34" s="31">
        <v>3.24880605174106</v>
      </c>
      <c r="G34" s="30">
        <v>5.4699499999999999</v>
      </c>
    </row>
    <row r="35" spans="1:7">
      <c r="A35" s="28" t="s">
        <v>445</v>
      </c>
      <c r="B35" s="28" t="s">
        <v>1490</v>
      </c>
      <c r="C35" s="28" t="s">
        <v>131</v>
      </c>
      <c r="D35" s="32">
        <v>1000000</v>
      </c>
      <c r="E35" s="30">
        <v>1023.5108332999999</v>
      </c>
      <c r="F35" s="31">
        <v>3.2411770600602599</v>
      </c>
      <c r="G35" s="30">
        <v>6.0282703407308</v>
      </c>
    </row>
    <row r="36" spans="1:7">
      <c r="A36" s="27" t="s">
        <v>65</v>
      </c>
      <c r="B36" s="27"/>
      <c r="C36" s="27"/>
      <c r="D36" s="27"/>
      <c r="E36" s="34">
        <f>SUM(E33:E35)</f>
        <v>3085.5943333</v>
      </c>
      <c r="F36" s="35">
        <f>SUM(F33:F35)</f>
        <v>9.7712278603821296</v>
      </c>
      <c r="G36" s="34"/>
    </row>
    <row r="37" spans="1:7">
      <c r="A37" s="28"/>
      <c r="B37" s="28"/>
      <c r="C37" s="28"/>
      <c r="D37" s="28"/>
      <c r="E37" s="30"/>
      <c r="F37" s="31"/>
      <c r="G37" s="30"/>
    </row>
    <row r="38" spans="1:7">
      <c r="A38" s="27" t="s">
        <v>133</v>
      </c>
      <c r="B38" s="28"/>
      <c r="C38" s="28"/>
      <c r="D38" s="28"/>
      <c r="E38" s="30"/>
      <c r="F38" s="31"/>
      <c r="G38" s="30"/>
    </row>
    <row r="39" spans="1:7">
      <c r="A39" s="28" t="s">
        <v>135</v>
      </c>
      <c r="B39" s="28" t="s">
        <v>134</v>
      </c>
      <c r="C39" s="28" t="s">
        <v>136</v>
      </c>
      <c r="D39" s="32">
        <v>640.55999999999995</v>
      </c>
      <c r="E39" s="30">
        <v>76.043382199999996</v>
      </c>
      <c r="F39" s="31">
        <v>0.24080845843259599</v>
      </c>
      <c r="G39" s="30">
        <v>5.51</v>
      </c>
    </row>
    <row r="40" spans="1:7">
      <c r="A40" s="27" t="s">
        <v>65</v>
      </c>
      <c r="B40" s="27"/>
      <c r="C40" s="27"/>
      <c r="D40" s="27"/>
      <c r="E40" s="34">
        <f>SUM(E39:E39)</f>
        <v>76.043382199999996</v>
      </c>
      <c r="F40" s="35">
        <f>SUM(F39:F39)</f>
        <v>0.24080845843259599</v>
      </c>
      <c r="G40" s="34"/>
    </row>
    <row r="41" spans="1:7">
      <c r="A41" s="28"/>
      <c r="B41" s="28"/>
      <c r="C41" s="28"/>
      <c r="D41" s="28"/>
      <c r="E41" s="30"/>
      <c r="F41" s="31"/>
      <c r="G41" s="30"/>
    </row>
    <row r="42" spans="1:7">
      <c r="A42" s="27" t="s">
        <v>137</v>
      </c>
      <c r="B42" s="27"/>
      <c r="C42" s="27"/>
      <c r="D42" s="27"/>
      <c r="E42" s="34">
        <f>E15+E23+E30+E36+E40</f>
        <v>31315.203205599999</v>
      </c>
      <c r="F42" s="35">
        <f>F15+F23+F30+F36+F40</f>
        <v>99.166628196661392</v>
      </c>
      <c r="G42" s="34"/>
    </row>
    <row r="43" spans="1:7">
      <c r="A43" s="27"/>
      <c r="B43" s="27"/>
      <c r="C43" s="27"/>
      <c r="D43" s="27"/>
      <c r="E43" s="34"/>
      <c r="F43" s="35"/>
      <c r="G43" s="34"/>
    </row>
    <row r="44" spans="1:7">
      <c r="A44" s="27" t="s">
        <v>252</v>
      </c>
      <c r="B44" s="27"/>
      <c r="C44" s="27"/>
      <c r="D44" s="27"/>
      <c r="E44" s="34">
        <v>3.2589217650000002</v>
      </c>
      <c r="F44" s="35">
        <f>E44/E48*100</f>
        <v>1.0320108123519054E-2</v>
      </c>
      <c r="G44" s="34"/>
    </row>
    <row r="45" spans="1:7">
      <c r="A45" s="27"/>
      <c r="B45" s="27"/>
      <c r="C45" s="27"/>
      <c r="D45" s="27"/>
      <c r="E45" s="34"/>
      <c r="F45" s="35"/>
      <c r="G45" s="34"/>
    </row>
    <row r="46" spans="1:7">
      <c r="A46" s="27" t="s">
        <v>139</v>
      </c>
      <c r="B46" s="27"/>
      <c r="C46" s="27"/>
      <c r="D46" s="27"/>
      <c r="E46" s="34">
        <f>E48-(E15+E23+E30+E36+E40+E44)</f>
        <v>259.90629663500295</v>
      </c>
      <c r="F46" s="35">
        <f>F48-(F15+F23+F30+F36+F40+F44)</f>
        <v>0.82305169521508503</v>
      </c>
      <c r="G46" s="34"/>
    </row>
    <row r="47" spans="1:7">
      <c r="A47" s="28"/>
      <c r="B47" s="28"/>
      <c r="C47" s="28"/>
      <c r="D47" s="28"/>
      <c r="E47" s="30"/>
      <c r="F47" s="31"/>
      <c r="G47" s="30"/>
    </row>
    <row r="48" spans="1:7">
      <c r="A48" s="36" t="s">
        <v>138</v>
      </c>
      <c r="B48" s="36"/>
      <c r="C48" s="36"/>
      <c r="D48" s="36"/>
      <c r="E48" s="38">
        <v>31578.368424</v>
      </c>
      <c r="F48" s="39">
        <v>100</v>
      </c>
      <c r="G48" s="38"/>
    </row>
    <row r="50" spans="1:7">
      <c r="A50" s="47" t="s">
        <v>253</v>
      </c>
      <c r="B50" s="47"/>
      <c r="C50" s="47"/>
      <c r="D50" s="47"/>
      <c r="E50" s="48"/>
      <c r="F50" s="49"/>
      <c r="G50" s="48"/>
    </row>
    <row r="51" spans="1:7">
      <c r="A51" s="28"/>
      <c r="B51" s="28"/>
      <c r="C51" s="28"/>
      <c r="D51" s="28"/>
      <c r="E51" s="30"/>
      <c r="F51" s="31"/>
      <c r="G51" s="30"/>
    </row>
    <row r="52" spans="1:7">
      <c r="A52" s="27" t="s">
        <v>254</v>
      </c>
      <c r="B52" s="27"/>
      <c r="C52" s="27"/>
      <c r="D52" s="27"/>
      <c r="E52" s="34" t="s">
        <v>255</v>
      </c>
      <c r="F52" s="35" t="s">
        <v>3</v>
      </c>
      <c r="G52" s="34"/>
    </row>
    <row r="53" spans="1:7">
      <c r="A53" s="28" t="s">
        <v>382</v>
      </c>
      <c r="B53" s="28"/>
      <c r="C53" s="28"/>
      <c r="D53" s="28"/>
      <c r="E53" s="30">
        <v>2500</v>
      </c>
      <c r="F53" s="31">
        <f t="shared" ref="F53:F59" si="0">E53/$E$48*100</f>
        <v>7.9168118074775684</v>
      </c>
      <c r="G53" s="30"/>
    </row>
    <row r="54" spans="1:7">
      <c r="A54" s="28" t="s">
        <v>384</v>
      </c>
      <c r="B54" s="28"/>
      <c r="C54" s="28"/>
      <c r="D54" s="28"/>
      <c r="E54" s="30">
        <v>2500</v>
      </c>
      <c r="F54" s="31">
        <f t="shared" si="0"/>
        <v>7.9168118074775684</v>
      </c>
      <c r="G54" s="30"/>
    </row>
    <row r="55" spans="1:7">
      <c r="A55" s="28" t="s">
        <v>258</v>
      </c>
      <c r="B55" s="28"/>
      <c r="C55" s="28"/>
      <c r="D55" s="28"/>
      <c r="E55" s="30">
        <v>2500</v>
      </c>
      <c r="F55" s="31">
        <f t="shared" si="0"/>
        <v>7.9168118074775684</v>
      </c>
      <c r="G55" s="30"/>
    </row>
    <row r="56" spans="1:7">
      <c r="A56" s="28" t="s">
        <v>256</v>
      </c>
      <c r="B56" s="28"/>
      <c r="C56" s="28"/>
      <c r="D56" s="28"/>
      <c r="E56" s="30">
        <v>2000</v>
      </c>
      <c r="F56" s="31">
        <f t="shared" si="0"/>
        <v>6.3334494459820547</v>
      </c>
      <c r="G56" s="30"/>
    </row>
    <row r="57" spans="1:7">
      <c r="A57" s="28" t="s">
        <v>256</v>
      </c>
      <c r="B57" s="28"/>
      <c r="C57" s="28"/>
      <c r="D57" s="28"/>
      <c r="E57" s="30">
        <v>1000</v>
      </c>
      <c r="F57" s="31">
        <f t="shared" si="0"/>
        <v>3.1667247229910274</v>
      </c>
      <c r="G57" s="30"/>
    </row>
    <row r="58" spans="1:7">
      <c r="A58" s="28" t="s">
        <v>256</v>
      </c>
      <c r="B58" s="28"/>
      <c r="C58" s="28"/>
      <c r="D58" s="28"/>
      <c r="E58" s="30">
        <v>1000</v>
      </c>
      <c r="F58" s="31">
        <f t="shared" si="0"/>
        <v>3.1667247229910274</v>
      </c>
      <c r="G58" s="30"/>
    </row>
    <row r="59" spans="1:7">
      <c r="A59" s="28" t="s">
        <v>256</v>
      </c>
      <c r="B59" s="28"/>
      <c r="C59" s="28"/>
      <c r="D59" s="28"/>
      <c r="E59" s="30">
        <v>500</v>
      </c>
      <c r="F59" s="31">
        <f t="shared" si="0"/>
        <v>1.5833623614955137</v>
      </c>
      <c r="G59" s="30"/>
    </row>
    <row r="60" spans="1:7">
      <c r="A60" s="36" t="s">
        <v>259</v>
      </c>
      <c r="B60" s="36"/>
      <c r="C60" s="36"/>
      <c r="D60" s="36"/>
      <c r="E60" s="38">
        <f xml:space="preserve"> SUM(E53:E59)</f>
        <v>12000</v>
      </c>
      <c r="F60" s="39">
        <f xml:space="preserve"> SUM(F53:F59)</f>
        <v>38.000696675892328</v>
      </c>
      <c r="G60" s="38"/>
    </row>
    <row r="61" spans="1:7">
      <c r="A61" s="8" t="s">
        <v>1491</v>
      </c>
      <c r="B61" s="14"/>
      <c r="C61" s="14"/>
      <c r="D61" s="14"/>
      <c r="E61" s="16"/>
      <c r="F61" s="104"/>
      <c r="G61" s="16"/>
    </row>
    <row r="63" spans="1:7">
      <c r="A63" s="14" t="s">
        <v>140</v>
      </c>
    </row>
    <row r="64" spans="1:7">
      <c r="A64" s="14" t="s">
        <v>142</v>
      </c>
    </row>
    <row r="65" spans="1:7">
      <c r="A65" s="14" t="s">
        <v>1426</v>
      </c>
    </row>
    <row r="66" spans="1:7">
      <c r="A66" s="14" t="s">
        <v>302</v>
      </c>
    </row>
    <row r="68" spans="1:7" ht="34.9" customHeight="1">
      <c r="A68" s="165" t="s">
        <v>262</v>
      </c>
      <c r="B68" s="165"/>
      <c r="C68" s="165"/>
      <c r="D68" s="165"/>
      <c r="E68" s="165"/>
      <c r="F68" s="165"/>
      <c r="G68" s="165"/>
    </row>
    <row r="70" spans="1:7" ht="23.25" customHeight="1">
      <c r="A70" s="162" t="s">
        <v>1329</v>
      </c>
      <c r="B70" s="162"/>
      <c r="C70" s="162"/>
      <c r="D70" s="162"/>
    </row>
    <row r="72" spans="1:7">
      <c r="A72" s="14" t="s">
        <v>145</v>
      </c>
    </row>
    <row r="73" spans="1:7">
      <c r="A73" s="14" t="s">
        <v>1324</v>
      </c>
    </row>
    <row r="74" spans="1:7">
      <c r="A74" s="14" t="s">
        <v>146</v>
      </c>
      <c r="B74" s="14"/>
      <c r="C74" s="40" t="s">
        <v>1330</v>
      </c>
      <c r="D74" s="14" t="s">
        <v>147</v>
      </c>
    </row>
    <row r="75" spans="1:7">
      <c r="A75" s="8" t="s">
        <v>171</v>
      </c>
      <c r="C75" s="41">
        <v>11.18</v>
      </c>
      <c r="D75" s="41">
        <v>11.2873</v>
      </c>
    </row>
    <row r="76" spans="1:7">
      <c r="A76" s="8" t="s">
        <v>419</v>
      </c>
      <c r="C76" s="41">
        <v>10.6677</v>
      </c>
      <c r="D76" s="41">
        <v>10.642300000000001</v>
      </c>
    </row>
    <row r="77" spans="1:7">
      <c r="A77" s="8" t="s">
        <v>174</v>
      </c>
      <c r="C77" s="41">
        <v>11.2684</v>
      </c>
      <c r="D77" s="41">
        <v>11.3809</v>
      </c>
    </row>
    <row r="78" spans="1:7">
      <c r="A78" s="8" t="s">
        <v>420</v>
      </c>
      <c r="C78" s="41">
        <v>10.739599999999999</v>
      </c>
      <c r="D78" s="41">
        <v>10.713900000000001</v>
      </c>
    </row>
    <row r="80" spans="1:7">
      <c r="A80" s="14" t="s">
        <v>1325</v>
      </c>
    </row>
    <row r="81" spans="1:5">
      <c r="A81" s="163" t="s">
        <v>163</v>
      </c>
      <c r="B81" s="164"/>
      <c r="C81" s="42" t="s">
        <v>164</v>
      </c>
    </row>
    <row r="82" spans="1:5">
      <c r="A82" s="158" t="s">
        <v>419</v>
      </c>
      <c r="B82" s="159"/>
      <c r="C82" s="43">
        <v>0.1275</v>
      </c>
    </row>
    <row r="83" spans="1:5">
      <c r="A83" s="158" t="s">
        <v>420</v>
      </c>
      <c r="B83" s="159"/>
      <c r="C83" s="43">
        <v>0.13250000000000001</v>
      </c>
    </row>
    <row r="84" spans="1:5">
      <c r="A84" s="8" t="s">
        <v>165</v>
      </c>
    </row>
    <row r="85" spans="1:5">
      <c r="A85" s="8" t="s">
        <v>166</v>
      </c>
    </row>
    <row r="87" spans="1:5">
      <c r="A87" s="14" t="s">
        <v>273</v>
      </c>
    </row>
    <row r="88" spans="1:5">
      <c r="A88" s="14"/>
    </row>
    <row r="89" spans="1:5">
      <c r="A89" s="8" t="s">
        <v>1437</v>
      </c>
    </row>
    <row r="90" spans="1:5">
      <c r="A90" s="14"/>
    </row>
    <row r="91" spans="1:5" ht="33.75">
      <c r="A91" s="105" t="s">
        <v>1438</v>
      </c>
      <c r="B91" s="106" t="s">
        <v>1439</v>
      </c>
      <c r="C91" s="105" t="s">
        <v>1440</v>
      </c>
      <c r="D91" s="107" t="s">
        <v>1441</v>
      </c>
      <c r="E91" s="108" t="s">
        <v>1442</v>
      </c>
    </row>
    <row r="92" spans="1:5">
      <c r="A92" s="171" t="s">
        <v>1492</v>
      </c>
      <c r="B92" s="109" t="s">
        <v>1444</v>
      </c>
      <c r="C92" s="109" t="s">
        <v>1445</v>
      </c>
      <c r="D92" s="110">
        <v>46261</v>
      </c>
      <c r="E92" s="111">
        <v>2500</v>
      </c>
    </row>
    <row r="93" spans="1:5" ht="22.9" customHeight="1">
      <c r="A93" s="172"/>
      <c r="B93" s="109" t="s">
        <v>1446</v>
      </c>
      <c r="C93" s="109" t="s">
        <v>1447</v>
      </c>
      <c r="D93" s="110">
        <v>46261</v>
      </c>
      <c r="E93" s="111">
        <v>-2500</v>
      </c>
    </row>
    <row r="94" spans="1:5">
      <c r="A94" s="171" t="s">
        <v>1493</v>
      </c>
      <c r="B94" s="109" t="s">
        <v>1444</v>
      </c>
      <c r="C94" s="109" t="s">
        <v>1445</v>
      </c>
      <c r="D94" s="110">
        <v>46190</v>
      </c>
      <c r="E94" s="111">
        <v>2500</v>
      </c>
    </row>
    <row r="95" spans="1:5" ht="18.399999999999999" customHeight="1">
      <c r="A95" s="172"/>
      <c r="B95" s="109" t="s">
        <v>1446</v>
      </c>
      <c r="C95" s="109" t="s">
        <v>1447</v>
      </c>
      <c r="D95" s="110">
        <v>46738</v>
      </c>
      <c r="E95" s="111">
        <v>-2500</v>
      </c>
    </row>
    <row r="96" spans="1:5">
      <c r="A96" s="171" t="s">
        <v>1494</v>
      </c>
      <c r="B96" s="109" t="s">
        <v>1444</v>
      </c>
      <c r="C96" s="109" t="s">
        <v>1445</v>
      </c>
      <c r="D96" s="110">
        <v>46288</v>
      </c>
      <c r="E96" s="111">
        <v>2000</v>
      </c>
    </row>
    <row r="97" spans="1:5">
      <c r="A97" s="172"/>
      <c r="B97" s="109" t="s">
        <v>1446</v>
      </c>
      <c r="C97" s="109" t="s">
        <v>1447</v>
      </c>
      <c r="D97" s="110">
        <v>46288</v>
      </c>
      <c r="E97" s="111">
        <v>-2000</v>
      </c>
    </row>
    <row r="98" spans="1:5">
      <c r="A98" s="171" t="s">
        <v>1495</v>
      </c>
      <c r="B98" s="109" t="s">
        <v>1444</v>
      </c>
      <c r="C98" s="109" t="s">
        <v>1445</v>
      </c>
      <c r="D98" s="110">
        <v>46288</v>
      </c>
      <c r="E98" s="111">
        <v>1000</v>
      </c>
    </row>
    <row r="99" spans="1:5">
      <c r="A99" s="172"/>
      <c r="B99" s="109" t="s">
        <v>1446</v>
      </c>
      <c r="C99" s="109" t="s">
        <v>1447</v>
      </c>
      <c r="D99" s="110">
        <v>46288</v>
      </c>
      <c r="E99" s="111">
        <v>-1000</v>
      </c>
    </row>
    <row r="100" spans="1:5">
      <c r="A100" s="171" t="s">
        <v>1495</v>
      </c>
      <c r="B100" s="109" t="s">
        <v>1444</v>
      </c>
      <c r="C100" s="109" t="s">
        <v>1445</v>
      </c>
      <c r="D100" s="110">
        <v>46288</v>
      </c>
      <c r="E100" s="111">
        <v>500</v>
      </c>
    </row>
    <row r="101" spans="1:5">
      <c r="A101" s="172"/>
      <c r="B101" s="109" t="s">
        <v>1446</v>
      </c>
      <c r="C101" s="109" t="s">
        <v>1447</v>
      </c>
      <c r="D101" s="110">
        <v>46288</v>
      </c>
      <c r="E101" s="111">
        <v>-500</v>
      </c>
    </row>
    <row r="102" spans="1:5">
      <c r="A102" s="171" t="s">
        <v>1496</v>
      </c>
      <c r="B102" s="109" t="s">
        <v>1444</v>
      </c>
      <c r="C102" s="109" t="s">
        <v>1445</v>
      </c>
      <c r="D102" s="110">
        <v>46471</v>
      </c>
      <c r="E102" s="111">
        <v>1000</v>
      </c>
    </row>
    <row r="103" spans="1:5">
      <c r="A103" s="172"/>
      <c r="B103" s="109" t="s">
        <v>1446</v>
      </c>
      <c r="C103" s="109" t="s">
        <v>1447</v>
      </c>
      <c r="D103" s="110">
        <v>46471</v>
      </c>
      <c r="E103" s="111">
        <v>-1000</v>
      </c>
    </row>
    <row r="104" spans="1:5">
      <c r="A104" s="171" t="s">
        <v>1497</v>
      </c>
      <c r="B104" s="109" t="s">
        <v>1444</v>
      </c>
      <c r="C104" s="109" t="s">
        <v>1445</v>
      </c>
      <c r="D104" s="110">
        <v>46433</v>
      </c>
      <c r="E104" s="111">
        <v>2500</v>
      </c>
    </row>
    <row r="105" spans="1:5" ht="31.15" customHeight="1">
      <c r="A105" s="172"/>
      <c r="B105" s="109" t="s">
        <v>1446</v>
      </c>
      <c r="C105" s="109" t="s">
        <v>1447</v>
      </c>
      <c r="D105" s="110">
        <v>46433</v>
      </c>
      <c r="E105" s="111">
        <v>-2500</v>
      </c>
    </row>
    <row r="107" spans="1:5">
      <c r="A107" s="8" t="s">
        <v>1454</v>
      </c>
    </row>
    <row r="108" spans="1:5">
      <c r="A108" s="8" t="s">
        <v>1455</v>
      </c>
    </row>
    <row r="110" spans="1:5">
      <c r="A110" s="8" t="s">
        <v>1498</v>
      </c>
    </row>
    <row r="111" spans="1:5">
      <c r="A111" s="8" t="s">
        <v>1499</v>
      </c>
    </row>
    <row r="113" spans="1:5">
      <c r="A113" s="14" t="s">
        <v>274</v>
      </c>
      <c r="D113" s="44">
        <v>0.777008228328534</v>
      </c>
      <c r="E113" s="12" t="s">
        <v>167</v>
      </c>
    </row>
    <row r="115" spans="1:5">
      <c r="A115" s="14" t="s">
        <v>275</v>
      </c>
      <c r="D115" s="40" t="s">
        <v>168</v>
      </c>
    </row>
    <row r="117" spans="1:5">
      <c r="A117" s="14" t="s">
        <v>1427</v>
      </c>
      <c r="B117" s="14"/>
      <c r="C117" s="14"/>
      <c r="D117" s="40" t="s">
        <v>168</v>
      </c>
    </row>
    <row r="118" spans="1:5">
      <c r="A118" s="14"/>
      <c r="B118" s="14"/>
      <c r="C118" s="14"/>
      <c r="D118" s="14"/>
    </row>
    <row r="119" spans="1:5">
      <c r="A119" s="14" t="s">
        <v>1458</v>
      </c>
      <c r="B119" s="14"/>
      <c r="C119" s="14"/>
      <c r="D119" s="40" t="s">
        <v>168</v>
      </c>
    </row>
    <row r="120" spans="1:5">
      <c r="A120" s="14"/>
      <c r="B120" s="14"/>
      <c r="C120" s="14"/>
      <c r="D120" s="14"/>
    </row>
    <row r="121" spans="1:5">
      <c r="A121" s="14" t="s">
        <v>1795</v>
      </c>
      <c r="B121" s="14"/>
      <c r="C121" s="14"/>
      <c r="D121" s="40" t="s">
        <v>168</v>
      </c>
    </row>
    <row r="122" spans="1:5">
      <c r="A122" s="14"/>
      <c r="B122" s="14"/>
      <c r="C122" s="14"/>
      <c r="D122" s="14"/>
    </row>
    <row r="123" spans="1:5">
      <c r="A123" s="14" t="s">
        <v>1459</v>
      </c>
      <c r="B123" s="14"/>
      <c r="C123" s="14"/>
      <c r="D123" s="40" t="s">
        <v>168</v>
      </c>
    </row>
    <row r="124" spans="1:5">
      <c r="A124" s="14"/>
      <c r="B124" s="14"/>
      <c r="C124" s="14"/>
      <c r="D124" s="14"/>
    </row>
    <row r="125" spans="1:5">
      <c r="A125" s="14" t="s">
        <v>1460</v>
      </c>
      <c r="B125" s="14"/>
      <c r="C125" s="14"/>
      <c r="D125" s="40" t="s">
        <v>168</v>
      </c>
    </row>
    <row r="127" spans="1:5">
      <c r="A127" s="76" t="s">
        <v>1341</v>
      </c>
      <c r="B127" s="77"/>
      <c r="C127" s="77"/>
      <c r="D127" s="77"/>
    </row>
    <row r="129" spans="1:9">
      <c r="A129" s="76" t="s">
        <v>1538</v>
      </c>
      <c r="B129" s="77"/>
      <c r="C129" s="77"/>
      <c r="D129" s="77"/>
      <c r="E129" s="75"/>
      <c r="G129" s="75"/>
      <c r="H129" s="77"/>
      <c r="I129" s="77"/>
    </row>
    <row r="130" spans="1:9">
      <c r="A130" s="98"/>
      <c r="B130" s="77"/>
      <c r="C130" s="77"/>
      <c r="D130" s="77"/>
      <c r="E130" s="75"/>
      <c r="G130" s="75"/>
      <c r="H130" s="77"/>
      <c r="I130" s="77"/>
    </row>
    <row r="131" spans="1:9">
      <c r="A131" s="77"/>
      <c r="B131" s="77"/>
      <c r="C131" s="77"/>
      <c r="D131" s="77"/>
      <c r="E131" s="75"/>
      <c r="G131" s="75"/>
      <c r="H131" s="77"/>
      <c r="I131" s="77"/>
    </row>
    <row r="132" spans="1:9">
      <c r="A132" s="77"/>
      <c r="B132" s="77"/>
      <c r="C132" s="77"/>
      <c r="D132" s="77"/>
      <c r="E132" s="75"/>
      <c r="G132" s="75"/>
      <c r="H132" s="77"/>
      <c r="I132" s="77"/>
    </row>
    <row r="133" spans="1:9">
      <c r="A133" s="77"/>
      <c r="B133" s="77"/>
      <c r="C133" s="77"/>
      <c r="D133" s="77"/>
      <c r="E133" s="75"/>
      <c r="G133" s="75"/>
      <c r="H133" s="77"/>
      <c r="I133" s="77"/>
    </row>
    <row r="134" spans="1:9">
      <c r="A134" s="77"/>
      <c r="B134" s="77"/>
      <c r="C134" s="77"/>
      <c r="D134" s="77"/>
      <c r="E134" s="75"/>
      <c r="G134" s="75"/>
      <c r="H134" s="77"/>
      <c r="I134" s="77"/>
    </row>
    <row r="135" spans="1:9">
      <c r="A135" s="77"/>
      <c r="B135" s="77"/>
      <c r="C135" s="77"/>
      <c r="D135" s="77"/>
      <c r="E135" s="75"/>
      <c r="G135" s="75"/>
      <c r="H135" s="77"/>
      <c r="I135" s="77"/>
    </row>
    <row r="136" spans="1:9">
      <c r="A136" s="77"/>
      <c r="B136" s="77"/>
      <c r="C136" s="77"/>
      <c r="D136" s="77"/>
      <c r="E136" s="75"/>
      <c r="G136" s="75"/>
      <c r="H136" s="77"/>
      <c r="I136" s="77"/>
    </row>
    <row r="137" spans="1:9">
      <c r="A137" s="77"/>
      <c r="B137" s="77"/>
      <c r="C137" s="77"/>
      <c r="D137" s="77"/>
      <c r="E137" s="75"/>
      <c r="G137" s="75"/>
      <c r="H137" s="77"/>
      <c r="I137" s="77"/>
    </row>
    <row r="138" spans="1:9">
      <c r="A138" s="77"/>
      <c r="B138" s="77"/>
      <c r="C138" s="77"/>
      <c r="D138" s="77"/>
      <c r="E138" s="75"/>
      <c r="G138" s="75"/>
      <c r="H138" s="77"/>
      <c r="I138" s="77"/>
    </row>
    <row r="139" spans="1:9">
      <c r="A139" s="77"/>
      <c r="B139" s="77"/>
      <c r="C139" s="77"/>
      <c r="D139" s="77"/>
      <c r="E139" s="75"/>
      <c r="G139" s="75"/>
      <c r="H139" s="77"/>
      <c r="I139" s="77"/>
    </row>
    <row r="140" spans="1:9">
      <c r="A140" s="77"/>
      <c r="B140" s="77"/>
      <c r="C140" s="77"/>
      <c r="D140" s="77"/>
      <c r="E140" s="75"/>
      <c r="G140" s="75"/>
      <c r="H140" s="77"/>
      <c r="I140" s="77"/>
    </row>
    <row r="141" spans="1:9">
      <c r="A141" s="77"/>
      <c r="B141" s="77"/>
      <c r="C141" s="77"/>
      <c r="D141" s="77"/>
      <c r="E141" s="75"/>
      <c r="G141" s="75"/>
      <c r="H141" s="77"/>
      <c r="I141" s="77"/>
    </row>
    <row r="142" spans="1:9">
      <c r="A142" s="77"/>
      <c r="B142" s="77"/>
      <c r="C142" s="77"/>
      <c r="D142" s="77"/>
      <c r="E142" s="75"/>
      <c r="G142" s="75"/>
      <c r="H142" s="77"/>
      <c r="I142" s="77"/>
    </row>
    <row r="143" spans="1:9">
      <c r="A143" s="77"/>
      <c r="B143" s="77"/>
      <c r="C143" s="77"/>
      <c r="D143" s="77"/>
      <c r="E143" s="75"/>
      <c r="G143" s="75"/>
      <c r="H143" s="77"/>
      <c r="I143" s="77"/>
    </row>
    <row r="144" spans="1:9">
      <c r="A144" s="77"/>
      <c r="B144" s="77"/>
      <c r="C144" s="77"/>
      <c r="D144" s="77"/>
      <c r="E144" s="75"/>
      <c r="G144" s="75"/>
      <c r="H144" s="77"/>
      <c r="I144" s="77"/>
    </row>
    <row r="145" spans="1:9">
      <c r="A145" s="77"/>
      <c r="B145" s="77"/>
      <c r="C145" s="77"/>
      <c r="D145" s="77"/>
      <c r="E145" s="75"/>
      <c r="G145" s="75"/>
      <c r="H145" s="77"/>
      <c r="I145" s="77"/>
    </row>
    <row r="146" spans="1:9">
      <c r="A146" s="76" t="s">
        <v>1500</v>
      </c>
      <c r="B146" s="77"/>
      <c r="C146" s="77"/>
      <c r="D146" s="77"/>
      <c r="E146" s="75"/>
      <c r="G146" s="75"/>
      <c r="H146" s="77"/>
      <c r="I146" s="77"/>
    </row>
    <row r="147" spans="1:9">
      <c r="A147" s="77"/>
      <c r="B147" s="77"/>
      <c r="C147" s="77"/>
      <c r="D147" s="77"/>
      <c r="E147" s="75"/>
      <c r="G147" s="75"/>
      <c r="H147" s="77"/>
      <c r="I147" s="77"/>
    </row>
    <row r="148" spans="1:9">
      <c r="A148" s="76" t="s">
        <v>1539</v>
      </c>
      <c r="B148" s="77"/>
      <c r="C148" s="77"/>
      <c r="D148" s="77"/>
      <c r="E148" s="75"/>
      <c r="G148" s="75"/>
      <c r="H148" s="77"/>
      <c r="I148" s="77"/>
    </row>
    <row r="149" spans="1:9">
      <c r="A149" s="77"/>
      <c r="B149" s="77"/>
      <c r="C149" s="77"/>
      <c r="D149" s="77"/>
      <c r="E149" s="75"/>
      <c r="G149" s="75"/>
      <c r="H149" s="77"/>
      <c r="I149" s="77"/>
    </row>
    <row r="150" spans="1:9">
      <c r="A150" s="77"/>
      <c r="B150" s="77"/>
      <c r="C150" s="77"/>
      <c r="D150" s="77"/>
      <c r="E150" s="75"/>
      <c r="G150" s="75"/>
      <c r="H150" s="77"/>
      <c r="I150" s="77"/>
    </row>
    <row r="151" spans="1:9">
      <c r="A151" s="77"/>
      <c r="B151" s="77"/>
      <c r="C151" s="77"/>
      <c r="D151" s="77"/>
      <c r="E151" s="75"/>
      <c r="G151" s="75"/>
      <c r="H151" s="77"/>
      <c r="I151" s="77"/>
    </row>
    <row r="152" spans="1:9">
      <c r="A152" s="77"/>
      <c r="B152" s="77"/>
      <c r="C152" s="77"/>
      <c r="D152" s="77"/>
      <c r="E152" s="75"/>
      <c r="G152" s="75"/>
      <c r="H152" s="77"/>
      <c r="I152" s="77"/>
    </row>
    <row r="153" spans="1:9">
      <c r="A153" s="77"/>
      <c r="B153" s="77"/>
      <c r="C153" s="77"/>
      <c r="D153" s="77"/>
      <c r="E153" s="75"/>
      <c r="G153" s="75"/>
      <c r="H153" s="77"/>
      <c r="I153" s="77"/>
    </row>
    <row r="154" spans="1:9">
      <c r="A154" s="77"/>
      <c r="B154" s="77"/>
      <c r="C154" s="77"/>
      <c r="D154" s="77"/>
      <c r="E154" s="75"/>
      <c r="G154" s="75"/>
      <c r="H154" s="77"/>
      <c r="I154" s="77"/>
    </row>
    <row r="155" spans="1:9">
      <c r="A155" s="77"/>
      <c r="B155" s="77"/>
      <c r="C155" s="77"/>
      <c r="D155" s="77"/>
      <c r="E155" s="75"/>
      <c r="G155" s="75"/>
      <c r="H155" s="77"/>
      <c r="I155" s="77"/>
    </row>
    <row r="156" spans="1:9">
      <c r="A156" s="77"/>
      <c r="B156" s="77"/>
      <c r="C156" s="77"/>
      <c r="D156" s="77"/>
      <c r="E156" s="75"/>
      <c r="G156" s="75"/>
      <c r="H156" s="77"/>
      <c r="I156" s="77"/>
    </row>
    <row r="157" spans="1:9">
      <c r="A157" s="77"/>
      <c r="B157" s="77"/>
      <c r="C157" s="77"/>
      <c r="D157" s="77"/>
      <c r="E157" s="75"/>
      <c r="G157" s="75"/>
      <c r="H157" s="77"/>
      <c r="I157" s="77"/>
    </row>
    <row r="158" spans="1:9">
      <c r="A158" s="77"/>
      <c r="B158" s="77"/>
      <c r="C158" s="77"/>
      <c r="D158" s="77"/>
      <c r="E158" s="75"/>
      <c r="G158" s="75"/>
      <c r="H158" s="77"/>
      <c r="I158" s="77"/>
    </row>
    <row r="159" spans="1:9">
      <c r="A159" s="77"/>
      <c r="B159" s="77"/>
      <c r="C159" s="77"/>
      <c r="D159" s="77"/>
      <c r="E159" s="75"/>
      <c r="G159" s="75"/>
      <c r="H159" s="77"/>
      <c r="I159" s="77"/>
    </row>
    <row r="160" spans="1:9">
      <c r="A160" s="77"/>
      <c r="B160" s="77"/>
      <c r="C160" s="77"/>
      <c r="D160" s="77"/>
      <c r="E160" s="75"/>
      <c r="G160" s="75"/>
      <c r="H160" s="77"/>
      <c r="I160" s="77"/>
    </row>
    <row r="161" spans="1:9">
      <c r="A161" s="77"/>
      <c r="B161" s="77"/>
      <c r="C161" s="77"/>
      <c r="D161" s="77"/>
      <c r="E161" s="75"/>
      <c r="G161" s="75"/>
      <c r="H161" s="77"/>
      <c r="I161" s="77"/>
    </row>
    <row r="162" spans="1:9">
      <c r="A162" s="77"/>
      <c r="B162" s="77"/>
      <c r="C162" s="77"/>
      <c r="D162" s="77"/>
      <c r="E162" s="75"/>
      <c r="G162" s="75"/>
      <c r="H162" s="77"/>
      <c r="I162" s="77"/>
    </row>
    <row r="163" spans="1:9">
      <c r="A163" s="77" t="s">
        <v>1386</v>
      </c>
      <c r="B163" s="77"/>
      <c r="C163" s="77"/>
      <c r="D163" s="77"/>
      <c r="E163" s="75"/>
      <c r="G163" s="75"/>
      <c r="H163" s="77"/>
      <c r="I163" s="77"/>
    </row>
    <row r="165" spans="1:9">
      <c r="A165" s="77"/>
    </row>
    <row r="166" spans="1:9">
      <c r="A166" s="98"/>
    </row>
  </sheetData>
  <mergeCells count="13">
    <mergeCell ref="A104:A105"/>
    <mergeCell ref="A92:A93"/>
    <mergeCell ref="A94:A95"/>
    <mergeCell ref="A96:A97"/>
    <mergeCell ref="A98:A99"/>
    <mergeCell ref="A100:A101"/>
    <mergeCell ref="A102:A103"/>
    <mergeCell ref="A1:G1"/>
    <mergeCell ref="A68:G68"/>
    <mergeCell ref="A70:D70"/>
    <mergeCell ref="A81:B81"/>
    <mergeCell ref="A82:B82"/>
    <mergeCell ref="A83:B83"/>
  </mergeCells>
  <conditionalFormatting sqref="F2:F3 F5:F67 F69 F71:F128 F164:F65536">
    <cfRule type="cellIs" dxfId="115" priority="3" stopIfTrue="1" operator="between">
      <formula>0.009</formula>
      <formula>-0.009</formula>
    </cfRule>
  </conditionalFormatting>
  <conditionalFormatting sqref="F70">
    <cfRule type="cellIs" dxfId="114" priority="2" stopIfTrue="1" operator="between">
      <formula>0.009</formula>
      <formula>-0.009</formula>
    </cfRule>
  </conditionalFormatting>
  <conditionalFormatting sqref="F129:F163">
    <cfRule type="cellIs" dxfId="113"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4F44B-B674-42D1-A9A3-E21DEBDFD274}">
  <dimension ref="A1:I110"/>
  <sheetViews>
    <sheetView zoomScale="80" zoomScaleNormal="80" workbookViewId="0">
      <selection sqref="A1:G1"/>
    </sheetView>
  </sheetViews>
  <sheetFormatPr defaultColWidth="9.28515625" defaultRowHeight="11.25"/>
  <cols>
    <col min="1" max="1" width="33.85546875" style="8" bestFit="1" customWidth="1"/>
    <col min="2" max="2" width="34.42578125" style="8" bestFit="1" customWidth="1"/>
    <col min="3" max="3" width="22.28515625" style="8" bestFit="1" customWidth="1"/>
    <col min="4" max="4" width="15.7109375" style="8" customWidth="1"/>
    <col min="5" max="5" width="24.42578125" style="12" customWidth="1"/>
    <col min="6" max="6" width="11.7109375" style="75" bestFit="1" customWidth="1"/>
    <col min="7" max="7" width="6.7109375" style="12" customWidth="1"/>
    <col min="8" max="16384" width="9.28515625" style="8"/>
  </cols>
  <sheetData>
    <row r="1" spans="1:7" s="1" customFormat="1" ht="15">
      <c r="A1" s="160" t="s">
        <v>15</v>
      </c>
      <c r="B1" s="161"/>
      <c r="C1" s="161"/>
      <c r="D1" s="161"/>
      <c r="E1" s="161"/>
      <c r="F1" s="161"/>
      <c r="G1" s="161"/>
    </row>
    <row r="2" spans="1:7" s="1" customFormat="1" ht="12">
      <c r="E2" s="7"/>
      <c r="F2" s="103"/>
      <c r="G2" s="12"/>
    </row>
    <row r="3" spans="1:7" s="1" customFormat="1" ht="12">
      <c r="A3" s="10" t="s">
        <v>7</v>
      </c>
      <c r="B3" s="2"/>
      <c r="C3" s="3"/>
      <c r="D3" s="3"/>
      <c r="E3" s="5"/>
      <c r="F3" s="103"/>
      <c r="G3" s="12"/>
    </row>
    <row r="4" spans="1:7" s="1" customFormat="1" ht="22.15" customHeight="1">
      <c r="A4" s="18" t="s">
        <v>2</v>
      </c>
      <c r="B4" s="18" t="s">
        <v>0</v>
      </c>
      <c r="C4" s="19" t="s">
        <v>141</v>
      </c>
      <c r="D4" s="19" t="s">
        <v>1</v>
      </c>
      <c r="E4" s="91" t="s">
        <v>6</v>
      </c>
      <c r="F4" s="21" t="s">
        <v>3</v>
      </c>
      <c r="G4" s="21" t="s">
        <v>5</v>
      </c>
    </row>
    <row r="5" spans="1:7">
      <c r="A5" s="22" t="s">
        <v>43</v>
      </c>
      <c r="B5" s="23"/>
      <c r="C5" s="23"/>
      <c r="D5" s="23"/>
      <c r="E5" s="25"/>
      <c r="F5" s="26"/>
      <c r="G5" s="25"/>
    </row>
    <row r="6" spans="1:7">
      <c r="A6" s="27" t="s">
        <v>44</v>
      </c>
      <c r="B6" s="28"/>
      <c r="C6" s="28"/>
      <c r="D6" s="28"/>
      <c r="E6" s="30"/>
      <c r="F6" s="31"/>
      <c r="G6" s="30"/>
    </row>
    <row r="7" spans="1:7">
      <c r="A7" s="28" t="s">
        <v>304</v>
      </c>
      <c r="B7" s="28" t="s">
        <v>303</v>
      </c>
      <c r="C7" s="28" t="s">
        <v>50</v>
      </c>
      <c r="D7" s="32">
        <v>450</v>
      </c>
      <c r="E7" s="30">
        <v>458.32690480000002</v>
      </c>
      <c r="F7" s="31">
        <v>10.3550930228841</v>
      </c>
      <c r="G7" s="30">
        <v>7.65</v>
      </c>
    </row>
    <row r="8" spans="1:7">
      <c r="A8" s="28" t="s">
        <v>279</v>
      </c>
      <c r="B8" s="28" t="s">
        <v>278</v>
      </c>
      <c r="C8" s="28" t="s">
        <v>62</v>
      </c>
      <c r="D8" s="32">
        <v>323</v>
      </c>
      <c r="E8" s="30">
        <v>358.75448499999999</v>
      </c>
      <c r="F8" s="31">
        <v>8.1054287357906194</v>
      </c>
      <c r="G8" s="30">
        <v>8.5273000000000003</v>
      </c>
    </row>
    <row r="9" spans="1:7">
      <c r="A9" s="28" t="s">
        <v>281</v>
      </c>
      <c r="B9" s="28" t="s">
        <v>280</v>
      </c>
      <c r="C9" s="28" t="s">
        <v>62</v>
      </c>
      <c r="D9" s="32">
        <v>262</v>
      </c>
      <c r="E9" s="30">
        <v>290.24386199999998</v>
      </c>
      <c r="F9" s="31">
        <v>6.5575512998580203</v>
      </c>
      <c r="G9" s="30">
        <v>8.4422999999999995</v>
      </c>
    </row>
    <row r="10" spans="1:7">
      <c r="A10" s="27" t="s">
        <v>65</v>
      </c>
      <c r="B10" s="27"/>
      <c r="C10" s="27"/>
      <c r="D10" s="27"/>
      <c r="E10" s="34">
        <f>SUM(E6:E9)</f>
        <v>1107.3252517999999</v>
      </c>
      <c r="F10" s="35">
        <f>SUM(F6:F9)</f>
        <v>25.018073058532739</v>
      </c>
      <c r="G10" s="34"/>
    </row>
    <row r="11" spans="1:7">
      <c r="A11" s="28"/>
      <c r="B11" s="28"/>
      <c r="C11" s="28"/>
      <c r="D11" s="28"/>
      <c r="E11" s="30"/>
      <c r="F11" s="31"/>
      <c r="G11" s="30"/>
    </row>
    <row r="12" spans="1:7">
      <c r="A12" s="27" t="s">
        <v>244</v>
      </c>
      <c r="B12" s="28"/>
      <c r="C12" s="28"/>
      <c r="D12" s="28"/>
      <c r="E12" s="30"/>
      <c r="F12" s="31"/>
      <c r="G12" s="30"/>
    </row>
    <row r="13" spans="1:7">
      <c r="A13" s="28" t="s">
        <v>447</v>
      </c>
      <c r="B13" s="28" t="s">
        <v>446</v>
      </c>
      <c r="C13" s="28" t="s">
        <v>131</v>
      </c>
      <c r="D13" s="32">
        <v>500000</v>
      </c>
      <c r="E13" s="30">
        <v>515.74333330000002</v>
      </c>
      <c r="F13" s="31">
        <v>11.6523165808568</v>
      </c>
      <c r="G13" s="30">
        <v>7.3427580064500004</v>
      </c>
    </row>
    <row r="14" spans="1:7">
      <c r="A14" s="28" t="s">
        <v>361</v>
      </c>
      <c r="B14" s="28" t="s">
        <v>360</v>
      </c>
      <c r="C14" s="28" t="s">
        <v>131</v>
      </c>
      <c r="D14" s="32">
        <v>463800</v>
      </c>
      <c r="E14" s="30">
        <v>486.85372009999998</v>
      </c>
      <c r="F14" s="31">
        <v>10.9996064105654</v>
      </c>
      <c r="G14" s="30">
        <v>7.5287539280124998</v>
      </c>
    </row>
    <row r="15" spans="1:7">
      <c r="A15" s="28" t="s">
        <v>449</v>
      </c>
      <c r="B15" s="28" t="s">
        <v>448</v>
      </c>
      <c r="C15" s="28" t="s">
        <v>131</v>
      </c>
      <c r="D15" s="32">
        <v>355500</v>
      </c>
      <c r="E15" s="30">
        <v>361.1773943</v>
      </c>
      <c r="F15" s="31">
        <v>8.1601701243601106</v>
      </c>
      <c r="G15" s="30">
        <v>7.5351889636124998</v>
      </c>
    </row>
    <row r="16" spans="1:7">
      <c r="A16" s="28" t="s">
        <v>451</v>
      </c>
      <c r="B16" s="28" t="s">
        <v>450</v>
      </c>
      <c r="C16" s="28" t="s">
        <v>131</v>
      </c>
      <c r="D16" s="32">
        <v>300000</v>
      </c>
      <c r="E16" s="30">
        <v>322.86963329999998</v>
      </c>
      <c r="F16" s="31">
        <v>7.2946734133902096</v>
      </c>
      <c r="G16" s="30">
        <v>6.9790725297999998</v>
      </c>
    </row>
    <row r="17" spans="1:7">
      <c r="A17" s="28" t="s">
        <v>359</v>
      </c>
      <c r="B17" s="28" t="s">
        <v>358</v>
      </c>
      <c r="C17" s="28" t="s">
        <v>131</v>
      </c>
      <c r="D17" s="32">
        <v>300000</v>
      </c>
      <c r="E17" s="30">
        <v>309.20400000000001</v>
      </c>
      <c r="F17" s="31">
        <v>6.9859223831624098</v>
      </c>
      <c r="G17" s="30">
        <v>7.7469852812500104</v>
      </c>
    </row>
    <row r="18" spans="1:7">
      <c r="A18" s="28" t="s">
        <v>453</v>
      </c>
      <c r="B18" s="28" t="s">
        <v>452</v>
      </c>
      <c r="C18" s="28" t="s">
        <v>131</v>
      </c>
      <c r="D18" s="32">
        <v>287900</v>
      </c>
      <c r="E18" s="30">
        <v>280.50231350000001</v>
      </c>
      <c r="F18" s="31">
        <v>6.3374580872449497</v>
      </c>
      <c r="G18" s="30">
        <v>7.6443334905125004</v>
      </c>
    </row>
    <row r="19" spans="1:7">
      <c r="A19" s="28" t="s">
        <v>455</v>
      </c>
      <c r="B19" s="28" t="s">
        <v>454</v>
      </c>
      <c r="C19" s="28" t="s">
        <v>131</v>
      </c>
      <c r="D19" s="32">
        <v>250000</v>
      </c>
      <c r="E19" s="30">
        <v>260.1972639</v>
      </c>
      <c r="F19" s="31">
        <v>5.8787010838042999</v>
      </c>
      <c r="G19" s="30">
        <v>7.7457247021125104</v>
      </c>
    </row>
    <row r="20" spans="1:7">
      <c r="A20" s="28" t="s">
        <v>457</v>
      </c>
      <c r="B20" s="28" t="s">
        <v>456</v>
      </c>
      <c r="C20" s="28" t="s">
        <v>131</v>
      </c>
      <c r="D20" s="32">
        <v>232900</v>
      </c>
      <c r="E20" s="30">
        <v>245.64277419999999</v>
      </c>
      <c r="F20" s="31">
        <v>5.5498679012751699</v>
      </c>
      <c r="G20" s="30">
        <v>7.6452813512499898</v>
      </c>
    </row>
    <row r="21" spans="1:7">
      <c r="A21" s="28" t="s">
        <v>381</v>
      </c>
      <c r="B21" s="28" t="s">
        <v>380</v>
      </c>
      <c r="C21" s="28" t="s">
        <v>131</v>
      </c>
      <c r="D21" s="32">
        <v>200000</v>
      </c>
      <c r="E21" s="30">
        <v>188.87233330000001</v>
      </c>
      <c r="F21" s="31">
        <v>4.2672393007871197</v>
      </c>
      <c r="G21" s="30">
        <v>7.5935675537999998</v>
      </c>
    </row>
    <row r="22" spans="1:7">
      <c r="A22" s="27" t="s">
        <v>65</v>
      </c>
      <c r="B22" s="27"/>
      <c r="C22" s="27"/>
      <c r="D22" s="27"/>
      <c r="E22" s="34">
        <f>SUM(E13:E21)</f>
        <v>2971.0627659000002</v>
      </c>
      <c r="F22" s="35">
        <f>SUM(F13:F21)</f>
        <v>67.125955285446466</v>
      </c>
      <c r="G22" s="34"/>
    </row>
    <row r="23" spans="1:7">
      <c r="A23" s="28"/>
      <c r="B23" s="28"/>
      <c r="C23" s="28"/>
      <c r="D23" s="28"/>
      <c r="E23" s="30"/>
      <c r="F23" s="31"/>
      <c r="G23" s="30"/>
    </row>
    <row r="24" spans="1:7">
      <c r="A24" s="27" t="s">
        <v>133</v>
      </c>
      <c r="B24" s="28"/>
      <c r="C24" s="28"/>
      <c r="D24" s="28"/>
      <c r="E24" s="30"/>
      <c r="F24" s="31"/>
      <c r="G24" s="30"/>
    </row>
    <row r="25" spans="1:7">
      <c r="A25" s="28" t="s">
        <v>135</v>
      </c>
      <c r="B25" s="28" t="s">
        <v>134</v>
      </c>
      <c r="C25" s="28" t="s">
        <v>136</v>
      </c>
      <c r="D25" s="32">
        <v>125.408</v>
      </c>
      <c r="E25" s="30">
        <v>14.887674000000001</v>
      </c>
      <c r="F25" s="31">
        <v>0.336360897756255</v>
      </c>
      <c r="G25" s="30">
        <v>5.51</v>
      </c>
    </row>
    <row r="26" spans="1:7">
      <c r="A26" s="27" t="s">
        <v>65</v>
      </c>
      <c r="B26" s="27"/>
      <c r="C26" s="27"/>
      <c r="D26" s="27"/>
      <c r="E26" s="34">
        <f>SUM(E25:E25)</f>
        <v>14.887674000000001</v>
      </c>
      <c r="F26" s="35">
        <f>SUM(F25:F25)</f>
        <v>0.336360897756255</v>
      </c>
      <c r="G26" s="34"/>
    </row>
    <row r="27" spans="1:7">
      <c r="A27" s="28"/>
      <c r="B27" s="28"/>
      <c r="C27" s="28"/>
      <c r="D27" s="28"/>
      <c r="E27" s="30"/>
      <c r="F27" s="31"/>
      <c r="G27" s="30"/>
    </row>
    <row r="28" spans="1:7">
      <c r="A28" s="27" t="s">
        <v>137</v>
      </c>
      <c r="B28" s="27"/>
      <c r="C28" s="27"/>
      <c r="D28" s="27"/>
      <c r="E28" s="34">
        <f>E10+E22+E26</f>
        <v>4093.2756917000002</v>
      </c>
      <c r="F28" s="35">
        <f>F10+F22+F26</f>
        <v>92.480389241735452</v>
      </c>
      <c r="G28" s="34"/>
    </row>
    <row r="29" spans="1:7">
      <c r="A29" s="27"/>
      <c r="B29" s="27"/>
      <c r="C29" s="27"/>
      <c r="D29" s="27"/>
      <c r="E29" s="34"/>
      <c r="F29" s="35"/>
      <c r="G29" s="34"/>
    </row>
    <row r="30" spans="1:7">
      <c r="A30" s="27" t="s">
        <v>139</v>
      </c>
      <c r="B30" s="27"/>
      <c r="C30" s="27"/>
      <c r="D30" s="27"/>
      <c r="E30" s="34">
        <f>E32-(E10+E22+E26)</f>
        <v>332.82558800000015</v>
      </c>
      <c r="F30" s="35">
        <f>F32-(F10+F22+F26)</f>
        <v>7.5196107582645482</v>
      </c>
      <c r="G30" s="34"/>
    </row>
    <row r="31" spans="1:7">
      <c r="A31" s="27"/>
      <c r="B31" s="27"/>
      <c r="C31" s="27"/>
      <c r="D31" s="27"/>
      <c r="E31" s="34"/>
      <c r="F31" s="35"/>
      <c r="G31" s="34"/>
    </row>
    <row r="32" spans="1:7">
      <c r="A32" s="36" t="s">
        <v>138</v>
      </c>
      <c r="B32" s="36"/>
      <c r="C32" s="36"/>
      <c r="D32" s="36"/>
      <c r="E32" s="38">
        <v>4426.1012797000003</v>
      </c>
      <c r="F32" s="39">
        <v>100</v>
      </c>
      <c r="G32" s="38"/>
    </row>
    <row r="34" spans="1:4">
      <c r="A34" s="14" t="s">
        <v>142</v>
      </c>
    </row>
    <row r="35" spans="1:4">
      <c r="A35" s="14" t="s">
        <v>1426</v>
      </c>
    </row>
    <row r="37" spans="1:4" ht="23.25" customHeight="1">
      <c r="A37" s="162" t="s">
        <v>1329</v>
      </c>
      <c r="B37" s="162"/>
      <c r="C37" s="162"/>
      <c r="D37" s="162"/>
    </row>
    <row r="39" spans="1:4">
      <c r="A39" s="14" t="s">
        <v>145</v>
      </c>
    </row>
    <row r="40" spans="1:4">
      <c r="A40" s="14" t="s">
        <v>1324</v>
      </c>
    </row>
    <row r="41" spans="1:4">
      <c r="A41" s="14" t="s">
        <v>146</v>
      </c>
      <c r="B41" s="14"/>
      <c r="C41" s="40" t="s">
        <v>1330</v>
      </c>
      <c r="D41" s="14" t="s">
        <v>147</v>
      </c>
    </row>
    <row r="42" spans="1:4">
      <c r="A42" s="8" t="s">
        <v>171</v>
      </c>
      <c r="C42" s="41">
        <v>10.9099</v>
      </c>
      <c r="D42" s="41">
        <v>11.169499999999999</v>
      </c>
    </row>
    <row r="43" spans="1:4">
      <c r="A43" s="8" t="s">
        <v>419</v>
      </c>
      <c r="C43" s="41">
        <v>10.418799999999999</v>
      </c>
      <c r="D43" s="41">
        <v>10.581</v>
      </c>
    </row>
    <row r="44" spans="1:4">
      <c r="A44" s="8" t="s">
        <v>174</v>
      </c>
      <c r="C44" s="41">
        <v>11.004099999999999</v>
      </c>
      <c r="D44" s="41">
        <v>11.270899999999999</v>
      </c>
    </row>
    <row r="45" spans="1:4">
      <c r="A45" s="8" t="s">
        <v>420</v>
      </c>
      <c r="C45" s="41">
        <v>10.4964</v>
      </c>
      <c r="D45" s="41">
        <v>10.6601</v>
      </c>
    </row>
    <row r="47" spans="1:4">
      <c r="A47" s="14" t="s">
        <v>1325</v>
      </c>
    </row>
    <row r="48" spans="1:4">
      <c r="A48" s="163" t="s">
        <v>163</v>
      </c>
      <c r="B48" s="164"/>
      <c r="C48" s="42" t="s">
        <v>164</v>
      </c>
    </row>
    <row r="49" spans="1:5">
      <c r="A49" s="158" t="s">
        <v>419</v>
      </c>
      <c r="B49" s="159"/>
      <c r="C49" s="43">
        <v>8.5000000000000006E-2</v>
      </c>
    </row>
    <row r="50" spans="1:5">
      <c r="A50" s="158" t="s">
        <v>420</v>
      </c>
      <c r="B50" s="159"/>
      <c r="C50" s="43">
        <v>0.09</v>
      </c>
    </row>
    <row r="51" spans="1:5">
      <c r="A51" s="8" t="s">
        <v>165</v>
      </c>
    </row>
    <row r="52" spans="1:5">
      <c r="A52" s="8" t="s">
        <v>166</v>
      </c>
    </row>
    <row r="54" spans="1:5">
      <c r="A54" s="14" t="s">
        <v>1356</v>
      </c>
      <c r="D54" s="40" t="s">
        <v>168</v>
      </c>
    </row>
    <row r="56" spans="1:5">
      <c r="A56" s="14" t="s">
        <v>274</v>
      </c>
      <c r="D56" s="44">
        <v>11.8109634805499</v>
      </c>
      <c r="E56" s="12" t="s">
        <v>167</v>
      </c>
    </row>
    <row r="58" spans="1:5">
      <c r="A58" s="14" t="s">
        <v>275</v>
      </c>
      <c r="D58" s="40" t="s">
        <v>168</v>
      </c>
    </row>
    <row r="60" spans="1:5">
      <c r="A60" s="14" t="s">
        <v>1427</v>
      </c>
      <c r="B60" s="14"/>
      <c r="C60" s="14"/>
      <c r="D60" s="40" t="s">
        <v>168</v>
      </c>
    </row>
    <row r="61" spans="1:5">
      <c r="A61" s="14"/>
      <c r="B61" s="14"/>
      <c r="C61" s="14"/>
      <c r="D61" s="14"/>
    </row>
    <row r="62" spans="1:5">
      <c r="A62" s="14" t="s">
        <v>1338</v>
      </c>
      <c r="B62" s="14"/>
      <c r="C62" s="14"/>
      <c r="D62" s="40" t="s">
        <v>168</v>
      </c>
    </row>
    <row r="63" spans="1:5">
      <c r="A63" s="14"/>
      <c r="B63" s="14"/>
      <c r="C63" s="14"/>
      <c r="D63" s="14"/>
    </row>
    <row r="64" spans="1:5">
      <c r="A64" s="14" t="s">
        <v>1795</v>
      </c>
      <c r="B64" s="14"/>
      <c r="C64" s="14"/>
      <c r="D64" s="40" t="s">
        <v>168</v>
      </c>
    </row>
    <row r="65" spans="1:9">
      <c r="A65" s="14"/>
      <c r="B65" s="14"/>
      <c r="C65" s="14"/>
      <c r="D65" s="14"/>
    </row>
    <row r="66" spans="1:9">
      <c r="A66" s="14" t="s">
        <v>1339</v>
      </c>
      <c r="B66" s="14"/>
      <c r="C66" s="14"/>
      <c r="D66" s="40" t="s">
        <v>168</v>
      </c>
    </row>
    <row r="67" spans="1:9">
      <c r="A67" s="14"/>
      <c r="B67" s="14"/>
      <c r="C67" s="14"/>
      <c r="D67" s="14"/>
    </row>
    <row r="68" spans="1:9">
      <c r="A68" s="14" t="s">
        <v>1340</v>
      </c>
      <c r="B68" s="14"/>
      <c r="C68" s="14"/>
      <c r="D68" s="40" t="s">
        <v>168</v>
      </c>
    </row>
    <row r="70" spans="1:9">
      <c r="A70" s="76" t="s">
        <v>1341</v>
      </c>
      <c r="B70" s="77"/>
      <c r="C70" s="77"/>
      <c r="D70" s="77"/>
    </row>
    <row r="72" spans="1:9">
      <c r="A72" s="76" t="s">
        <v>1538</v>
      </c>
      <c r="B72" s="77"/>
      <c r="C72" s="77"/>
      <c r="D72" s="77"/>
      <c r="E72" s="75"/>
      <c r="G72" s="75"/>
      <c r="H72" s="77"/>
      <c r="I72" s="77"/>
    </row>
    <row r="73" spans="1:9">
      <c r="A73" s="98"/>
      <c r="B73" s="77"/>
      <c r="C73" s="77"/>
      <c r="D73" s="77"/>
      <c r="E73" s="75"/>
      <c r="G73" s="75"/>
      <c r="H73" s="77"/>
      <c r="I73" s="77"/>
    </row>
    <row r="74" spans="1:9">
      <c r="A74" s="77"/>
      <c r="B74" s="77"/>
      <c r="C74" s="77"/>
      <c r="D74" s="77"/>
      <c r="E74" s="75"/>
      <c r="G74" s="75"/>
      <c r="H74" s="77"/>
      <c r="I74" s="77"/>
    </row>
    <row r="75" spans="1:9">
      <c r="A75" s="77"/>
      <c r="B75" s="77"/>
      <c r="C75" s="77"/>
      <c r="D75" s="77"/>
      <c r="E75" s="75"/>
      <c r="G75" s="75"/>
      <c r="H75" s="77"/>
      <c r="I75" s="77"/>
    </row>
    <row r="76" spans="1:9">
      <c r="A76" s="77"/>
      <c r="B76" s="77"/>
      <c r="C76" s="77"/>
      <c r="D76" s="77"/>
      <c r="E76" s="75"/>
      <c r="G76" s="75"/>
      <c r="H76" s="77"/>
      <c r="I76" s="77"/>
    </row>
    <row r="77" spans="1:9">
      <c r="A77" s="77"/>
      <c r="B77" s="77"/>
      <c r="C77" s="77"/>
      <c r="D77" s="77"/>
      <c r="E77" s="75"/>
      <c r="G77" s="75"/>
      <c r="H77" s="77"/>
      <c r="I77" s="77"/>
    </row>
    <row r="78" spans="1:9">
      <c r="A78" s="77"/>
      <c r="B78" s="77"/>
      <c r="C78" s="77"/>
      <c r="D78" s="77"/>
      <c r="E78" s="75"/>
      <c r="G78" s="75"/>
      <c r="H78" s="77"/>
      <c r="I78" s="77"/>
    </row>
    <row r="79" spans="1:9">
      <c r="A79" s="77"/>
      <c r="B79" s="77"/>
      <c r="C79" s="77"/>
      <c r="D79" s="77"/>
      <c r="E79" s="75"/>
      <c r="G79" s="75"/>
      <c r="H79" s="77"/>
      <c r="I79" s="77"/>
    </row>
    <row r="80" spans="1:9">
      <c r="A80" s="77"/>
      <c r="B80" s="77"/>
      <c r="C80" s="77"/>
      <c r="D80" s="77"/>
      <c r="E80" s="75"/>
      <c r="G80" s="75"/>
      <c r="H80" s="77"/>
      <c r="I80" s="77"/>
    </row>
    <row r="81" spans="1:9">
      <c r="A81" s="77"/>
      <c r="B81" s="77"/>
      <c r="C81" s="77"/>
      <c r="D81" s="77"/>
      <c r="E81" s="75"/>
      <c r="G81" s="75"/>
      <c r="H81" s="77"/>
      <c r="I81" s="77"/>
    </row>
    <row r="82" spans="1:9">
      <c r="A82" s="77"/>
      <c r="B82" s="77"/>
      <c r="C82" s="77"/>
      <c r="D82" s="77"/>
      <c r="E82" s="75"/>
      <c r="G82" s="75"/>
      <c r="H82" s="77"/>
      <c r="I82" s="77"/>
    </row>
    <row r="83" spans="1:9">
      <c r="A83" s="77"/>
      <c r="B83" s="77"/>
      <c r="C83" s="77"/>
      <c r="D83" s="77"/>
      <c r="E83" s="75"/>
      <c r="G83" s="75"/>
      <c r="H83" s="77"/>
      <c r="I83" s="77"/>
    </row>
    <row r="84" spans="1:9">
      <c r="A84" s="77"/>
      <c r="B84" s="77"/>
      <c r="C84" s="77"/>
      <c r="D84" s="77"/>
      <c r="E84" s="75"/>
      <c r="G84" s="75"/>
      <c r="H84" s="77"/>
      <c r="I84" s="77"/>
    </row>
    <row r="85" spans="1:9">
      <c r="A85" s="77"/>
      <c r="B85" s="77"/>
      <c r="C85" s="77"/>
      <c r="D85" s="77"/>
      <c r="E85" s="75"/>
      <c r="G85" s="75"/>
      <c r="H85" s="77"/>
      <c r="I85" s="77"/>
    </row>
    <row r="86" spans="1:9">
      <c r="A86" s="77"/>
      <c r="B86" s="77"/>
      <c r="C86" s="77"/>
      <c r="D86" s="77"/>
      <c r="E86" s="75"/>
      <c r="G86" s="75"/>
      <c r="H86" s="77"/>
      <c r="I86" s="77"/>
    </row>
    <row r="87" spans="1:9">
      <c r="A87" s="77"/>
      <c r="B87" s="77"/>
      <c r="C87" s="77"/>
      <c r="D87" s="77"/>
      <c r="E87" s="75"/>
      <c r="G87" s="75"/>
      <c r="H87" s="77"/>
      <c r="I87" s="77"/>
    </row>
    <row r="88" spans="1:9">
      <c r="A88" s="76" t="s">
        <v>1501</v>
      </c>
      <c r="B88" s="77"/>
      <c r="C88" s="77"/>
      <c r="D88" s="77"/>
      <c r="E88" s="75"/>
      <c r="G88" s="75"/>
      <c r="H88" s="77"/>
      <c r="I88" s="77"/>
    </row>
    <row r="89" spans="1:9">
      <c r="A89" s="77"/>
      <c r="B89" s="77"/>
      <c r="C89" s="77"/>
      <c r="D89" s="77"/>
      <c r="E89" s="75"/>
      <c r="G89" s="75"/>
      <c r="H89" s="77"/>
      <c r="I89" s="77"/>
    </row>
    <row r="90" spans="1:9">
      <c r="A90" s="76" t="s">
        <v>1539</v>
      </c>
      <c r="B90" s="77"/>
      <c r="C90" s="77"/>
      <c r="D90" s="77"/>
      <c r="E90" s="75"/>
      <c r="G90" s="75"/>
      <c r="H90" s="77"/>
      <c r="I90" s="77"/>
    </row>
    <row r="91" spans="1:9">
      <c r="A91" s="77"/>
      <c r="B91" s="77"/>
      <c r="C91" s="77"/>
      <c r="D91" s="77"/>
      <c r="E91" s="75"/>
      <c r="G91" s="75"/>
      <c r="H91" s="77"/>
      <c r="I91" s="77"/>
    </row>
    <row r="92" spans="1:9">
      <c r="A92" s="77"/>
      <c r="B92" s="77"/>
      <c r="C92" s="77"/>
      <c r="D92" s="77"/>
      <c r="E92" s="75"/>
      <c r="G92" s="75"/>
      <c r="H92" s="77"/>
      <c r="I92" s="77"/>
    </row>
    <row r="93" spans="1:9">
      <c r="A93" s="77"/>
      <c r="B93" s="77"/>
      <c r="C93" s="77"/>
      <c r="D93" s="77"/>
      <c r="E93" s="75"/>
      <c r="G93" s="75"/>
      <c r="H93" s="77"/>
      <c r="I93" s="77"/>
    </row>
    <row r="94" spans="1:9">
      <c r="A94" s="77"/>
      <c r="B94" s="77"/>
      <c r="C94" s="77"/>
      <c r="D94" s="77"/>
      <c r="E94" s="75"/>
      <c r="G94" s="75"/>
      <c r="H94" s="77"/>
      <c r="I94" s="77"/>
    </row>
    <row r="95" spans="1:9">
      <c r="A95" s="77"/>
      <c r="B95" s="77"/>
      <c r="C95" s="77"/>
      <c r="D95" s="77"/>
      <c r="E95" s="75"/>
      <c r="G95" s="75"/>
      <c r="H95" s="77"/>
      <c r="I95" s="77"/>
    </row>
    <row r="96" spans="1:9">
      <c r="A96" s="77"/>
      <c r="B96" s="77"/>
      <c r="C96" s="77"/>
      <c r="D96" s="77"/>
      <c r="E96" s="75"/>
      <c r="G96" s="75"/>
      <c r="H96" s="77"/>
      <c r="I96" s="77"/>
    </row>
    <row r="97" spans="1:9">
      <c r="A97" s="77"/>
      <c r="B97" s="77"/>
      <c r="C97" s="77"/>
      <c r="D97" s="77"/>
      <c r="E97" s="75"/>
      <c r="G97" s="75"/>
      <c r="H97" s="77"/>
      <c r="I97" s="77"/>
    </row>
    <row r="98" spans="1:9">
      <c r="A98" s="77"/>
      <c r="B98" s="77"/>
      <c r="C98" s="77"/>
      <c r="D98" s="77"/>
      <c r="E98" s="75"/>
      <c r="G98" s="75"/>
      <c r="H98" s="77"/>
      <c r="I98" s="77"/>
    </row>
    <row r="99" spans="1:9">
      <c r="A99" s="77"/>
      <c r="B99" s="77"/>
      <c r="C99" s="77"/>
      <c r="D99" s="77"/>
      <c r="E99" s="75"/>
      <c r="G99" s="75"/>
      <c r="H99" s="77"/>
      <c r="I99" s="77"/>
    </row>
    <row r="100" spans="1:9">
      <c r="A100" s="77"/>
      <c r="B100" s="77"/>
      <c r="C100" s="77"/>
      <c r="D100" s="77"/>
      <c r="E100" s="75"/>
      <c r="G100" s="75"/>
      <c r="H100" s="77"/>
      <c r="I100" s="77"/>
    </row>
    <row r="101" spans="1:9">
      <c r="A101" s="77"/>
      <c r="B101" s="77"/>
      <c r="C101" s="77"/>
      <c r="D101" s="77"/>
      <c r="E101" s="75"/>
      <c r="G101" s="75"/>
      <c r="H101" s="77"/>
      <c r="I101" s="77"/>
    </row>
    <row r="102" spans="1:9">
      <c r="A102" s="77"/>
      <c r="B102" s="77"/>
      <c r="C102" s="77"/>
      <c r="D102" s="77"/>
      <c r="E102" s="75"/>
      <c r="G102" s="75"/>
      <c r="H102" s="77"/>
      <c r="I102" s="77"/>
    </row>
    <row r="103" spans="1:9">
      <c r="A103" s="77"/>
      <c r="B103" s="77"/>
      <c r="C103" s="77"/>
      <c r="D103" s="77"/>
      <c r="E103" s="75"/>
      <c r="G103" s="75"/>
      <c r="H103" s="77"/>
      <c r="I103" s="77"/>
    </row>
    <row r="104" spans="1:9">
      <c r="A104" s="77"/>
      <c r="B104" s="77"/>
      <c r="C104" s="77"/>
      <c r="D104" s="77"/>
      <c r="E104" s="75"/>
      <c r="G104" s="75"/>
      <c r="H104" s="77"/>
      <c r="I104" s="77"/>
    </row>
    <row r="105" spans="1:9">
      <c r="A105" s="77"/>
      <c r="B105" s="77"/>
      <c r="C105" s="77"/>
      <c r="D105" s="77"/>
      <c r="E105" s="75"/>
      <c r="G105" s="75"/>
      <c r="H105" s="77"/>
      <c r="I105" s="77"/>
    </row>
    <row r="106" spans="1:9">
      <c r="A106" s="77" t="s">
        <v>1386</v>
      </c>
      <c r="B106" s="77"/>
      <c r="C106" s="77"/>
      <c r="D106" s="77"/>
      <c r="E106" s="75"/>
      <c r="G106" s="75"/>
      <c r="H106" s="77"/>
      <c r="I106" s="77"/>
    </row>
    <row r="109" spans="1:9">
      <c r="A109" s="77"/>
    </row>
    <row r="110" spans="1:9">
      <c r="A110" s="98"/>
    </row>
  </sheetData>
  <mergeCells count="5">
    <mergeCell ref="A1:G1"/>
    <mergeCell ref="A37:D37"/>
    <mergeCell ref="A48:B48"/>
    <mergeCell ref="A49:B49"/>
    <mergeCell ref="A50:B50"/>
  </mergeCells>
  <conditionalFormatting sqref="F2:F3 F5:F36 F38:F71 F107:F65536">
    <cfRule type="cellIs" dxfId="112" priority="3" stopIfTrue="1" operator="between">
      <formula>0.009</formula>
      <formula>-0.009</formula>
    </cfRule>
  </conditionalFormatting>
  <conditionalFormatting sqref="F37">
    <cfRule type="cellIs" dxfId="111" priority="2" stopIfTrue="1" operator="between">
      <formula>0.009</formula>
      <formula>-0.009</formula>
    </cfRule>
  </conditionalFormatting>
  <conditionalFormatting sqref="F72:F106">
    <cfRule type="cellIs" dxfId="110"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84E40-0A2C-4E30-AD6B-C6D0CD624223}">
  <dimension ref="A1:I165"/>
  <sheetViews>
    <sheetView zoomScale="80" zoomScaleNormal="80" workbookViewId="0">
      <selection sqref="A1:G1"/>
    </sheetView>
  </sheetViews>
  <sheetFormatPr defaultColWidth="9.28515625" defaultRowHeight="11.25"/>
  <cols>
    <col min="1" max="1" width="52.28515625" style="8" bestFit="1" customWidth="1"/>
    <col min="2" max="2" width="47.140625" style="8" bestFit="1" customWidth="1"/>
    <col min="3" max="3" width="22.28515625" style="8" bestFit="1" customWidth="1"/>
    <col min="4" max="4" width="15.7109375" style="8" customWidth="1"/>
    <col min="5" max="5" width="24.42578125" style="12" customWidth="1"/>
    <col min="6" max="6" width="11.7109375" style="75" bestFit="1" customWidth="1"/>
    <col min="7" max="7" width="6.7109375" style="12" customWidth="1"/>
    <col min="8" max="16384" width="9.28515625" style="8"/>
  </cols>
  <sheetData>
    <row r="1" spans="1:7" s="1" customFormat="1" ht="15">
      <c r="A1" s="160" t="s">
        <v>16</v>
      </c>
      <c r="B1" s="161"/>
      <c r="C1" s="161"/>
      <c r="D1" s="161"/>
      <c r="E1" s="161"/>
      <c r="F1" s="161"/>
      <c r="G1" s="161"/>
    </row>
    <row r="2" spans="1:7" s="1" customFormat="1" ht="12">
      <c r="E2" s="7"/>
      <c r="F2" s="103"/>
      <c r="G2" s="12"/>
    </row>
    <row r="3" spans="1:7" s="1" customFormat="1" ht="12">
      <c r="A3" s="10" t="s">
        <v>7</v>
      </c>
      <c r="B3" s="2"/>
      <c r="C3" s="3"/>
      <c r="D3" s="3"/>
      <c r="E3" s="5"/>
      <c r="F3" s="103"/>
      <c r="G3" s="12"/>
    </row>
    <row r="4" spans="1:7" s="1" customFormat="1" ht="22.5" customHeight="1">
      <c r="A4" s="18" t="s">
        <v>2</v>
      </c>
      <c r="B4" s="18" t="s">
        <v>0</v>
      </c>
      <c r="C4" s="19" t="s">
        <v>141</v>
      </c>
      <c r="D4" s="19" t="s">
        <v>1</v>
      </c>
      <c r="E4" s="91" t="s">
        <v>6</v>
      </c>
      <c r="F4" s="21" t="s">
        <v>3</v>
      </c>
      <c r="G4" s="21" t="s">
        <v>5</v>
      </c>
    </row>
    <row r="5" spans="1:7">
      <c r="A5" s="22" t="s">
        <v>43</v>
      </c>
      <c r="B5" s="23"/>
      <c r="C5" s="23"/>
      <c r="D5" s="23"/>
      <c r="E5" s="25"/>
      <c r="F5" s="26"/>
      <c r="G5" s="25"/>
    </row>
    <row r="6" spans="1:7">
      <c r="A6" s="27" t="s">
        <v>44</v>
      </c>
      <c r="B6" s="28"/>
      <c r="C6" s="28"/>
      <c r="D6" s="28"/>
      <c r="E6" s="30"/>
      <c r="F6" s="31"/>
      <c r="G6" s="30"/>
    </row>
    <row r="7" spans="1:7">
      <c r="A7" s="28" t="s">
        <v>279</v>
      </c>
      <c r="B7" s="28" t="s">
        <v>278</v>
      </c>
      <c r="C7" s="28" t="s">
        <v>62</v>
      </c>
      <c r="D7" s="32">
        <v>2627</v>
      </c>
      <c r="E7" s="30">
        <v>2917.7957649999998</v>
      </c>
      <c r="F7" s="31">
        <v>6.9723718817349596</v>
      </c>
      <c r="G7" s="30">
        <v>8.5273000000000003</v>
      </c>
    </row>
    <row r="8" spans="1:7">
      <c r="A8" s="28" t="s">
        <v>312</v>
      </c>
      <c r="B8" s="28" t="s">
        <v>311</v>
      </c>
      <c r="C8" s="28" t="s">
        <v>47</v>
      </c>
      <c r="D8" s="32">
        <v>2500</v>
      </c>
      <c r="E8" s="30">
        <v>2704.7471575</v>
      </c>
      <c r="F8" s="31">
        <v>6.4632704092486604</v>
      </c>
      <c r="G8" s="30">
        <v>7.35</v>
      </c>
    </row>
    <row r="9" spans="1:7">
      <c r="A9" s="28" t="s">
        <v>459</v>
      </c>
      <c r="B9" s="28" t="s">
        <v>458</v>
      </c>
      <c r="C9" s="28" t="s">
        <v>53</v>
      </c>
      <c r="D9" s="32">
        <v>2500</v>
      </c>
      <c r="E9" s="30">
        <v>2666.5086986000001</v>
      </c>
      <c r="F9" s="31">
        <v>6.3718956945296403</v>
      </c>
      <c r="G9" s="30">
        <v>7.19</v>
      </c>
    </row>
    <row r="10" spans="1:7">
      <c r="A10" s="28" t="s">
        <v>461</v>
      </c>
      <c r="B10" s="28" t="s">
        <v>460</v>
      </c>
      <c r="C10" s="28" t="s">
        <v>53</v>
      </c>
      <c r="D10" s="32">
        <v>250</v>
      </c>
      <c r="E10" s="30">
        <v>2585.8538699000001</v>
      </c>
      <c r="F10" s="31">
        <v>6.1791627190076097</v>
      </c>
      <c r="G10" s="30">
        <v>7.125</v>
      </c>
    </row>
    <row r="11" spans="1:7">
      <c r="A11" s="28" t="s">
        <v>331</v>
      </c>
      <c r="B11" s="28" t="s">
        <v>330</v>
      </c>
      <c r="C11" s="28" t="s">
        <v>53</v>
      </c>
      <c r="D11" s="32">
        <v>2500</v>
      </c>
      <c r="E11" s="30">
        <v>2569.2264384</v>
      </c>
      <c r="F11" s="31">
        <v>6.1394297681113503</v>
      </c>
      <c r="G11" s="30">
        <v>7.2118000000000002</v>
      </c>
    </row>
    <row r="12" spans="1:7">
      <c r="A12" s="28" t="s">
        <v>314</v>
      </c>
      <c r="B12" s="28" t="s">
        <v>313</v>
      </c>
      <c r="C12" s="28" t="s">
        <v>50</v>
      </c>
      <c r="D12" s="32">
        <v>2485</v>
      </c>
      <c r="E12" s="30">
        <v>2557.9966708000002</v>
      </c>
      <c r="F12" s="31">
        <v>6.1125950880450199</v>
      </c>
      <c r="G12" s="30">
        <v>7.9050000000000002</v>
      </c>
    </row>
    <row r="13" spans="1:7">
      <c r="A13" s="28" t="s">
        <v>463</v>
      </c>
      <c r="B13" s="28" t="s">
        <v>462</v>
      </c>
      <c r="C13" s="28" t="s">
        <v>50</v>
      </c>
      <c r="D13" s="32">
        <v>250</v>
      </c>
      <c r="E13" s="30">
        <v>2499.0078767</v>
      </c>
      <c r="F13" s="31">
        <v>5.9716353216851203</v>
      </c>
      <c r="G13" s="30">
        <v>7.49</v>
      </c>
    </row>
    <row r="14" spans="1:7">
      <c r="A14" s="28" t="s">
        <v>304</v>
      </c>
      <c r="B14" s="28" t="s">
        <v>303</v>
      </c>
      <c r="C14" s="28" t="s">
        <v>50</v>
      </c>
      <c r="D14" s="32">
        <v>2000</v>
      </c>
      <c r="E14" s="30">
        <v>2037.0084658000001</v>
      </c>
      <c r="F14" s="31">
        <v>4.8676404017606103</v>
      </c>
      <c r="G14" s="30">
        <v>7.65</v>
      </c>
    </row>
    <row r="15" spans="1:7">
      <c r="A15" s="28" t="s">
        <v>317</v>
      </c>
      <c r="B15" s="28" t="s">
        <v>1474</v>
      </c>
      <c r="C15" s="28" t="s">
        <v>50</v>
      </c>
      <c r="D15" s="32">
        <v>2000</v>
      </c>
      <c r="E15" s="30">
        <v>2027.0364932</v>
      </c>
      <c r="F15" s="31">
        <v>4.8438113516962797</v>
      </c>
      <c r="G15" s="30">
        <v>7.2815659954192897</v>
      </c>
    </row>
    <row r="16" spans="1:7">
      <c r="A16" s="28" t="s">
        <v>281</v>
      </c>
      <c r="B16" s="28" t="s">
        <v>280</v>
      </c>
      <c r="C16" s="28" t="s">
        <v>62</v>
      </c>
      <c r="D16" s="32">
        <v>1660</v>
      </c>
      <c r="E16" s="30">
        <v>1838.94966</v>
      </c>
      <c r="F16" s="31">
        <v>4.3943585960034</v>
      </c>
      <c r="G16" s="30">
        <v>8.4422999999999995</v>
      </c>
    </row>
    <row r="17" spans="1:7">
      <c r="A17" s="28" t="s">
        <v>465</v>
      </c>
      <c r="B17" s="28" t="s">
        <v>464</v>
      </c>
      <c r="C17" s="28" t="s">
        <v>50</v>
      </c>
      <c r="D17" s="32">
        <v>150</v>
      </c>
      <c r="E17" s="30">
        <v>1614.2398356000001</v>
      </c>
      <c r="F17" s="31">
        <v>3.8573914511504199</v>
      </c>
      <c r="G17" s="30">
        <v>7.6022999999999996</v>
      </c>
    </row>
    <row r="18" spans="1:7">
      <c r="A18" s="28" t="s">
        <v>467</v>
      </c>
      <c r="B18" s="28" t="s">
        <v>466</v>
      </c>
      <c r="C18" s="28" t="s">
        <v>50</v>
      </c>
      <c r="D18" s="32">
        <v>1500</v>
      </c>
      <c r="E18" s="30">
        <v>1605.8353973000001</v>
      </c>
      <c r="F18" s="31">
        <v>3.8373081848753801</v>
      </c>
      <c r="G18" s="30">
        <v>7.61</v>
      </c>
    </row>
    <row r="19" spans="1:7">
      <c r="A19" s="28" t="s">
        <v>353</v>
      </c>
      <c r="B19" s="28" t="s">
        <v>352</v>
      </c>
      <c r="C19" s="28" t="s">
        <v>50</v>
      </c>
      <c r="D19" s="32">
        <v>1500</v>
      </c>
      <c r="E19" s="30">
        <v>1594.9574795000001</v>
      </c>
      <c r="F19" s="31">
        <v>3.8113142859499201</v>
      </c>
      <c r="G19" s="30">
        <v>7.52</v>
      </c>
    </row>
    <row r="20" spans="1:7">
      <c r="A20" s="28" t="s">
        <v>469</v>
      </c>
      <c r="B20" s="28" t="s">
        <v>468</v>
      </c>
      <c r="C20" s="28" t="s">
        <v>470</v>
      </c>
      <c r="D20" s="32">
        <v>1000</v>
      </c>
      <c r="E20" s="30">
        <v>1023.1120685</v>
      </c>
      <c r="F20" s="31">
        <v>2.4448310960767601</v>
      </c>
      <c r="G20" s="30">
        <v>7.5949999999999998</v>
      </c>
    </row>
    <row r="21" spans="1:7">
      <c r="A21" s="28" t="s">
        <v>288</v>
      </c>
      <c r="B21" s="28" t="s">
        <v>287</v>
      </c>
      <c r="C21" s="28" t="s">
        <v>50</v>
      </c>
      <c r="D21" s="32">
        <v>1000</v>
      </c>
      <c r="E21" s="30">
        <v>1010.6670822</v>
      </c>
      <c r="F21" s="31">
        <v>2.4150925264388401</v>
      </c>
      <c r="G21" s="30">
        <v>7.9375</v>
      </c>
    </row>
    <row r="22" spans="1:7">
      <c r="A22" s="28" t="s">
        <v>351</v>
      </c>
      <c r="B22" s="28" t="s">
        <v>350</v>
      </c>
      <c r="C22" s="28" t="s">
        <v>53</v>
      </c>
      <c r="D22" s="32">
        <v>1000</v>
      </c>
      <c r="E22" s="30">
        <v>994.58682190000002</v>
      </c>
      <c r="F22" s="31">
        <v>2.37666709717762</v>
      </c>
      <c r="G22" s="30">
        <v>7.2</v>
      </c>
    </row>
    <row r="23" spans="1:7">
      <c r="A23" s="27" t="s">
        <v>65</v>
      </c>
      <c r="B23" s="27"/>
      <c r="C23" s="27"/>
      <c r="D23" s="27"/>
      <c r="E23" s="34">
        <f>SUM(E6:E22)</f>
        <v>32247.529780900004</v>
      </c>
      <c r="F23" s="35">
        <f>SUM(F6:F22)</f>
        <v>77.058775873491584</v>
      </c>
      <c r="G23" s="34"/>
    </row>
    <row r="24" spans="1:7">
      <c r="A24" s="28"/>
      <c r="B24" s="28"/>
      <c r="C24" s="28"/>
      <c r="D24" s="28"/>
      <c r="E24" s="30"/>
      <c r="F24" s="31"/>
      <c r="G24" s="30"/>
    </row>
    <row r="25" spans="1:7">
      <c r="A25" s="27" t="s">
        <v>66</v>
      </c>
      <c r="B25" s="28"/>
      <c r="C25" s="28"/>
      <c r="D25" s="28"/>
      <c r="E25" s="30"/>
      <c r="F25" s="31"/>
      <c r="G25" s="30"/>
    </row>
    <row r="26" spans="1:7">
      <c r="A26" s="27" t="s">
        <v>67</v>
      </c>
      <c r="B26" s="28"/>
      <c r="C26" s="28"/>
      <c r="D26" s="28"/>
      <c r="E26" s="30"/>
      <c r="F26" s="31"/>
      <c r="G26" s="30"/>
    </row>
    <row r="27" spans="1:7">
      <c r="A27" s="28" t="s">
        <v>472</v>
      </c>
      <c r="B27" s="28" t="s">
        <v>471</v>
      </c>
      <c r="C27" s="28" t="s">
        <v>78</v>
      </c>
      <c r="D27" s="32">
        <v>400</v>
      </c>
      <c r="E27" s="30">
        <v>1917.59</v>
      </c>
      <c r="F27" s="31">
        <v>4.5822777444109901</v>
      </c>
      <c r="G27" s="30">
        <v>6.8498999999999999</v>
      </c>
    </row>
    <row r="28" spans="1:7">
      <c r="A28" s="28" t="s">
        <v>194</v>
      </c>
      <c r="B28" s="28" t="s">
        <v>193</v>
      </c>
      <c r="C28" s="28" t="s">
        <v>78</v>
      </c>
      <c r="D28" s="32">
        <v>200</v>
      </c>
      <c r="E28" s="30">
        <v>957.90800000000002</v>
      </c>
      <c r="F28" s="31">
        <v>2.2890192948405299</v>
      </c>
      <c r="G28" s="30">
        <v>6.9132999999999996</v>
      </c>
    </row>
    <row r="29" spans="1:7">
      <c r="A29" s="28" t="s">
        <v>292</v>
      </c>
      <c r="B29" s="28" t="s">
        <v>291</v>
      </c>
      <c r="C29" s="28" t="s">
        <v>75</v>
      </c>
      <c r="D29" s="32">
        <v>200</v>
      </c>
      <c r="E29" s="30">
        <v>953.35599999999999</v>
      </c>
      <c r="F29" s="31">
        <v>2.2781418245301102</v>
      </c>
      <c r="G29" s="30">
        <v>6.8949999999999996</v>
      </c>
    </row>
    <row r="30" spans="1:7">
      <c r="A30" s="27" t="s">
        <v>65</v>
      </c>
      <c r="B30" s="27"/>
      <c r="C30" s="27"/>
      <c r="D30" s="27"/>
      <c r="E30" s="34">
        <f>SUM(E26:E29)</f>
        <v>3828.8540000000003</v>
      </c>
      <c r="F30" s="35">
        <f>SUM(F26:F29)</f>
        <v>9.1494388637816293</v>
      </c>
      <c r="G30" s="34"/>
    </row>
    <row r="31" spans="1:7">
      <c r="A31" s="28"/>
      <c r="B31" s="28"/>
      <c r="C31" s="28"/>
      <c r="D31" s="28"/>
      <c r="E31" s="30"/>
      <c r="F31" s="31"/>
      <c r="G31" s="30"/>
    </row>
    <row r="32" spans="1:7">
      <c r="A32" s="27" t="s">
        <v>244</v>
      </c>
      <c r="B32" s="28"/>
      <c r="C32" s="28"/>
      <c r="D32" s="28"/>
      <c r="E32" s="30"/>
      <c r="F32" s="31"/>
      <c r="G32" s="30"/>
    </row>
    <row r="33" spans="1:7">
      <c r="A33" s="28" t="s">
        <v>474</v>
      </c>
      <c r="B33" s="28" t="s">
        <v>473</v>
      </c>
      <c r="C33" s="28" t="s">
        <v>131</v>
      </c>
      <c r="D33" s="32">
        <v>2500000</v>
      </c>
      <c r="E33" s="30">
        <v>2502.3724999999999</v>
      </c>
      <c r="F33" s="31">
        <v>5.9796754337350997</v>
      </c>
      <c r="G33" s="30">
        <v>7.1146590337999998</v>
      </c>
    </row>
    <row r="34" spans="1:7">
      <c r="A34" s="28" t="s">
        <v>476</v>
      </c>
      <c r="B34" s="28" t="s">
        <v>475</v>
      </c>
      <c r="C34" s="28" t="s">
        <v>131</v>
      </c>
      <c r="D34" s="32">
        <v>1000000</v>
      </c>
      <c r="E34" s="30">
        <v>1065.4782221999999</v>
      </c>
      <c r="F34" s="31">
        <v>2.5460693603646498</v>
      </c>
      <c r="G34" s="30">
        <v>6.8663654088000099</v>
      </c>
    </row>
    <row r="35" spans="1:7">
      <c r="A35" s="28" t="s">
        <v>478</v>
      </c>
      <c r="B35" s="28" t="s">
        <v>477</v>
      </c>
      <c r="C35" s="28" t="s">
        <v>131</v>
      </c>
      <c r="D35" s="32">
        <v>400000</v>
      </c>
      <c r="E35" s="30">
        <v>415.25166669999999</v>
      </c>
      <c r="F35" s="31">
        <v>0.99228639628334603</v>
      </c>
      <c r="G35" s="30">
        <v>6.21309968653547</v>
      </c>
    </row>
    <row r="36" spans="1:7">
      <c r="A36" s="27" t="s">
        <v>65</v>
      </c>
      <c r="B36" s="27"/>
      <c r="C36" s="27"/>
      <c r="D36" s="27"/>
      <c r="E36" s="34">
        <f>SUM(E33:E35)</f>
        <v>3983.1023888999998</v>
      </c>
      <c r="F36" s="35">
        <f>SUM(F33:F35)</f>
        <v>9.5180311903830948</v>
      </c>
      <c r="G36" s="34"/>
    </row>
    <row r="37" spans="1:7">
      <c r="A37" s="28"/>
      <c r="B37" s="28"/>
      <c r="C37" s="28"/>
      <c r="D37" s="28"/>
      <c r="E37" s="30"/>
      <c r="F37" s="31"/>
      <c r="G37" s="30"/>
    </row>
    <row r="38" spans="1:7">
      <c r="A38" s="27" t="s">
        <v>133</v>
      </c>
      <c r="B38" s="28"/>
      <c r="C38" s="28"/>
      <c r="D38" s="28"/>
      <c r="E38" s="30"/>
      <c r="F38" s="31"/>
      <c r="G38" s="30"/>
    </row>
    <row r="39" spans="1:7">
      <c r="A39" s="28" t="s">
        <v>135</v>
      </c>
      <c r="B39" s="28" t="s">
        <v>134</v>
      </c>
      <c r="C39" s="28" t="s">
        <v>136</v>
      </c>
      <c r="D39" s="32">
        <v>864.98900000000003</v>
      </c>
      <c r="E39" s="30">
        <v>102.6862263</v>
      </c>
      <c r="F39" s="31">
        <v>0.24537925700073601</v>
      </c>
      <c r="G39" s="30">
        <v>5.51</v>
      </c>
    </row>
    <row r="40" spans="1:7">
      <c r="A40" s="27" t="s">
        <v>65</v>
      </c>
      <c r="B40" s="27"/>
      <c r="C40" s="27"/>
      <c r="D40" s="27"/>
      <c r="E40" s="34">
        <f>SUM(E39:E39)</f>
        <v>102.6862263</v>
      </c>
      <c r="F40" s="35">
        <f>SUM(F39:F39)</f>
        <v>0.24537925700073601</v>
      </c>
      <c r="G40" s="34"/>
    </row>
    <row r="41" spans="1:7">
      <c r="A41" s="28"/>
      <c r="B41" s="28"/>
      <c r="C41" s="28"/>
      <c r="D41" s="28"/>
      <c r="E41" s="30"/>
      <c r="F41" s="31"/>
      <c r="G41" s="30"/>
    </row>
    <row r="42" spans="1:7">
      <c r="A42" s="27" t="s">
        <v>137</v>
      </c>
      <c r="B42" s="27"/>
      <c r="C42" s="27"/>
      <c r="D42" s="27"/>
      <c r="E42" s="34">
        <f>E23+E30+E36+E40</f>
        <v>40162.172396100003</v>
      </c>
      <c r="F42" s="35">
        <f>F23+F30+F36+F40</f>
        <v>95.971625184657043</v>
      </c>
      <c r="G42" s="34"/>
    </row>
    <row r="43" spans="1:7">
      <c r="A43" s="27"/>
      <c r="B43" s="27"/>
      <c r="C43" s="27"/>
      <c r="D43" s="27"/>
      <c r="E43" s="34"/>
      <c r="F43" s="35"/>
      <c r="G43" s="34"/>
    </row>
    <row r="44" spans="1:7">
      <c r="A44" s="27" t="s">
        <v>252</v>
      </c>
      <c r="B44" s="27"/>
      <c r="C44" s="27"/>
      <c r="D44" s="27"/>
      <c r="E44" s="34">
        <v>4.421607045</v>
      </c>
      <c r="F44" s="35">
        <f>E44/E48*100</f>
        <v>1.0565882986892062E-2</v>
      </c>
      <c r="G44" s="34"/>
    </row>
    <row r="45" spans="1:7">
      <c r="A45" s="27"/>
      <c r="B45" s="27"/>
      <c r="C45" s="27"/>
      <c r="D45" s="27"/>
      <c r="E45" s="34"/>
      <c r="F45" s="35"/>
      <c r="G45" s="34"/>
    </row>
    <row r="46" spans="1:7">
      <c r="A46" s="27" t="s">
        <v>139</v>
      </c>
      <c r="B46" s="27"/>
      <c r="C46" s="27"/>
      <c r="D46" s="27"/>
      <c r="E46" s="34">
        <f>E48-(E23+E30+E36+E40+E44)</f>
        <v>1681.3712874549965</v>
      </c>
      <c r="F46" s="35">
        <f>F48-(F23+F30+F36+F40+F44)</f>
        <v>4.0178089323560613</v>
      </c>
      <c r="G46" s="34"/>
    </row>
    <row r="47" spans="1:7">
      <c r="A47" s="28"/>
      <c r="B47" s="28"/>
      <c r="C47" s="28"/>
      <c r="D47" s="28"/>
      <c r="E47" s="30"/>
      <c r="F47" s="31"/>
      <c r="G47" s="30"/>
    </row>
    <row r="48" spans="1:7">
      <c r="A48" s="36" t="s">
        <v>138</v>
      </c>
      <c r="B48" s="36"/>
      <c r="C48" s="36"/>
      <c r="D48" s="36"/>
      <c r="E48" s="38">
        <v>41847.965290599997</v>
      </c>
      <c r="F48" s="39">
        <v>100</v>
      </c>
      <c r="G48" s="38"/>
    </row>
    <row r="50" spans="1:7">
      <c r="A50" s="47" t="s">
        <v>253</v>
      </c>
      <c r="B50" s="47"/>
      <c r="C50" s="47"/>
      <c r="D50" s="47"/>
      <c r="E50" s="48"/>
      <c r="F50" s="49"/>
      <c r="G50" s="48"/>
    </row>
    <row r="51" spans="1:7">
      <c r="A51" s="28"/>
      <c r="B51" s="28"/>
      <c r="C51" s="28"/>
      <c r="D51" s="28"/>
      <c r="E51" s="30"/>
      <c r="F51" s="31"/>
      <c r="G51" s="30"/>
    </row>
    <row r="52" spans="1:7">
      <c r="A52" s="27" t="s">
        <v>254</v>
      </c>
      <c r="B52" s="27"/>
      <c r="C52" s="27"/>
      <c r="D52" s="27"/>
      <c r="E52" s="34" t="s">
        <v>255</v>
      </c>
      <c r="F52" s="35" t="s">
        <v>3</v>
      </c>
      <c r="G52" s="34"/>
    </row>
    <row r="53" spans="1:7">
      <c r="A53" s="28" t="s">
        <v>479</v>
      </c>
      <c r="B53" s="28"/>
      <c r="C53" s="28"/>
      <c r="D53" s="28"/>
      <c r="E53" s="30">
        <v>2500</v>
      </c>
      <c r="F53" s="31">
        <f t="shared" ref="F53:F59" si="0">E53/$E$48*100</f>
        <v>5.9740061019443562</v>
      </c>
      <c r="G53" s="30"/>
    </row>
    <row r="54" spans="1:7">
      <c r="A54" s="28" t="s">
        <v>256</v>
      </c>
      <c r="B54" s="28"/>
      <c r="C54" s="28"/>
      <c r="D54" s="28"/>
      <c r="E54" s="30">
        <v>2500</v>
      </c>
      <c r="F54" s="31">
        <f t="shared" si="0"/>
        <v>5.9740061019443562</v>
      </c>
      <c r="G54" s="30"/>
    </row>
    <row r="55" spans="1:7">
      <c r="A55" s="28" t="s">
        <v>256</v>
      </c>
      <c r="B55" s="28"/>
      <c r="C55" s="28"/>
      <c r="D55" s="28"/>
      <c r="E55" s="30">
        <v>2500</v>
      </c>
      <c r="F55" s="31">
        <f t="shared" si="0"/>
        <v>5.9740061019443562</v>
      </c>
      <c r="G55" s="30"/>
    </row>
    <row r="56" spans="1:7">
      <c r="A56" s="28" t="s">
        <v>256</v>
      </c>
      <c r="B56" s="28"/>
      <c r="C56" s="28"/>
      <c r="D56" s="28"/>
      <c r="E56" s="30">
        <v>2500</v>
      </c>
      <c r="F56" s="31">
        <f t="shared" si="0"/>
        <v>5.9740061019443562</v>
      </c>
      <c r="G56" s="30"/>
    </row>
    <row r="57" spans="1:7">
      <c r="A57" s="28" t="s">
        <v>384</v>
      </c>
      <c r="B57" s="28"/>
      <c r="C57" s="28"/>
      <c r="D57" s="28"/>
      <c r="E57" s="30">
        <v>2500</v>
      </c>
      <c r="F57" s="31">
        <f t="shared" si="0"/>
        <v>5.9740061019443562</v>
      </c>
      <c r="G57" s="30"/>
    </row>
    <row r="58" spans="1:7">
      <c r="A58" s="28" t="s">
        <v>256</v>
      </c>
      <c r="B58" s="28"/>
      <c r="C58" s="28"/>
      <c r="D58" s="28"/>
      <c r="E58" s="30">
        <v>2000</v>
      </c>
      <c r="F58" s="31">
        <f t="shared" si="0"/>
        <v>4.7792048815554846</v>
      </c>
      <c r="G58" s="30"/>
    </row>
    <row r="59" spans="1:7">
      <c r="A59" s="28" t="s">
        <v>258</v>
      </c>
      <c r="B59" s="28"/>
      <c r="C59" s="28"/>
      <c r="D59" s="28"/>
      <c r="E59" s="30">
        <v>2000</v>
      </c>
      <c r="F59" s="31">
        <f t="shared" si="0"/>
        <v>4.7792048815554846</v>
      </c>
      <c r="G59" s="30"/>
    </row>
    <row r="60" spans="1:7">
      <c r="A60" s="36" t="s">
        <v>259</v>
      </c>
      <c r="B60" s="36"/>
      <c r="C60" s="36"/>
      <c r="D60" s="36"/>
      <c r="E60" s="38">
        <f xml:space="preserve"> SUM(E53:E59)</f>
        <v>16500</v>
      </c>
      <c r="F60" s="39">
        <f xml:space="preserve"> SUM(F53:F59)</f>
        <v>39.428440272832752</v>
      </c>
      <c r="G60" s="38"/>
    </row>
    <row r="62" spans="1:7">
      <c r="A62" s="14" t="s">
        <v>142</v>
      </c>
    </row>
    <row r="63" spans="1:7">
      <c r="A63" s="14" t="s">
        <v>1426</v>
      </c>
    </row>
    <row r="64" spans="1:7">
      <c r="A64" s="14" t="s">
        <v>302</v>
      </c>
    </row>
    <row r="66" spans="1:7" ht="34.9" customHeight="1">
      <c r="A66" s="165" t="s">
        <v>262</v>
      </c>
      <c r="B66" s="165"/>
      <c r="C66" s="165"/>
      <c r="D66" s="165"/>
      <c r="E66" s="165"/>
      <c r="F66" s="165"/>
      <c r="G66" s="165"/>
    </row>
    <row r="68" spans="1:7" ht="23.25" customHeight="1">
      <c r="A68" s="162" t="s">
        <v>1329</v>
      </c>
      <c r="B68" s="162"/>
      <c r="C68" s="162"/>
      <c r="D68" s="162"/>
    </row>
    <row r="70" spans="1:7">
      <c r="A70" s="14" t="s">
        <v>145</v>
      </c>
    </row>
    <row r="71" spans="1:7">
      <c r="A71" s="14" t="s">
        <v>1324</v>
      </c>
    </row>
    <row r="72" spans="1:7">
      <c r="A72" s="14" t="s">
        <v>146</v>
      </c>
      <c r="B72" s="14"/>
      <c r="C72" s="40" t="s">
        <v>1330</v>
      </c>
      <c r="D72" s="14" t="s">
        <v>147</v>
      </c>
    </row>
    <row r="73" spans="1:7">
      <c r="A73" s="8" t="s">
        <v>171</v>
      </c>
      <c r="C73" s="41">
        <v>10.834199999999999</v>
      </c>
      <c r="D73" s="41">
        <v>10.9444</v>
      </c>
    </row>
    <row r="74" spans="1:7">
      <c r="A74" s="8" t="s">
        <v>419</v>
      </c>
      <c r="C74" s="41">
        <v>10.5175</v>
      </c>
      <c r="D74" s="41">
        <v>10.514099999999999</v>
      </c>
    </row>
    <row r="75" spans="1:7">
      <c r="A75" s="8" t="s">
        <v>174</v>
      </c>
      <c r="C75" s="41">
        <v>10.906499999999999</v>
      </c>
      <c r="D75" s="41">
        <v>11.021699999999999</v>
      </c>
    </row>
    <row r="76" spans="1:7">
      <c r="A76" s="8" t="s">
        <v>420</v>
      </c>
      <c r="C76" s="41">
        <v>10.574299999999999</v>
      </c>
      <c r="D76" s="41">
        <v>10.570600000000001</v>
      </c>
    </row>
    <row r="78" spans="1:7">
      <c r="A78" s="14" t="s">
        <v>1325</v>
      </c>
    </row>
    <row r="79" spans="1:7">
      <c r="A79" s="163" t="s">
        <v>163</v>
      </c>
      <c r="B79" s="164"/>
      <c r="C79" s="42" t="s">
        <v>164</v>
      </c>
    </row>
    <row r="80" spans="1:7">
      <c r="A80" s="158" t="s">
        <v>419</v>
      </c>
      <c r="B80" s="159"/>
      <c r="C80" s="43">
        <v>0.11</v>
      </c>
    </row>
    <row r="81" spans="1:5">
      <c r="A81" s="158" t="s">
        <v>420</v>
      </c>
      <c r="B81" s="159"/>
      <c r="C81" s="43">
        <v>0.115</v>
      </c>
    </row>
    <row r="82" spans="1:5">
      <c r="A82" s="8" t="s">
        <v>165</v>
      </c>
    </row>
    <row r="83" spans="1:5">
      <c r="A83" s="8" t="s">
        <v>166</v>
      </c>
    </row>
    <row r="85" spans="1:5">
      <c r="A85" s="14" t="s">
        <v>273</v>
      </c>
    </row>
    <row r="86" spans="1:5">
      <c r="A86" s="14"/>
    </row>
    <row r="87" spans="1:5">
      <c r="A87" s="8" t="s">
        <v>1437</v>
      </c>
    </row>
    <row r="88" spans="1:5">
      <c r="A88" s="14"/>
    </row>
    <row r="89" spans="1:5" ht="33.75">
      <c r="A89" s="105" t="s">
        <v>1438</v>
      </c>
      <c r="B89" s="106" t="s">
        <v>1439</v>
      </c>
      <c r="C89" s="105" t="s">
        <v>1440</v>
      </c>
      <c r="D89" s="107" t="s">
        <v>1441</v>
      </c>
      <c r="E89" s="108" t="s">
        <v>1442</v>
      </c>
    </row>
    <row r="90" spans="1:5">
      <c r="A90" s="171" t="s">
        <v>1502</v>
      </c>
      <c r="B90" s="109" t="s">
        <v>1444</v>
      </c>
      <c r="C90" s="109" t="s">
        <v>1445</v>
      </c>
      <c r="D90" s="110">
        <v>46060</v>
      </c>
      <c r="E90" s="111">
        <v>2500</v>
      </c>
    </row>
    <row r="91" spans="1:5" ht="14.65" customHeight="1">
      <c r="A91" s="172"/>
      <c r="B91" s="109" t="s">
        <v>1446</v>
      </c>
      <c r="C91" s="109" t="s">
        <v>1447</v>
      </c>
      <c r="D91" s="110">
        <v>46606</v>
      </c>
      <c r="E91" s="111">
        <v>-2500</v>
      </c>
    </row>
    <row r="92" spans="1:5" ht="10.15" customHeight="1">
      <c r="A92" s="171" t="s">
        <v>311</v>
      </c>
      <c r="B92" s="109" t="s">
        <v>1444</v>
      </c>
      <c r="C92" s="109" t="s">
        <v>1445</v>
      </c>
      <c r="D92" s="110">
        <v>46445</v>
      </c>
      <c r="E92" s="111">
        <v>2500</v>
      </c>
    </row>
    <row r="93" spans="1:5">
      <c r="A93" s="172"/>
      <c r="B93" s="109" t="s">
        <v>1446</v>
      </c>
      <c r="C93" s="109" t="s">
        <v>1447</v>
      </c>
      <c r="D93" s="110">
        <v>46445</v>
      </c>
      <c r="E93" s="111">
        <v>-2500</v>
      </c>
    </row>
    <row r="94" spans="1:5" ht="10.15" customHeight="1">
      <c r="A94" s="171" t="s">
        <v>1503</v>
      </c>
      <c r="B94" s="109" t="s">
        <v>1444</v>
      </c>
      <c r="C94" s="109" t="s">
        <v>1445</v>
      </c>
      <c r="D94" s="110">
        <v>46445</v>
      </c>
      <c r="E94" s="111">
        <v>2500</v>
      </c>
    </row>
    <row r="95" spans="1:5" ht="20.65" customHeight="1">
      <c r="A95" s="172"/>
      <c r="B95" s="109" t="s">
        <v>1446</v>
      </c>
      <c r="C95" s="109" t="s">
        <v>1447</v>
      </c>
      <c r="D95" s="110">
        <v>46445</v>
      </c>
      <c r="E95" s="111">
        <v>-2500</v>
      </c>
    </row>
    <row r="96" spans="1:5" ht="10.15" customHeight="1">
      <c r="A96" s="171" t="s">
        <v>1504</v>
      </c>
      <c r="B96" s="109" t="s">
        <v>1444</v>
      </c>
      <c r="C96" s="109" t="s">
        <v>1445</v>
      </c>
      <c r="D96" s="110">
        <v>46445</v>
      </c>
      <c r="E96" s="111">
        <v>2000</v>
      </c>
    </row>
    <row r="97" spans="1:5" ht="28.15" customHeight="1">
      <c r="A97" s="172"/>
      <c r="B97" s="109" t="s">
        <v>1446</v>
      </c>
      <c r="C97" s="109" t="s">
        <v>1447</v>
      </c>
      <c r="D97" s="110">
        <v>46445</v>
      </c>
      <c r="E97" s="111">
        <v>-2000</v>
      </c>
    </row>
    <row r="98" spans="1:5">
      <c r="A98" s="171" t="s">
        <v>1505</v>
      </c>
      <c r="B98" s="109" t="s">
        <v>1444</v>
      </c>
      <c r="C98" s="109" t="s">
        <v>1445</v>
      </c>
      <c r="D98" s="110">
        <v>46190</v>
      </c>
      <c r="E98" s="111">
        <v>2500</v>
      </c>
    </row>
    <row r="99" spans="1:5" ht="18.399999999999999" customHeight="1">
      <c r="A99" s="172"/>
      <c r="B99" s="109" t="s">
        <v>1446</v>
      </c>
      <c r="C99" s="109" t="s">
        <v>1447</v>
      </c>
      <c r="D99" s="110">
        <v>46738</v>
      </c>
      <c r="E99" s="111">
        <v>-2500</v>
      </c>
    </row>
    <row r="100" spans="1:5" ht="10.15" customHeight="1">
      <c r="A100" s="171" t="s">
        <v>1506</v>
      </c>
      <c r="B100" s="109" t="s">
        <v>1444</v>
      </c>
      <c r="C100" s="109" t="s">
        <v>1445</v>
      </c>
      <c r="D100" s="110">
        <v>46304</v>
      </c>
      <c r="E100" s="111">
        <v>2500</v>
      </c>
    </row>
    <row r="101" spans="1:5" ht="16.149999999999999" customHeight="1">
      <c r="A101" s="172"/>
      <c r="B101" s="109" t="s">
        <v>1446</v>
      </c>
      <c r="C101" s="109" t="s">
        <v>1447</v>
      </c>
      <c r="D101" s="110">
        <v>46852</v>
      </c>
      <c r="E101" s="111">
        <v>-2500</v>
      </c>
    </row>
    <row r="102" spans="1:5" ht="10.15" customHeight="1">
      <c r="A102" s="171" t="s">
        <v>1507</v>
      </c>
      <c r="B102" s="109" t="s">
        <v>1444</v>
      </c>
      <c r="C102" s="109" t="s">
        <v>1445</v>
      </c>
      <c r="D102" s="110">
        <v>46304</v>
      </c>
      <c r="E102" s="111">
        <v>2000</v>
      </c>
    </row>
    <row r="103" spans="1:5">
      <c r="A103" s="172"/>
      <c r="B103" s="109" t="s">
        <v>1446</v>
      </c>
      <c r="C103" s="109" t="s">
        <v>1447</v>
      </c>
      <c r="D103" s="110">
        <v>46852</v>
      </c>
      <c r="E103" s="111">
        <v>-2000</v>
      </c>
    </row>
    <row r="105" spans="1:5">
      <c r="A105" s="8" t="s">
        <v>1454</v>
      </c>
    </row>
    <row r="106" spans="1:5">
      <c r="A106" s="8" t="s">
        <v>1455</v>
      </c>
    </row>
    <row r="108" spans="1:5">
      <c r="A108" s="8" t="s">
        <v>1508</v>
      </c>
    </row>
    <row r="109" spans="1:5">
      <c r="A109" s="8" t="s">
        <v>1509</v>
      </c>
    </row>
    <row r="111" spans="1:5">
      <c r="A111" s="14" t="s">
        <v>274</v>
      </c>
      <c r="D111" s="44">
        <v>1.59227159984517</v>
      </c>
      <c r="E111" s="12" t="s">
        <v>167</v>
      </c>
    </row>
    <row r="113" spans="1:9">
      <c r="A113" s="14" t="s">
        <v>275</v>
      </c>
      <c r="D113" s="40" t="s">
        <v>168</v>
      </c>
    </row>
    <row r="115" spans="1:9">
      <c r="A115" s="14" t="s">
        <v>1427</v>
      </c>
      <c r="B115" s="14"/>
      <c r="C115" s="14"/>
      <c r="D115" s="40" t="s">
        <v>168</v>
      </c>
    </row>
    <row r="116" spans="1:9">
      <c r="A116" s="14"/>
      <c r="B116" s="14"/>
      <c r="C116" s="14"/>
      <c r="D116" s="14"/>
    </row>
    <row r="117" spans="1:9">
      <c r="A117" s="14" t="s">
        <v>1458</v>
      </c>
      <c r="B117" s="14"/>
      <c r="C117" s="14"/>
      <c r="D117" s="40" t="s">
        <v>168</v>
      </c>
    </row>
    <row r="118" spans="1:9">
      <c r="A118" s="14"/>
      <c r="B118" s="14"/>
      <c r="C118" s="14"/>
      <c r="D118" s="14"/>
    </row>
    <row r="119" spans="1:9">
      <c r="A119" s="14" t="s">
        <v>1795</v>
      </c>
      <c r="B119" s="14"/>
      <c r="C119" s="14"/>
      <c r="D119" s="40" t="s">
        <v>168</v>
      </c>
    </row>
    <row r="120" spans="1:9">
      <c r="A120" s="14"/>
      <c r="B120" s="14"/>
      <c r="C120" s="14"/>
      <c r="D120" s="14"/>
    </row>
    <row r="121" spans="1:9">
      <c r="A121" s="14" t="s">
        <v>1459</v>
      </c>
      <c r="B121" s="14"/>
      <c r="C121" s="14"/>
      <c r="D121" s="40" t="s">
        <v>168</v>
      </c>
    </row>
    <row r="122" spans="1:9">
      <c r="A122" s="14"/>
      <c r="B122" s="14"/>
      <c r="C122" s="14"/>
      <c r="D122" s="14"/>
    </row>
    <row r="123" spans="1:9">
      <c r="A123" s="14" t="s">
        <v>1460</v>
      </c>
      <c r="B123" s="14"/>
      <c r="C123" s="14"/>
      <c r="D123" s="40" t="s">
        <v>168</v>
      </c>
    </row>
    <row r="125" spans="1:9">
      <c r="A125" s="76" t="s">
        <v>1341</v>
      </c>
      <c r="B125" s="77"/>
      <c r="C125" s="77"/>
      <c r="D125" s="77"/>
    </row>
    <row r="127" spans="1:9">
      <c r="A127" s="76" t="s">
        <v>1538</v>
      </c>
      <c r="B127" s="77"/>
      <c r="C127" s="77"/>
      <c r="D127" s="77"/>
      <c r="E127" s="75"/>
      <c r="G127" s="75"/>
      <c r="H127" s="77"/>
      <c r="I127" s="77"/>
    </row>
    <row r="128" spans="1:9">
      <c r="A128" s="98"/>
      <c r="B128" s="77"/>
      <c r="C128" s="77"/>
      <c r="D128" s="77"/>
      <c r="E128" s="75"/>
      <c r="G128" s="75"/>
      <c r="H128" s="77"/>
      <c r="I128" s="77"/>
    </row>
    <row r="129" spans="1:9">
      <c r="A129" s="77"/>
      <c r="B129" s="77"/>
      <c r="C129" s="77"/>
      <c r="D129" s="77"/>
      <c r="E129" s="75"/>
      <c r="G129" s="75"/>
      <c r="H129" s="77"/>
      <c r="I129" s="77"/>
    </row>
    <row r="130" spans="1:9">
      <c r="A130" s="77"/>
      <c r="B130" s="77"/>
      <c r="C130" s="77"/>
      <c r="D130" s="77"/>
      <c r="E130" s="75"/>
      <c r="G130" s="75"/>
      <c r="H130" s="77"/>
      <c r="I130" s="77"/>
    </row>
    <row r="131" spans="1:9">
      <c r="A131" s="77"/>
      <c r="B131" s="77"/>
      <c r="C131" s="77"/>
      <c r="D131" s="77"/>
      <c r="E131" s="75"/>
      <c r="G131" s="75"/>
      <c r="H131" s="77"/>
      <c r="I131" s="77"/>
    </row>
    <row r="132" spans="1:9">
      <c r="A132" s="77"/>
      <c r="B132" s="77"/>
      <c r="C132" s="77"/>
      <c r="D132" s="77"/>
      <c r="E132" s="75"/>
      <c r="G132" s="75"/>
      <c r="H132" s="77"/>
      <c r="I132" s="77"/>
    </row>
    <row r="133" spans="1:9">
      <c r="A133" s="77"/>
      <c r="B133" s="77"/>
      <c r="C133" s="77"/>
      <c r="D133" s="77"/>
      <c r="E133" s="75"/>
      <c r="G133" s="75"/>
      <c r="H133" s="77"/>
      <c r="I133" s="77"/>
    </row>
    <row r="134" spans="1:9">
      <c r="A134" s="77"/>
      <c r="B134" s="77"/>
      <c r="C134" s="77"/>
      <c r="D134" s="77"/>
      <c r="E134" s="75"/>
      <c r="G134" s="75"/>
      <c r="H134" s="77"/>
      <c r="I134" s="77"/>
    </row>
    <row r="135" spans="1:9">
      <c r="A135" s="77"/>
      <c r="B135" s="77"/>
      <c r="C135" s="77"/>
      <c r="D135" s="77"/>
      <c r="E135" s="75"/>
      <c r="G135" s="75"/>
      <c r="H135" s="77"/>
      <c r="I135" s="77"/>
    </row>
    <row r="136" spans="1:9">
      <c r="A136" s="77"/>
      <c r="B136" s="77"/>
      <c r="C136" s="77"/>
      <c r="D136" s="77"/>
      <c r="E136" s="75"/>
      <c r="G136" s="75"/>
      <c r="H136" s="77"/>
      <c r="I136" s="77"/>
    </row>
    <row r="137" spans="1:9">
      <c r="A137" s="77"/>
      <c r="B137" s="77"/>
      <c r="C137" s="77"/>
      <c r="D137" s="77"/>
      <c r="E137" s="75"/>
      <c r="G137" s="75"/>
      <c r="H137" s="77"/>
      <c r="I137" s="77"/>
    </row>
    <row r="138" spans="1:9">
      <c r="A138" s="77"/>
      <c r="B138" s="77"/>
      <c r="C138" s="77"/>
      <c r="D138" s="77"/>
      <c r="E138" s="75"/>
      <c r="G138" s="75"/>
      <c r="H138" s="77"/>
      <c r="I138" s="77"/>
    </row>
    <row r="139" spans="1:9">
      <c r="A139" s="77"/>
      <c r="B139" s="77"/>
      <c r="C139" s="77"/>
      <c r="D139" s="77"/>
      <c r="E139" s="75"/>
      <c r="G139" s="75"/>
      <c r="H139" s="77"/>
      <c r="I139" s="77"/>
    </row>
    <row r="140" spans="1:9">
      <c r="A140" s="77"/>
      <c r="B140" s="77"/>
      <c r="C140" s="77"/>
      <c r="D140" s="77"/>
      <c r="E140" s="75"/>
      <c r="G140" s="75"/>
      <c r="H140" s="77"/>
      <c r="I140" s="77"/>
    </row>
    <row r="141" spans="1:9">
      <c r="A141" s="77"/>
      <c r="B141" s="77"/>
      <c r="C141" s="77"/>
      <c r="D141" s="77"/>
      <c r="E141" s="75"/>
      <c r="G141" s="75"/>
      <c r="H141" s="77"/>
      <c r="I141" s="77"/>
    </row>
    <row r="142" spans="1:9">
      <c r="A142" s="77"/>
      <c r="B142" s="77"/>
      <c r="C142" s="77"/>
      <c r="D142" s="77"/>
      <c r="E142" s="75"/>
      <c r="G142" s="75"/>
      <c r="H142" s="77"/>
      <c r="I142" s="77"/>
    </row>
    <row r="143" spans="1:9">
      <c r="A143" s="76" t="s">
        <v>1510</v>
      </c>
      <c r="B143" s="77"/>
      <c r="C143" s="77"/>
      <c r="D143" s="77"/>
      <c r="E143" s="75"/>
      <c r="G143" s="75"/>
      <c r="H143" s="77"/>
      <c r="I143" s="77"/>
    </row>
    <row r="144" spans="1:9">
      <c r="A144" s="77"/>
      <c r="B144" s="77"/>
      <c r="C144" s="77"/>
      <c r="D144" s="77"/>
      <c r="E144" s="75"/>
      <c r="G144" s="75"/>
      <c r="H144" s="77"/>
      <c r="I144" s="77"/>
    </row>
    <row r="145" spans="1:9">
      <c r="A145" s="76" t="s">
        <v>1539</v>
      </c>
      <c r="B145" s="77"/>
      <c r="C145" s="77"/>
      <c r="D145" s="77"/>
      <c r="E145" s="75"/>
      <c r="G145" s="75"/>
      <c r="H145" s="77"/>
      <c r="I145" s="77"/>
    </row>
    <row r="146" spans="1:9">
      <c r="A146" s="77"/>
      <c r="B146" s="77"/>
      <c r="C146" s="77"/>
      <c r="D146" s="77"/>
      <c r="E146" s="75"/>
      <c r="G146" s="75"/>
      <c r="H146" s="77"/>
      <c r="I146" s="77"/>
    </row>
    <row r="147" spans="1:9">
      <c r="A147" s="77"/>
      <c r="B147" s="77"/>
      <c r="C147" s="77"/>
      <c r="D147" s="77"/>
      <c r="E147" s="75"/>
      <c r="G147" s="75"/>
      <c r="H147" s="77"/>
      <c r="I147" s="77"/>
    </row>
    <row r="148" spans="1:9">
      <c r="A148" s="77"/>
      <c r="B148" s="77"/>
      <c r="C148" s="77"/>
      <c r="D148" s="77"/>
      <c r="E148" s="75"/>
      <c r="G148" s="75"/>
      <c r="H148" s="77"/>
      <c r="I148" s="77"/>
    </row>
    <row r="149" spans="1:9">
      <c r="A149" s="77"/>
      <c r="B149" s="77"/>
      <c r="C149" s="77"/>
      <c r="D149" s="77"/>
      <c r="E149" s="75"/>
      <c r="G149" s="75"/>
      <c r="H149" s="77"/>
      <c r="I149" s="77"/>
    </row>
    <row r="150" spans="1:9">
      <c r="A150" s="77"/>
      <c r="B150" s="77"/>
      <c r="C150" s="77"/>
      <c r="D150" s="77"/>
      <c r="E150" s="75"/>
      <c r="G150" s="75"/>
      <c r="H150" s="77"/>
      <c r="I150" s="77"/>
    </row>
    <row r="151" spans="1:9">
      <c r="A151" s="77"/>
      <c r="B151" s="77"/>
      <c r="C151" s="77"/>
      <c r="D151" s="77"/>
      <c r="E151" s="75"/>
      <c r="G151" s="75"/>
      <c r="H151" s="77"/>
      <c r="I151" s="77"/>
    </row>
    <row r="152" spans="1:9">
      <c r="A152" s="77"/>
      <c r="B152" s="77"/>
      <c r="C152" s="77"/>
      <c r="D152" s="77"/>
      <c r="E152" s="75"/>
      <c r="G152" s="75"/>
      <c r="H152" s="77"/>
      <c r="I152" s="77"/>
    </row>
    <row r="153" spans="1:9">
      <c r="A153" s="77"/>
      <c r="B153" s="77"/>
      <c r="C153" s="77"/>
      <c r="D153" s="77"/>
      <c r="E153" s="75"/>
      <c r="G153" s="75"/>
      <c r="H153" s="77"/>
      <c r="I153" s="77"/>
    </row>
    <row r="154" spans="1:9">
      <c r="A154" s="77"/>
      <c r="B154" s="77"/>
      <c r="C154" s="77"/>
      <c r="D154" s="77"/>
      <c r="E154" s="75"/>
      <c r="G154" s="75"/>
      <c r="H154" s="77"/>
      <c r="I154" s="77"/>
    </row>
    <row r="155" spans="1:9">
      <c r="A155" s="77"/>
      <c r="B155" s="77"/>
      <c r="C155" s="77"/>
      <c r="D155" s="77"/>
      <c r="E155" s="75"/>
      <c r="G155" s="75"/>
      <c r="H155" s="77"/>
      <c r="I155" s="77"/>
    </row>
    <row r="156" spans="1:9">
      <c r="A156" s="77"/>
      <c r="B156" s="77"/>
      <c r="C156" s="77"/>
      <c r="D156" s="77"/>
      <c r="E156" s="75"/>
      <c r="G156" s="75"/>
      <c r="H156" s="77"/>
      <c r="I156" s="77"/>
    </row>
    <row r="157" spans="1:9">
      <c r="A157" s="77"/>
      <c r="B157" s="77"/>
      <c r="C157" s="77"/>
      <c r="D157" s="77"/>
      <c r="E157" s="75"/>
      <c r="G157" s="75"/>
      <c r="H157" s="77"/>
      <c r="I157" s="77"/>
    </row>
    <row r="158" spans="1:9">
      <c r="A158" s="77"/>
      <c r="B158" s="77"/>
      <c r="C158" s="77"/>
      <c r="D158" s="77"/>
      <c r="E158" s="75"/>
      <c r="G158" s="75"/>
      <c r="H158" s="77"/>
      <c r="I158" s="77"/>
    </row>
    <row r="159" spans="1:9">
      <c r="A159" s="77"/>
      <c r="B159" s="77"/>
      <c r="C159" s="77"/>
      <c r="D159" s="77"/>
      <c r="E159" s="75"/>
      <c r="G159" s="75"/>
      <c r="H159" s="77"/>
      <c r="I159" s="77"/>
    </row>
    <row r="160" spans="1:9">
      <c r="A160" s="77"/>
      <c r="B160" s="77"/>
      <c r="C160" s="77"/>
      <c r="D160" s="77"/>
      <c r="E160" s="75"/>
      <c r="G160" s="75"/>
      <c r="H160" s="77"/>
      <c r="I160" s="77"/>
    </row>
    <row r="161" spans="1:9">
      <c r="A161" s="77" t="s">
        <v>1386</v>
      </c>
      <c r="B161" s="77"/>
      <c r="C161" s="77"/>
      <c r="D161" s="77"/>
      <c r="E161" s="75"/>
      <c r="G161" s="75"/>
      <c r="H161" s="77"/>
      <c r="I161" s="77"/>
    </row>
    <row r="164" spans="1:9">
      <c r="A164" s="77"/>
    </row>
    <row r="165" spans="1:9">
      <c r="A165" s="98"/>
    </row>
  </sheetData>
  <mergeCells count="13">
    <mergeCell ref="A102:A103"/>
    <mergeCell ref="A90:A91"/>
    <mergeCell ref="A92:A93"/>
    <mergeCell ref="A94:A95"/>
    <mergeCell ref="A96:A97"/>
    <mergeCell ref="A98:A99"/>
    <mergeCell ref="A100:A101"/>
    <mergeCell ref="A1:G1"/>
    <mergeCell ref="A66:G66"/>
    <mergeCell ref="A68:D68"/>
    <mergeCell ref="A79:B79"/>
    <mergeCell ref="A80:B80"/>
    <mergeCell ref="A81:B81"/>
  </mergeCells>
  <conditionalFormatting sqref="F2:F3 F5:F65 F67 F69:F126 F162:F65536">
    <cfRule type="cellIs" dxfId="109" priority="3" stopIfTrue="1" operator="between">
      <formula>0.009</formula>
      <formula>-0.009</formula>
    </cfRule>
  </conditionalFormatting>
  <conditionalFormatting sqref="F68">
    <cfRule type="cellIs" dxfId="108" priority="2" stopIfTrue="1" operator="between">
      <formula>0.009</formula>
      <formula>-0.009</formula>
    </cfRule>
  </conditionalFormatting>
  <conditionalFormatting sqref="F127:F161">
    <cfRule type="cellIs" dxfId="107" priority="1" stopIfTrue="1" operator="between">
      <formula>0.009</formula>
      <formula>-0.009</formula>
    </cfRule>
  </conditionalFormatting>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FILF</vt:lpstr>
      <vt:lpstr>FIONF</vt:lpstr>
      <vt:lpstr>FIMMF</vt:lpstr>
      <vt:lpstr>FIFRF</vt:lpstr>
      <vt:lpstr>FICDF</vt:lpstr>
      <vt:lpstr>FBPF</vt:lpstr>
      <vt:lpstr>FIUSDF</vt:lpstr>
      <vt:lpstr>FIMLDF</vt:lpstr>
      <vt:lpstr>FILWD</vt:lpstr>
      <vt:lpstr>FILNGDF</vt:lpstr>
      <vt:lpstr>FIGSF</vt:lpstr>
      <vt:lpstr>FIRF</vt:lpstr>
      <vt:lpstr>FICHF</vt:lpstr>
      <vt:lpstr>FIMAAF</vt:lpstr>
      <vt:lpstr>FIESF</vt:lpstr>
      <vt:lpstr>FIBAF</vt:lpstr>
      <vt:lpstr>FIAHF</vt:lpstr>
      <vt:lpstr>FIAF</vt:lpstr>
      <vt:lpstr>TIVF</vt:lpstr>
      <vt:lpstr>FITF</vt:lpstr>
      <vt:lpstr>FISCF</vt:lpstr>
      <vt:lpstr>FIOF</vt:lpstr>
      <vt:lpstr>FIMICF</vt:lpstr>
      <vt:lpstr>FIMF</vt:lpstr>
      <vt:lpstr>FIMCF</vt:lpstr>
      <vt:lpstr>FILMCF</vt:lpstr>
      <vt:lpstr>FILCF</vt:lpstr>
      <vt:lpstr>FIFEF</vt:lpstr>
      <vt:lpstr>FIEF</vt:lpstr>
      <vt:lpstr>FIDYF</vt:lpstr>
      <vt:lpstr>FBIF</vt:lpstr>
      <vt:lpstr>FAEF</vt:lpstr>
      <vt:lpstr>FIIF-NSE</vt:lpstr>
      <vt:lpstr>FITX</vt:lpstr>
      <vt:lpstr>FIUS</vt:lpstr>
      <vt:lpstr>FIPAF</vt:lpstr>
      <vt:lpstr>FF</vt:lpstr>
      <vt:lpstr>FIDA</vt:lpstr>
      <vt:lpstr>FISTIP</vt:lpstr>
      <vt:lpstr>FICRF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PUBLIC</cp:keywords>
  <dc:description>PUBLIC</dc:description>
  <cp:lastModifiedBy/>
  <dcterms:created xsi:type="dcterms:W3CDTF">2006-09-16T00:00:00Z</dcterms:created>
  <dcterms:modified xsi:type="dcterms:W3CDTF">2026-07-09T13:02:31Z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Classification">
    <vt:lpwstr>PUBLIC</vt:lpwstr>
  </property>
</Properties>
</file>