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defaultThemeVersion="124226"/>
  <xr:revisionPtr revIDLastSave="0" documentId="13_ncr:1_{B2BE71FA-7182-41A3-97EB-35016DE8B6D0}" xr6:coauthVersionLast="47" xr6:coauthVersionMax="47" xr10:uidLastSave="{00000000-0000-0000-0000-000000000000}"/>
  <bookViews>
    <workbookView xWindow="-120" yWindow="-120" windowWidth="29040" windowHeight="15720" xr2:uid="{00000000-000D-0000-FFFF-FFFF00000000}"/>
  </bookViews>
  <sheets>
    <sheet name="FILF" sheetId="33" r:id="rId1"/>
    <sheet name="FIONF" sheetId="34" r:id="rId2"/>
    <sheet name="FIMMF" sheetId="35" r:id="rId3"/>
    <sheet name="FIFRF" sheetId="36" r:id="rId4"/>
    <sheet name="FICDF" sheetId="37" r:id="rId5"/>
    <sheet name="FBPF" sheetId="38" r:id="rId6"/>
    <sheet name="FIGSF" sheetId="39" r:id="rId7"/>
    <sheet name="FIPP" sheetId="40" r:id="rId8"/>
    <sheet name="FIDHY" sheetId="41" r:id="rId9"/>
    <sheet name="FIESF" sheetId="12" r:id="rId10"/>
    <sheet name="FIEHF" sheetId="13" r:id="rId11"/>
    <sheet name="FIBAF" sheetId="14" r:id="rId12"/>
    <sheet name="TIVF" sheetId="15" r:id="rId13"/>
    <sheet name="TIEIF" sheetId="16" r:id="rId14"/>
    <sheet name="FITF" sheetId="17" r:id="rId15"/>
    <sheet name="FISCF" sheetId="18" r:id="rId16"/>
    <sheet name="FIPF" sheetId="19" r:id="rId17"/>
    <sheet name="FIOF" sheetId="20" r:id="rId18"/>
    <sheet name="FIFEF" sheetId="21" r:id="rId19"/>
    <sheet name="FIEF" sheetId="22" r:id="rId20"/>
    <sheet name="FIEAF" sheetId="23" r:id="rId21"/>
    <sheet name="FIBF" sheetId="24" r:id="rId22"/>
    <sheet name="FBIF" sheetId="25" r:id="rId23"/>
    <sheet name="FAEF" sheetId="26" r:id="rId24"/>
    <sheet name="FIIF-NSE" sheetId="27" r:id="rId25"/>
    <sheet name="FITX" sheetId="28" r:id="rId26"/>
    <sheet name="FIUS" sheetId="29" r:id="rId27"/>
    <sheet name="FEGF" sheetId="30" r:id="rId28"/>
    <sheet name="FIMAS" sheetId="31" r:id="rId29"/>
    <sheet name="FF" sheetId="32" r:id="rId30"/>
    <sheet name="FIDA" sheetId="42" r:id="rId31"/>
    <sheet name="FILDF" sheetId="43" r:id="rId32"/>
    <sheet name="FISTIP" sheetId="44" r:id="rId33"/>
    <sheet name="FIUBF" sheetId="45" r:id="rId34"/>
    <sheet name="FIIOF" sheetId="46" r:id="rId35"/>
    <sheet name="FICRF" sheetId="47" r:id="rId36"/>
  </sheets>
  <definedNames>
    <definedName name="_xlnm.Print_Area" localSheetId="30">FIDA!$A$1:$H$121</definedName>
    <definedName name="_xlnm.Print_Area" localSheetId="34">FIIOF!$A$1:$G$84</definedName>
    <definedName name="_xlnm.Print_Area" localSheetId="31">FILDF!$A$1:$H$76</definedName>
    <definedName name="_xlnm.Print_Area" localSheetId="33">FIUBF!$A$1:$H$41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82" i="47" l="1"/>
  <c r="F84" i="47" s="1"/>
  <c r="E82" i="47"/>
  <c r="E84" i="47" s="1"/>
  <c r="F48" i="47"/>
  <c r="F50" i="47" s="1"/>
  <c r="E48" i="47"/>
  <c r="E50" i="47" s="1"/>
  <c r="F59" i="46"/>
  <c r="F61" i="46" s="1"/>
  <c r="E59" i="46"/>
  <c r="E61" i="46" s="1"/>
  <c r="E13" i="46"/>
  <c r="E15" i="46" s="1"/>
  <c r="F9" i="46"/>
  <c r="F11" i="46" s="1"/>
  <c r="F13" i="46" s="1"/>
  <c r="E9" i="46"/>
  <c r="E11" i="46" s="1"/>
  <c r="F135" i="44"/>
  <c r="F137" i="44" s="1"/>
  <c r="E135" i="44"/>
  <c r="E137" i="44" s="1"/>
  <c r="F96" i="44"/>
  <c r="F98" i="44" s="1"/>
  <c r="E96" i="44"/>
  <c r="E98" i="44" s="1"/>
  <c r="F8" i="44"/>
  <c r="F10" i="44" s="1"/>
  <c r="E8" i="44"/>
  <c r="E10" i="44" s="1"/>
  <c r="F50" i="43"/>
  <c r="F52" i="43" s="1"/>
  <c r="E50" i="43"/>
  <c r="E52" i="43" s="1"/>
  <c r="F61" i="42"/>
  <c r="F63" i="42" s="1"/>
  <c r="E61" i="42"/>
  <c r="E63" i="42" s="1"/>
  <c r="E67" i="42" s="1"/>
  <c r="F9" i="42"/>
  <c r="F13" i="42" s="1"/>
  <c r="E9" i="42"/>
  <c r="E11" i="42" s="1"/>
  <c r="F80" i="41"/>
  <c r="E80" i="41"/>
  <c r="F72" i="41"/>
  <c r="E72" i="41"/>
  <c r="F68" i="41"/>
  <c r="E68" i="41"/>
  <c r="F63" i="41"/>
  <c r="E63" i="41"/>
  <c r="F52" i="41"/>
  <c r="E52" i="41"/>
  <c r="F74" i="40"/>
  <c r="E74" i="40"/>
  <c r="F66" i="40"/>
  <c r="E66" i="40"/>
  <c r="F61" i="40"/>
  <c r="E61" i="40"/>
  <c r="F52" i="40"/>
  <c r="E52" i="40"/>
  <c r="F15" i="39"/>
  <c r="E15" i="39"/>
  <c r="F8" i="39"/>
  <c r="F19" i="39" s="1"/>
  <c r="E8" i="39"/>
  <c r="F37" i="38"/>
  <c r="E37" i="38"/>
  <c r="F33" i="38"/>
  <c r="F39" i="38" s="1"/>
  <c r="E33" i="38"/>
  <c r="F26" i="38"/>
  <c r="E26" i="38"/>
  <c r="F35" i="37"/>
  <c r="F31" i="37"/>
  <c r="E31" i="37"/>
  <c r="F27" i="37"/>
  <c r="E27" i="37"/>
  <c r="E35" i="37" s="1"/>
  <c r="F23" i="36"/>
  <c r="E23" i="36"/>
  <c r="F14" i="36"/>
  <c r="E14" i="36"/>
  <c r="E25" i="36" s="1"/>
  <c r="F8" i="36"/>
  <c r="E8" i="36"/>
  <c r="F39" i="35"/>
  <c r="F41" i="35" s="1"/>
  <c r="E39" i="35"/>
  <c r="F34" i="35"/>
  <c r="E34" i="35"/>
  <c r="F20" i="35"/>
  <c r="E20" i="35"/>
  <c r="E41" i="35" s="1"/>
  <c r="F9" i="34"/>
  <c r="F13" i="34" s="1"/>
  <c r="E9" i="34"/>
  <c r="E13" i="34" s="1"/>
  <c r="F45" i="33"/>
  <c r="E45" i="33"/>
  <c r="F39" i="33"/>
  <c r="E39" i="33"/>
  <c r="F26" i="33"/>
  <c r="E26" i="33"/>
  <c r="F10" i="33"/>
  <c r="E10" i="33"/>
  <c r="F11" i="42" l="1"/>
  <c r="F25" i="36"/>
  <c r="F43" i="35"/>
  <c r="E39" i="38"/>
  <c r="F41" i="38"/>
  <c r="E47" i="33"/>
  <c r="E84" i="41"/>
  <c r="E17" i="39"/>
  <c r="F84" i="41"/>
  <c r="F49" i="33"/>
  <c r="E49" i="33"/>
  <c r="E27" i="36"/>
  <c r="E82" i="41"/>
  <c r="E19" i="39"/>
  <c r="E76" i="40"/>
  <c r="F33" i="37"/>
  <c r="F76" i="40"/>
  <c r="E11" i="34"/>
  <c r="E78" i="40"/>
  <c r="F47" i="33"/>
  <c r="F27" i="36"/>
  <c r="F17" i="39"/>
  <c r="E12" i="44"/>
  <c r="E33" i="37"/>
  <c r="E41" i="38"/>
  <c r="E13" i="42"/>
  <c r="F11" i="34"/>
  <c r="F78" i="40"/>
  <c r="F82" i="41"/>
  <c r="E43" i="35"/>
  <c r="F12" i="44"/>
  <c r="E14" i="32" l="1"/>
  <c r="E18" i="32" s="1"/>
  <c r="D14" i="32"/>
  <c r="D18" i="32" s="1"/>
  <c r="E14" i="31"/>
  <c r="E16" i="31" s="1"/>
  <c r="D14" i="31"/>
  <c r="D16" i="31" s="1"/>
  <c r="E7" i="30"/>
  <c r="E9" i="30" s="1"/>
  <c r="D7" i="30"/>
  <c r="D9" i="30" s="1"/>
  <c r="E9" i="29"/>
  <c r="E7" i="29"/>
  <c r="E11" i="29" s="1"/>
  <c r="D7" i="29"/>
  <c r="D11" i="29" s="1"/>
  <c r="D9" i="29" l="1"/>
  <c r="D16" i="32"/>
  <c r="E16" i="32"/>
  <c r="D18" i="31"/>
  <c r="E18" i="31"/>
  <c r="D11" i="30"/>
  <c r="E11" i="30"/>
  <c r="F61" i="28" l="1"/>
  <c r="E61" i="28"/>
  <c r="F56" i="28"/>
  <c r="F65" i="28" s="1"/>
  <c r="E56" i="28"/>
  <c r="E65" i="28" s="1"/>
  <c r="F58" i="27"/>
  <c r="F60" i="27" s="1"/>
  <c r="E58" i="27"/>
  <c r="E62" i="27" s="1"/>
  <c r="F62" i="26"/>
  <c r="E62" i="26"/>
  <c r="E64" i="26" s="1"/>
  <c r="F21" i="26"/>
  <c r="E21" i="26"/>
  <c r="F47" i="25"/>
  <c r="F49" i="25" s="1"/>
  <c r="E47" i="25"/>
  <c r="E51" i="25" s="1"/>
  <c r="F50" i="24"/>
  <c r="E50" i="24"/>
  <c r="F45" i="24"/>
  <c r="E45" i="24"/>
  <c r="E54" i="24"/>
  <c r="F68" i="23"/>
  <c r="E68" i="23"/>
  <c r="F63" i="23"/>
  <c r="E63" i="23"/>
  <c r="E72" i="23" s="1"/>
  <c r="F63" i="22"/>
  <c r="F65" i="22" s="1"/>
  <c r="E63" i="22"/>
  <c r="E65" i="22" s="1"/>
  <c r="F58" i="22"/>
  <c r="E58" i="22"/>
  <c r="F36" i="21"/>
  <c r="F40" i="21" s="1"/>
  <c r="E36" i="21"/>
  <c r="E40" i="21" s="1"/>
  <c r="F55" i="20"/>
  <c r="E55" i="20"/>
  <c r="F50" i="20"/>
  <c r="F59" i="20" s="1"/>
  <c r="F57" i="20"/>
  <c r="E50" i="20"/>
  <c r="E59" i="20" s="1"/>
  <c r="E57" i="20"/>
  <c r="F80" i="19"/>
  <c r="E80" i="19"/>
  <c r="F76" i="19"/>
  <c r="F84" i="19" s="1"/>
  <c r="E76" i="19"/>
  <c r="E84" i="19" s="1"/>
  <c r="F94" i="18"/>
  <c r="F98" i="18" s="1"/>
  <c r="E94" i="18"/>
  <c r="E98" i="18" s="1"/>
  <c r="F54" i="17"/>
  <c r="E54" i="17"/>
  <c r="F50" i="17"/>
  <c r="E50" i="17"/>
  <c r="F32" i="17"/>
  <c r="E32" i="17"/>
  <c r="E56" i="17" s="1"/>
  <c r="F59" i="16"/>
  <c r="E59" i="16"/>
  <c r="F55" i="16"/>
  <c r="E55" i="16"/>
  <c r="F39" i="16"/>
  <c r="E39" i="16"/>
  <c r="F34" i="16"/>
  <c r="F63" i="16" s="1"/>
  <c r="E34" i="16"/>
  <c r="E61" i="16" s="1"/>
  <c r="F59" i="15"/>
  <c r="E59" i="15"/>
  <c r="F55" i="15"/>
  <c r="F61" i="15" s="1"/>
  <c r="E55" i="15"/>
  <c r="F51" i="15"/>
  <c r="E51" i="15"/>
  <c r="E63" i="15" s="1"/>
  <c r="F85" i="14"/>
  <c r="E85" i="14"/>
  <c r="F79" i="14"/>
  <c r="E79" i="14"/>
  <c r="F74" i="14"/>
  <c r="E74" i="14"/>
  <c r="F65" i="14"/>
  <c r="E65" i="14"/>
  <c r="H58" i="14"/>
  <c r="G58" i="14"/>
  <c r="H54" i="14"/>
  <c r="D112" i="14" s="1"/>
  <c r="G54" i="14"/>
  <c r="F54" i="14"/>
  <c r="F91" i="14" s="1"/>
  <c r="E54" i="14"/>
  <c r="F82" i="13"/>
  <c r="E82" i="13"/>
  <c r="F74" i="13"/>
  <c r="E74" i="13"/>
  <c r="F69" i="13"/>
  <c r="E69" i="13"/>
  <c r="F59" i="13"/>
  <c r="E59" i="13"/>
  <c r="E84" i="13" s="1"/>
  <c r="F54" i="13"/>
  <c r="F84" i="13" s="1"/>
  <c r="E54" i="13"/>
  <c r="F73" i="12"/>
  <c r="E73" i="12"/>
  <c r="H67" i="12"/>
  <c r="D108" i="12" s="1"/>
  <c r="G67" i="12"/>
  <c r="F67" i="12"/>
  <c r="F75" i="12" s="1"/>
  <c r="F79" i="12"/>
  <c r="E67" i="12"/>
  <c r="E75" i="12" s="1"/>
  <c r="E79" i="12"/>
  <c r="E52" i="24"/>
  <c r="F61" i="16" l="1"/>
  <c r="E58" i="17"/>
  <c r="F54" i="24"/>
  <c r="E91" i="14"/>
  <c r="E63" i="28"/>
  <c r="F87" i="14"/>
  <c r="F86" i="13"/>
  <c r="F51" i="25"/>
  <c r="F82" i="19"/>
  <c r="F70" i="23"/>
  <c r="E96" i="18"/>
  <c r="E60" i="27"/>
  <c r="F67" i="22"/>
  <c r="F62" i="27"/>
  <c r="E66" i="26"/>
  <c r="F66" i="26"/>
  <c r="F72" i="23"/>
  <c r="F38" i="21"/>
  <c r="F56" i="17"/>
  <c r="E63" i="16"/>
  <c r="E86" i="13"/>
  <c r="F63" i="28"/>
  <c r="F64" i="26"/>
  <c r="E49" i="25"/>
  <c r="F52" i="24"/>
  <c r="E70" i="23"/>
  <c r="E67" i="22"/>
  <c r="E38" i="21"/>
  <c r="E82" i="19"/>
  <c r="F96" i="18"/>
  <c r="F58" i="17"/>
  <c r="F63" i="15"/>
  <c r="E61" i="15"/>
  <c r="E87" i="14"/>
</calcChain>
</file>

<file path=xl/sharedStrings.xml><?xml version="1.0" encoding="utf-8"?>
<sst xmlns="http://schemas.openxmlformats.org/spreadsheetml/2006/main" count="5280" uniqueCount="1230">
  <si>
    <t>Name of the Instrument</t>
  </si>
  <si>
    <t>Quantity</t>
  </si>
  <si>
    <t>ISIN Number</t>
  </si>
  <si>
    <t>% to Net Assets</t>
  </si>
  <si>
    <t>Industry Classification / Rating</t>
  </si>
  <si>
    <t>YTM</t>
  </si>
  <si>
    <t>Market Value (including accrued interest, if any) (Rs. in Lakhs)</t>
  </si>
  <si>
    <t>Portfolio Statement as on August 31, 2023</t>
  </si>
  <si>
    <t>Franklin India Equity Savings Fund</t>
  </si>
  <si>
    <t>Franklin India Equity Hybrid Fund</t>
  </si>
  <si>
    <t>Franklin India Balanced Advantage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</si>
  <si>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</si>
  <si>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</si>
  <si>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</si>
  <si>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</si>
  <si>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</si>
  <si>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</si>
  <si>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</si>
  <si>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</si>
  <si>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</si>
  <si>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</si>
  <si>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</si>
  <si>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TAXSHIELD</t>
  </si>
  <si>
    <t>Franklin India Feeder - Franklin U.S. Opportunities Fund</t>
  </si>
  <si>
    <t>Debt Instruments</t>
  </si>
  <si>
    <t>Sub Total</t>
  </si>
  <si>
    <t>Total</t>
  </si>
  <si>
    <t>Net Assets</t>
  </si>
  <si>
    <t>Call, Cash &amp; Other Assets</t>
  </si>
  <si>
    <t>* Less than 0.01%</t>
  </si>
  <si>
    <t>Rating</t>
  </si>
  <si>
    <t>** Non- Traded Scrips</t>
  </si>
  <si>
    <t>Notes</t>
  </si>
  <si>
    <t>a) NAV at the beginning and at the end of the Half-year ended 31-Aug-2023</t>
  </si>
  <si>
    <t xml:space="preserve">      Plan/Option</t>
  </si>
  <si>
    <t>As on 31-Aug-2023</t>
  </si>
  <si>
    <t>As on 28-Feb-2023</t>
  </si>
  <si>
    <t>IDCW - Income Distribution cum capital withdrawal</t>
  </si>
  <si>
    <t>b) Aggregate Distributions declared during the Half - year ended 31-Aug-2023</t>
  </si>
  <si>
    <t>Nil</t>
  </si>
  <si>
    <t>c) Portfolio Turnover Ratio during the Half - year 31-Aug-2023</t>
  </si>
  <si>
    <t>d) Residual maturity / Average Maturity as on 31-Aug-2023</t>
  </si>
  <si>
    <t>(In Years)</t>
  </si>
  <si>
    <t>(a) Listed / awaiting listing on Stock Exchanges</t>
  </si>
  <si>
    <t>^^ Securities are fair valued</t>
  </si>
  <si>
    <t>Money Market Instruments</t>
  </si>
  <si>
    <t>Certificate of Deposit</t>
  </si>
  <si>
    <t>CRISIL A1+</t>
  </si>
  <si>
    <t>IND A1+</t>
  </si>
  <si>
    <t>Punjab National Bank (16-Feb-2024) **</t>
  </si>
  <si>
    <t>INE160A16MZ4</t>
  </si>
  <si>
    <t>CARE A1+</t>
  </si>
  <si>
    <t>ICRA A1+</t>
  </si>
  <si>
    <t>Commercial Paper</t>
  </si>
  <si>
    <t>JM Financial Products Ltd (08-Sep-2023) **@</t>
  </si>
  <si>
    <t>INE523H14Z72</t>
  </si>
  <si>
    <t>@ Listed</t>
  </si>
  <si>
    <t>Plan Name</t>
  </si>
  <si>
    <t>Distributions per unit (Rs.)+++</t>
  </si>
  <si>
    <t>+++ Distribution payouts/ re-investments are subject to deduction of TDS at the applicable rates.</t>
  </si>
  <si>
    <t>Government Securities</t>
  </si>
  <si>
    <t>5.74% GOI 2026 (15-Nov-2026)</t>
  </si>
  <si>
    <t>IN0020210186</t>
  </si>
  <si>
    <t>SOVEREIGN</t>
  </si>
  <si>
    <t>IN0020230085</t>
  </si>
  <si>
    <t>5.63% GOI 2026 (12-Apr-2026)</t>
  </si>
  <si>
    <t>IN0020210012</t>
  </si>
  <si>
    <t>IN0020220151</t>
  </si>
  <si>
    <t>GOI FRB 2024 (07-Nov-2024)</t>
  </si>
  <si>
    <t>IN0020160084</t>
  </si>
  <si>
    <t>7.38% GOI 2027 (20-Jun-2027)</t>
  </si>
  <si>
    <t>IN0020220037</t>
  </si>
  <si>
    <t xml:space="preserve">      Growth Plan</t>
  </si>
  <si>
    <t xml:space="preserve">      Direct Growth Plan</t>
  </si>
  <si>
    <t>CRISIL AAA</t>
  </si>
  <si>
    <t>ICRA AAA</t>
  </si>
  <si>
    <t xml:space="preserve">      Monthly IDCW Plan</t>
  </si>
  <si>
    <t xml:space="preserve">      Quarterly IDCW Plan</t>
  </si>
  <si>
    <t xml:space="preserve">      Direct Monthly IDCW Plan</t>
  </si>
  <si>
    <t xml:space="preserve">      Direct Quarterly IDCW Plan</t>
  </si>
  <si>
    <t xml:space="preserve">      IDCW Plan</t>
  </si>
  <si>
    <t xml:space="preserve">      Direct IDCW Plan</t>
  </si>
  <si>
    <t>State Bank Of India (12-Sep-2023)</t>
  </si>
  <si>
    <t>INE062A16465</t>
  </si>
  <si>
    <t>Equity &amp; Equity related</t>
  </si>
  <si>
    <t>ICICI Bank Ltd</t>
  </si>
  <si>
    <t>INE090A01021</t>
  </si>
  <si>
    <t>Banks</t>
  </si>
  <si>
    <t>HDFC Bank Ltd</t>
  </si>
  <si>
    <t>INE040A01034</t>
  </si>
  <si>
    <t>Larsen &amp; Toubro Ltd</t>
  </si>
  <si>
    <t>INE018A01030</t>
  </si>
  <si>
    <t>Construction</t>
  </si>
  <si>
    <t>Infosys Ltd</t>
  </si>
  <si>
    <t>INE009A01021</t>
  </si>
  <si>
    <t>IT - Software</t>
  </si>
  <si>
    <t>Axis Bank Ltd</t>
  </si>
  <si>
    <t>INE238A01034</t>
  </si>
  <si>
    <t>Reliance Industries Ltd</t>
  </si>
  <si>
    <t>INE002A01018</t>
  </si>
  <si>
    <t>Petroleum Products</t>
  </si>
  <si>
    <t>HCL Technologies Ltd</t>
  </si>
  <si>
    <t>INE860A01027</t>
  </si>
  <si>
    <t>Sun Pharmaceutical Industries Ltd</t>
  </si>
  <si>
    <t>INE044A01036</t>
  </si>
  <si>
    <t>Pharmaceuticals &amp; Biotechnology</t>
  </si>
  <si>
    <t>Kirloskar Oil Engines Ltd</t>
  </si>
  <si>
    <t>INE146L01010</t>
  </si>
  <si>
    <t>Industrial Products</t>
  </si>
  <si>
    <t>State Bank of India</t>
  </si>
  <si>
    <t>INE062A01020</t>
  </si>
  <si>
    <t>Tata Motors Ltd</t>
  </si>
  <si>
    <t>INE155A01022</t>
  </si>
  <si>
    <t>Automobiles</t>
  </si>
  <si>
    <t>IndusInd Bank Ltd</t>
  </si>
  <si>
    <t>INE095A01012</t>
  </si>
  <si>
    <t>NTPC Ltd</t>
  </si>
  <si>
    <t>INE733E01010</t>
  </si>
  <si>
    <t>Power</t>
  </si>
  <si>
    <t>Bharti Airtel Ltd</t>
  </si>
  <si>
    <t>INE397D01024</t>
  </si>
  <si>
    <t>Telecom - Services</t>
  </si>
  <si>
    <t>GAIL (India) Ltd</t>
  </si>
  <si>
    <t>INE129A01019</t>
  </si>
  <si>
    <t>Gas</t>
  </si>
  <si>
    <t>Marico Ltd</t>
  </si>
  <si>
    <t>INE196A01026</t>
  </si>
  <si>
    <t>Agricultural Food &amp; Other Products</t>
  </si>
  <si>
    <t>Bharat Electronics Ltd</t>
  </si>
  <si>
    <t>INE263A01024</t>
  </si>
  <si>
    <t>Aerospace &amp; Defense</t>
  </si>
  <si>
    <t>Tata Steel Ltd</t>
  </si>
  <si>
    <t>INE081A01020</t>
  </si>
  <si>
    <t>Ferrous Metals</t>
  </si>
  <si>
    <t>Sapphire Foods India Ltd</t>
  </si>
  <si>
    <t>INE806T01012</t>
  </si>
  <si>
    <t>Leisure Services</t>
  </si>
  <si>
    <t>United Spirits Ltd</t>
  </si>
  <si>
    <t>INE854D01024</t>
  </si>
  <si>
    <t>Beverages</t>
  </si>
  <si>
    <t>Jyothy Labs Ltd</t>
  </si>
  <si>
    <t>INE668F01031</t>
  </si>
  <si>
    <t>Household Products</t>
  </si>
  <si>
    <t>Escorts Kubota Ltd</t>
  </si>
  <si>
    <t>INE042A01014</t>
  </si>
  <si>
    <t>Agricultural, Commercial &amp; Construction Vehicles</t>
  </si>
  <si>
    <t>Zomato Ltd</t>
  </si>
  <si>
    <t>INE758T01015</t>
  </si>
  <si>
    <t>Retailing</t>
  </si>
  <si>
    <t>Jubilant Foodworks Ltd</t>
  </si>
  <si>
    <t>INE797F01020</t>
  </si>
  <si>
    <t>Crompton Greaves Consumer Electricals Ltd</t>
  </si>
  <si>
    <t>INE299U01018</t>
  </si>
  <si>
    <t>Consumer Durables</t>
  </si>
  <si>
    <t>Tech Mahindra Ltd</t>
  </si>
  <si>
    <t>INE669C01036</t>
  </si>
  <si>
    <t>Maruti Suzuki India Ltd</t>
  </si>
  <si>
    <t>INE585B01010</t>
  </si>
  <si>
    <t>Container Corporation Of India Ltd</t>
  </si>
  <si>
    <t>INE111A01025</t>
  </si>
  <si>
    <t>Transport Services</t>
  </si>
  <si>
    <t>ICICI Prudential Life Insurance Co Ltd</t>
  </si>
  <si>
    <t>INE726G01019</t>
  </si>
  <si>
    <t>Insurance</t>
  </si>
  <si>
    <t>Hindustan Aeronautics Ltd</t>
  </si>
  <si>
    <t>INE066F01012</t>
  </si>
  <si>
    <t>Affle India Ltd</t>
  </si>
  <si>
    <t>INE00WC01027</t>
  </si>
  <si>
    <t>IT - Services</t>
  </si>
  <si>
    <t>SBI Cards and Payment Services Ltd</t>
  </si>
  <si>
    <t>INE018E01016</t>
  </si>
  <si>
    <t>Finance</t>
  </si>
  <si>
    <t>Nuvoco Vistas Corporation Ltd</t>
  </si>
  <si>
    <t>INE118D01016</t>
  </si>
  <si>
    <t>Cement &amp; Cement Products</t>
  </si>
  <si>
    <t>Eris Lifesciences Ltd</t>
  </si>
  <si>
    <t>INE406M01024</t>
  </si>
  <si>
    <t>Oil &amp; Natural Gas Corporation Ltd</t>
  </si>
  <si>
    <t>INE213A01029</t>
  </si>
  <si>
    <t>Oil</t>
  </si>
  <si>
    <t>Westlife Foodworld Ltd</t>
  </si>
  <si>
    <t>INE274F01020</t>
  </si>
  <si>
    <t>PB Fintech Ltd</t>
  </si>
  <si>
    <t>INE417T01026</t>
  </si>
  <si>
    <t>Financial Technology (Fintech)</t>
  </si>
  <si>
    <t>Ultratech Cement Ltd</t>
  </si>
  <si>
    <t>INE481G01011</t>
  </si>
  <si>
    <t>Metropolis Healthcare Ltd</t>
  </si>
  <si>
    <t>INE112L01020</t>
  </si>
  <si>
    <t>Healthcare Services</t>
  </si>
  <si>
    <t>Dabur India Ltd</t>
  </si>
  <si>
    <t>INE016A01026</t>
  </si>
  <si>
    <t>Personal Products</t>
  </si>
  <si>
    <t>Teamlease Services Ltd</t>
  </si>
  <si>
    <t>INE985S01024</t>
  </si>
  <si>
    <t>Commercial Services &amp; Supplies</t>
  </si>
  <si>
    <t>Hindustan Petroleum Corporation Ltd</t>
  </si>
  <si>
    <t>INE094A01015</t>
  </si>
  <si>
    <t>Voltas Ltd</t>
  </si>
  <si>
    <t>INE226A01021</t>
  </si>
  <si>
    <t>Finolex Industries Ltd</t>
  </si>
  <si>
    <t>INE183A01024</t>
  </si>
  <si>
    <t>Jio Financial Services Ltd</t>
  </si>
  <si>
    <t>INE758E01017</t>
  </si>
  <si>
    <t>7.90% Bajaj Housing Finance Ltd (28-Apr-2028) **</t>
  </si>
  <si>
    <t>INE377Y07417</t>
  </si>
  <si>
    <t>8.10% Mahindra &amp; Mahindra Financial Services Ltd (21-May-2026) **</t>
  </si>
  <si>
    <t>INE774D07UX3</t>
  </si>
  <si>
    <t>7.50% National Bank For Agriculture &amp; Rural Development (31-Aug-2026) **</t>
  </si>
  <si>
    <t>INE261F08EA6</t>
  </si>
  <si>
    <t>5.15% GOI 2025 (09-Nov-2025)</t>
  </si>
  <si>
    <t>IN0020200278</t>
  </si>
  <si>
    <t>IN0020230010</t>
  </si>
  <si>
    <t>% to Net Assets(Hedged &amp; Unhedged)</t>
  </si>
  <si>
    <t>Outstanding position in Derivative Instruments (Rs. in Lakhs) Long / (Short)</t>
  </si>
  <si>
    <t>Outstanding derivative exposure as % to net assets Long / (Short)</t>
  </si>
  <si>
    <t>Mahindra &amp; Mahindra Ltd</t>
  </si>
  <si>
    <t>INE101A01026</t>
  </si>
  <si>
    <t>Hindustan Unilever Ltd</t>
  </si>
  <si>
    <t>INE030A01027</t>
  </si>
  <si>
    <t>Diversified Fmcg</t>
  </si>
  <si>
    <t>Asian Paints Ltd</t>
  </si>
  <si>
    <t>INE021A01026</t>
  </si>
  <si>
    <t>Bajaj Auto Ltd</t>
  </si>
  <si>
    <t>INE917I01010</t>
  </si>
  <si>
    <t>Kotak Mahindra Bank Ltd</t>
  </si>
  <si>
    <t>INE237A01028</t>
  </si>
  <si>
    <t>The India Cements Ltd</t>
  </si>
  <si>
    <t>INE383A01012</t>
  </si>
  <si>
    <t>Havells India Ltd</t>
  </si>
  <si>
    <t>INE176B01034</t>
  </si>
  <si>
    <t>Trent Ltd</t>
  </si>
  <si>
    <t>INE849A01020</t>
  </si>
  <si>
    <t>Titan Co Ltd</t>
  </si>
  <si>
    <t>INE280A01028</t>
  </si>
  <si>
    <t>Power Grid Corporation of India Ltd</t>
  </si>
  <si>
    <t>INE752E01010</t>
  </si>
  <si>
    <t>Indian Oil Corporation Ltd</t>
  </si>
  <si>
    <t>INE242A01010</t>
  </si>
  <si>
    <t>Dr. Reddy's Laboratories Ltd</t>
  </si>
  <si>
    <t>INE089A01023</t>
  </si>
  <si>
    <t>Tata Power Co Ltd</t>
  </si>
  <si>
    <t>INE245A01021</t>
  </si>
  <si>
    <t>Kalyan Jewellers India Ltd</t>
  </si>
  <si>
    <t>INE303R01014</t>
  </si>
  <si>
    <t>Multi Commodity Exchange Of India Ltd</t>
  </si>
  <si>
    <t>INE745G01035</t>
  </si>
  <si>
    <t>Capital Markets</t>
  </si>
  <si>
    <t>Margin on Derivatives</t>
  </si>
  <si>
    <t xml:space="preserve">c) Total outstanding position (as at August 31, 2023) in Derivative Instruments (Gross Notional) </t>
  </si>
  <si>
    <t xml:space="preserve">d) Outstanding derivative exposure as % to net assets </t>
  </si>
  <si>
    <t>e) Portfolio Turnover Ratio during the Half - year 31-Aug-2023</t>
  </si>
  <si>
    <t>f) Residual maturity / Average Maturity as on 31-Aug-2023</t>
  </si>
  <si>
    <t xml:space="preserve">(b) Unlisted </t>
  </si>
  <si>
    <t>Numero Uno International Ltd ** ^^</t>
  </si>
  <si>
    <t>Globsyn Technologies Ltd ** ^^</t>
  </si>
  <si>
    <t>INE671B01034</t>
  </si>
  <si>
    <t>7.41% Indian Railway Finance Corporation Ltd (15-Oct-2026) **</t>
  </si>
  <si>
    <t>INE053F08312</t>
  </si>
  <si>
    <t>7.61% LIC Housing Finance Ltd (30-Jul-2025) **</t>
  </si>
  <si>
    <t>INE115A07PW7</t>
  </si>
  <si>
    <t>7.40% HDFC Bank Ltd (02-Jun-2025) **</t>
  </si>
  <si>
    <t>INE040A08AH8</t>
  </si>
  <si>
    <t>b) Index Futures</t>
  </si>
  <si>
    <t>Axis Bank Ltd (07-Sep-2023) **</t>
  </si>
  <si>
    <t>INE238AD6025</t>
  </si>
  <si>
    <t>Small Industries Development Bank of India (12-Sep-2023) **</t>
  </si>
  <si>
    <t>INE556F16AA0</t>
  </si>
  <si>
    <t>Union Bank of India (14-Feb-2024) **</t>
  </si>
  <si>
    <t>INE692A16FX5</t>
  </si>
  <si>
    <t>L&amp;T Finance Ltd (19-Dec-2023) **@</t>
  </si>
  <si>
    <t>INE027E14NZ0</t>
  </si>
  <si>
    <t>Tata Motors Ltd DVR</t>
  </si>
  <si>
    <t>IN9155A01020</t>
  </si>
  <si>
    <t>Emami Ltd</t>
  </si>
  <si>
    <t>INE548C01032</t>
  </si>
  <si>
    <t>Coal India Ltd</t>
  </si>
  <si>
    <t>INE522F01014</t>
  </si>
  <si>
    <t>Consumable Fuels</t>
  </si>
  <si>
    <t>Grasim Industries Ltd</t>
  </si>
  <si>
    <t>INE047A01021</t>
  </si>
  <si>
    <t>ITC Ltd</t>
  </si>
  <si>
    <t>INE154A01025</t>
  </si>
  <si>
    <t>ACC Ltd</t>
  </si>
  <si>
    <t>INE012A01025</t>
  </si>
  <si>
    <t>Castrol India Ltd</t>
  </si>
  <si>
    <t>INE172A01027</t>
  </si>
  <si>
    <t>City Union Bank Ltd</t>
  </si>
  <si>
    <t>INE491A01021</t>
  </si>
  <si>
    <t>JK Lakshmi Cement Ltd</t>
  </si>
  <si>
    <t>INE786A01032</t>
  </si>
  <si>
    <t>Gujarat State Petronet Ltd</t>
  </si>
  <si>
    <t>INE246F01010</t>
  </si>
  <si>
    <t>Exide Industries Ltd</t>
  </si>
  <si>
    <t>INE302A01020</t>
  </si>
  <si>
    <t>Auto Components</t>
  </si>
  <si>
    <t>Restaurant Brands Asia Ltd</t>
  </si>
  <si>
    <t>INE07T201019</t>
  </si>
  <si>
    <t>Hindalco Industries Ltd</t>
  </si>
  <si>
    <t>INE038A01020</t>
  </si>
  <si>
    <t>Non - Ferrous Metals</t>
  </si>
  <si>
    <t>Lupin Ltd</t>
  </si>
  <si>
    <t>INE326A01037</t>
  </si>
  <si>
    <t>Akzo Nobel India Ltd</t>
  </si>
  <si>
    <t>INE133A01011</t>
  </si>
  <si>
    <t>NLC India Ltd</t>
  </si>
  <si>
    <t>INE589A01014</t>
  </si>
  <si>
    <t>Senco Gold Ltd</t>
  </si>
  <si>
    <t>INE602W01019</t>
  </si>
  <si>
    <t>Aditya Birla Fashion and Retail Ltd</t>
  </si>
  <si>
    <t>INE647O01011</t>
  </si>
  <si>
    <t>Rallis India Ltd</t>
  </si>
  <si>
    <t>INE613A01020</t>
  </si>
  <si>
    <t>Fertilizers &amp; Agrochemicals</t>
  </si>
  <si>
    <t>TVS Holdings Ltd</t>
  </si>
  <si>
    <t>INE105A01035</t>
  </si>
  <si>
    <t>INE0Q3R01026</t>
  </si>
  <si>
    <t>(b) Units of Real Estate Investment Trusts (REITs)</t>
  </si>
  <si>
    <t>Brookfield India Real Estate Trust</t>
  </si>
  <si>
    <t>INE0FDU25010</t>
  </si>
  <si>
    <t>Foreign Equity Securities</t>
  </si>
  <si>
    <t>Cognizant Technology Solutions Corp., A</t>
  </si>
  <si>
    <t>US1924461023</t>
  </si>
  <si>
    <t>Industry Classification</t>
  </si>
  <si>
    <t>NHPC Ltd</t>
  </si>
  <si>
    <t>INE848E01016</t>
  </si>
  <si>
    <t>Tata Consultancy Services Ltd</t>
  </si>
  <si>
    <t>INE467B01029</t>
  </si>
  <si>
    <t>Petronet LNG Ltd</t>
  </si>
  <si>
    <t>INE347G01014</t>
  </si>
  <si>
    <t>Colgate Palmolive (India) Ltd</t>
  </si>
  <si>
    <t>INE259A01022</t>
  </si>
  <si>
    <t>CESC Ltd</t>
  </si>
  <si>
    <t>INE486A01021</t>
  </si>
  <si>
    <t>360 One Wam Ltd</t>
  </si>
  <si>
    <t>INE466L01038</t>
  </si>
  <si>
    <t>Embassy Office Parks REIT</t>
  </si>
  <si>
    <t>INE041025011</t>
  </si>
  <si>
    <t>Unilever PLC, (ADR)</t>
  </si>
  <si>
    <t>US9047677045</t>
  </si>
  <si>
    <t>Food Products</t>
  </si>
  <si>
    <t>Mediatek Inc</t>
  </si>
  <si>
    <t>TW0002454006</t>
  </si>
  <si>
    <t>IT - Hardware</t>
  </si>
  <si>
    <t>Novatek Microelectronics Corp. Ltd</t>
  </si>
  <si>
    <t>TW0003034005</t>
  </si>
  <si>
    <t>Xtep International Holdings Ltd</t>
  </si>
  <si>
    <t>KYG982771092</t>
  </si>
  <si>
    <t>Fila Holdings Corp</t>
  </si>
  <si>
    <t>KR7081660003</t>
  </si>
  <si>
    <t>Primax Electronics Ltd</t>
  </si>
  <si>
    <t>TW0004915004</t>
  </si>
  <si>
    <t>Thai Beverage Pcl</t>
  </si>
  <si>
    <t>TH0902010014</t>
  </si>
  <si>
    <t>Hyundai Motor Co Ltd</t>
  </si>
  <si>
    <t>KR7005380001</t>
  </si>
  <si>
    <t>Health &amp; Happiness H&amp;H International Holdings Ltd</t>
  </si>
  <si>
    <t>KYG4387E1070</t>
  </si>
  <si>
    <t>SK Telecom Co Ltd</t>
  </si>
  <si>
    <t>KR7017670001</t>
  </si>
  <si>
    <t>Xinyi Solar Holdings Ltd</t>
  </si>
  <si>
    <t>KYG9829N1025</t>
  </si>
  <si>
    <t>Industrial Manufacturing</t>
  </si>
  <si>
    <t>Hon Hai Precision Industry Co Ltd</t>
  </si>
  <si>
    <t>TW0002317005</t>
  </si>
  <si>
    <t>Foreign Mutual Fund Units</t>
  </si>
  <si>
    <t>YUANTA/P-SHRS TW DVD PLUS ETF</t>
  </si>
  <si>
    <t>TW0000056001</t>
  </si>
  <si>
    <t>Foreign Mutual Fund</t>
  </si>
  <si>
    <t>Zensar Technologies Ltd</t>
  </si>
  <si>
    <t>INE520A01027</t>
  </si>
  <si>
    <t>Birlasoft Ltd</t>
  </si>
  <si>
    <t>INE836A01035</t>
  </si>
  <si>
    <t>Rategain Travel Technologies Ltd</t>
  </si>
  <si>
    <t>INE0CLI01024</t>
  </si>
  <si>
    <t>Indiamart Intermesh Ltd</t>
  </si>
  <si>
    <t>INE933S01016</t>
  </si>
  <si>
    <t>CE Info Systems Ltd</t>
  </si>
  <si>
    <t>INE0BV301023</t>
  </si>
  <si>
    <t>Mphasis Ltd</t>
  </si>
  <si>
    <t>INE356A01018</t>
  </si>
  <si>
    <t>Persistent Systems Ltd</t>
  </si>
  <si>
    <t>INE262H01013</t>
  </si>
  <si>
    <t>Coforge Ltd</t>
  </si>
  <si>
    <t>INE591G01017</t>
  </si>
  <si>
    <t>Info Edge (India) Ltd</t>
  </si>
  <si>
    <t>INE663F01024</t>
  </si>
  <si>
    <t>Intellect Design Arena Ltd</t>
  </si>
  <si>
    <t>INE306R01017</t>
  </si>
  <si>
    <t>Firstsource Solutions Ltd</t>
  </si>
  <si>
    <t>INE684F01012</t>
  </si>
  <si>
    <t>One 97 Communications Ltd</t>
  </si>
  <si>
    <t>INE982J01020</t>
  </si>
  <si>
    <t>FSN E-Commerce Ventures Ltd</t>
  </si>
  <si>
    <t>INE388Y01029</t>
  </si>
  <si>
    <t>Netweb Technologies India Ltd</t>
  </si>
  <si>
    <t>INE0NT901020</t>
  </si>
  <si>
    <t>Tracxn Technologies Ltd</t>
  </si>
  <si>
    <t>INE0HMF01019</t>
  </si>
  <si>
    <t>Xelpmoc Design and Tech Ltd</t>
  </si>
  <si>
    <t>INE01P501012</t>
  </si>
  <si>
    <t>Amazon.com INC</t>
  </si>
  <si>
    <t>US0231351067</t>
  </si>
  <si>
    <t>Freshworks Inc</t>
  </si>
  <si>
    <t>US3580541049</t>
  </si>
  <si>
    <t>Alibaba Group Holding Ltd</t>
  </si>
  <si>
    <t>KYG017191142</t>
  </si>
  <si>
    <t>Makemytrip Ltd</t>
  </si>
  <si>
    <t>MU0295S00016</t>
  </si>
  <si>
    <t>Meta Platforms Inc</t>
  </si>
  <si>
    <t>US30303M1027</t>
  </si>
  <si>
    <t>Tencent Holdings Ltd</t>
  </si>
  <si>
    <t>KYG875721634</t>
  </si>
  <si>
    <t>Apple Inc</t>
  </si>
  <si>
    <t>US0378331005</t>
  </si>
  <si>
    <t>Samsung Electronics Co. Ltd</t>
  </si>
  <si>
    <t>KR7005930003</t>
  </si>
  <si>
    <t>Microsoft Corp</t>
  </si>
  <si>
    <t>US5949181045</t>
  </si>
  <si>
    <t>Intel Corp</t>
  </si>
  <si>
    <t>US4581401001</t>
  </si>
  <si>
    <t>LG Chem Ltd</t>
  </si>
  <si>
    <t>KR7051910008</t>
  </si>
  <si>
    <t>Chemicals &amp; Petrochemicals</t>
  </si>
  <si>
    <t>Samsung Sdi Co Ltd</t>
  </si>
  <si>
    <t>KR7006400006</t>
  </si>
  <si>
    <t>Zoom Video Communications Inc</t>
  </si>
  <si>
    <t>US98980L1017</t>
  </si>
  <si>
    <t>Franklin Technology Fund, Class I (Acc)</t>
  </si>
  <si>
    <t>LU0626261944</t>
  </si>
  <si>
    <t>Equitas Small Finance Bank Ltd</t>
  </si>
  <si>
    <t>INE063P01018</t>
  </si>
  <si>
    <t>Brigade Enterprises Ltd</t>
  </si>
  <si>
    <t>INE791I01019</t>
  </si>
  <si>
    <t>Realty</t>
  </si>
  <si>
    <t>Deepak Nitrite Ltd</t>
  </si>
  <si>
    <t>INE288B01029</t>
  </si>
  <si>
    <t>J.B. Chemicals &amp; Pharmaceuticals Ltd</t>
  </si>
  <si>
    <t>INE572A01028</t>
  </si>
  <si>
    <t>KPIT Technologies Ltd</t>
  </si>
  <si>
    <t>INE04I401011</t>
  </si>
  <si>
    <t>Karur Vysya Bank Ltd</t>
  </si>
  <si>
    <t>INE036D01028</t>
  </si>
  <si>
    <t>Carborundum Universal Ltd</t>
  </si>
  <si>
    <t>INE120A01034</t>
  </si>
  <si>
    <t>Finolex Cables Ltd</t>
  </si>
  <si>
    <t>INE235A01022</t>
  </si>
  <si>
    <t>CCL Products (India) Ltd</t>
  </si>
  <si>
    <t>INE421D01022</t>
  </si>
  <si>
    <t>Ahluwalia Contracts (India) Ltd</t>
  </si>
  <si>
    <t>INE758C01029</t>
  </si>
  <si>
    <t>Cyient Ltd</t>
  </si>
  <si>
    <t>INE136B01020</t>
  </si>
  <si>
    <t>Ion Exchange (India) Ltd</t>
  </si>
  <si>
    <t>INE570A01022</t>
  </si>
  <si>
    <t>K.P.R. Mill Ltd</t>
  </si>
  <si>
    <t>INE930H01031</t>
  </si>
  <si>
    <t>Textiles &amp; Apparels</t>
  </si>
  <si>
    <t>Syrma SGS Technology Ltd</t>
  </si>
  <si>
    <t>INE0DYJ01015</t>
  </si>
  <si>
    <t>KNR Constructions Ltd</t>
  </si>
  <si>
    <t>INE634I01029</t>
  </si>
  <si>
    <t>Tube Investments of India Ltd</t>
  </si>
  <si>
    <t>INE974X01010</t>
  </si>
  <si>
    <t>Chemplast Sanmar Ltd</t>
  </si>
  <si>
    <t>INE488A01050</t>
  </si>
  <si>
    <t>Sobha Ltd</t>
  </si>
  <si>
    <t>INE671H01015</t>
  </si>
  <si>
    <t>DCB Bank Ltd</t>
  </si>
  <si>
    <t>INE503A01015</t>
  </si>
  <si>
    <t>Blue Star Ltd</t>
  </si>
  <si>
    <t>INE472A01039</t>
  </si>
  <si>
    <t>Data Patterns India Ltd</t>
  </si>
  <si>
    <t>INE0IX101010</t>
  </si>
  <si>
    <t>Nesco Ltd</t>
  </si>
  <si>
    <t>INE317F01035</t>
  </si>
  <si>
    <t>Mrs Bectors Food Specialities Ltd</t>
  </si>
  <si>
    <t>INE495P01012</t>
  </si>
  <si>
    <t>Techno Electric &amp; Engineering Co Ltd</t>
  </si>
  <si>
    <t>INE285K01026</t>
  </si>
  <si>
    <t>Lemon Tree Hotels Ltd</t>
  </si>
  <si>
    <t>INE970X01018</t>
  </si>
  <si>
    <t>GHCL Ltd</t>
  </si>
  <si>
    <t>INE539A01019</t>
  </si>
  <si>
    <t>Quess Corp Ltd</t>
  </si>
  <si>
    <t>INE615P01015</t>
  </si>
  <si>
    <t>Gateway Distriparks Ltd</t>
  </si>
  <si>
    <t>INE079J01017</t>
  </si>
  <si>
    <t>Shankara Building Products Ltd</t>
  </si>
  <si>
    <t>INE274V01019</t>
  </si>
  <si>
    <t>Cholamandalam Financial Holdings Ltd</t>
  </si>
  <si>
    <t>INE149A01033</t>
  </si>
  <si>
    <t>V.I.P. Industries Ltd</t>
  </si>
  <si>
    <t>INE054A01027</t>
  </si>
  <si>
    <t>MTAR Technologies Ltd</t>
  </si>
  <si>
    <t>INE864I01014</t>
  </si>
  <si>
    <t>Ujjivan Small Finance Bank Ltd</t>
  </si>
  <si>
    <t>INE551W01018</t>
  </si>
  <si>
    <t>S J S Enterprises Ltd</t>
  </si>
  <si>
    <t>INE284S01014</t>
  </si>
  <si>
    <t>TTK Prestige Ltd</t>
  </si>
  <si>
    <t>INE690A01028</t>
  </si>
  <si>
    <t>Tega Industries Ltd</t>
  </si>
  <si>
    <t>INE011K01018</t>
  </si>
  <si>
    <t>Kirloskar Pneumatic Co Ltd</t>
  </si>
  <si>
    <t>INE811A01020</t>
  </si>
  <si>
    <t>TV Today Network Ltd</t>
  </si>
  <si>
    <t>INE038F01029</t>
  </si>
  <si>
    <t>Entertainment</t>
  </si>
  <si>
    <t>Elecon Engineering Co Ltd</t>
  </si>
  <si>
    <t>INE205B01023</t>
  </si>
  <si>
    <t>TVS Supply Chain Solutions Ltd</t>
  </si>
  <si>
    <t>INE395N01027</t>
  </si>
  <si>
    <t>M M Forgings Ltd</t>
  </si>
  <si>
    <t>INE227C01017</t>
  </si>
  <si>
    <t>Apollo Pipes Ltd</t>
  </si>
  <si>
    <t>INE126J01016</t>
  </si>
  <si>
    <t>Indoco Remedies Ltd</t>
  </si>
  <si>
    <t>INE873D01024</t>
  </si>
  <si>
    <t>Gulf Oil Lubricants India Ltd</t>
  </si>
  <si>
    <t>INE635Q01029</t>
  </si>
  <si>
    <t>Hitachi Energy India Ltd</t>
  </si>
  <si>
    <t>INE07Y701011</t>
  </si>
  <si>
    <t>Electrical Equipment</t>
  </si>
  <si>
    <t>Vishnu Chemicals Ltd</t>
  </si>
  <si>
    <t>INE270I01022</t>
  </si>
  <si>
    <t>Aster DM Healthcare Ltd</t>
  </si>
  <si>
    <t>INE914M01019</t>
  </si>
  <si>
    <t>NCC Ltd</t>
  </si>
  <si>
    <t>INE868B01028</t>
  </si>
  <si>
    <t>Anand Rathi Wealth Ltd</t>
  </si>
  <si>
    <t>INE463V01026</t>
  </si>
  <si>
    <t>Titagarh Railsystems Ltd</t>
  </si>
  <si>
    <t>INE615H01020</t>
  </si>
  <si>
    <t>HeidelbergCement India Ltd</t>
  </si>
  <si>
    <t>INE578A01017</t>
  </si>
  <si>
    <t>Symphony Ltd</t>
  </si>
  <si>
    <t>INE225D01027</t>
  </si>
  <si>
    <t>Concord Biotech Ltd</t>
  </si>
  <si>
    <t>INE338H01029</t>
  </si>
  <si>
    <t>Global Health Ltd</t>
  </si>
  <si>
    <t>INE474Q01031</t>
  </si>
  <si>
    <t>INE919I04010</t>
  </si>
  <si>
    <t>Campus Activewear Ltd</t>
  </si>
  <si>
    <t>INE278Y01022</t>
  </si>
  <si>
    <t>SBFC Finance Ltd</t>
  </si>
  <si>
    <t>INE423Y01016</t>
  </si>
  <si>
    <t>S P Apparels Ltd</t>
  </si>
  <si>
    <t>INE212I01016</t>
  </si>
  <si>
    <t>Music Broadcast Ltd</t>
  </si>
  <si>
    <t>INE919I01024</t>
  </si>
  <si>
    <t>Harsha Engineers International Ltd</t>
  </si>
  <si>
    <t>INE0JUS01029</t>
  </si>
  <si>
    <t>Kirloskar Brothers Ltd</t>
  </si>
  <si>
    <t>INE732A01036</t>
  </si>
  <si>
    <t>GHCL Textiles Ltd</t>
  </si>
  <si>
    <t>INE0PA801013</t>
  </si>
  <si>
    <t>Federal Bank Ltd</t>
  </si>
  <si>
    <t>INE171A01029</t>
  </si>
  <si>
    <t>Sundram Fasteners Ltd</t>
  </si>
  <si>
    <t>INE387A01021</t>
  </si>
  <si>
    <t>Coromandel International Ltd</t>
  </si>
  <si>
    <t>INE169A01031</t>
  </si>
  <si>
    <t>Apollo Tyres Ltd</t>
  </si>
  <si>
    <t>INE438A01022</t>
  </si>
  <si>
    <t>Max Financial Services Ltd</t>
  </si>
  <si>
    <t>INE180A01020</t>
  </si>
  <si>
    <t>CG Power and Industrial Solutions Ltd</t>
  </si>
  <si>
    <t>INE067A01029</t>
  </si>
  <si>
    <t>REC Ltd</t>
  </si>
  <si>
    <t>INE020B01018</t>
  </si>
  <si>
    <t>Cummins India Ltd</t>
  </si>
  <si>
    <t>INE298A01020</t>
  </si>
  <si>
    <t>Dixon Technologies (India) Ltd</t>
  </si>
  <si>
    <t>INE935N01020</t>
  </si>
  <si>
    <t>Prestige Estates Projects Ltd</t>
  </si>
  <si>
    <t>INE811K01011</t>
  </si>
  <si>
    <t>J.K. Cement Ltd</t>
  </si>
  <si>
    <t>INE823G01014</t>
  </si>
  <si>
    <t>Mahindra &amp; Mahindra Financial Services Ltd</t>
  </si>
  <si>
    <t>INE774D01024</t>
  </si>
  <si>
    <t>Indian Hotels Co Ltd</t>
  </si>
  <si>
    <t>INE053A01029</t>
  </si>
  <si>
    <t>APL Apollo Tubes Ltd</t>
  </si>
  <si>
    <t>INE702C01027</t>
  </si>
  <si>
    <t>Max Healthcare Institute Ltd</t>
  </si>
  <si>
    <t>INE027H01010</t>
  </si>
  <si>
    <t>The Ramco Cements Ltd</t>
  </si>
  <si>
    <t>INE331A01037</t>
  </si>
  <si>
    <t>IPCA Laboratories Ltd</t>
  </si>
  <si>
    <t>INE571A01038</t>
  </si>
  <si>
    <t>Oberoi Realty Ltd</t>
  </si>
  <si>
    <t>INE093I01010</t>
  </si>
  <si>
    <t>Page Industries Ltd</t>
  </si>
  <si>
    <t>INE761H01022</t>
  </si>
  <si>
    <t>Abbott India Ltd</t>
  </si>
  <si>
    <t>INE358A01014</t>
  </si>
  <si>
    <t>Motherson Sumi Wiring India Ltd</t>
  </si>
  <si>
    <t>INE0FS801015</t>
  </si>
  <si>
    <t>United Breweries Ltd</t>
  </si>
  <si>
    <t>INE686F01025</t>
  </si>
  <si>
    <t>Phoenix Mills Ltd</t>
  </si>
  <si>
    <t>INE211B01039</t>
  </si>
  <si>
    <t>Laurus Labs Ltd</t>
  </si>
  <si>
    <t>INE947Q01028</t>
  </si>
  <si>
    <t>Ajanta Pharma Ltd</t>
  </si>
  <si>
    <t>INE031B01049</t>
  </si>
  <si>
    <t>Kansai Nerolac Paints Ltd</t>
  </si>
  <si>
    <t>INE531A01024</t>
  </si>
  <si>
    <t>PI Industries Ltd</t>
  </si>
  <si>
    <t>INE603J01030</t>
  </si>
  <si>
    <t>Ashok Leyland Ltd</t>
  </si>
  <si>
    <t>INE208A01029</t>
  </si>
  <si>
    <t>Whirlpool Of India Ltd</t>
  </si>
  <si>
    <t>INE716A01013</t>
  </si>
  <si>
    <t>Indraprastha Gas Ltd</t>
  </si>
  <si>
    <t>INE203G01027</t>
  </si>
  <si>
    <t>Bharat Forge Ltd</t>
  </si>
  <si>
    <t>INE465A01025</t>
  </si>
  <si>
    <t>Kajaria Ceramics Ltd</t>
  </si>
  <si>
    <t>INE217B01036</t>
  </si>
  <si>
    <t>Devyani International Ltd</t>
  </si>
  <si>
    <t>INE872J01023</t>
  </si>
  <si>
    <t>Alkem Laboratories Ltd</t>
  </si>
  <si>
    <t>INE540L01014</t>
  </si>
  <si>
    <t>Honeywell Automation India Ltd</t>
  </si>
  <si>
    <t>INE671A01010</t>
  </si>
  <si>
    <t>EPL Ltd</t>
  </si>
  <si>
    <t>INE255A01020</t>
  </si>
  <si>
    <t>L&amp;T Finance Holdings Ltd</t>
  </si>
  <si>
    <t>INE498L01015</t>
  </si>
  <si>
    <t>Suzlon Energy Ltd</t>
  </si>
  <si>
    <t>INE040H01021</t>
  </si>
  <si>
    <t>SKF India Ltd</t>
  </si>
  <si>
    <t>INE640A01023</t>
  </si>
  <si>
    <t>Piramal Pharma Ltd</t>
  </si>
  <si>
    <t>INE0DK501011</t>
  </si>
  <si>
    <t>TVS Motor Co Ltd</t>
  </si>
  <si>
    <t>INE494B01023</t>
  </si>
  <si>
    <t>Bosch Ltd</t>
  </si>
  <si>
    <t>INE323A01026</t>
  </si>
  <si>
    <t>Somany Ceramics Ltd</t>
  </si>
  <si>
    <t>INE355A01028</t>
  </si>
  <si>
    <t>Ganesha Ecosphere Ltd</t>
  </si>
  <si>
    <t>INE845D01014</t>
  </si>
  <si>
    <t>Avalon Technologies Ltd</t>
  </si>
  <si>
    <t>INE0LCL01028</t>
  </si>
  <si>
    <t>AIA Engineering Ltd</t>
  </si>
  <si>
    <t>INE212H01026</t>
  </si>
  <si>
    <t>Chennai Interactive Business Services Pvt Ltd ** ^^</t>
  </si>
  <si>
    <t>Cipla Ltd</t>
  </si>
  <si>
    <t>INE059A01026</t>
  </si>
  <si>
    <t>KEI Industries Ltd</t>
  </si>
  <si>
    <t>INE878B01027</t>
  </si>
  <si>
    <t>HDFC Life Insurance Co Ltd</t>
  </si>
  <si>
    <t>INE795G01014</t>
  </si>
  <si>
    <t>Samvardhana Motherson International Ltd</t>
  </si>
  <si>
    <t>INE775A01035</t>
  </si>
  <si>
    <t>Interglobe Aviation Ltd</t>
  </si>
  <si>
    <t>INE646L01027</t>
  </si>
  <si>
    <t>ITD Cementation India Ltd</t>
  </si>
  <si>
    <t>INE686A01026</t>
  </si>
  <si>
    <t>Century Textile &amp; Industries Ltd</t>
  </si>
  <si>
    <t>INE055A01016</t>
  </si>
  <si>
    <t>Paper, Forest &amp; Jute Products</t>
  </si>
  <si>
    <t>Arvind Fashions Ltd</t>
  </si>
  <si>
    <t>INE955V01021</t>
  </si>
  <si>
    <t>Quantum Information Systems ** ^^</t>
  </si>
  <si>
    <t>LIC Housing Finance Ltd</t>
  </si>
  <si>
    <t>INE115A01026</t>
  </si>
  <si>
    <t>Delhivery Ltd</t>
  </si>
  <si>
    <t>INE148O01028</t>
  </si>
  <si>
    <t>Zee Entertainment Enterprises Ltd</t>
  </si>
  <si>
    <t>INE256A01028</t>
  </si>
  <si>
    <t>Endurance Technologies Ltd</t>
  </si>
  <si>
    <t>INE913H01037</t>
  </si>
  <si>
    <t>Godrej Consumer Products Ltd</t>
  </si>
  <si>
    <t>INE102D01028</t>
  </si>
  <si>
    <t>Dalmia Bharat Ltd</t>
  </si>
  <si>
    <t>INE00R701025</t>
  </si>
  <si>
    <t>AU Small Finance Bank Ltd</t>
  </si>
  <si>
    <t>INE949L01017</t>
  </si>
  <si>
    <t>Nippon Life India Asset Management Ltd</t>
  </si>
  <si>
    <t>INE298J01013</t>
  </si>
  <si>
    <t>Eicher Motors Ltd</t>
  </si>
  <si>
    <t>INE066A01021</t>
  </si>
  <si>
    <t>SBI Life Insurance Co Ltd</t>
  </si>
  <si>
    <t>INE123W01016</t>
  </si>
  <si>
    <t>Balkrishna Industries Ltd</t>
  </si>
  <si>
    <t>INE787D01026</t>
  </si>
  <si>
    <t>Apollo Hospitals Enterprise Ltd</t>
  </si>
  <si>
    <t>INE437A01024</t>
  </si>
  <si>
    <t>Torrent Pharmaceuticals Ltd</t>
  </si>
  <si>
    <t>INE685A01028</t>
  </si>
  <si>
    <t>ICICI Lombard General Insurance Co Ltd</t>
  </si>
  <si>
    <t>INE765G01017</t>
  </si>
  <si>
    <t>HDFC Asset Management Company Ltd</t>
  </si>
  <si>
    <t>INE127D01025</t>
  </si>
  <si>
    <t>NRB Bearings Ltd</t>
  </si>
  <si>
    <t>INE349A01021</t>
  </si>
  <si>
    <t>Tata Consumer Products Ltd</t>
  </si>
  <si>
    <t>INE192A01025</t>
  </si>
  <si>
    <t>Taiwan Semiconductor Manufacturing Co. Ltd</t>
  </si>
  <si>
    <t>TW0002330008</t>
  </si>
  <si>
    <t>AIA Group Ltd</t>
  </si>
  <si>
    <t>HK0000069689</t>
  </si>
  <si>
    <t>Bank Central Asia Tbk Pt</t>
  </si>
  <si>
    <t>ID1000109507</t>
  </si>
  <si>
    <t>Budweiser Brewing Co APAC Ltd</t>
  </si>
  <si>
    <t>KYG1674K1013</t>
  </si>
  <si>
    <t>Meituan</t>
  </si>
  <si>
    <t>KYG596691041</t>
  </si>
  <si>
    <t>DBS Group Holdings Ltd</t>
  </si>
  <si>
    <t>SG1L01001701</t>
  </si>
  <si>
    <t>SK Hynix Inc</t>
  </si>
  <si>
    <t>KR7000660001</t>
  </si>
  <si>
    <t>Midea Group Co Ltd</t>
  </si>
  <si>
    <t>CNE100001QQ5</t>
  </si>
  <si>
    <t>Techtronic Industries Co. Ltd</t>
  </si>
  <si>
    <t>HK0669013440</t>
  </si>
  <si>
    <t>Hong Kong Exchanges And Clearing Ltd</t>
  </si>
  <si>
    <t>HK0388045442</t>
  </si>
  <si>
    <t>JD.Com Inc</t>
  </si>
  <si>
    <t>KYG8208B1014</t>
  </si>
  <si>
    <t>SM Investments Corp</t>
  </si>
  <si>
    <t>PHY806761029</t>
  </si>
  <si>
    <t>Weichai Power Co Ltd</t>
  </si>
  <si>
    <t>CNE1000004L9</t>
  </si>
  <si>
    <t>Ping An Insurance (Group) Co. Of China Ltd, H</t>
  </si>
  <si>
    <t>CNE1000003X6</t>
  </si>
  <si>
    <t>China Mengniu Dairy Co. Ltd</t>
  </si>
  <si>
    <t>KYG210961051</t>
  </si>
  <si>
    <t>Agricultural Food &amp; other Products</t>
  </si>
  <si>
    <t>Sumber Alfaria Trijaya Tbk PT</t>
  </si>
  <si>
    <t>ID1000128705</t>
  </si>
  <si>
    <t>China Merchants Bank Co Ltd</t>
  </si>
  <si>
    <t>CNE1000002M1</t>
  </si>
  <si>
    <t>Semen Indonesia (Persero) Tbk PT</t>
  </si>
  <si>
    <t>ID1000106800</t>
  </si>
  <si>
    <t>Trip.Com Group Ltd, (ADR)</t>
  </si>
  <si>
    <t>US89677Q1076</t>
  </si>
  <si>
    <t>Yum China Holdings INC</t>
  </si>
  <si>
    <t>US98850P1093</t>
  </si>
  <si>
    <t>Shenzhen Inovance Technology Co Ltd</t>
  </si>
  <si>
    <t>CNE100000V46</t>
  </si>
  <si>
    <t>Wuxi Biologics Cayman Inc</t>
  </si>
  <si>
    <t>KYG970081173</t>
  </si>
  <si>
    <t>Minor International Pcl, Fgn.</t>
  </si>
  <si>
    <t>TH0128B10Z17</t>
  </si>
  <si>
    <t>Longi Green Energy Technology Co Ltd</t>
  </si>
  <si>
    <t>CNE100001FR6</t>
  </si>
  <si>
    <t>SF Holding Co Ltd</t>
  </si>
  <si>
    <t>CNE100000L63</t>
  </si>
  <si>
    <t>Guangzhou Tinci Materials Technology Co Ltd</t>
  </si>
  <si>
    <t>CNE100001RG4</t>
  </si>
  <si>
    <t>Sea Ltd (ADR)</t>
  </si>
  <si>
    <t>US81141R1005</t>
  </si>
  <si>
    <t>Bangkok Dusit Medical Services Pcl</t>
  </si>
  <si>
    <t>TH0264A10Z12</t>
  </si>
  <si>
    <t>China Resources Land Ltd</t>
  </si>
  <si>
    <t>KYG2108Y1052</t>
  </si>
  <si>
    <t>L&amp;F Co Ltd</t>
  </si>
  <si>
    <t>KR7066970005</t>
  </si>
  <si>
    <t>Beijing Oriental Yuhong Waterproof Technology Co Ltd</t>
  </si>
  <si>
    <t>CNE100000CS3</t>
  </si>
  <si>
    <t>Bajaj Finance Ltd</t>
  </si>
  <si>
    <t>INE296A01024</t>
  </si>
  <si>
    <t>Bajaj Finserv Ltd</t>
  </si>
  <si>
    <t>INE918I01026</t>
  </si>
  <si>
    <t>Nestle India Ltd</t>
  </si>
  <si>
    <t>INE239A01016</t>
  </si>
  <si>
    <t>Adani Enterprises Ltd</t>
  </si>
  <si>
    <t>INE423A01024</t>
  </si>
  <si>
    <t>Metals &amp; Minerals Trading</t>
  </si>
  <si>
    <t>JSW Steel Ltd</t>
  </si>
  <si>
    <t>INE019A01038</t>
  </si>
  <si>
    <t>Adani Ports and Special Economic Zone Ltd</t>
  </si>
  <si>
    <t>INE742F01042</t>
  </si>
  <si>
    <t>Transport Infrastructure</t>
  </si>
  <si>
    <t>Wipro Ltd</t>
  </si>
  <si>
    <t>INE075A01022</t>
  </si>
  <si>
    <t>Britannia Industries Ltd</t>
  </si>
  <si>
    <t>INE216A01030</t>
  </si>
  <si>
    <t>Ltimindtree Ltd</t>
  </si>
  <si>
    <t>INE214T01019</t>
  </si>
  <si>
    <t>Divi's Laboratories Ltd</t>
  </si>
  <si>
    <t>INE361B01024</t>
  </si>
  <si>
    <t>Hero MotoCorp Ltd</t>
  </si>
  <si>
    <t>INE158A01026</t>
  </si>
  <si>
    <t>Bharat Petroleum Corporation Ltd</t>
  </si>
  <si>
    <t>INE029A01011</t>
  </si>
  <si>
    <t>UPL Ltd</t>
  </si>
  <si>
    <t>INE628A01036</t>
  </si>
  <si>
    <t>Franklin U.S. Opportunities Fund, Class I (Acc)</t>
  </si>
  <si>
    <t>LU0195948665</t>
  </si>
  <si>
    <t>Templeton European Opportunities Fund, Class I (Acc)</t>
  </si>
  <si>
    <t>LU0195949390</t>
  </si>
  <si>
    <t>Mutual Fund Units</t>
  </si>
  <si>
    <t>Franklin India Bluechip Fund Direct-Growth Plan</t>
  </si>
  <si>
    <t>INF090I01FN7</t>
  </si>
  <si>
    <t>Nippon India ETF Gold Bees</t>
  </si>
  <si>
    <t>INF204KB17I5</t>
  </si>
  <si>
    <t>INF109K013N3</t>
  </si>
  <si>
    <t>INF200K01VE4</t>
  </si>
  <si>
    <t>Franklin India Short Term Income Plan - Segregated Portfolio 2 - 10.90% Vodafone Idea Ltd 02 Sep 2023 - Direct - Growth Plan ^^</t>
  </si>
  <si>
    <t>INF090I01UY3</t>
  </si>
  <si>
    <t>Franklin India Short-Term Income Plan (No. of Segregated Portfolios in the Scheme- 3) - (under winding up) Direct-Growth Plan ^^ $$$</t>
  </si>
  <si>
    <t>INF090I01GK1</t>
  </si>
  <si>
    <t>Franklin India Liquid Fund Direct-Growth Plan</t>
  </si>
  <si>
    <t>INF090I01JV2</t>
  </si>
  <si>
    <t>Franklin India Short Term Income Plan-Segregated Portfolio 3- 9.50% Yes Bank Ltd CO 23 Dec 2021-Direct-Growth Plan</t>
  </si>
  <si>
    <t>INF090I01VS3</t>
  </si>
  <si>
    <t>Franklin India Flexi Cap Fund-Direct Growth Plan (Formerly known as Franklin India Equity Fund)</t>
  </si>
  <si>
    <t>INF090I01FK3</t>
  </si>
  <si>
    <t>Franklin India Dynamic Accrual Fund - Segregated Portfolio 2 - 10.90% Vodafone Idea Ltd 02 Sep 2023 - Direct - Growth Plan ^^</t>
  </si>
  <si>
    <t>INF090I01TX7</t>
  </si>
  <si>
    <t>Franklin India Dynamic Accrual Fund- Segregated Portfolio 3- 9.50% Yes Bank Ltd CO 23 Dec 2021-Direct-Growth Plan</t>
  </si>
  <si>
    <t>INF090I01WD3</t>
  </si>
  <si>
    <t xml:space="preserve">h) Risk-o-meter </t>
  </si>
  <si>
    <t>Primary Benchmark: Nifty Equity Savings Index</t>
  </si>
  <si>
    <t>Risk level based on portfolio as on August 31, 2023</t>
  </si>
  <si>
    <t>Risk level of primary benchmark as on August 31, 2023</t>
  </si>
  <si>
    <t xml:space="preserve">f) Risk-o-meter </t>
  </si>
  <si>
    <t>Primary Benchmark: CRISIL Hybrid 35+65 - Aggressive Index</t>
  </si>
  <si>
    <t>Primary Benchmark: Nifty 50 Hybrid Composite Debt 50:50 Index</t>
  </si>
  <si>
    <t xml:space="preserve">d) Risk-o-meter </t>
  </si>
  <si>
    <t>Primary Benchmark: S&amp;P BSE Teck</t>
  </si>
  <si>
    <t xml:space="preserve">e) Risk-o-meter </t>
  </si>
  <si>
    <t>Primary Benchmark: Nifty Smallcap 250</t>
  </si>
  <si>
    <t>Primary Benchmark: Nifty Midcap 150</t>
  </si>
  <si>
    <t>Primary Benchmark: NIFTY 500</t>
  </si>
  <si>
    <t>^ Franklin India Equity Fund is renamed as Franklin India Flexi Cap Fund effective Jan 29, 2021.</t>
  </si>
  <si>
    <t>Primary Benchmark: NIFTY LargeMidcap 250</t>
  </si>
  <si>
    <t>Primary Benchmark: Nifty 100</t>
  </si>
  <si>
    <t>Primary Benchmark: S&amp;P BSE India Infrastructure Index</t>
  </si>
  <si>
    <t>Primary Benchmark: MSCI Asia (ex-Japan) Standard Index</t>
  </si>
  <si>
    <t>Primary Benchmark: Nifty 50</t>
  </si>
  <si>
    <t>^ Franklin India Index Fund – NSE Nifty Plan is renamed as Franklin India NSE Nifty 50 Index Fund effective July 01, 2022.</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</si>
  <si>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</si>
  <si>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</si>
  <si>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</si>
  <si>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40% Nifty 500 TRI + 40% Nifty Short Duration Debt Index + 20% domestic gold price (Effective December 19, 2022, the benchmark of the scheme has been changed from CRISIL Hybrid 35+65 - Aggressive Index )</t>
  </si>
  <si>
    <t>^ Franklin India Multi-Asset Solution Fund is renamed as Franklin India Multi-Asset Solution Fund of Funds effective Dec 19, 2022.</t>
  </si>
  <si>
    <t>Primary Benchmark: CRISIL Hybrid 50+50 - Moderate Index (Effective December 19, 2022, the benchmark of the scheme has been changed from CRISIL Hybrid 35+65 - Aggressive Index )</t>
  </si>
  <si>
    <t>** Pursuant to recent market developments and in the interest of unitholders, all Plans under Franklin India Life Stage Fund of Funds (FILSF) have been merged with Franklin India Dynamic Asset Allocation Fund of Funds (FIDAAF) as on December 19, 2022.</t>
  </si>
  <si>
    <t>7.06% GOI 2028 (10-Apr-2028)</t>
  </si>
  <si>
    <t>Rs. 10,898.20 Lacs</t>
  </si>
  <si>
    <t>7.26% GOI 2033 (06-Feb-2033)</t>
  </si>
  <si>
    <t>Nifty Index Future  - 28-September-23</t>
  </si>
  <si>
    <t>7.18% GOI 2033 (14-Aug-2033)</t>
  </si>
  <si>
    <t>Rs. 24,830.83 Lacs</t>
  </si>
  <si>
    <t>Music Broadcast Ltd (Non- Convertible Preference Shares)</t>
  </si>
  <si>
    <t xml:space="preserve">d) During the month additional instances of fair valuation/deviation from valuation price provided by the valuation agencies </t>
  </si>
  <si>
    <t>Refer below link for rationale of devation under Valuation policy</t>
  </si>
  <si>
    <t>https://www.franklintempletonindia.com/reports?firstFilter=4</t>
  </si>
  <si>
    <t>Franklin India Flexi Cap Fund ( Formerly known as Franklin India Equity Fund) ^</t>
  </si>
  <si>
    <t>Franklin India NSE Nifty 50 Index Fund (Formerly known as Franklin India Index Fund – NSE Nifty Plan) ^</t>
  </si>
  <si>
    <t>Franklin India Feeder - Templeton European Opportunities Fund ( Formerly known as Franklin India Feeder - Franklin European Growth Fund) ^</t>
  </si>
  <si>
    <t>ICICI Prudential Short Term Fund Direct - Growth Plan</t>
  </si>
  <si>
    <t>SBI Short Term Debt Fund Direct - Growth Plan</t>
  </si>
  <si>
    <t>$$$ This scheme is under winding-up and SBI Funds Management Private Limited has been appointed as the liquidator as per the order of Hon'ble Supreme Court dated February 12, 2021.</t>
  </si>
  <si>
    <t>Franklin India Multi-Asset Solution Fund of Funds (Formerly known as Franklin India Multi-Asset Solution Fund) ^</t>
  </si>
  <si>
    <t>Franklin India Dynamic Asset Allocation Fund Of Funds **</t>
  </si>
  <si>
    <t>Franklin India Liquid Fund</t>
  </si>
  <si>
    <t>INE916DA7QR4</t>
  </si>
  <si>
    <t>5.50% Kotak Mahindra Prime Ltd (12-Oct-2023) **</t>
  </si>
  <si>
    <t>INE094A08085</t>
  </si>
  <si>
    <t>4.79% Hindustan Petroleum Corporation Ltd (23-Oct-2023) **</t>
  </si>
  <si>
    <t>INE090A08TU6</t>
  </si>
  <si>
    <t>7.60% ICICI Bank Ltd (07-Oct-2023) **</t>
  </si>
  <si>
    <t>INE562A16LV2</t>
  </si>
  <si>
    <t>Indian Bank (01-Sep-2023)</t>
  </si>
  <si>
    <t>INE476A16VT8</t>
  </si>
  <si>
    <t>Canara Bank (15-Sep-2023)</t>
  </si>
  <si>
    <t>INE476A16VW2</t>
  </si>
  <si>
    <t>Canara Bank (26-Sep-2023) **</t>
  </si>
  <si>
    <t>INE238AD6108</t>
  </si>
  <si>
    <t>Axis Bank Ltd (10-Oct-2023) **</t>
  </si>
  <si>
    <t>INE028A16DO6</t>
  </si>
  <si>
    <t>Bank of Baroda (20-Oct-2023) **</t>
  </si>
  <si>
    <t>INE160A16NK4</t>
  </si>
  <si>
    <t>Punjab National Bank (27-Oct-2023) **</t>
  </si>
  <si>
    <t>INE476A16WI9</t>
  </si>
  <si>
    <t>Canara Bank (21-Nov-2023) **</t>
  </si>
  <si>
    <t>INE028A16DR9</t>
  </si>
  <si>
    <t>Bank of Baroda (23-Nov-2023) **</t>
  </si>
  <si>
    <t>INE562A16MD8</t>
  </si>
  <si>
    <t>Indian Bank (24-Nov-2023) **</t>
  </si>
  <si>
    <t>INE692A16GC7</t>
  </si>
  <si>
    <t>Union Bank of India (08-Sep-2023) **</t>
  </si>
  <si>
    <t>INE692A16GF0</t>
  </si>
  <si>
    <t>Union Bank of India (12-Sep-2023) **</t>
  </si>
  <si>
    <t>INE018A14JR2</t>
  </si>
  <si>
    <t>Larsen &amp; Toubro Ltd (12-Sep-2023) **@</t>
  </si>
  <si>
    <t>INE556F14JI9</t>
  </si>
  <si>
    <t>Small Industries Development Bank Of India (15-Sep-2023) **@</t>
  </si>
  <si>
    <t>INE557F14FI5</t>
  </si>
  <si>
    <t>National Housing Bank (29-Sep-2023) **@</t>
  </si>
  <si>
    <t>INE212K14155</t>
  </si>
  <si>
    <t>SBICAP Securities Ltd (24-Nov-2023) **@</t>
  </si>
  <si>
    <t>INE261F14KB9</t>
  </si>
  <si>
    <t>National Bank For Agriculture &amp; Rural Development (12-Sep-2023) **@</t>
  </si>
  <si>
    <t>INE110O14AG0</t>
  </si>
  <si>
    <t>Axis Securities Ltd (25-Sep-2023) **@</t>
  </si>
  <si>
    <t>INE700G14FP4</t>
  </si>
  <si>
    <t>HDFC Securities Ltd (20-Oct-2023) **@</t>
  </si>
  <si>
    <t>INE763G14QJ2</t>
  </si>
  <si>
    <t>ICICI Securities Ltd (26-Oct-2023) **@</t>
  </si>
  <si>
    <t>INE692Q14AZ2</t>
  </si>
  <si>
    <t>Toyota Financial Services India Ltd (22-Nov-2023) **@</t>
  </si>
  <si>
    <t>INE110L14RD7</t>
  </si>
  <si>
    <t>Reliance Jio Infocomm Ltd (29-Sep-2023) **@</t>
  </si>
  <si>
    <t>Treasury Bill</t>
  </si>
  <si>
    <t>IN002023X211</t>
  </si>
  <si>
    <t>91 DTB (17-Nov-2023)</t>
  </si>
  <si>
    <t>IN002023X138</t>
  </si>
  <si>
    <t>91 DTB (29-Sep-2023)</t>
  </si>
  <si>
    <t>IN002022Y500</t>
  </si>
  <si>
    <t>182 DTB (07-Sep-2023)</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</si>
  <si>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</si>
  <si>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</si>
  <si>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</si>
  <si>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</si>
  <si>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</si>
  <si>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</si>
  <si>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</si>
  <si>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</si>
  <si>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</si>
  <si>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</si>
  <si>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</si>
  <si>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</si>
  <si>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IDCW Plan - Growth</t>
  </si>
  <si>
    <t xml:space="preserve">      Unclaimed Redemption Investor Education Plan - Growth</t>
  </si>
  <si>
    <t xml:space="preserve">      Unclaimed IDCW Investor Education Plan - Growth</t>
  </si>
  <si>
    <t>c) Residual maturity / Average Maturity as on 31-Aug-2023</t>
  </si>
  <si>
    <t>e) Risk-o-meter</t>
  </si>
  <si>
    <t>Primary Benchmark: Tier-1 Index:  CRISIL Liquid Debt B-I Index (The benchmark is renamed from CRISIL Liquid Fund BI Index w.e.f Apr 3, 2023)</t>
  </si>
  <si>
    <t>Risk level of tier-1 benchmark as on August 31, 2023</t>
  </si>
  <si>
    <t>Tier-2 Index: CRISIL Liquid Debt A-I Index (The benchmark is renamed from CRISIL Liquid Fund AI Index w.e.f Apr 3, 2023)</t>
  </si>
  <si>
    <t>Risk level of tier-2 benchmark as on August 31, 2023</t>
  </si>
  <si>
    <t>Franklin India Overnight Fund</t>
  </si>
  <si>
    <t>IN002022Y518</t>
  </si>
  <si>
    <t>182 DTB (14-Sep-2023)</t>
  </si>
  <si>
    <t xml:space="preserve">      Daily IDCW Plan</t>
  </si>
  <si>
    <t xml:space="preserve">      Weekly IDCW Plan</t>
  </si>
  <si>
    <t xml:space="preserve">      Direct Daily IDCW Plan</t>
  </si>
  <si>
    <t xml:space="preserve">      Direct Weekly IDCW Plan</t>
  </si>
  <si>
    <t xml:space="preserve">      Unclaimed Redemption Plan</t>
  </si>
  <si>
    <t xml:space="preserve">      Unclaimed IDCW Plan</t>
  </si>
  <si>
    <t xml:space="preserve">      Unclaimed Redemption Investor Education Plan</t>
  </si>
  <si>
    <t xml:space="preserve">      Unclaimed IDCW Investor Education Plan</t>
  </si>
  <si>
    <t>Primary Benchmark: Tier-1 Index: CRISIL Liquid Overnight Index (The benchmark is renamed from CRISIL Overnight Fund AI Index w.e.f Apr 3, 2023)</t>
  </si>
  <si>
    <t>Franklin India Money Market Fund (formerly known as Franklin India Savings Fund) ^</t>
  </si>
  <si>
    <t>INE238AD6215</t>
  </si>
  <si>
    <t>Axis Bank Ltd (06-Dec-2023)</t>
  </si>
  <si>
    <t>INE476A16UL7</t>
  </si>
  <si>
    <t>Canara Bank (15-Dec-2023) **</t>
  </si>
  <si>
    <t>INE692A16FV9</t>
  </si>
  <si>
    <t>Union Bank of India (06-Feb-2024) **</t>
  </si>
  <si>
    <t>INE237A161T7</t>
  </si>
  <si>
    <t>Kotak Mahindra Bank Ltd (29-Feb-2024) **</t>
  </si>
  <si>
    <t>INE562A16LN9</t>
  </si>
  <si>
    <t>Indian Bank (05-Mar-2024) **</t>
  </si>
  <si>
    <t>INE261F16710</t>
  </si>
  <si>
    <t>National Bank For Agriculture &amp; Rural Development (13-Mar-2024) **</t>
  </si>
  <si>
    <t>INE062A16481</t>
  </si>
  <si>
    <t>State Bank Of India (15-Mar-2024) **</t>
  </si>
  <si>
    <t>INE556F16AG7</t>
  </si>
  <si>
    <t>Small Industries Development Bank of India (14-Mar-2024) **</t>
  </si>
  <si>
    <t>INE040A16DU8</t>
  </si>
  <si>
    <t>HDFC Bank Ltd (20-Mar-2024) **</t>
  </si>
  <si>
    <t>INE090A167Z7</t>
  </si>
  <si>
    <t>ICICI Bank Ltd (26-Mar-2024) **</t>
  </si>
  <si>
    <t>INE160A16NH0</t>
  </si>
  <si>
    <t>Punjab National Bank (07-Mar-2024) **</t>
  </si>
  <si>
    <t>INE018A14JV4</t>
  </si>
  <si>
    <t>Larsen &amp; Toubro Ltd (17-Oct-2023) **@</t>
  </si>
  <si>
    <t>INE891K14MB9</t>
  </si>
  <si>
    <t>Axis Finance Ltd (28-Feb-2024) **@</t>
  </si>
  <si>
    <t>INE692Q14AY5</t>
  </si>
  <si>
    <t>Toyota Financial Services India Ltd (07-Mar-2024) **@</t>
  </si>
  <si>
    <t>INE975F14YC3</t>
  </si>
  <si>
    <t>Kotak Mahindra Investments Ltd (15-Mar-2024) **@</t>
  </si>
  <si>
    <t>INE860H140S0</t>
  </si>
  <si>
    <t>Aditya Birla Finance Ltd (15-Dec-2023) **@</t>
  </si>
  <si>
    <t>INE916D142N5</t>
  </si>
  <si>
    <t>Kotak Mahindra Prime Ltd (21-May-2024) **@</t>
  </si>
  <si>
    <t>INE929O14AL3</t>
  </si>
  <si>
    <t>Reliance Retail Ventures Ltd (01-Sep-2023)@</t>
  </si>
  <si>
    <t>INE121A14UX9</t>
  </si>
  <si>
    <t>Cholamandalam Investment and Finance Co Ltd (04-Oct-2023) **@</t>
  </si>
  <si>
    <t>IN002023Y177</t>
  </si>
  <si>
    <t>182 DTB (25-Jan-2024)</t>
  </si>
  <si>
    <t>IN002023Y227</t>
  </si>
  <si>
    <t>182 DTB (22-Feb-2024)</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</si>
  <si>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</si>
  <si>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</si>
  <si>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</si>
  <si>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</si>
  <si>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</si>
  <si>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</si>
  <si>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</si>
  <si>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</si>
  <si>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 xml:space="preserve">Primary Benchmark: Tier-1 Index: NIFTY Money Market Index B-I </t>
  </si>
  <si>
    <t>Tier-2 Index: NIFTY Money Market Index A-I</t>
  </si>
  <si>
    <t>^ Franklin India Savings Fund is renames as Franklin India Money Market effective May 15, 2023.</t>
  </si>
  <si>
    <t>Franklin India Floating Rate Fund</t>
  </si>
  <si>
    <t>INE651J07739</t>
  </si>
  <si>
    <t>JM Financial Credit Solutions Ltd (1Y SBI MCLR + 460 Bps) (23-Jul-2024) **</t>
  </si>
  <si>
    <t>ICRA AA</t>
  </si>
  <si>
    <t>INE692Q14AW9</t>
  </si>
  <si>
    <t>Toyota Financial Services India Ltd (20-Nov-2023) **@</t>
  </si>
  <si>
    <t>INE040A14136</t>
  </si>
  <si>
    <t>HDFC Bank Ltd (28-Nov-2023) **@</t>
  </si>
  <si>
    <t>IN0020210160</t>
  </si>
  <si>
    <t>GOI FRB 2028 (04-Oct-2028)</t>
  </si>
  <si>
    <t>IN0020180041</t>
  </si>
  <si>
    <t>GOI FRB 2031 (07-Dec-2031)</t>
  </si>
  <si>
    <t>IN0020200120</t>
  </si>
  <si>
    <t>GOI FRB 2033 (22-Sep-2033)</t>
  </si>
  <si>
    <t>IN0020210137</t>
  </si>
  <si>
    <t>GOI FRB 2034 (30-Oct-2034)</t>
  </si>
  <si>
    <t>This scheme has exposure to floating rate instruments.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</si>
  <si>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 xml:space="preserve">Primary Benchmark: CRISIL Low Duration Debt Index </t>
  </si>
  <si>
    <t>Franklin India Corporate Debt Fund</t>
  </si>
  <si>
    <t>INE053F07BB3</t>
  </si>
  <si>
    <t>8.25% Indian Railway Finance Corporation Ltd (28-Feb-2024) **</t>
  </si>
  <si>
    <t>INE040A08906</t>
  </si>
  <si>
    <t>7.50% HDFC Bank Ltd (08-Jan-2025) **</t>
  </si>
  <si>
    <t>INE206D08501</t>
  </si>
  <si>
    <t>7.70% Nuclear Power Corporation of India Ltd (20-Mar-2038) **</t>
  </si>
  <si>
    <t>INE557F08FH9</t>
  </si>
  <si>
    <t>6.88% National Housing Bank (21-Jan-2025) **</t>
  </si>
  <si>
    <t>INE514E08FT8</t>
  </si>
  <si>
    <t>6.35% Export-Import Bank of India (18-Feb-2025) **</t>
  </si>
  <si>
    <t>INE261F08DI1</t>
  </si>
  <si>
    <t>5.23% National Bank For Agriculture &amp; Rural Development (31-Jan-2025) **</t>
  </si>
  <si>
    <t>INE556F08KB4</t>
  </si>
  <si>
    <t>7.11% Small Industries Development Bank Of India (27-Feb-2026) **</t>
  </si>
  <si>
    <t>INE115A07QD5</t>
  </si>
  <si>
    <t>7.82% LIC Housing Finance Ltd (28-Nov-2025) **</t>
  </si>
  <si>
    <t>INE020B08CM4</t>
  </si>
  <si>
    <t>6.99% REC Ltd (30-Sep-2024) **</t>
  </si>
  <si>
    <t>INE752E07MQ8</t>
  </si>
  <si>
    <t>8.40% Power Grid Corporation of India Ltd (27-May-2024) **</t>
  </si>
  <si>
    <t>INE213A08040</t>
  </si>
  <si>
    <t>4.50% Oil &amp; Natural Gas Corporation Ltd (09-Feb-2024) **</t>
  </si>
  <si>
    <t>INE774D07VA9</t>
  </si>
  <si>
    <t>8.00% Mahindra &amp; Mahindra Financial Services Ltd (26-Jun-2025) **</t>
  </si>
  <si>
    <t>IND AAA</t>
  </si>
  <si>
    <t>INE242A08510</t>
  </si>
  <si>
    <t>5.84% Indian Oil Corporation Ltd (19-Apr-2024) **</t>
  </si>
  <si>
    <t>INE733E08163</t>
  </si>
  <si>
    <t>5.45% NTPC Ltd (15-Oct-2025) **</t>
  </si>
  <si>
    <t>INE733E08213</t>
  </si>
  <si>
    <t>5.78% NTPC Ltd (29-Apr-2024) **</t>
  </si>
  <si>
    <t>INE094A08036</t>
  </si>
  <si>
    <t>7.00% Hindustan Petroleum Corporation Ltd (14-Aug-2024) **</t>
  </si>
  <si>
    <t>INE295J08022</t>
  </si>
  <si>
    <t>9.90% Tata Power Co Ltd (25-Aug-2028) **</t>
  </si>
  <si>
    <t>CARE AA</t>
  </si>
  <si>
    <t>INE020B08930</t>
  </si>
  <si>
    <t>8.30% REC Ltd (10-Apr-2025) **</t>
  </si>
  <si>
    <t>INE134E08KH0</t>
  </si>
  <si>
    <t>7.42% Power Finance Corporation Ltd (19-Nov-2024) **</t>
  </si>
  <si>
    <t>INE134E08JY7</t>
  </si>
  <si>
    <t>9.25% Power Finance Corporation Ltd (25-Sep-2024) **</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</si>
  <si>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</si>
  <si>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</si>
  <si>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</si>
  <si>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</si>
  <si>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</si>
  <si>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https://www.franklintempletonindia.com/download/en-in/latest%20updates/189ea834-ae3f-48eb-9d73-a9cc9cd9317e/franklin-templeton-update-on-reliance-broadcast-july-23-2020-kcg9m1gq-en-in.pdf</t>
  </si>
  <si>
    <t>f) Risk-o-meter</t>
  </si>
  <si>
    <t xml:space="preserve">Primary Benchmark: Tier-1 Index: NIFTY Corporate Bond Index B-III </t>
  </si>
  <si>
    <t>Franklin India Banking &amp; PSU Debt Fund</t>
  </si>
  <si>
    <t>INE053F07CB1</t>
  </si>
  <si>
    <t>6.99% Indian Railway Finance Corporation Ltd (19-Mar-2025) **</t>
  </si>
  <si>
    <t>INE861G08076</t>
  </si>
  <si>
    <t>6.65% Food Corporation Of India (23-Oct-2030) **</t>
  </si>
  <si>
    <t>ICRA AAA(CE)</t>
  </si>
  <si>
    <t>INE261F08CI3</t>
  </si>
  <si>
    <t>5.47% National Bank For Agriculture &amp; Rural Development (11-Apr-2025) **</t>
  </si>
  <si>
    <t>INE733E07JO9</t>
  </si>
  <si>
    <t>9.17% NTPC Ltd (21-Sep-2024) **</t>
  </si>
  <si>
    <t>INE020B08CK8</t>
  </si>
  <si>
    <t>6.88% REC Ltd (20-Mar-2025) **</t>
  </si>
  <si>
    <t>INE242A08452</t>
  </si>
  <si>
    <t>6.39% Indian Oil Corporation Ltd (06-Mar-2025) **</t>
  </si>
  <si>
    <t>INE020B08DH2</t>
  </si>
  <si>
    <t>5.81% REC Ltd (31-Dec-2025) **</t>
  </si>
  <si>
    <t>INE556F08KA6</t>
  </si>
  <si>
    <t>7.25% Small Industries Development Bank Of India (31-Jul-2025) **</t>
  </si>
  <si>
    <t>CARE AAA</t>
  </si>
  <si>
    <t>INE094A08077</t>
  </si>
  <si>
    <t>5.36% Hindustan Petroleum Corporation Ltd (11-Apr-2025) **</t>
  </si>
  <si>
    <t>INE206D08261</t>
  </si>
  <si>
    <t>8.14% Nuclear Power Corporation of India Ltd (25-Mar-2026) **</t>
  </si>
  <si>
    <t>INE020B08906</t>
  </si>
  <si>
    <t>8.27% REC Ltd (06-Feb-2025) **</t>
  </si>
  <si>
    <t>INE514E08EP9</t>
  </si>
  <si>
    <t>8.25% Export-Import Bank of India (28-Sep-2025) **</t>
  </si>
  <si>
    <t>INE733E07JX0</t>
  </si>
  <si>
    <t>8.19% NTPC Ltd (15-Dec-2025) **</t>
  </si>
  <si>
    <t>INE237A163S5</t>
  </si>
  <si>
    <t>Kotak Mahindra Bank Ltd (13-Feb-2024) **</t>
  </si>
  <si>
    <t>IN000624C071</t>
  </si>
  <si>
    <t>GOI STRIP (16-Jun-2024)</t>
  </si>
  <si>
    <t>Primary Benchmark: NIFTY Banking &amp; PSU Debt Index</t>
  </si>
  <si>
    <t>Franklin India Government Securities Fund</t>
  </si>
  <si>
    <t>IN002023X146</t>
  </si>
  <si>
    <t>91 DTB (05-Oct-2023)</t>
  </si>
  <si>
    <t xml:space="preserve">      Growth Option</t>
  </si>
  <si>
    <t xml:space="preserve">      Quarterly IDCW Option</t>
  </si>
  <si>
    <t xml:space="preserve">      Direct Growth Option</t>
  </si>
  <si>
    <t xml:space="preserve">      Direct Quarterly IDCW Option</t>
  </si>
  <si>
    <t xml:space="preserve">Primary Benchmark: NIFTY All Duration G-Sec Index </t>
  </si>
  <si>
    <t>Franklin India Pension Plan</t>
  </si>
  <si>
    <t>INE110L08037</t>
  </si>
  <si>
    <t>9.25% Reliance Industries Ltd (17-Jun-2024) **</t>
  </si>
  <si>
    <t>Primary Benchmark: 40% Nifty 500+60% Crisil Composite Bond Index (The benchmark is renamed from 40% Nifty 500+60% Crisil Composite Bond Fund Index  w.e.f Apr 3, 2023)</t>
  </si>
  <si>
    <t>Franklin India Debt Hybrid Fund (No. of segregated Portfolio in the scheme - 1)</t>
  </si>
  <si>
    <t>Main Portfolio</t>
  </si>
  <si>
    <t>INE403D08116</t>
  </si>
  <si>
    <t>8.70% Bharti Telecom Ltd (21-Nov-2024) **</t>
  </si>
  <si>
    <t>CRISIL AA+</t>
  </si>
  <si>
    <t>INE950O07420</t>
  </si>
  <si>
    <t>8.20% Mahindra Rural Housing Finance Ltd (30-Jan-2026) **</t>
  </si>
  <si>
    <t>INE121A07QV5</t>
  </si>
  <si>
    <t>8.50% Cholamandalam Investment and Finance Co Ltd (27-Mar-2026) **</t>
  </si>
  <si>
    <t>ICRA AA+</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</si>
  <si>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</si>
  <si>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</si>
  <si>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</si>
  <si>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Rating ^^^</t>
  </si>
  <si>
    <t>(b) Privately Placed / Unlisted</t>
  </si>
  <si>
    <t>INE946S07189</t>
  </si>
  <si>
    <t>13.55% Nufuture Digital (India) Ltd (31-Dec-2023) $$ @@@ **</t>
  </si>
  <si>
    <t>BWR D(CE)</t>
  </si>
  <si>
    <t>INE971Z07190</t>
  </si>
  <si>
    <t>13.00% Rivaaz Trade Ventures Pvt Ltd (31-Dec-2023) $$ @@@ **</t>
  </si>
  <si>
    <t>$$ Indicates securties below investment grade or default</t>
  </si>
  <si>
    <t xml:space="preserve">^^^ SEBI vide its order dated October 6, 2022 cancelled the registration of Brickworks Ratings Pvt. Ltd (BWR) as a credit rating agency (CRA). The  Securities Appellate Tribunal (SAT), vide order dated June 6, 2023 quashed the aforesaid order of SEBI.  </t>
  </si>
  <si>
    <t>As on 07-Aug-2022*</t>
  </si>
  <si>
    <t>NA</t>
  </si>
  <si>
    <t>* All units in the scheme have been extinguished post distribution based on NAV dated Aug 07, 2022 which is the last declared NAV.</t>
  </si>
  <si>
    <t xml:space="preserve">This metric is computed basis market value of the securities (including accrued interest) held in the portfolio. Since the value of the securities held by the portfolio is currently zero, this metric is not applicable.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</si>
  <si>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</si>
  <si>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 xml:space="preserve">f) @@@ Coupons/ part payments/ maturity payments were due to be paid by Nufuture Digital (India) Ltd. on July 31, 2020, September 2, 2020, January 31, 2023, February 28, 2023, March 31, 2023, April 28, 2023, May 31, 2023, June 30, 2023, July 31, 2023, August 31, 2023 by Future Ideas Co. Ltd. on July 31, 2020, September 30, 2020 and by Rivaaz Trade Ventures Pvt Ltd on July 31, 2020, August 31, 2020, September 30, 2020, October 31, 2020, November 7,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                                                                                                                                                                                                                                                                                                                                                  </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</si>
  <si>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</si>
  <si>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https://www.franklintempletonindia.com/download/en-in/valuation-policy/a0e293eb-f28b-4edc-9535-c7d9e7321ddc/fair_valuation_reliance_big_reliance_infra_november_4_2020-kgox4tdb-en-in.pdf</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</si>
  <si>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</si>
  <si>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i) Risk-o-meter</t>
  </si>
  <si>
    <t>As of August 7, 2022, all units of Franklin India Dynamic Accrual Fund (FIDA)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FIDA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</si>
  <si>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Aug 07, 2022 which is the last declared NAV.</t>
  </si>
  <si>
    <t>Franklin India Dynamic Accrual Fund - Segregated Portfolio 2 - 10.90% Vodafone Idea Ltd (02-Sep-2023)</t>
  </si>
  <si>
    <t>INE669E08318</t>
  </si>
  <si>
    <t>10.90% Vodafone Idea Ltd (02-Sep-2023) $$ ^^ **</t>
  </si>
  <si>
    <t>CARE B+</t>
  </si>
  <si>
    <t xml:space="preserve"> $$ Indicates securties below investment grade or default</t>
  </si>
  <si>
    <t>^^ The security is currently valued at average of the price provided by AMFI designated valuation agencies and in accordance with the SEBI regulations, the interest is being accrued after applying the applicable haircut.</t>
  </si>
  <si>
    <t>Franklin India Dynamic Accrual Fund - Segregated Portfolio 3 - 9.50% Yes Bank Ltd CO 23 Dec 2021</t>
  </si>
  <si>
    <t>INE528G08352</t>
  </si>
  <si>
    <t>9.50% Yes Bank Ltd (23-Dec-2116) ~~~ $$ **</t>
  </si>
  <si>
    <t>CARE (withdrawn)/ ICRA D (hyb)</t>
  </si>
  <si>
    <t>~~~ Call option for December 23, 2021 has not been exercised by the issuer as per RBI Regulations and thereby, per SEBI circular dated March 22, 2021, maturity of the security has been moved to 100 years from the date of issuance.</t>
  </si>
  <si>
    <t>Franklin India Low Duration Fund (No. of segregated Portfolio in the scheme -2) - (under winding up) $$$</t>
  </si>
  <si>
    <t>This metric is computed basis market value of the securities (including accrued interest) held in the portfolio. Since there is no security in the portfolio, this metric is not applicable</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</si>
  <si>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</si>
  <si>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</si>
  <si>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</si>
  <si>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h) Risk-o-meter</t>
  </si>
  <si>
    <t>As of August 7, 2022, all units of Franklin India Low Duration Fund (FILDF)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funds except the securities which are currently valued at zero or have matured but defaulted on their repayment obligation. On account of this, the riskometer for FILDF has not been disclosed.</t>
  </si>
  <si>
    <t>Franklin India Low Duration Fund-Segregated Portfolio 2 - 10.90% Vodafone Idea Ltd (02-Sep-2023)</t>
  </si>
  <si>
    <t>Franklin India Short-Term Income Plan (No. of segregated Portfolios in the scheme - 3) - (under winding up) $$$</t>
  </si>
  <si>
    <t>(a) Privately Placed / Unlisted</t>
  </si>
  <si>
    <t>BWR D</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</si>
  <si>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</si>
  <si>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</si>
  <si>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</si>
  <si>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</si>
  <si>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</si>
  <si>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April 30, 2022, July 31, 2022, October 31, 2022 , January 31, 2023 and by Rivaaz Trade Ventures Pvt Ltd on July 31, 2020, August 31, 2020, September 30, 2020, October 31, 2020, November 7, 2020, December 30, 2020, June 30,2021, December 30, 2021, June 30, 2022,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</si>
  <si>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</si>
  <si>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</si>
  <si>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j) Risk-o-meter</t>
  </si>
  <si>
    <t>Primary Benchmark: CRISIL Short Term Bond Index (The benchmark is renamed from CRISIL Short Term Bond Fund Index w.e.f Apr 3, 2023)</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</si>
  <si>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</si>
  <si>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</si>
  <si>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</si>
  <si>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</si>
  <si>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</si>
  <si>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</si>
  <si>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</si>
  <si>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</si>
  <si>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</si>
  <si>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As of August 7, 2022, all units of Franklin India Ultra Short Term Bond Fund (FIUBF) stand extinguished. 100% of the AUM of the scheme stands distributed to investors (except cases with incomplete KYC documentation or requiring remediation). There is no portfolio left to evaluate riskometer for the fund. On account of this, the riskometer for FIUBF has not been disclosed.</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</si>
  <si>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</si>
  <si>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</si>
  <si>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</si>
  <si>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</si>
  <si>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</si>
  <si>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e) @@@ Coupons/ part payments/ maturity payments were due to be paid by Nufuture Digital (India) Ltd. on July 31, 2020, January 31, 2023, February 28, 2023, March 31, 2023, April 28, 2023, May 31, 2023, June 30, 2023, July 31, 2023, August 31, 2023 by Future Ideas Co. Ltd. on July 31, 2020, April 28, 2023, July 31, 2023  and by Rivaaz Trade Ventures Pvt Ltd on August 31, 2020, June 30, 2023.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</si>
  <si>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</si>
  <si>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As on December 12, 2021, all units of Franklin India Income Opportunities Fund (FIIOF) stand extinguished.100% of the AUM of the scheme stands distributed to investors (except cases with incomplete KYC documentation or requiring remediation).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</si>
  <si>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</si>
  <si>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</si>
  <si>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</si>
  <si>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As on 11-Jun-2023*</t>
  </si>
  <si>
    <t>* All units in the scheme have been extinguished post distribution based on NAV dated Jun 11, 2023 which is the last declared NAV.</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</si>
  <si>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</si>
  <si>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March 31, 2022, April 30, 2022, May 31, 2022, June 30, 2022, July 31, 2022, August 31, 2022, September 30, 2022, October 31, 2022, November 30, 2022, December 31, 2022 by Future Ideas Co. Ltd. on July 31, 2020, September 30, 2020 and by Rivaaz Trade Ventures Pvt Ltd on December 30, 2022.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</si>
  <si>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</si>
  <si>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 xml:space="preserve">i) Risk-o-meter </t>
  </si>
  <si>
    <t>As of Jun 11, 2023, all units of Franklin India Credit Risk Fund (FICRF) stand extinguished. 100% of the AUM of the scheme stands distributed to investors (except cases with incomplete KYC documentation or requiring remediation). There is no portfolio left to evaluate riskometer for the fund. On account of this, the riskometer for FICRF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</si>
  <si>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June 11, 2023 which is the last declared NAV.</t>
  </si>
  <si>
    <t>Franklin India Credit Risk Fund-Segregated Portfolio 2 - 10.90% Vodafone Idea Ltd (02-Sep-2023)</t>
  </si>
  <si>
    <t>Franklin India Credit Risk Fund - Segregated Portfolio 3 - 9.50% Yes Bank Ltd CO 23 Dec 2021</t>
  </si>
  <si>
    <t xml:space="preserve">g) During the month additional instances of fair valuation/deviation from valuation price provided by the valuation agencies </t>
  </si>
  <si>
    <t xml:space="preserve">e) During the month additional instances of fair valuation/deviation from valuation price provided by the valuation agencies </t>
  </si>
  <si>
    <t xml:space="preserve">b) During the month additional instances of fair valuation/deviation from valuation price provided by the valuation agencies </t>
  </si>
  <si>
    <t>Sundaram Clayton DCD Ltd ##</t>
  </si>
  <si>
    <t>## Awaiting listing</t>
  </si>
  <si>
    <t>Post the creation of the segregated portfolio i.e. 10.90% Vodafone Idea Ltd 02-Sep-2023 - Segregated Portfolio 2 on January 24, 2020, the annual coupon due and the full principal due along with the interest was received by the segregated portfolio on September 3, 2020, September 3, 2021, September 2, 2022 and September 1, 2023. With these receipts, the segregated portfolio completed full recovery on September 1, 2023</t>
  </si>
  <si>
    <t>Risk level of tier-1 benchmark  as on August 31, 2023</t>
  </si>
  <si>
    <t>Risk level of tier-2 benchmark  as on August 31, 2023</t>
  </si>
  <si>
    <t xml:space="preserve">Tier-2 Index:  NIFTY500 Value 50 </t>
  </si>
  <si>
    <t>Primary Benchmark:  Tier-1 Index:  Nifty 500 (Effective August 1, 2023, the benchmark of the scheme has been changed from NIFTY500 Value 50)</t>
  </si>
  <si>
    <t>Primary Benchmark: Tier-1 Index:  Nifty 500 (Effective August 1, 2023, the benchmark of the scheme has been changed from  Nifty Dividend Opportunities 50 )</t>
  </si>
  <si>
    <t>Tier-2 Index:  Nifty Dividend Opportunities 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</si>
</sst>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_);_(* \(#,##0.00\);_(* &quot;-&quot;??_);_(@_)"/>
    <numFmt numFmtId="165" formatCode="#,##0.0000"/>
    <numFmt numFmtId="166" formatCode="#,##0.00%"/>
    <numFmt numFmtId="167" formatCode="#,##0.000"/>
  </numFmts>
  <fonts count="13"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u/>
      <sz val="11"/>
      <color theme="10"/>
      <name val="Calibri"/>
      <family val="2"/>
      <scheme val="minor"/>
    </font>
    <font>
      <sz val="9"/>
      <color theme="1"/>
      <name val="Arial"/>
      <family val="2"/>
    </font>
    <font>
      <b/>
      <sz val="8"/>
      <color theme="1"/>
      <name val="Arial"/>
      <family val="2"/>
    </font>
    <font>
      <sz val="8"/>
      <color theme="1"/>
      <name val="Arial"/>
      <family val="2"/>
    </font>
    <font>
      <b/>
      <sz val="9"/>
      <color theme="1"/>
      <name val="Arial"/>
      <family val="2"/>
    </font>
    <font>
      <u/>
      <sz val="8"/>
      <color theme="10"/>
      <name val="Arial"/>
      <family val="2"/>
    </font>
    <font>
      <i/>
      <sz val="8"/>
      <color theme="1"/>
      <name val="Arial"/>
      <family val="2"/>
    </font>
    <font>
      <i/>
      <sz val="8"/>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style="thin">
        <color indexed="0"/>
      </bottom>
      <diagonal/>
    </border>
    <border>
      <left style="thin">
        <color indexed="0"/>
      </left>
      <right style="thin">
        <color indexed="0"/>
      </right>
      <top/>
      <bottom/>
      <diagonal/>
    </border>
    <border>
      <left style="thin">
        <color indexed="0"/>
      </left>
      <right style="thin">
        <color indexed="0"/>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5" fillId="0" borderId="0" applyNumberFormat="0" applyFill="0" applyBorder="0" applyAlignment="0" applyProtection="0"/>
  </cellStyleXfs>
  <cellXfs count="103">
    <xf numFmtId="0" fontId="0" fillId="0" borderId="0" xfId="0"/>
    <xf numFmtId="0" fontId="6"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4" fontId="2" fillId="2" borderId="0" xfId="0" applyNumberFormat="1" applyFont="1" applyFill="1" applyAlignment="1">
      <alignment horizontal="left" vertical="top" wrapText="1"/>
    </xf>
    <xf numFmtId="4" fontId="6" fillId="2" borderId="0" xfId="0" applyNumberFormat="1" applyFont="1" applyFill="1"/>
    <xf numFmtId="0" fontId="7" fillId="0" borderId="1" xfId="0" applyFont="1" applyBorder="1" applyAlignment="1">
      <alignment vertical="center"/>
    </xf>
    <xf numFmtId="0" fontId="8" fillId="2" borderId="0" xfId="0" applyFont="1" applyFill="1"/>
    <xf numFmtId="0" fontId="3" fillId="2" borderId="0" xfId="0" applyFont="1" applyFill="1" applyAlignment="1">
      <alignment horizontal="left" vertical="top"/>
    </xf>
    <xf numFmtId="4" fontId="8" fillId="3" borderId="0" xfId="0" applyNumberFormat="1" applyFont="1" applyFill="1"/>
    <xf numFmtId="39" fontId="8" fillId="2" borderId="0" xfId="0" applyNumberFormat="1" applyFont="1" applyFill="1"/>
    <xf numFmtId="39" fontId="8" fillId="3" borderId="0" xfId="0" applyNumberFormat="1" applyFont="1" applyFill="1"/>
    <xf numFmtId="2" fontId="7"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2" borderId="0" xfId="0" applyFont="1" applyFill="1"/>
    <xf numFmtId="39" fontId="7" fillId="3" borderId="0" xfId="0" applyNumberFormat="1" applyFont="1" applyFill="1"/>
    <xf numFmtId="0" fontId="7" fillId="2" borderId="2" xfId="0" applyFont="1" applyFill="1" applyBorder="1"/>
    <xf numFmtId="0" fontId="8" fillId="2" borderId="2" xfId="0" applyFont="1" applyFill="1" applyBorder="1"/>
    <xf numFmtId="39" fontId="8" fillId="2" borderId="2" xfId="0" applyNumberFormat="1" applyFont="1" applyFill="1" applyBorder="1"/>
    <xf numFmtId="39" fontId="8" fillId="3" borderId="2" xfId="0" applyNumberFormat="1" applyFont="1" applyFill="1" applyBorder="1"/>
    <xf numFmtId="0" fontId="7" fillId="2" borderId="3" xfId="0" applyFont="1" applyFill="1" applyBorder="1"/>
    <xf numFmtId="0" fontId="8" fillId="2" borderId="3" xfId="0" applyFont="1" applyFill="1" applyBorder="1"/>
    <xf numFmtId="39" fontId="8" fillId="2" borderId="3" xfId="0" applyNumberFormat="1" applyFont="1" applyFill="1" applyBorder="1"/>
    <xf numFmtId="39" fontId="8" fillId="3" borderId="3" xfId="0" applyNumberFormat="1" applyFont="1" applyFill="1" applyBorder="1"/>
    <xf numFmtId="3" fontId="8"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7" fillId="2" borderId="4" xfId="0" applyFont="1" applyFill="1" applyBorder="1"/>
    <xf numFmtId="39" fontId="7" fillId="2" borderId="4" xfId="0" applyNumberFormat="1" applyFont="1" applyFill="1" applyBorder="1"/>
    <xf numFmtId="39" fontId="7" fillId="3" borderId="4" xfId="0" applyNumberFormat="1" applyFont="1" applyFill="1" applyBorder="1"/>
    <xf numFmtId="0" fontId="7" fillId="2" borderId="0" xfId="0" applyFont="1" applyFill="1" applyAlignment="1">
      <alignment horizontal="right"/>
    </xf>
    <xf numFmtId="165" fontId="8" fillId="2" borderId="0" xfId="0" applyNumberFormat="1" applyFont="1" applyFill="1"/>
    <xf numFmtId="166" fontId="8" fillId="2" borderId="0" xfId="0" applyNumberFormat="1" applyFont="1" applyFill="1"/>
    <xf numFmtId="4" fontId="8" fillId="2" borderId="0" xfId="0" applyNumberFormat="1" applyFont="1" applyFill="1"/>
    <xf numFmtId="0" fontId="9" fillId="2" borderId="0" xfId="0" applyFont="1" applyFill="1"/>
    <xf numFmtId="0" fontId="7" fillId="2" borderId="1" xfId="0" applyFont="1" applyFill="1" applyBorder="1" applyAlignment="1">
      <alignment horizontal="center"/>
    </xf>
    <xf numFmtId="165" fontId="8" fillId="2" borderId="1" xfId="0" applyNumberFormat="1" applyFont="1" applyFill="1" applyBorder="1"/>
    <xf numFmtId="0" fontId="7" fillId="0" borderId="5" xfId="0" applyFont="1" applyBorder="1" applyAlignment="1">
      <alignment vertical="center"/>
    </xf>
    <xf numFmtId="0" fontId="7" fillId="0" borderId="5" xfId="0" applyFont="1" applyBorder="1" applyAlignment="1">
      <alignment horizontal="center" vertical="center"/>
    </xf>
    <xf numFmtId="0" fontId="7" fillId="2" borderId="6" xfId="0" applyFont="1" applyFill="1" applyBorder="1"/>
    <xf numFmtId="0" fontId="8" fillId="2" borderId="6" xfId="0" applyFont="1" applyFill="1" applyBorder="1"/>
    <xf numFmtId="39" fontId="8" fillId="2" borderId="6" xfId="0" applyNumberFormat="1" applyFont="1" applyFill="1" applyBorder="1"/>
    <xf numFmtId="39" fontId="8" fillId="3" borderId="6" xfId="0" applyNumberFormat="1" applyFont="1" applyFill="1" applyBorder="1"/>
    <xf numFmtId="3" fontId="8" fillId="2" borderId="6" xfId="0" applyNumberFormat="1" applyFont="1" applyFill="1" applyBorder="1"/>
    <xf numFmtId="4" fontId="8" fillId="2" borderId="6" xfId="0" applyNumberFormat="1" applyFont="1" applyFill="1" applyBorder="1"/>
    <xf numFmtId="39" fontId="7" fillId="2" borderId="6" xfId="0" applyNumberFormat="1" applyFont="1" applyFill="1" applyBorder="1"/>
    <xf numFmtId="39" fontId="7" fillId="3" borderId="6" xfId="0" applyNumberFormat="1" applyFont="1" applyFill="1" applyBorder="1"/>
    <xf numFmtId="0" fontId="7" fillId="2" borderId="7" xfId="0" applyFont="1" applyFill="1" applyBorder="1"/>
    <xf numFmtId="39" fontId="7" fillId="2" borderId="7" xfId="0" applyNumberFormat="1" applyFont="1" applyFill="1" applyBorder="1"/>
    <xf numFmtId="39" fontId="7" fillId="3" borderId="7" xfId="0" applyNumberFormat="1" applyFont="1" applyFill="1" applyBorder="1"/>
    <xf numFmtId="0" fontId="10" fillId="2" borderId="0" xfId="1" applyFont="1" applyFill="1"/>
    <xf numFmtId="0" fontId="7" fillId="3" borderId="0" xfId="0" applyFont="1" applyFill="1"/>
    <xf numFmtId="0" fontId="10" fillId="3" borderId="0" xfId="1" applyFont="1" applyFill="1"/>
    <xf numFmtId="0" fontId="8" fillId="3" borderId="0" xfId="0" applyFont="1" applyFill="1"/>
    <xf numFmtId="2" fontId="7" fillId="0" borderId="1" xfId="0" applyNumberFormat="1" applyFont="1" applyBorder="1" applyAlignment="1">
      <alignment horizontal="center" vertical="center" wrapText="1"/>
    </xf>
    <xf numFmtId="2" fontId="7" fillId="0" borderId="5" xfId="0" applyNumberFormat="1" applyFont="1" applyBorder="1" applyAlignment="1">
      <alignment horizontal="center" vertical="center" wrapText="1"/>
    </xf>
    <xf numFmtId="0" fontId="6" fillId="2" borderId="0" xfId="0" applyFont="1" applyFill="1" applyAlignment="1">
      <alignment horizontal="center" vertical="center" wrapText="1"/>
    </xf>
    <xf numFmtId="0" fontId="8" fillId="2" borderId="3" xfId="0" applyFont="1" applyFill="1" applyBorder="1" applyAlignment="1">
      <alignment wrapText="1"/>
    </xf>
    <xf numFmtId="167" fontId="8" fillId="2" borderId="0" xfId="0" applyNumberFormat="1" applyFont="1" applyFill="1"/>
    <xf numFmtId="0" fontId="5" fillId="2" borderId="0" xfId="1" applyFill="1"/>
    <xf numFmtId="0" fontId="7" fillId="3" borderId="0" xfId="0" applyFont="1" applyFill="1" applyAlignment="1">
      <alignment vertical="top"/>
    </xf>
    <xf numFmtId="0" fontId="7" fillId="3" borderId="0" xfId="0" applyFont="1" applyFill="1" applyAlignment="1">
      <alignment vertical="top" wrapText="1"/>
    </xf>
    <xf numFmtId="4" fontId="8" fillId="2" borderId="0" xfId="0" applyNumberFormat="1" applyFont="1" applyFill="1" applyAlignment="1">
      <alignment horizontal="right"/>
    </xf>
    <xf numFmtId="4" fontId="7" fillId="2" borderId="0" xfId="0" applyNumberFormat="1" applyFont="1" applyFill="1" applyAlignment="1">
      <alignment horizontal="right"/>
    </xf>
    <xf numFmtId="164" fontId="7" fillId="2" borderId="3" xfId="0" applyNumberFormat="1" applyFont="1" applyFill="1" applyBorder="1"/>
    <xf numFmtId="39" fontId="7" fillId="2" borderId="2" xfId="0" applyNumberFormat="1" applyFont="1" applyFill="1" applyBorder="1"/>
    <xf numFmtId="165" fontId="8" fillId="0" borderId="0" xfId="0" applyNumberFormat="1" applyFont="1" applyAlignment="1">
      <alignment horizontal="right"/>
    </xf>
    <xf numFmtId="0" fontId="7" fillId="0" borderId="0" xfId="0" applyFont="1"/>
    <xf numFmtId="0" fontId="4" fillId="0" borderId="0" xfId="0" applyFont="1" applyAlignment="1">
      <alignment vertical="center" wrapText="1"/>
    </xf>
    <xf numFmtId="0" fontId="7" fillId="2" borderId="0" xfId="0" applyFont="1" applyFill="1" applyAlignment="1">
      <alignment horizontal="justify" wrapText="1"/>
    </xf>
    <xf numFmtId="0" fontId="0" fillId="0" borderId="0" xfId="0" applyAlignment="1">
      <alignment horizontal="justify" wrapText="1"/>
    </xf>
    <xf numFmtId="0" fontId="7" fillId="3" borderId="0" xfId="0" applyFont="1" applyFill="1" applyAlignment="1">
      <alignment horizontal="justify" wrapText="1"/>
    </xf>
    <xf numFmtId="0" fontId="0" fillId="3" borderId="0" xfId="0" applyFill="1" applyAlignment="1">
      <alignment horizontal="justify" wrapText="1"/>
    </xf>
    <xf numFmtId="15" fontId="8" fillId="3" borderId="0" xfId="0" applyNumberFormat="1" applyFont="1" applyFill="1"/>
    <xf numFmtId="15" fontId="8" fillId="2" borderId="0" xfId="0" applyNumberFormat="1" applyFont="1" applyFill="1"/>
    <xf numFmtId="165" fontId="8" fillId="0" borderId="0" xfId="0" applyNumberFormat="1" applyFont="1"/>
    <xf numFmtId="39" fontId="7" fillId="2" borderId="0" xfId="0" applyNumberFormat="1" applyFont="1" applyFill="1"/>
    <xf numFmtId="0" fontId="7" fillId="0" borderId="1" xfId="0" applyFont="1" applyBorder="1" applyAlignment="1">
      <alignment horizontal="center" vertical="center" wrapText="1"/>
    </xf>
    <xf numFmtId="0" fontId="7" fillId="2" borderId="0" xfId="0" applyFont="1" applyFill="1" applyAlignment="1">
      <alignment wrapText="1"/>
    </xf>
    <xf numFmtId="0" fontId="7" fillId="2" borderId="0" xfId="0" applyFont="1" applyFill="1" applyAlignment="1">
      <alignment vertical="top" wrapText="1"/>
    </xf>
    <xf numFmtId="0" fontId="8" fillId="2" borderId="9" xfId="0" applyFont="1" applyFill="1" applyBorder="1"/>
    <xf numFmtId="0" fontId="8" fillId="2" borderId="10" xfId="0" applyFont="1" applyFill="1" applyBorder="1"/>
    <xf numFmtId="0" fontId="4" fillId="4" borderId="8" xfId="0" applyFont="1" applyFill="1" applyBorder="1" applyAlignment="1">
      <alignment horizontal="center" vertical="center" wrapText="1"/>
    </xf>
    <xf numFmtId="0" fontId="4" fillId="4" borderId="0" xfId="0" applyFont="1" applyFill="1" applyAlignment="1">
      <alignment horizontal="center" vertical="center" wrapText="1"/>
    </xf>
    <xf numFmtId="0" fontId="7" fillId="2" borderId="9" xfId="0" applyFont="1" applyFill="1" applyBorder="1"/>
    <xf numFmtId="0" fontId="7" fillId="2" borderId="10" xfId="0" applyFont="1" applyFill="1" applyBorder="1"/>
    <xf numFmtId="0" fontId="7" fillId="2" borderId="0" xfId="0" applyFont="1" applyFill="1" applyAlignment="1">
      <alignment wrapText="1"/>
    </xf>
    <xf numFmtId="0" fontId="0" fillId="0" borderId="0" xfId="0" applyAlignment="1">
      <alignment wrapText="1"/>
    </xf>
    <xf numFmtId="0" fontId="8" fillId="2" borderId="0" xfId="0" applyFont="1" applyFill="1" applyAlignment="1">
      <alignment horizontal="justify" vertical="top" wrapText="1"/>
    </xf>
    <xf numFmtId="0" fontId="7" fillId="2" borderId="0" xfId="0" applyFont="1" applyFill="1" applyAlignment="1">
      <alignment horizontal="justify" wrapText="1"/>
    </xf>
    <xf numFmtId="0" fontId="0" fillId="0" borderId="0" xfId="0" applyAlignment="1">
      <alignment horizontal="justify" wrapText="1"/>
    </xf>
    <xf numFmtId="0" fontId="7" fillId="2" borderId="0" xfId="0" applyFont="1" applyFill="1" applyAlignment="1">
      <alignment horizontal="left" wrapText="1"/>
    </xf>
    <xf numFmtId="0" fontId="7" fillId="3" borderId="0" xfId="0" applyFont="1" applyFill="1" applyAlignment="1">
      <alignment horizontal="left" wrapText="1"/>
    </xf>
    <xf numFmtId="0" fontId="8" fillId="2" borderId="0" xfId="0" applyFont="1" applyFill="1" applyAlignment="1">
      <alignment horizontal="left" wrapText="1"/>
    </xf>
    <xf numFmtId="0" fontId="8" fillId="3" borderId="0" xfId="0" applyFont="1" applyFill="1" applyAlignment="1">
      <alignment wrapText="1"/>
    </xf>
    <xf numFmtId="0" fontId="7" fillId="2" borderId="0" xfId="0" applyFont="1" applyFill="1" applyAlignment="1">
      <alignment vertical="center" wrapText="1"/>
    </xf>
    <xf numFmtId="0" fontId="7" fillId="2" borderId="0" xfId="0" applyFont="1" applyFill="1" applyAlignment="1">
      <alignment horizontal="left" vertical="center" wrapText="1"/>
    </xf>
    <xf numFmtId="0" fontId="12" fillId="0" borderId="0" xfId="0" applyFont="1" applyAlignment="1">
      <alignment horizontal="left" vertical="top" wrapText="1"/>
    </xf>
    <xf numFmtId="0" fontId="7" fillId="2" borderId="0" xfId="0" applyFont="1" applyFill="1" applyAlignment="1">
      <alignment horizontal="justify" vertical="top" wrapText="1"/>
    </xf>
    <xf numFmtId="0" fontId="0" fillId="0" borderId="0" xfId="0" applyAlignment="1">
      <alignment horizontal="justify" vertical="top" wrapText="1"/>
    </xf>
    <xf numFmtId="0" fontId="11" fillId="2" borderId="0" xfId="0" applyFont="1" applyFill="1" applyAlignment="1">
      <alignment wrapText="1"/>
    </xf>
    <xf numFmtId="0" fontId="8" fillId="3" borderId="0" xfId="0" applyFont="1" applyFill="1" applyAlignment="1">
      <alignment vertical="top" wrapText="1"/>
    </xf>
    <xf numFmtId="0" fontId="7" fillId="2" borderId="0" xfId="0" applyFont="1" applyFill="1" applyAlignment="1">
      <alignment vertical="top" wrapText="1"/>
    </xf>
  </cellXfs>
  <cellStyles count="2">
    <cellStyle name="Hyperlink" xfId="1" builtinId="8"/>
    <cellStyle name="Normal" xfId="0" builtinId="0"/>
  </cellStyles>
  <dxfs count="82">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
      <numFmt numFmtId="168"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7.jpeg"/><Relationship Id="rId1" Type="http://schemas.openxmlformats.org/officeDocument/2006/relationships/image" Target="../media/image1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2.jpeg"/><Relationship Id="rId1" Type="http://schemas.openxmlformats.org/officeDocument/2006/relationships/image" Target="../media/image2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4.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3.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26.jpeg"/><Relationship Id="rId1" Type="http://schemas.openxmlformats.org/officeDocument/2006/relationships/image" Target="../media/image23.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8.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20.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30.jpeg"/><Relationship Id="rId1" Type="http://schemas.openxmlformats.org/officeDocument/2006/relationships/image" Target="../media/image29.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32.jpeg"/></Relationships>
</file>

<file path=xl/drawings/_rels/drawing25.xml.rels><?xml version="1.0" encoding="UTF-8" standalone="yes"?>
<Relationships xmlns="http://schemas.openxmlformats.org/package/2006/relationships"><Relationship Id="rId2" Type="http://schemas.openxmlformats.org/officeDocument/2006/relationships/image" Target="../media/image34.jpeg"/><Relationship Id="rId1" Type="http://schemas.openxmlformats.org/officeDocument/2006/relationships/image" Target="../media/image33.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36.jpeg"/><Relationship Id="rId1" Type="http://schemas.openxmlformats.org/officeDocument/2006/relationships/image" Target="../media/image35.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28.xml.rels><?xml version="1.0" encoding="UTF-8" standalone="yes"?>
<Relationships xmlns="http://schemas.openxmlformats.org/package/2006/relationships"><Relationship Id="rId2" Type="http://schemas.openxmlformats.org/officeDocument/2006/relationships/image" Target="../media/image38.jpeg"/><Relationship Id="rId1" Type="http://schemas.openxmlformats.org/officeDocument/2006/relationships/image" Target="../media/image37.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39.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31.xml.rels><?xml version="1.0" encoding="UTF-8" standalone="yes"?>
<Relationships xmlns="http://schemas.openxmlformats.org/package/2006/relationships"><Relationship Id="rId2" Type="http://schemas.openxmlformats.org/officeDocument/2006/relationships/image" Target="../media/image42.jpeg"/><Relationship Id="rId1" Type="http://schemas.openxmlformats.org/officeDocument/2006/relationships/image" Target="../media/image4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1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94</xdr:row>
      <xdr:rowOff>83820</xdr:rowOff>
    </xdr:from>
    <xdr:to>
      <xdr:col>0</xdr:col>
      <xdr:colOff>2260600</xdr:colOff>
      <xdr:row>105</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3942695"/>
          <a:ext cx="2216150" cy="1609725"/>
        </a:xfrm>
        <a:prstGeom prst="rect">
          <a:avLst/>
        </a:prstGeom>
        <a:noFill/>
        <a:ln>
          <a:noFill/>
        </a:ln>
      </xdr:spPr>
    </xdr:pic>
    <xdr:clientData/>
  </xdr:twoCellAnchor>
  <xdr:twoCellAnchor editAs="oneCell">
    <xdr:from>
      <xdr:col>0</xdr:col>
      <xdr:colOff>57150</xdr:colOff>
      <xdr:row>127</xdr:row>
      <xdr:rowOff>76200</xdr:rowOff>
    </xdr:from>
    <xdr:to>
      <xdr:col>0</xdr:col>
      <xdr:colOff>2266950</xdr:colOff>
      <xdr:row>138</xdr:row>
      <xdr:rowOff>114300</xdr:rowOff>
    </xdr:to>
    <xdr:pic>
      <xdr:nvPicPr>
        <xdr:cNvPr id="3" name="Picture 1">
          <a:extLst>
            <a:ext uri="{FF2B5EF4-FFF2-40B4-BE49-F238E27FC236}">
              <a16:creationId xmlns:a16="http://schemas.microsoft.com/office/drawing/2014/main" id="{F1ABF1E9-F84F-4377-BE18-12204BA7C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8649950"/>
          <a:ext cx="2209800" cy="1609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110</xdr:row>
      <xdr:rowOff>52070</xdr:rowOff>
    </xdr:from>
    <xdr:to>
      <xdr:col>0</xdr:col>
      <xdr:colOff>2311400</xdr:colOff>
      <xdr:row>121</xdr:row>
      <xdr:rowOff>90170</xdr:rowOff>
    </xdr:to>
    <xdr:pic>
      <xdr:nvPicPr>
        <xdr:cNvPr id="4" name="Picture 3">
          <a:extLst>
            <a:ext uri="{FF2B5EF4-FFF2-40B4-BE49-F238E27FC236}">
              <a16:creationId xmlns:a16="http://schemas.microsoft.com/office/drawing/2014/main" id="{FC03D471-791A-4456-B5EF-1E26F49AA20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6196945"/>
          <a:ext cx="2216150" cy="160972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87316</xdr:colOff>
      <xdr:row>134</xdr:row>
      <xdr:rowOff>0</xdr:rowOff>
    </xdr:from>
    <xdr:to>
      <xdr:col>0</xdr:col>
      <xdr:colOff>2316166</xdr:colOff>
      <xdr:row>145</xdr:row>
      <xdr:rowOff>66040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6" y="19973925"/>
          <a:ext cx="2228850" cy="1637665"/>
        </a:xfrm>
        <a:prstGeom prst="rect">
          <a:avLst/>
        </a:prstGeom>
        <a:noFill/>
        <a:ln>
          <a:noFill/>
        </a:ln>
      </xdr:spPr>
    </xdr:pic>
    <xdr:clientData/>
  </xdr:twoCellAnchor>
  <xdr:twoCellAnchor editAs="oneCell">
    <xdr:from>
      <xdr:col>0</xdr:col>
      <xdr:colOff>38100</xdr:colOff>
      <xdr:row>118</xdr:row>
      <xdr:rowOff>25400</xdr:rowOff>
    </xdr:from>
    <xdr:to>
      <xdr:col>0</xdr:col>
      <xdr:colOff>2275205</xdr:colOff>
      <xdr:row>129</xdr:row>
      <xdr:rowOff>67310</xdr:rowOff>
    </xdr:to>
    <xdr:pic>
      <xdr:nvPicPr>
        <xdr:cNvPr id="3" name="Picture 2">
          <a:extLst>
            <a:ext uri="{FF2B5EF4-FFF2-40B4-BE49-F238E27FC236}">
              <a16:creationId xmlns:a16="http://schemas.microsoft.com/office/drawing/2014/main" id="{43A16491-A93F-4736-A496-D4410E75082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7713325"/>
          <a:ext cx="2237105" cy="161353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79380</xdr:colOff>
      <xdr:row>117</xdr:row>
      <xdr:rowOff>71434</xdr:rowOff>
    </xdr:from>
    <xdr:to>
      <xdr:col>0</xdr:col>
      <xdr:colOff>2314580</xdr:colOff>
      <xdr:row>128</xdr:row>
      <xdr:rowOff>65719</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7092609"/>
          <a:ext cx="2235200" cy="1565910"/>
        </a:xfrm>
        <a:prstGeom prst="rect">
          <a:avLst/>
        </a:prstGeom>
        <a:noFill/>
        <a:ln>
          <a:noFill/>
        </a:ln>
      </xdr:spPr>
    </xdr:pic>
    <xdr:clientData/>
  </xdr:twoCellAnchor>
  <xdr:twoCellAnchor editAs="oneCell">
    <xdr:from>
      <xdr:col>0</xdr:col>
      <xdr:colOff>93663</xdr:colOff>
      <xdr:row>132</xdr:row>
      <xdr:rowOff>55563</xdr:rowOff>
    </xdr:from>
    <xdr:to>
      <xdr:col>0</xdr:col>
      <xdr:colOff>2309813</xdr:colOff>
      <xdr:row>143</xdr:row>
      <xdr:rowOff>53658</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663" y="19219863"/>
          <a:ext cx="2216150" cy="156972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86591</xdr:colOff>
      <xdr:row>122</xdr:row>
      <xdr:rowOff>103909</xdr:rowOff>
    </xdr:from>
    <xdr:to>
      <xdr:col>0</xdr:col>
      <xdr:colOff>2312266</xdr:colOff>
      <xdr:row>133</xdr:row>
      <xdr:rowOff>98194</xdr:rowOff>
    </xdr:to>
    <xdr:pic>
      <xdr:nvPicPr>
        <xdr:cNvPr id="2" name="Picture 1">
          <a:extLst>
            <a:ext uri="{FF2B5EF4-FFF2-40B4-BE49-F238E27FC236}">
              <a16:creationId xmlns:a16="http://schemas.microsoft.com/office/drawing/2014/main" id="{60F6FCC2-73A3-4D6A-A7DA-28FACEFD5E3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591" y="18220459"/>
          <a:ext cx="2225675" cy="1565910"/>
        </a:xfrm>
        <a:prstGeom prst="rect">
          <a:avLst/>
        </a:prstGeom>
        <a:noFill/>
        <a:ln>
          <a:noFill/>
        </a:ln>
      </xdr:spPr>
    </xdr:pic>
    <xdr:clientData/>
  </xdr:twoCellAnchor>
  <xdr:oneCellAnchor>
    <xdr:from>
      <xdr:col>0</xdr:col>
      <xdr:colOff>69273</xdr:colOff>
      <xdr:row>140</xdr:row>
      <xdr:rowOff>121228</xdr:rowOff>
    </xdr:from>
    <xdr:ext cx="2300605" cy="1454150"/>
    <xdr:pic>
      <xdr:nvPicPr>
        <xdr:cNvPr id="3" name="Picture 2">
          <a:extLst>
            <a:ext uri="{FF2B5EF4-FFF2-40B4-BE49-F238E27FC236}">
              <a16:creationId xmlns:a16="http://schemas.microsoft.com/office/drawing/2014/main" id="{76AA28AF-FC38-4FB7-89DD-9921C5100CB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73" y="20809528"/>
          <a:ext cx="2300605" cy="1454150"/>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79380</xdr:colOff>
      <xdr:row>85</xdr:row>
      <xdr:rowOff>55558</xdr:rowOff>
    </xdr:from>
    <xdr:to>
      <xdr:col>0</xdr:col>
      <xdr:colOff>2318390</xdr:colOff>
      <xdr:row>96</xdr:row>
      <xdr:rowOff>121598</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199933"/>
          <a:ext cx="2239010" cy="1637665"/>
        </a:xfrm>
        <a:prstGeom prst="rect">
          <a:avLst/>
        </a:prstGeom>
        <a:noFill/>
        <a:ln>
          <a:noFill/>
        </a:ln>
      </xdr:spPr>
    </xdr:pic>
    <xdr:clientData/>
  </xdr:twoCellAnchor>
  <xdr:twoCellAnchor editAs="oneCell">
    <xdr:from>
      <xdr:col>0</xdr:col>
      <xdr:colOff>95251</xdr:colOff>
      <xdr:row>102</xdr:row>
      <xdr:rowOff>0</xdr:rowOff>
    </xdr:from>
    <xdr:to>
      <xdr:col>0</xdr:col>
      <xdr:colOff>2315211</xdr:colOff>
      <xdr:row>113</xdr:row>
      <xdr:rowOff>66040</xdr:rowOff>
    </xdr:to>
    <xdr:pic>
      <xdr:nvPicPr>
        <xdr:cNvPr id="3" name="Picture 2">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1" y="14573250"/>
          <a:ext cx="2219960" cy="1637665"/>
        </a:xfrm>
        <a:prstGeom prst="rect">
          <a:avLst/>
        </a:prstGeom>
        <a:noFill/>
        <a:ln>
          <a:noFill/>
        </a:ln>
      </xdr:spPr>
    </xdr:pic>
    <xdr:clientData/>
  </xdr:twoCellAnchor>
  <xdr:twoCellAnchor editAs="oneCell">
    <xdr:from>
      <xdr:col>0</xdr:col>
      <xdr:colOff>82550</xdr:colOff>
      <xdr:row>118</xdr:row>
      <xdr:rowOff>50800</xdr:rowOff>
    </xdr:from>
    <xdr:to>
      <xdr:col>0</xdr:col>
      <xdr:colOff>2302510</xdr:colOff>
      <xdr:row>129</xdr:row>
      <xdr:rowOff>116840</xdr:rowOff>
    </xdr:to>
    <xdr:pic>
      <xdr:nvPicPr>
        <xdr:cNvPr id="4" name="Picture 3">
          <a:extLst>
            <a:ext uri="{FF2B5EF4-FFF2-40B4-BE49-F238E27FC236}">
              <a16:creationId xmlns:a16="http://schemas.microsoft.com/office/drawing/2014/main" id="{AD1F9F61-5723-4D0D-A15F-09B543FD60BD}"/>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15665450"/>
          <a:ext cx="2219960" cy="146304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79380</xdr:colOff>
      <xdr:row>86</xdr:row>
      <xdr:rowOff>55558</xdr:rowOff>
    </xdr:from>
    <xdr:to>
      <xdr:col>0</xdr:col>
      <xdr:colOff>2346965</xdr:colOff>
      <xdr:row>97</xdr:row>
      <xdr:rowOff>16823</xdr:rowOff>
    </xdr:to>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2704758"/>
          <a:ext cx="2267585" cy="1532890"/>
        </a:xfrm>
        <a:prstGeom prst="rect">
          <a:avLst/>
        </a:prstGeom>
        <a:noFill/>
        <a:ln>
          <a:noFill/>
        </a:ln>
      </xdr:spPr>
    </xdr:pic>
    <xdr:clientData/>
  </xdr:twoCellAnchor>
  <xdr:twoCellAnchor editAs="oneCell">
    <xdr:from>
      <xdr:col>0</xdr:col>
      <xdr:colOff>79375</xdr:colOff>
      <xdr:row>101</xdr:row>
      <xdr:rowOff>119062</xdr:rowOff>
    </xdr:from>
    <xdr:to>
      <xdr:col>0</xdr:col>
      <xdr:colOff>2346960</xdr:colOff>
      <xdr:row>113</xdr:row>
      <xdr:rowOff>58102</xdr:rowOff>
    </xdr:to>
    <xdr:pic>
      <xdr:nvPicPr>
        <xdr:cNvPr id="3" name="Picture 2">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4911387"/>
          <a:ext cx="2267585" cy="1653540"/>
        </a:xfrm>
        <a:prstGeom prst="rect">
          <a:avLst/>
        </a:prstGeom>
        <a:noFill/>
        <a:ln>
          <a:noFill/>
        </a:ln>
      </xdr:spPr>
    </xdr:pic>
    <xdr:clientData/>
  </xdr:twoCellAnchor>
  <xdr:twoCellAnchor editAs="oneCell">
    <xdr:from>
      <xdr:col>0</xdr:col>
      <xdr:colOff>79375</xdr:colOff>
      <xdr:row>118</xdr:row>
      <xdr:rowOff>80962</xdr:rowOff>
    </xdr:from>
    <xdr:to>
      <xdr:col>0</xdr:col>
      <xdr:colOff>2346960</xdr:colOff>
      <xdr:row>130</xdr:row>
      <xdr:rowOff>20002</xdr:rowOff>
    </xdr:to>
    <xdr:pic>
      <xdr:nvPicPr>
        <xdr:cNvPr id="4" name="Picture 3">
          <a:extLst>
            <a:ext uri="{FF2B5EF4-FFF2-40B4-BE49-F238E27FC236}">
              <a16:creationId xmlns:a16="http://schemas.microsoft.com/office/drawing/2014/main" id="{870F3625-8195-9AD8-EB88-B9F20F14937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5708312"/>
          <a:ext cx="2267585" cy="146304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95256</xdr:colOff>
      <xdr:row>79</xdr:row>
      <xdr:rowOff>0</xdr:rowOff>
    </xdr:from>
    <xdr:to>
      <xdr:col>0</xdr:col>
      <xdr:colOff>2315216</xdr:colOff>
      <xdr:row>90</xdr:row>
      <xdr:rowOff>2540</xdr:rowOff>
    </xdr:to>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830050"/>
          <a:ext cx="2219960" cy="1574165"/>
        </a:xfrm>
        <a:prstGeom prst="rect">
          <a:avLst/>
        </a:prstGeom>
        <a:noFill/>
        <a:ln>
          <a:noFill/>
        </a:ln>
      </xdr:spPr>
    </xdr:pic>
    <xdr:clientData/>
  </xdr:twoCellAnchor>
  <xdr:twoCellAnchor editAs="oneCell">
    <xdr:from>
      <xdr:col>0</xdr:col>
      <xdr:colOff>95256</xdr:colOff>
      <xdr:row>95</xdr:row>
      <xdr:rowOff>0</xdr:rowOff>
    </xdr:from>
    <xdr:to>
      <xdr:col>0</xdr:col>
      <xdr:colOff>2315216</xdr:colOff>
      <xdr:row>106</xdr:row>
      <xdr:rowOff>2540</xdr:rowOff>
    </xdr:to>
    <xdr:pic>
      <xdr:nvPicPr>
        <xdr:cNvPr id="3" name="Picture 2">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116050"/>
          <a:ext cx="2219960" cy="157416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63504</xdr:colOff>
      <xdr:row>126</xdr:row>
      <xdr:rowOff>0</xdr:rowOff>
    </xdr:from>
    <xdr:to>
      <xdr:col>0</xdr:col>
      <xdr:colOff>2312039</xdr:colOff>
      <xdr:row>137</xdr:row>
      <xdr:rowOff>66040</xdr:rowOff>
    </xdr:to>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259425"/>
          <a:ext cx="2248535" cy="1637665"/>
        </a:xfrm>
        <a:prstGeom prst="rect">
          <a:avLst/>
        </a:prstGeom>
        <a:noFill/>
        <a:ln>
          <a:noFill/>
        </a:ln>
      </xdr:spPr>
    </xdr:pic>
    <xdr:clientData/>
  </xdr:twoCellAnchor>
  <xdr:twoCellAnchor editAs="oneCell">
    <xdr:from>
      <xdr:col>0</xdr:col>
      <xdr:colOff>79376</xdr:colOff>
      <xdr:row>142</xdr:row>
      <xdr:rowOff>0</xdr:rowOff>
    </xdr:from>
    <xdr:to>
      <xdr:col>0</xdr:col>
      <xdr:colOff>2318386</xdr:colOff>
      <xdr:row>153</xdr:row>
      <xdr:rowOff>66040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545425"/>
          <a:ext cx="2239010" cy="1637665"/>
        </a:xfrm>
        <a:prstGeom prst="rect">
          <a:avLst/>
        </a:prstGeom>
        <a:noFill/>
        <a:ln>
          <a:noFill/>
        </a:ln>
      </xdr:spPr>
    </xdr:pic>
    <xdr:clientData/>
  </xdr:twoCellAnchor>
  <xdr:twoCellAnchor editAs="oneCell">
    <xdr:from>
      <xdr:col>0</xdr:col>
      <xdr:colOff>63504</xdr:colOff>
      <xdr:row>126</xdr:row>
      <xdr:rowOff>0</xdr:rowOff>
    </xdr:from>
    <xdr:to>
      <xdr:col>0</xdr:col>
      <xdr:colOff>2312039</xdr:colOff>
      <xdr:row>137</xdr:row>
      <xdr:rowOff>66040</xdr:rowOff>
    </xdr:to>
    <xdr:pic>
      <xdr:nvPicPr>
        <xdr:cNvPr id="4" name="Picture 3">
          <a:extLst>
            <a:ext uri="{FF2B5EF4-FFF2-40B4-BE49-F238E27FC236}">
              <a16:creationId xmlns:a16="http://schemas.microsoft.com/office/drawing/2014/main" id="{00000000-0008-0000-13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8259425"/>
          <a:ext cx="2248535" cy="1637665"/>
        </a:xfrm>
        <a:prstGeom prst="rect">
          <a:avLst/>
        </a:prstGeom>
        <a:noFill/>
        <a:ln>
          <a:noFill/>
        </a:ln>
      </xdr:spPr>
    </xdr:pic>
    <xdr:clientData/>
  </xdr:twoCellAnchor>
  <xdr:twoCellAnchor editAs="oneCell">
    <xdr:from>
      <xdr:col>0</xdr:col>
      <xdr:colOff>79376</xdr:colOff>
      <xdr:row>142</xdr:row>
      <xdr:rowOff>0</xdr:rowOff>
    </xdr:from>
    <xdr:to>
      <xdr:col>0</xdr:col>
      <xdr:colOff>2318386</xdr:colOff>
      <xdr:row>153</xdr:row>
      <xdr:rowOff>66040</xdr:rowOff>
    </xdr:to>
    <xdr:pic>
      <xdr:nvPicPr>
        <xdr:cNvPr id="5" name="Picture 4">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6" y="20545425"/>
          <a:ext cx="2239010" cy="163766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95256</xdr:colOff>
      <xdr:row>115</xdr:row>
      <xdr:rowOff>0</xdr:rowOff>
    </xdr:from>
    <xdr:to>
      <xdr:col>0</xdr:col>
      <xdr:colOff>2315216</xdr:colOff>
      <xdr:row>126</xdr:row>
      <xdr:rowOff>2541</xdr:rowOff>
    </xdr:to>
    <xdr:pic>
      <xdr:nvPicPr>
        <xdr:cNvPr id="2" name="Picture 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6973550"/>
          <a:ext cx="2219960" cy="1574166"/>
        </a:xfrm>
        <a:prstGeom prst="rect">
          <a:avLst/>
        </a:prstGeom>
        <a:noFill/>
        <a:ln>
          <a:noFill/>
        </a:ln>
      </xdr:spPr>
    </xdr:pic>
    <xdr:clientData/>
  </xdr:twoCellAnchor>
  <xdr:twoCellAnchor editAs="oneCell">
    <xdr:from>
      <xdr:col>0</xdr:col>
      <xdr:colOff>71437</xdr:colOff>
      <xdr:row>131</xdr:row>
      <xdr:rowOff>0</xdr:rowOff>
    </xdr:from>
    <xdr:to>
      <xdr:col>0</xdr:col>
      <xdr:colOff>2310447</xdr:colOff>
      <xdr:row>142</xdr:row>
      <xdr:rowOff>2541</xdr:rowOff>
    </xdr:to>
    <xdr:pic>
      <xdr:nvPicPr>
        <xdr:cNvPr id="3" name="Picture 2">
          <a:extLst>
            <a:ext uri="{FF2B5EF4-FFF2-40B4-BE49-F238E27FC236}">
              <a16:creationId xmlns:a16="http://schemas.microsoft.com/office/drawing/2014/main" id="{00000000-0008-0000-1400-000005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37" y="19259550"/>
          <a:ext cx="2239010" cy="1574166"/>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2315216</xdr:colOff>
      <xdr:row>98</xdr:row>
      <xdr:rowOff>2540</xdr:rowOff>
    </xdr:to>
    <xdr:pic>
      <xdr:nvPicPr>
        <xdr:cNvPr id="2" name="Picture 1">
          <a:extLst>
            <a:ext uri="{FF2B5EF4-FFF2-40B4-BE49-F238E27FC236}">
              <a16:creationId xmlns:a16="http://schemas.microsoft.com/office/drawing/2014/main" id="{00000000-0008-0000-1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973050"/>
          <a:ext cx="2219960" cy="1574165"/>
        </a:xfrm>
        <a:prstGeom prst="rect">
          <a:avLst/>
        </a:prstGeom>
        <a:noFill/>
        <a:ln>
          <a:noFill/>
        </a:ln>
      </xdr:spPr>
    </xdr:pic>
    <xdr:clientData/>
  </xdr:twoCellAnchor>
  <xdr:twoCellAnchor editAs="oneCell">
    <xdr:from>
      <xdr:col>0</xdr:col>
      <xdr:colOff>87318</xdr:colOff>
      <xdr:row>103</xdr:row>
      <xdr:rowOff>0</xdr:rowOff>
    </xdr:from>
    <xdr:to>
      <xdr:col>0</xdr:col>
      <xdr:colOff>2314898</xdr:colOff>
      <xdr:row>114</xdr:row>
      <xdr:rowOff>2540</xdr:rowOff>
    </xdr:to>
    <xdr:pic>
      <xdr:nvPicPr>
        <xdr:cNvPr id="3" name="Picture 2">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8" y="15259050"/>
          <a:ext cx="2227580" cy="157416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2316800</xdr:colOff>
      <xdr:row>75</xdr:row>
      <xdr:rowOff>66040</xdr:rowOff>
    </xdr:to>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115425"/>
          <a:ext cx="2229485" cy="1637665"/>
        </a:xfrm>
        <a:prstGeom prst="rect">
          <a:avLst/>
        </a:prstGeom>
        <a:noFill/>
        <a:ln>
          <a:noFill/>
        </a:ln>
      </xdr:spPr>
    </xdr:pic>
    <xdr:clientData/>
  </xdr:twoCellAnchor>
  <xdr:twoCellAnchor editAs="oneCell">
    <xdr:from>
      <xdr:col>0</xdr:col>
      <xdr:colOff>79378</xdr:colOff>
      <xdr:row>80</xdr:row>
      <xdr:rowOff>0</xdr:rowOff>
    </xdr:from>
    <xdr:to>
      <xdr:col>0</xdr:col>
      <xdr:colOff>2318388</xdr:colOff>
      <xdr:row>91</xdr:row>
      <xdr:rowOff>66040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8" y="11401425"/>
          <a:ext cx="2239010" cy="163766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46</xdr:row>
      <xdr:rowOff>95250</xdr:rowOff>
    </xdr:from>
    <xdr:to>
      <xdr:col>1</xdr:col>
      <xdr:colOff>142240</xdr:colOff>
      <xdr:row>58</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296150"/>
          <a:ext cx="2348865" cy="1619885"/>
        </a:xfrm>
        <a:prstGeom prst="rect">
          <a:avLst/>
        </a:prstGeom>
        <a:noFill/>
        <a:ln>
          <a:noFill/>
        </a:ln>
      </xdr:spPr>
    </xdr:pic>
    <xdr:clientData/>
  </xdr:twoCellAnchor>
  <xdr:twoCellAnchor editAs="oneCell">
    <xdr:from>
      <xdr:col>0</xdr:col>
      <xdr:colOff>76200</xdr:colOff>
      <xdr:row>62</xdr:row>
      <xdr:rowOff>76200</xdr:rowOff>
    </xdr:from>
    <xdr:to>
      <xdr:col>1</xdr:col>
      <xdr:colOff>139065</xdr:colOff>
      <xdr:row>73</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563100"/>
          <a:ext cx="2358390"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103194</xdr:colOff>
      <xdr:row>98</xdr:row>
      <xdr:rowOff>0</xdr:rowOff>
    </xdr:from>
    <xdr:to>
      <xdr:col>0</xdr:col>
      <xdr:colOff>2313629</xdr:colOff>
      <xdr:row>109</xdr:row>
      <xdr:rowOff>2540</xdr:rowOff>
    </xdr:to>
    <xdr:pic>
      <xdr:nvPicPr>
        <xdr:cNvPr id="2" name="Picture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4401800"/>
          <a:ext cx="2210435" cy="1574165"/>
        </a:xfrm>
        <a:prstGeom prst="rect">
          <a:avLst/>
        </a:prstGeom>
        <a:noFill/>
        <a:ln>
          <a:noFill/>
        </a:ln>
      </xdr:spPr>
    </xdr:pic>
    <xdr:clientData/>
  </xdr:twoCellAnchor>
  <xdr:twoCellAnchor editAs="oneCell">
    <xdr:from>
      <xdr:col>0</xdr:col>
      <xdr:colOff>95256</xdr:colOff>
      <xdr:row>114</xdr:row>
      <xdr:rowOff>0</xdr:rowOff>
    </xdr:from>
    <xdr:to>
      <xdr:col>0</xdr:col>
      <xdr:colOff>2315216</xdr:colOff>
      <xdr:row>125</xdr:row>
      <xdr:rowOff>2540</xdr:rowOff>
    </xdr:to>
    <xdr:pic>
      <xdr:nvPicPr>
        <xdr:cNvPr id="3" name="Picture 2">
          <a:extLst>
            <a:ext uri="{FF2B5EF4-FFF2-40B4-BE49-F238E27FC236}">
              <a16:creationId xmlns:a16="http://schemas.microsoft.com/office/drawing/2014/main" id="{00000000-0008-0000-1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6" y="16687800"/>
          <a:ext cx="2219960" cy="15741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95256</xdr:colOff>
      <xdr:row>96</xdr:row>
      <xdr:rowOff>0</xdr:rowOff>
    </xdr:from>
    <xdr:to>
      <xdr:col>0</xdr:col>
      <xdr:colOff>2315216</xdr:colOff>
      <xdr:row>107</xdr:row>
      <xdr:rowOff>66040</xdr:rowOff>
    </xdr:to>
    <xdr:pic>
      <xdr:nvPicPr>
        <xdr:cNvPr id="2" name="Picture 1">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259050"/>
          <a:ext cx="2219960" cy="1637665"/>
        </a:xfrm>
        <a:prstGeom prst="rect">
          <a:avLst/>
        </a:prstGeom>
        <a:noFill/>
        <a:ln>
          <a:noFill/>
        </a:ln>
      </xdr:spPr>
    </xdr:pic>
    <xdr:clientData/>
  </xdr:twoCellAnchor>
  <xdr:twoCellAnchor editAs="oneCell">
    <xdr:from>
      <xdr:col>0</xdr:col>
      <xdr:colOff>95256</xdr:colOff>
      <xdr:row>112</xdr:row>
      <xdr:rowOff>0</xdr:rowOff>
    </xdr:from>
    <xdr:to>
      <xdr:col>0</xdr:col>
      <xdr:colOff>2315216</xdr:colOff>
      <xdr:row>123</xdr:row>
      <xdr:rowOff>66040</xdr:rowOff>
    </xdr:to>
    <xdr:pic>
      <xdr:nvPicPr>
        <xdr:cNvPr id="3" name="Picture 2">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7545050"/>
          <a:ext cx="2219960" cy="163766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134938</xdr:colOff>
      <xdr:row>75</xdr:row>
      <xdr:rowOff>0</xdr:rowOff>
    </xdr:from>
    <xdr:to>
      <xdr:col>0</xdr:col>
      <xdr:colOff>2339658</xdr:colOff>
      <xdr:row>86</xdr:row>
      <xdr:rowOff>66040</xdr:rowOff>
    </xdr:to>
    <xdr:pic>
      <xdr:nvPicPr>
        <xdr:cNvPr id="2" name="Picture 1">
          <a:extLst>
            <a:ext uri="{FF2B5EF4-FFF2-40B4-BE49-F238E27FC236}">
              <a16:creationId xmlns:a16="http://schemas.microsoft.com/office/drawing/2014/main" id="{00000000-0008-0000-1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1544300"/>
          <a:ext cx="2204720" cy="1637665"/>
        </a:xfrm>
        <a:prstGeom prst="rect">
          <a:avLst/>
        </a:prstGeom>
        <a:noFill/>
        <a:ln>
          <a:noFill/>
        </a:ln>
      </xdr:spPr>
    </xdr:pic>
    <xdr:clientData/>
  </xdr:twoCellAnchor>
  <xdr:twoCellAnchor editAs="oneCell">
    <xdr:from>
      <xdr:col>0</xdr:col>
      <xdr:colOff>119070</xdr:colOff>
      <xdr:row>90</xdr:row>
      <xdr:rowOff>111124</xdr:rowOff>
    </xdr:from>
    <xdr:to>
      <xdr:col>0</xdr:col>
      <xdr:colOff>2323790</xdr:colOff>
      <xdr:row>102</xdr:row>
      <xdr:rowOff>50164</xdr:rowOff>
    </xdr:to>
    <xdr:pic>
      <xdr:nvPicPr>
        <xdr:cNvPr id="3" name="Picture 2">
          <a:extLst>
            <a:ext uri="{FF2B5EF4-FFF2-40B4-BE49-F238E27FC236}">
              <a16:creationId xmlns:a16="http://schemas.microsoft.com/office/drawing/2014/main" id="{00000000-0008-0000-1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070" y="13798549"/>
          <a:ext cx="2204720" cy="1653540"/>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79380</xdr:colOff>
      <xdr:row>72</xdr:row>
      <xdr:rowOff>0</xdr:rowOff>
    </xdr:from>
    <xdr:to>
      <xdr:col>0</xdr:col>
      <xdr:colOff>2318390</xdr:colOff>
      <xdr:row>83</xdr:row>
      <xdr:rowOff>66040</xdr:rowOff>
    </xdr:to>
    <xdr:pic>
      <xdr:nvPicPr>
        <xdr:cNvPr id="2" name="Picture 1">
          <a:extLst>
            <a:ext uri="{FF2B5EF4-FFF2-40B4-BE49-F238E27FC236}">
              <a16:creationId xmlns:a16="http://schemas.microsoft.com/office/drawing/2014/main" id="{00000000-0008-0000-1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115675"/>
          <a:ext cx="2239010" cy="1637665"/>
        </a:xfrm>
        <a:prstGeom prst="rect">
          <a:avLst/>
        </a:prstGeom>
        <a:noFill/>
        <a:ln>
          <a:noFill/>
        </a:ln>
      </xdr:spPr>
    </xdr:pic>
    <xdr:clientData/>
  </xdr:twoCellAnchor>
  <xdr:twoCellAnchor editAs="oneCell">
    <xdr:from>
      <xdr:col>0</xdr:col>
      <xdr:colOff>87318</xdr:colOff>
      <xdr:row>88</xdr:row>
      <xdr:rowOff>0</xdr:rowOff>
    </xdr:from>
    <xdr:to>
      <xdr:col>0</xdr:col>
      <xdr:colOff>2316803</xdr:colOff>
      <xdr:row>99</xdr:row>
      <xdr:rowOff>66040</xdr:rowOff>
    </xdr:to>
    <xdr:pic>
      <xdr:nvPicPr>
        <xdr:cNvPr id="3" name="Picture 2">
          <a:extLst>
            <a:ext uri="{FF2B5EF4-FFF2-40B4-BE49-F238E27FC236}">
              <a16:creationId xmlns:a16="http://schemas.microsoft.com/office/drawing/2014/main" id="{00000000-0008-0000-1A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3401675"/>
          <a:ext cx="22294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71442</xdr:colOff>
      <xdr:row>87</xdr:row>
      <xdr:rowOff>0</xdr:rowOff>
    </xdr:from>
    <xdr:to>
      <xdr:col>0</xdr:col>
      <xdr:colOff>2246317</xdr:colOff>
      <xdr:row>98</xdr:row>
      <xdr:rowOff>8255</xdr:rowOff>
    </xdr:to>
    <xdr:pic>
      <xdr:nvPicPr>
        <xdr:cNvPr id="2" name="Picture 1">
          <a:extLst>
            <a:ext uri="{FF2B5EF4-FFF2-40B4-BE49-F238E27FC236}">
              <a16:creationId xmlns:a16="http://schemas.microsoft.com/office/drawing/2014/main" id="{00000000-0008-0000-1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687425"/>
          <a:ext cx="2174875" cy="1579880"/>
        </a:xfrm>
        <a:prstGeom prst="rect">
          <a:avLst/>
        </a:prstGeom>
        <a:noFill/>
        <a:ln>
          <a:noFill/>
        </a:ln>
      </xdr:spPr>
    </xdr:pic>
    <xdr:clientData/>
  </xdr:twoCellAnchor>
  <xdr:twoCellAnchor editAs="oneCell">
    <xdr:from>
      <xdr:col>0</xdr:col>
      <xdr:colOff>95251</xdr:colOff>
      <xdr:row>103</xdr:row>
      <xdr:rowOff>0</xdr:rowOff>
    </xdr:from>
    <xdr:to>
      <xdr:col>0</xdr:col>
      <xdr:colOff>2266316</xdr:colOff>
      <xdr:row>114</xdr:row>
      <xdr:rowOff>8255</xdr:rowOff>
    </xdr:to>
    <xdr:pic>
      <xdr:nvPicPr>
        <xdr:cNvPr id="3" name="Picture 2">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5973425"/>
          <a:ext cx="2171065" cy="1579880"/>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103188</xdr:colOff>
      <xdr:row>83</xdr:row>
      <xdr:rowOff>0</xdr:rowOff>
    </xdr:from>
    <xdr:to>
      <xdr:col>0</xdr:col>
      <xdr:colOff>2313623</xdr:colOff>
      <xdr:row>94</xdr:row>
      <xdr:rowOff>59690</xdr:rowOff>
    </xdr:to>
    <xdr:pic>
      <xdr:nvPicPr>
        <xdr:cNvPr id="2" name="Picture 1">
          <a:extLst>
            <a:ext uri="{FF2B5EF4-FFF2-40B4-BE49-F238E27FC236}">
              <a16:creationId xmlns:a16="http://schemas.microsoft.com/office/drawing/2014/main" id="{00000000-0008-0000-1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611100"/>
          <a:ext cx="2210435" cy="1631315"/>
        </a:xfrm>
        <a:prstGeom prst="rect">
          <a:avLst/>
        </a:prstGeom>
        <a:noFill/>
        <a:ln>
          <a:noFill/>
        </a:ln>
      </xdr:spPr>
    </xdr:pic>
    <xdr:clientData/>
  </xdr:twoCellAnchor>
  <xdr:twoCellAnchor editAs="oneCell">
    <xdr:from>
      <xdr:col>0</xdr:col>
      <xdr:colOff>103191</xdr:colOff>
      <xdr:row>99</xdr:row>
      <xdr:rowOff>0</xdr:rowOff>
    </xdr:from>
    <xdr:to>
      <xdr:col>0</xdr:col>
      <xdr:colOff>2313626</xdr:colOff>
      <xdr:row>110</xdr:row>
      <xdr:rowOff>66040</xdr:rowOff>
    </xdr:to>
    <xdr:pic>
      <xdr:nvPicPr>
        <xdr:cNvPr id="3" name="Picture 2">
          <a:extLst>
            <a:ext uri="{FF2B5EF4-FFF2-40B4-BE49-F238E27FC236}">
              <a16:creationId xmlns:a16="http://schemas.microsoft.com/office/drawing/2014/main" id="{00000000-0008-0000-1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897100"/>
          <a:ext cx="2210435" cy="16376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79380</xdr:colOff>
      <xdr:row>93</xdr:row>
      <xdr:rowOff>0</xdr:rowOff>
    </xdr:from>
    <xdr:to>
      <xdr:col>0</xdr:col>
      <xdr:colOff>2314580</xdr:colOff>
      <xdr:row>104</xdr:row>
      <xdr:rowOff>64135</xdr:rowOff>
    </xdr:to>
    <xdr:pic>
      <xdr:nvPicPr>
        <xdr:cNvPr id="2" name="Picture 1">
          <a:extLst>
            <a:ext uri="{FF2B5EF4-FFF2-40B4-BE49-F238E27FC236}">
              <a16:creationId xmlns:a16="http://schemas.microsoft.com/office/drawing/2014/main" id="{00000000-0008-0000-1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3687425"/>
          <a:ext cx="2235200" cy="1635760"/>
        </a:xfrm>
        <a:prstGeom prst="rect">
          <a:avLst/>
        </a:prstGeom>
        <a:noFill/>
        <a:ln>
          <a:noFill/>
        </a:ln>
      </xdr:spPr>
    </xdr:pic>
    <xdr:clientData/>
  </xdr:twoCellAnchor>
  <xdr:twoCellAnchor editAs="oneCell">
    <xdr:from>
      <xdr:col>0</xdr:col>
      <xdr:colOff>71442</xdr:colOff>
      <xdr:row>109</xdr:row>
      <xdr:rowOff>0</xdr:rowOff>
    </xdr:from>
    <xdr:to>
      <xdr:col>0</xdr:col>
      <xdr:colOff>2314262</xdr:colOff>
      <xdr:row>120</xdr:row>
      <xdr:rowOff>64135</xdr:rowOff>
    </xdr:to>
    <xdr:pic>
      <xdr:nvPicPr>
        <xdr:cNvPr id="3" name="Picture 2">
          <a:extLst>
            <a:ext uri="{FF2B5EF4-FFF2-40B4-BE49-F238E27FC236}">
              <a16:creationId xmlns:a16="http://schemas.microsoft.com/office/drawing/2014/main" id="{00000000-0008-0000-1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1442" y="15973425"/>
          <a:ext cx="2242820" cy="1635760"/>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103190</xdr:colOff>
      <xdr:row>32</xdr:row>
      <xdr:rowOff>0</xdr:rowOff>
    </xdr:from>
    <xdr:to>
      <xdr:col>1</xdr:col>
      <xdr:colOff>77155</xdr:colOff>
      <xdr:row>43</xdr:row>
      <xdr:rowOff>66040</xdr:rowOff>
    </xdr:to>
    <xdr:pic>
      <xdr:nvPicPr>
        <xdr:cNvPr id="2" name="Picture 1">
          <a:extLst>
            <a:ext uri="{FF2B5EF4-FFF2-40B4-BE49-F238E27FC236}">
              <a16:creationId xmlns:a16="http://schemas.microsoft.com/office/drawing/2014/main" id="{00000000-0008-0000-1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5114925"/>
          <a:ext cx="2269490" cy="1637665"/>
        </a:xfrm>
        <a:prstGeom prst="rect">
          <a:avLst/>
        </a:prstGeom>
        <a:noFill/>
        <a:ln>
          <a:noFill/>
        </a:ln>
      </xdr:spPr>
    </xdr:pic>
    <xdr:clientData/>
  </xdr:twoCellAnchor>
  <xdr:twoCellAnchor editAs="oneCell">
    <xdr:from>
      <xdr:col>0</xdr:col>
      <xdr:colOff>95256</xdr:colOff>
      <xdr:row>48</xdr:row>
      <xdr:rowOff>0</xdr:rowOff>
    </xdr:from>
    <xdr:to>
      <xdr:col>1</xdr:col>
      <xdr:colOff>69221</xdr:colOff>
      <xdr:row>59</xdr:row>
      <xdr:rowOff>66040</xdr:rowOff>
    </xdr:to>
    <xdr:pic>
      <xdr:nvPicPr>
        <xdr:cNvPr id="3" name="Picture 2">
          <a:extLst>
            <a:ext uri="{FF2B5EF4-FFF2-40B4-BE49-F238E27FC236}">
              <a16:creationId xmlns:a16="http://schemas.microsoft.com/office/drawing/2014/main" id="{00000000-0008-0000-1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00925"/>
          <a:ext cx="2269490" cy="16376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48</xdr:row>
      <xdr:rowOff>0</xdr:rowOff>
    </xdr:from>
    <xdr:to>
      <xdr:col>1</xdr:col>
      <xdr:colOff>69221</xdr:colOff>
      <xdr:row>59</xdr:row>
      <xdr:rowOff>66040</xdr:rowOff>
    </xdr:to>
    <xdr:pic>
      <xdr:nvPicPr>
        <xdr:cNvPr id="2" name="Picture 1">
          <a:extLst>
            <a:ext uri="{FF2B5EF4-FFF2-40B4-BE49-F238E27FC236}">
              <a16:creationId xmlns:a16="http://schemas.microsoft.com/office/drawing/2014/main" id="{00000000-0008-0000-1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400925"/>
          <a:ext cx="2269490" cy="1637665"/>
        </a:xfrm>
        <a:prstGeom prst="rect">
          <a:avLst/>
        </a:prstGeom>
        <a:noFill/>
        <a:ln>
          <a:noFill/>
        </a:ln>
      </xdr:spPr>
    </xdr:pic>
    <xdr:clientData/>
  </xdr:twoCellAnchor>
  <xdr:twoCellAnchor editAs="oneCell">
    <xdr:from>
      <xdr:col>0</xdr:col>
      <xdr:colOff>87316</xdr:colOff>
      <xdr:row>32</xdr:row>
      <xdr:rowOff>0</xdr:rowOff>
    </xdr:from>
    <xdr:to>
      <xdr:col>0</xdr:col>
      <xdr:colOff>2264096</xdr:colOff>
      <xdr:row>43</xdr:row>
      <xdr:rowOff>0</xdr:rowOff>
    </xdr:to>
    <xdr:pic>
      <xdr:nvPicPr>
        <xdr:cNvPr id="3" name="Picture 2">
          <a:extLst>
            <a:ext uri="{FF2B5EF4-FFF2-40B4-BE49-F238E27FC236}">
              <a16:creationId xmlns:a16="http://schemas.microsoft.com/office/drawing/2014/main" id="{00000000-0008-0000-1F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5114925"/>
          <a:ext cx="2176780" cy="157162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88900</xdr:colOff>
      <xdr:row>45</xdr:row>
      <xdr:rowOff>50799</xdr:rowOff>
    </xdr:from>
    <xdr:to>
      <xdr:col>0</xdr:col>
      <xdr:colOff>2179955</xdr:colOff>
      <xdr:row>55</xdr:row>
      <xdr:rowOff>101294</xdr:rowOff>
    </xdr:to>
    <xdr:pic>
      <xdr:nvPicPr>
        <xdr:cNvPr id="2" name="Picture 1">
          <a:extLst>
            <a:ext uri="{FF2B5EF4-FFF2-40B4-BE49-F238E27FC236}">
              <a16:creationId xmlns:a16="http://schemas.microsoft.com/office/drawing/2014/main" id="{40C5524F-2630-65DA-6BD1-8F351A0AF85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7118349"/>
          <a:ext cx="2091055" cy="1479245"/>
        </a:xfrm>
        <a:prstGeom prst="rect">
          <a:avLst/>
        </a:prstGeom>
        <a:noFill/>
        <a:ln>
          <a:noFill/>
        </a:ln>
      </xdr:spPr>
    </xdr:pic>
    <xdr:clientData/>
  </xdr:twoCellAnchor>
  <xdr:twoCellAnchor editAs="oneCell">
    <xdr:from>
      <xdr:col>0</xdr:col>
      <xdr:colOff>88900</xdr:colOff>
      <xdr:row>61</xdr:row>
      <xdr:rowOff>95249</xdr:rowOff>
    </xdr:from>
    <xdr:to>
      <xdr:col>0</xdr:col>
      <xdr:colOff>2179955</xdr:colOff>
      <xdr:row>72</xdr:row>
      <xdr:rowOff>18744</xdr:rowOff>
    </xdr:to>
    <xdr:pic>
      <xdr:nvPicPr>
        <xdr:cNvPr id="3" name="Picture 2">
          <a:extLst>
            <a:ext uri="{FF2B5EF4-FFF2-40B4-BE49-F238E27FC236}">
              <a16:creationId xmlns:a16="http://schemas.microsoft.com/office/drawing/2014/main" id="{52E37A37-1BA9-7853-B06D-E8DB69FCEF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9448799"/>
          <a:ext cx="2091055" cy="14951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79</xdr:row>
      <xdr:rowOff>83820</xdr:rowOff>
    </xdr:from>
    <xdr:to>
      <xdr:col>0</xdr:col>
      <xdr:colOff>2197735</xdr:colOff>
      <xdr:row>90</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1799570"/>
          <a:ext cx="2153285" cy="1609725"/>
        </a:xfrm>
        <a:prstGeom prst="rect">
          <a:avLst/>
        </a:prstGeom>
        <a:noFill/>
        <a:ln>
          <a:noFill/>
        </a:ln>
      </xdr:spPr>
    </xdr:pic>
    <xdr:clientData/>
  </xdr:twoCellAnchor>
  <xdr:twoCellAnchor editAs="oneCell">
    <xdr:from>
      <xdr:col>0</xdr:col>
      <xdr:colOff>57150</xdr:colOff>
      <xdr:row>111</xdr:row>
      <xdr:rowOff>114300</xdr:rowOff>
    </xdr:from>
    <xdr:to>
      <xdr:col>0</xdr:col>
      <xdr:colOff>2200910</xdr:colOff>
      <xdr:row>123</xdr:row>
      <xdr:rowOff>19050</xdr:rowOff>
    </xdr:to>
    <xdr:pic>
      <xdr:nvPicPr>
        <xdr:cNvPr id="3" name="Picture 1">
          <a:extLst>
            <a:ext uri="{FF2B5EF4-FFF2-40B4-BE49-F238E27FC236}">
              <a16:creationId xmlns:a16="http://schemas.microsoft.com/office/drawing/2014/main" id="{A8160EBE-9188-4F23-B93F-66D3F8AFEDF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6402050"/>
          <a:ext cx="2143760"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88900</xdr:colOff>
      <xdr:row>95</xdr:row>
      <xdr:rowOff>63500</xdr:rowOff>
    </xdr:from>
    <xdr:to>
      <xdr:col>0</xdr:col>
      <xdr:colOff>2269490</xdr:colOff>
      <xdr:row>106</xdr:row>
      <xdr:rowOff>29845</xdr:rowOff>
    </xdr:to>
    <xdr:pic>
      <xdr:nvPicPr>
        <xdr:cNvPr id="4" name="Picture 3">
          <a:extLst>
            <a:ext uri="{FF2B5EF4-FFF2-40B4-BE49-F238E27FC236}">
              <a16:creationId xmlns:a16="http://schemas.microsoft.com/office/drawing/2014/main" id="{6504948B-4399-497C-903E-91C9A95E6967}"/>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900" y="14065250"/>
          <a:ext cx="2180590" cy="153797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76200</xdr:colOff>
      <xdr:row>64</xdr:row>
      <xdr:rowOff>120650</xdr:rowOff>
    </xdr:from>
    <xdr:to>
      <xdr:col>0</xdr:col>
      <xdr:colOff>2167255</xdr:colOff>
      <xdr:row>75</xdr:row>
      <xdr:rowOff>44145</xdr:rowOff>
    </xdr:to>
    <xdr:pic>
      <xdr:nvPicPr>
        <xdr:cNvPr id="2" name="Picture 1">
          <a:extLst>
            <a:ext uri="{FF2B5EF4-FFF2-40B4-BE49-F238E27FC236}">
              <a16:creationId xmlns:a16="http://schemas.microsoft.com/office/drawing/2014/main" id="{3827B07F-B2C3-46C0-ABF3-58E41EA99CF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9855200"/>
          <a:ext cx="2091055" cy="1495120"/>
        </a:xfrm>
        <a:prstGeom prst="rect">
          <a:avLst/>
        </a:prstGeom>
        <a:noFill/>
        <a:ln>
          <a:noFill/>
        </a:ln>
      </xdr:spPr>
    </xdr:pic>
    <xdr:clientData/>
  </xdr:twoCellAnchor>
  <xdr:twoCellAnchor editAs="oneCell">
    <xdr:from>
      <xdr:col>0</xdr:col>
      <xdr:colOff>76200</xdr:colOff>
      <xdr:row>49</xdr:row>
      <xdr:rowOff>38100</xdr:rowOff>
    </xdr:from>
    <xdr:to>
      <xdr:col>0</xdr:col>
      <xdr:colOff>2167255</xdr:colOff>
      <xdr:row>59</xdr:row>
      <xdr:rowOff>88595</xdr:rowOff>
    </xdr:to>
    <xdr:pic>
      <xdr:nvPicPr>
        <xdr:cNvPr id="3" name="Picture 2">
          <a:extLst>
            <a:ext uri="{FF2B5EF4-FFF2-40B4-BE49-F238E27FC236}">
              <a16:creationId xmlns:a16="http://schemas.microsoft.com/office/drawing/2014/main" id="{B009045B-85FD-4500-93F2-1FCCB8A9B5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7629525"/>
          <a:ext cx="2091055" cy="147924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82550</xdr:colOff>
      <xdr:row>73</xdr:row>
      <xdr:rowOff>55880</xdr:rowOff>
    </xdr:from>
    <xdr:ext cx="2286000" cy="1463040"/>
    <xdr:pic>
      <xdr:nvPicPr>
        <xdr:cNvPr id="2" name="Picture 1">
          <a:extLst>
            <a:ext uri="{FF2B5EF4-FFF2-40B4-BE49-F238E27FC236}">
              <a16:creationId xmlns:a16="http://schemas.microsoft.com/office/drawing/2014/main" id="{00000000-0008-0000-2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12543155"/>
          <a:ext cx="2286000" cy="1463040"/>
        </a:xfrm>
        <a:prstGeom prst="rect">
          <a:avLst/>
        </a:prstGeom>
        <a:noFill/>
        <a:ln>
          <a:noFill/>
        </a:ln>
      </xdr:spPr>
    </xdr:pic>
    <xdr:clientData/>
  </xdr:oneCellAnchor>
  <xdr:twoCellAnchor editAs="oneCell">
    <xdr:from>
      <xdr:col>0</xdr:col>
      <xdr:colOff>63500</xdr:colOff>
      <xdr:row>57</xdr:row>
      <xdr:rowOff>50800</xdr:rowOff>
    </xdr:from>
    <xdr:to>
      <xdr:col>0</xdr:col>
      <xdr:colOff>2306320</xdr:colOff>
      <xdr:row>68</xdr:row>
      <xdr:rowOff>63500</xdr:rowOff>
    </xdr:to>
    <xdr:pic>
      <xdr:nvPicPr>
        <xdr:cNvPr id="3" name="Picture 2">
          <a:extLst>
            <a:ext uri="{FF2B5EF4-FFF2-40B4-BE49-F238E27FC236}">
              <a16:creationId xmlns:a16="http://schemas.microsoft.com/office/drawing/2014/main" id="{00000000-0008-0000-2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0252075"/>
          <a:ext cx="2242820" cy="158432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57</xdr:row>
      <xdr:rowOff>83820</xdr:rowOff>
    </xdr:from>
    <xdr:to>
      <xdr:col>0</xdr:col>
      <xdr:colOff>2260600</xdr:colOff>
      <xdr:row>68</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018270"/>
          <a:ext cx="2216150" cy="1562100"/>
        </a:xfrm>
        <a:prstGeom prst="rect">
          <a:avLst/>
        </a:prstGeom>
        <a:noFill/>
        <a:ln>
          <a:noFill/>
        </a:ln>
      </xdr:spPr>
    </xdr:pic>
    <xdr:clientData/>
  </xdr:twoCellAnchor>
  <xdr:twoCellAnchor editAs="oneCell">
    <xdr:from>
      <xdr:col>0</xdr:col>
      <xdr:colOff>38100</xdr:colOff>
      <xdr:row>73</xdr:row>
      <xdr:rowOff>63500</xdr:rowOff>
    </xdr:from>
    <xdr:to>
      <xdr:col>0</xdr:col>
      <xdr:colOff>2292350</xdr:colOff>
      <xdr:row>84</xdr:row>
      <xdr:rowOff>101600</xdr:rowOff>
    </xdr:to>
    <xdr:pic>
      <xdr:nvPicPr>
        <xdr:cNvPr id="3" name="Picture 2">
          <a:extLst>
            <a:ext uri="{FF2B5EF4-FFF2-40B4-BE49-F238E27FC236}">
              <a16:creationId xmlns:a16="http://schemas.microsoft.com/office/drawing/2014/main" id="{85438294-4A6A-4096-B9B3-4F623BB8101A}"/>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1283950"/>
          <a:ext cx="2254250" cy="160972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93</xdr:row>
      <xdr:rowOff>96520</xdr:rowOff>
    </xdr:from>
    <xdr:to>
      <xdr:col>0</xdr:col>
      <xdr:colOff>2314575</xdr:colOff>
      <xdr:row>105</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3812520"/>
          <a:ext cx="2238375" cy="1625600"/>
        </a:xfrm>
        <a:prstGeom prst="rect">
          <a:avLst/>
        </a:prstGeom>
        <a:noFill/>
        <a:ln>
          <a:noFill/>
        </a:ln>
      </xdr:spPr>
    </xdr:pic>
    <xdr:clientData/>
  </xdr:twoCellAnchor>
  <xdr:twoCellAnchor editAs="oneCell">
    <xdr:from>
      <xdr:col>0</xdr:col>
      <xdr:colOff>79380</xdr:colOff>
      <xdr:row>78</xdr:row>
      <xdr:rowOff>0</xdr:rowOff>
    </xdr:from>
    <xdr:to>
      <xdr:col>0</xdr:col>
      <xdr:colOff>2316485</xdr:colOff>
      <xdr:row>89</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1572875"/>
          <a:ext cx="2237105"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84</xdr:row>
      <xdr:rowOff>88900</xdr:rowOff>
    </xdr:from>
    <xdr:to>
      <xdr:col>0</xdr:col>
      <xdr:colOff>2320925</xdr:colOff>
      <xdr:row>96</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2566650"/>
          <a:ext cx="2219325" cy="1625600"/>
        </a:xfrm>
        <a:prstGeom prst="rect">
          <a:avLst/>
        </a:prstGeom>
        <a:noFill/>
        <a:ln>
          <a:noFill/>
        </a:ln>
      </xdr:spPr>
    </xdr:pic>
    <xdr:clientData/>
  </xdr:twoCellAnchor>
  <xdr:twoCellAnchor editAs="oneCell">
    <xdr:from>
      <xdr:col>0</xdr:col>
      <xdr:colOff>101600</xdr:colOff>
      <xdr:row>69</xdr:row>
      <xdr:rowOff>0</xdr:rowOff>
    </xdr:from>
    <xdr:to>
      <xdr:col>0</xdr:col>
      <xdr:colOff>2338705</xdr:colOff>
      <xdr:row>80</xdr:row>
      <xdr:rowOff>41910</xdr:rowOff>
    </xdr:to>
    <xdr:pic>
      <xdr:nvPicPr>
        <xdr:cNvPr id="3" name="Picture 2">
          <a:extLst>
            <a:ext uri="{FF2B5EF4-FFF2-40B4-BE49-F238E27FC236}">
              <a16:creationId xmlns:a16="http://schemas.microsoft.com/office/drawing/2014/main" id="{BFC8EE34-E431-4F1D-A59B-EA336A9859C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0334625"/>
          <a:ext cx="2237105"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82550</xdr:colOff>
      <xdr:row>60</xdr:row>
      <xdr:rowOff>95250</xdr:rowOff>
    </xdr:from>
    <xdr:to>
      <xdr:col>1</xdr:col>
      <xdr:colOff>12700</xdr:colOff>
      <xdr:row>72</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9096375"/>
          <a:ext cx="2225675" cy="1625600"/>
        </a:xfrm>
        <a:prstGeom prst="rect">
          <a:avLst/>
        </a:prstGeom>
        <a:noFill/>
        <a:ln>
          <a:noFill/>
        </a:ln>
      </xdr:spPr>
    </xdr:pic>
    <xdr:clientData/>
  </xdr:twoCellAnchor>
  <xdr:twoCellAnchor editAs="oneCell">
    <xdr:from>
      <xdr:col>0</xdr:col>
      <xdr:colOff>82550</xdr:colOff>
      <xdr:row>44</xdr:row>
      <xdr:rowOff>57150</xdr:rowOff>
    </xdr:from>
    <xdr:to>
      <xdr:col>1</xdr:col>
      <xdr:colOff>12700</xdr:colOff>
      <xdr:row>55</xdr:row>
      <xdr:rowOff>95250</xdr:rowOff>
    </xdr:to>
    <xdr:pic>
      <xdr:nvPicPr>
        <xdr:cNvPr id="3" name="Picture 2">
          <a:extLst>
            <a:ext uri="{FF2B5EF4-FFF2-40B4-BE49-F238E27FC236}">
              <a16:creationId xmlns:a16="http://schemas.microsoft.com/office/drawing/2014/main" id="{06525091-5C4E-0138-CA2E-BCE11493269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6772275"/>
          <a:ext cx="2225675" cy="160972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69850</xdr:colOff>
      <xdr:row>119</xdr:row>
      <xdr:rowOff>107950</xdr:rowOff>
    </xdr:from>
    <xdr:to>
      <xdr:col>0</xdr:col>
      <xdr:colOff>2376805</xdr:colOff>
      <xdr:row>130</xdr:row>
      <xdr:rowOff>72390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7538700"/>
          <a:ext cx="2306955" cy="1536065"/>
        </a:xfrm>
        <a:prstGeom prst="rect">
          <a:avLst/>
        </a:prstGeom>
        <a:noFill/>
        <a:ln>
          <a:noFill/>
        </a:ln>
      </xdr:spPr>
    </xdr:pic>
    <xdr:clientData/>
  </xdr:twoCellAnchor>
  <xdr:oneCellAnchor>
    <xdr:from>
      <xdr:col>0</xdr:col>
      <xdr:colOff>69850</xdr:colOff>
      <xdr:row>103</xdr:row>
      <xdr:rowOff>38100</xdr:rowOff>
    </xdr:from>
    <xdr:ext cx="2300605" cy="1454150"/>
    <xdr:pic>
      <xdr:nvPicPr>
        <xdr:cNvPr id="3" name="Picture 2">
          <a:extLst>
            <a:ext uri="{FF2B5EF4-FFF2-40B4-BE49-F238E27FC236}">
              <a16:creationId xmlns:a16="http://schemas.microsoft.com/office/drawing/2014/main" id="{59B145CB-087D-4191-890C-A5CDF97648F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5182850"/>
          <a:ext cx="2300605" cy="1454150"/>
        </a:xfrm>
        <a:prstGeom prst="rect">
          <a:avLst/>
        </a:prstGeom>
        <a:noFill/>
        <a:ln>
          <a:noFill/>
        </a:ln>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0</xdr:col>
      <xdr:colOff>142875</xdr:colOff>
      <xdr:row>133</xdr:row>
      <xdr:rowOff>63500</xdr:rowOff>
    </xdr:from>
    <xdr:to>
      <xdr:col>0</xdr:col>
      <xdr:colOff>2310765</xdr:colOff>
      <xdr:row>144</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9656425"/>
          <a:ext cx="2167890" cy="1524635"/>
        </a:xfrm>
        <a:prstGeom prst="rect">
          <a:avLst/>
        </a:prstGeom>
        <a:noFill/>
        <a:ln>
          <a:noFill/>
        </a:ln>
      </xdr:spPr>
    </xdr:pic>
    <xdr:clientData/>
  </xdr:twoCellAnchor>
  <xdr:twoCellAnchor editAs="oneCell">
    <xdr:from>
      <xdr:col>0</xdr:col>
      <xdr:colOff>127000</xdr:colOff>
      <xdr:row>118</xdr:row>
      <xdr:rowOff>31750</xdr:rowOff>
    </xdr:from>
    <xdr:to>
      <xdr:col>0</xdr:col>
      <xdr:colOff>2307590</xdr:colOff>
      <xdr:row>128</xdr:row>
      <xdr:rowOff>125095</xdr:rowOff>
    </xdr:to>
    <xdr:pic>
      <xdr:nvPicPr>
        <xdr:cNvPr id="3" name="Picture 2">
          <a:extLst>
            <a:ext uri="{FF2B5EF4-FFF2-40B4-BE49-F238E27FC236}">
              <a16:creationId xmlns:a16="http://schemas.microsoft.com/office/drawing/2014/main" id="{21FA70A1-B568-45B6-AD49-2EF9088BA61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7481550"/>
          <a:ext cx="2180590" cy="152209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sServlet/pdf/product-labels-jg9o5k7l"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reports?firstFilter=4" TargetMode="Externa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s://www.franklintempletonindia.com/reports?firstFilter=4"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downloadsServlet/pdf/product-labels-jg9o5k7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reports?firstFilter=4"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downloadsServlet/pdf/product-labels-jg9o5k7l"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downloadsServlet/pdf/product-labels-jg9o5k7l"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downloadsServlet/pdf/product-labels-jg9o5k7l"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reports?firstFilter=4"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downloadsServlet/pdf/product-labels-jg9o5k7l"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reports?firstFilter=4"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reports?firstFilter=4" TargetMode="External"/></Relationships>
</file>

<file path=xl/worksheets/_rels/sheet31.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1.bin"/><Relationship Id="rId4" Type="http://schemas.openxmlformats.org/officeDocument/2006/relationships/hyperlink" Target="https://www.franklintempletonindia.com/reports?firstFilter=4"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4"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7" Type="http://schemas.openxmlformats.org/officeDocument/2006/relationships/drawing" Target="../drawings/drawing31.xm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 Id="rId6" Type="http://schemas.openxmlformats.org/officeDocument/2006/relationships/printerSettings" Target="../printerSettings/printerSettings33.bin"/><Relationship Id="rId5" Type="http://schemas.openxmlformats.org/officeDocument/2006/relationships/hyperlink" Target="https://www.franklintempletonindia.com/reports?firstFilter=4" TargetMode="External"/><Relationship Id="rId4" Type="http://schemas.openxmlformats.org/officeDocument/2006/relationships/hyperlink" Target="https://www.franklintempletonindia.com/reports?firstFilter=4"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reports?firstFilter=4"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4"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hyperlink" Target="https://www.franklintempletonindia.com/reports?firstFilter=4" TargetMode="External"/><Relationship Id="rId2"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1" Type="http://schemas.openxmlformats.org/officeDocument/2006/relationships/hyperlink" Target="https://www.franklintempletonindia.com/download/en-in/valuation-policy/a0e293eb-f28b-4edc-9535-c7d9e7321ddc/fair_valuation_reliance_big_reliance_infra_november_4_2020-kgox4tdb-en-in.pdf" TargetMode="External"/><Relationship Id="rId5" Type="http://schemas.openxmlformats.org/officeDocument/2006/relationships/printerSettings" Target="../printerSettings/printerSettings36.bin"/><Relationship Id="rId4" Type="http://schemas.openxmlformats.org/officeDocument/2006/relationships/hyperlink" Target="https://www.franklintempletonindia.com/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en-in/latest%20updates/189ea834-ae3f-48eb-9d73-a9cc9cd9317e/franklin-templeton-update-on-reliance-broadcast-july-23-2020-kcg9m1gq-en-in.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42"/>
  <sheetViews>
    <sheetView tabSelected="1" workbookViewId="0">
      <selection sqref="A1:G1"/>
    </sheetView>
  </sheetViews>
  <sheetFormatPr defaultColWidth="9.1796875" defaultRowHeight="10" x14ac:dyDescent="0.2"/>
  <cols>
    <col min="1" max="1" width="38.7265625" style="7" bestFit="1" customWidth="1"/>
    <col min="2" max="2" width="50.81640625"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9" s="1" customFormat="1" ht="14" x14ac:dyDescent="0.25">
      <c r="A1" s="82" t="s">
        <v>863</v>
      </c>
      <c r="B1" s="83"/>
      <c r="C1" s="83"/>
      <c r="D1" s="83"/>
      <c r="E1" s="83"/>
      <c r="F1" s="83"/>
      <c r="G1" s="83"/>
    </row>
    <row r="2" spans="1:9" s="1" customFormat="1" ht="11.5" x14ac:dyDescent="0.25">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16" t="s">
        <v>24</v>
      </c>
      <c r="B5" s="17"/>
      <c r="C5" s="17"/>
      <c r="D5" s="17"/>
      <c r="E5" s="18"/>
      <c r="F5" s="19"/>
      <c r="G5" s="18"/>
    </row>
    <row r="6" spans="1:9" ht="10.5" x14ac:dyDescent="0.25">
      <c r="A6" s="20" t="s">
        <v>43</v>
      </c>
      <c r="B6" s="21"/>
      <c r="C6" s="21"/>
      <c r="D6" s="21"/>
      <c r="E6" s="22"/>
      <c r="F6" s="23"/>
      <c r="G6" s="22"/>
    </row>
    <row r="7" spans="1:9" x14ac:dyDescent="0.2">
      <c r="A7" s="21" t="s">
        <v>864</v>
      </c>
      <c r="B7" s="21" t="s">
        <v>865</v>
      </c>
      <c r="C7" s="21" t="s">
        <v>74</v>
      </c>
      <c r="D7" s="24">
        <v>400</v>
      </c>
      <c r="E7" s="22">
        <v>4185.5396712000002</v>
      </c>
      <c r="F7" s="23">
        <v>2.2722702663468399</v>
      </c>
      <c r="G7" s="22">
        <v>7.33</v>
      </c>
    </row>
    <row r="8" spans="1:9" x14ac:dyDescent="0.2">
      <c r="A8" s="21" t="s">
        <v>866</v>
      </c>
      <c r="B8" s="21" t="s">
        <v>867</v>
      </c>
      <c r="C8" s="21" t="s">
        <v>74</v>
      </c>
      <c r="D8" s="24">
        <v>250</v>
      </c>
      <c r="E8" s="22">
        <v>2593.7372260000002</v>
      </c>
      <c r="F8" s="23">
        <v>1.40810324124034</v>
      </c>
      <c r="G8" s="22">
        <v>7.04</v>
      </c>
    </row>
    <row r="9" spans="1:9" x14ac:dyDescent="0.2">
      <c r="A9" s="21" t="s">
        <v>868</v>
      </c>
      <c r="B9" s="21" t="s">
        <v>869</v>
      </c>
      <c r="C9" s="21" t="s">
        <v>75</v>
      </c>
      <c r="D9" s="24">
        <v>50</v>
      </c>
      <c r="E9" s="22">
        <v>534.07305480000002</v>
      </c>
      <c r="F9" s="23">
        <v>0.28994070485805201</v>
      </c>
      <c r="G9" s="22">
        <v>7.4549000000000003</v>
      </c>
    </row>
    <row r="10" spans="1:9" ht="10.5" x14ac:dyDescent="0.25">
      <c r="A10" s="20" t="s">
        <v>25</v>
      </c>
      <c r="B10" s="20"/>
      <c r="C10" s="20"/>
      <c r="D10" s="20"/>
      <c r="E10" s="25">
        <f>SUM(E6:E9)</f>
        <v>7313.3499520000005</v>
      </c>
      <c r="F10" s="26">
        <f>SUM(F6:F9)</f>
        <v>3.9703142124452317</v>
      </c>
      <c r="G10" s="25"/>
      <c r="H10" s="14"/>
      <c r="I10" s="14"/>
    </row>
    <row r="11" spans="1:9" x14ac:dyDescent="0.2">
      <c r="A11" s="21"/>
      <c r="B11" s="21"/>
      <c r="C11" s="21"/>
      <c r="D11" s="21"/>
      <c r="E11" s="22"/>
      <c r="F11" s="23"/>
      <c r="G11" s="22"/>
    </row>
    <row r="12" spans="1:9" ht="10.5" x14ac:dyDescent="0.25">
      <c r="A12" s="20" t="s">
        <v>45</v>
      </c>
      <c r="B12" s="21"/>
      <c r="C12" s="21"/>
      <c r="D12" s="21"/>
      <c r="E12" s="22"/>
      <c r="F12" s="23"/>
      <c r="G12" s="22"/>
    </row>
    <row r="13" spans="1:9" ht="10.5" x14ac:dyDescent="0.25">
      <c r="A13" s="20" t="s">
        <v>46</v>
      </c>
      <c r="B13" s="21"/>
      <c r="C13" s="21"/>
      <c r="D13" s="21"/>
      <c r="E13" s="22"/>
      <c r="F13" s="23"/>
      <c r="G13" s="22"/>
    </row>
    <row r="14" spans="1:9" x14ac:dyDescent="0.2">
      <c r="A14" s="21" t="s">
        <v>870</v>
      </c>
      <c r="B14" s="21" t="s">
        <v>871</v>
      </c>
      <c r="C14" s="21" t="s">
        <v>47</v>
      </c>
      <c r="D14" s="24">
        <v>1000</v>
      </c>
      <c r="E14" s="22">
        <v>5000</v>
      </c>
      <c r="F14" s="23">
        <v>2.7144292550635201</v>
      </c>
      <c r="G14" s="22">
        <v>6.7903000000000002</v>
      </c>
    </row>
    <row r="15" spans="1:9" x14ac:dyDescent="0.2">
      <c r="A15" s="21" t="s">
        <v>83</v>
      </c>
      <c r="B15" s="21" t="s">
        <v>82</v>
      </c>
      <c r="C15" s="21" t="s">
        <v>48</v>
      </c>
      <c r="D15" s="24">
        <v>1000</v>
      </c>
      <c r="E15" s="22">
        <v>4989.55</v>
      </c>
      <c r="F15" s="23">
        <v>2.7087560979204302</v>
      </c>
      <c r="G15" s="22">
        <v>6.9494999999999996</v>
      </c>
    </row>
    <row r="16" spans="1:9" x14ac:dyDescent="0.2">
      <c r="A16" s="21" t="s">
        <v>872</v>
      </c>
      <c r="B16" s="21" t="s">
        <v>873</v>
      </c>
      <c r="C16" s="21" t="s">
        <v>47</v>
      </c>
      <c r="D16" s="24">
        <v>1000</v>
      </c>
      <c r="E16" s="22">
        <v>4986.6149999999998</v>
      </c>
      <c r="F16" s="23">
        <v>2.70716272794771</v>
      </c>
      <c r="G16" s="22">
        <v>6.9981</v>
      </c>
    </row>
    <row r="17" spans="1:9" x14ac:dyDescent="0.2">
      <c r="A17" s="21" t="s">
        <v>874</v>
      </c>
      <c r="B17" s="21" t="s">
        <v>875</v>
      </c>
      <c r="C17" s="21" t="s">
        <v>47</v>
      </c>
      <c r="D17" s="24">
        <v>1000</v>
      </c>
      <c r="E17" s="22">
        <v>4976.1450000000004</v>
      </c>
      <c r="F17" s="23">
        <v>2.7014787130876101</v>
      </c>
      <c r="G17" s="22">
        <v>6.9997999999999996</v>
      </c>
    </row>
    <row r="18" spans="1:9" x14ac:dyDescent="0.2">
      <c r="A18" s="21" t="s">
        <v>876</v>
      </c>
      <c r="B18" s="21" t="s">
        <v>877</v>
      </c>
      <c r="C18" s="21" t="s">
        <v>47</v>
      </c>
      <c r="D18" s="24">
        <v>1000</v>
      </c>
      <c r="E18" s="22">
        <v>4962.88</v>
      </c>
      <c r="F18" s="23">
        <v>2.6942773322739302</v>
      </c>
      <c r="G18" s="22">
        <v>7.0000999999999998</v>
      </c>
    </row>
    <row r="19" spans="1:9" x14ac:dyDescent="0.2">
      <c r="A19" s="21" t="s">
        <v>878</v>
      </c>
      <c r="B19" s="21" t="s">
        <v>879</v>
      </c>
      <c r="C19" s="21" t="s">
        <v>48</v>
      </c>
      <c r="D19" s="24">
        <v>1000</v>
      </c>
      <c r="E19" s="22">
        <v>4953.585</v>
      </c>
      <c r="F19" s="23">
        <v>2.6892312082887599</v>
      </c>
      <c r="G19" s="22">
        <v>6.9801000000000002</v>
      </c>
    </row>
    <row r="20" spans="1:9" x14ac:dyDescent="0.2">
      <c r="A20" s="21" t="s">
        <v>880</v>
      </c>
      <c r="B20" s="21" t="s">
        <v>881</v>
      </c>
      <c r="C20" s="21" t="s">
        <v>52</v>
      </c>
      <c r="D20" s="24">
        <v>1000</v>
      </c>
      <c r="E20" s="22">
        <v>4946.3100000000004</v>
      </c>
      <c r="F20" s="23">
        <v>2.6852817137226399</v>
      </c>
      <c r="G20" s="22">
        <v>7.0751999999999997</v>
      </c>
    </row>
    <row r="21" spans="1:9" x14ac:dyDescent="0.2">
      <c r="A21" s="21" t="s">
        <v>882</v>
      </c>
      <c r="B21" s="21" t="s">
        <v>883</v>
      </c>
      <c r="C21" s="21" t="s">
        <v>47</v>
      </c>
      <c r="D21" s="24">
        <v>1000</v>
      </c>
      <c r="E21" s="22">
        <v>4923.25</v>
      </c>
      <c r="F21" s="23">
        <v>2.6727627659982902</v>
      </c>
      <c r="G21" s="22">
        <v>7.0250000000000004</v>
      </c>
    </row>
    <row r="22" spans="1:9" x14ac:dyDescent="0.2">
      <c r="A22" s="21" t="s">
        <v>884</v>
      </c>
      <c r="B22" s="21" t="s">
        <v>885</v>
      </c>
      <c r="C22" s="21" t="s">
        <v>48</v>
      </c>
      <c r="D22" s="24">
        <v>1000</v>
      </c>
      <c r="E22" s="22">
        <v>4921.88</v>
      </c>
      <c r="F22" s="23">
        <v>2.6720190123824001</v>
      </c>
      <c r="G22" s="22">
        <v>6.9801000000000002</v>
      </c>
    </row>
    <row r="23" spans="1:9" x14ac:dyDescent="0.2">
      <c r="A23" s="21" t="s">
        <v>886</v>
      </c>
      <c r="B23" s="21" t="s">
        <v>887</v>
      </c>
      <c r="C23" s="21" t="s">
        <v>47</v>
      </c>
      <c r="D23" s="24">
        <v>1000</v>
      </c>
      <c r="E23" s="22">
        <v>4920.17</v>
      </c>
      <c r="F23" s="23">
        <v>2.6710906775771699</v>
      </c>
      <c r="G23" s="22">
        <v>7.0502000000000002</v>
      </c>
    </row>
    <row r="24" spans="1:9" x14ac:dyDescent="0.2">
      <c r="A24" s="21" t="s">
        <v>888</v>
      </c>
      <c r="B24" s="21" t="s">
        <v>889</v>
      </c>
      <c r="C24" s="21" t="s">
        <v>48</v>
      </c>
      <c r="D24" s="24">
        <v>500</v>
      </c>
      <c r="E24" s="22">
        <v>2496.6350000000002</v>
      </c>
      <c r="F24" s="23">
        <v>1.3553878166430999</v>
      </c>
      <c r="G24" s="22">
        <v>7.0305</v>
      </c>
    </row>
    <row r="25" spans="1:9" x14ac:dyDescent="0.2">
      <c r="A25" s="21" t="s">
        <v>890</v>
      </c>
      <c r="B25" s="21" t="s">
        <v>891</v>
      </c>
      <c r="C25" s="21" t="s">
        <v>52</v>
      </c>
      <c r="D25" s="24">
        <v>500</v>
      </c>
      <c r="E25" s="22">
        <v>2494.7150000000001</v>
      </c>
      <c r="F25" s="23">
        <v>1.35434547580916</v>
      </c>
      <c r="G25" s="22">
        <v>7.0294999999999996</v>
      </c>
    </row>
    <row r="26" spans="1:9" ht="10.5" x14ac:dyDescent="0.25">
      <c r="A26" s="20" t="s">
        <v>25</v>
      </c>
      <c r="B26" s="20"/>
      <c r="C26" s="20"/>
      <c r="D26" s="20"/>
      <c r="E26" s="25">
        <f>SUM(E13:E25)</f>
        <v>54571.735000000001</v>
      </c>
      <c r="F26" s="26">
        <f>SUM(F13:F25)</f>
        <v>29.626222796714714</v>
      </c>
      <c r="G26" s="25"/>
      <c r="H26" s="14"/>
      <c r="I26" s="14"/>
    </row>
    <row r="27" spans="1:9" x14ac:dyDescent="0.2">
      <c r="A27" s="21"/>
      <c r="B27" s="21"/>
      <c r="C27" s="21"/>
      <c r="D27" s="21"/>
      <c r="E27" s="22"/>
      <c r="F27" s="23"/>
      <c r="G27" s="22"/>
    </row>
    <row r="28" spans="1:9" ht="10.5" x14ac:dyDescent="0.25">
      <c r="A28" s="20" t="s">
        <v>53</v>
      </c>
      <c r="B28" s="21"/>
      <c r="C28" s="21"/>
      <c r="D28" s="21"/>
      <c r="E28" s="22"/>
      <c r="F28" s="23"/>
      <c r="G28" s="22"/>
    </row>
    <row r="29" spans="1:9" x14ac:dyDescent="0.2">
      <c r="A29" s="21" t="s">
        <v>892</v>
      </c>
      <c r="B29" s="21" t="s">
        <v>893</v>
      </c>
      <c r="C29" s="21" t="s">
        <v>47</v>
      </c>
      <c r="D29" s="24">
        <v>1500</v>
      </c>
      <c r="E29" s="22">
        <v>7484.16</v>
      </c>
      <c r="F29" s="23">
        <v>4.0630445707152303</v>
      </c>
      <c r="G29" s="22">
        <v>7.0244999999999997</v>
      </c>
    </row>
    <row r="30" spans="1:9" x14ac:dyDescent="0.2">
      <c r="A30" s="21" t="s">
        <v>894</v>
      </c>
      <c r="B30" s="21" t="s">
        <v>895</v>
      </c>
      <c r="C30" s="21" t="s">
        <v>51</v>
      </c>
      <c r="D30" s="24">
        <v>1500</v>
      </c>
      <c r="E30" s="22">
        <v>7479.78</v>
      </c>
      <c r="F30" s="23">
        <v>4.0606667306878004</v>
      </c>
      <c r="G30" s="22">
        <v>7.0479000000000003</v>
      </c>
    </row>
    <row r="31" spans="1:9" x14ac:dyDescent="0.2">
      <c r="A31" s="21" t="s">
        <v>896</v>
      </c>
      <c r="B31" s="21" t="s">
        <v>897</v>
      </c>
      <c r="C31" s="21" t="s">
        <v>47</v>
      </c>
      <c r="D31" s="24">
        <v>1500</v>
      </c>
      <c r="E31" s="22">
        <v>7460.0550000000003</v>
      </c>
      <c r="F31" s="23">
        <v>4.0499583072765697</v>
      </c>
      <c r="G31" s="22">
        <v>6.98</v>
      </c>
    </row>
    <row r="32" spans="1:9" x14ac:dyDescent="0.2">
      <c r="A32" s="21" t="s">
        <v>898</v>
      </c>
      <c r="B32" s="21" t="s">
        <v>899</v>
      </c>
      <c r="C32" s="21" t="s">
        <v>47</v>
      </c>
      <c r="D32" s="24">
        <v>1500</v>
      </c>
      <c r="E32" s="22">
        <v>7373.6625000000004</v>
      </c>
      <c r="F32" s="23">
        <v>4.0030570413929603</v>
      </c>
      <c r="G32" s="22">
        <v>7.4450000000000003</v>
      </c>
    </row>
    <row r="33" spans="1:9" x14ac:dyDescent="0.2">
      <c r="A33" s="21" t="s">
        <v>900</v>
      </c>
      <c r="B33" s="21" t="s">
        <v>901</v>
      </c>
      <c r="C33" s="21" t="s">
        <v>52</v>
      </c>
      <c r="D33" s="24">
        <v>1300</v>
      </c>
      <c r="E33" s="22">
        <v>6486.259</v>
      </c>
      <c r="F33" s="23">
        <v>3.5212982371038102</v>
      </c>
      <c r="G33" s="22">
        <v>7.0294999999999996</v>
      </c>
    </row>
    <row r="34" spans="1:9" x14ac:dyDescent="0.2">
      <c r="A34" s="21" t="s">
        <v>902</v>
      </c>
      <c r="B34" s="21" t="s">
        <v>903</v>
      </c>
      <c r="C34" s="21" t="s">
        <v>52</v>
      </c>
      <c r="D34" s="24">
        <v>1000</v>
      </c>
      <c r="E34" s="22">
        <v>4976.47</v>
      </c>
      <c r="F34" s="23">
        <v>2.7016551509891902</v>
      </c>
      <c r="G34" s="22">
        <v>7.1916000000000002</v>
      </c>
    </row>
    <row r="35" spans="1:9" x14ac:dyDescent="0.2">
      <c r="A35" s="21" t="s">
        <v>904</v>
      </c>
      <c r="B35" s="21" t="s">
        <v>905</v>
      </c>
      <c r="C35" s="21" t="s">
        <v>47</v>
      </c>
      <c r="D35" s="24">
        <v>1000</v>
      </c>
      <c r="E35" s="22">
        <v>4951.08</v>
      </c>
      <c r="F35" s="23">
        <v>2.6878712792319801</v>
      </c>
      <c r="G35" s="22">
        <v>7.3601000000000001</v>
      </c>
    </row>
    <row r="36" spans="1:9" x14ac:dyDescent="0.2">
      <c r="A36" s="21" t="s">
        <v>906</v>
      </c>
      <c r="B36" s="21" t="s">
        <v>907</v>
      </c>
      <c r="C36" s="21" t="s">
        <v>47</v>
      </c>
      <c r="D36" s="24">
        <v>1000</v>
      </c>
      <c r="E36" s="22">
        <v>4945.1549999999997</v>
      </c>
      <c r="F36" s="23">
        <v>2.68465468056473</v>
      </c>
      <c r="G36" s="22">
        <v>7.3601999999999999</v>
      </c>
    </row>
    <row r="37" spans="1:9" x14ac:dyDescent="0.2">
      <c r="A37" s="21" t="s">
        <v>908</v>
      </c>
      <c r="B37" s="21" t="s">
        <v>909</v>
      </c>
      <c r="C37" s="21" t="s">
        <v>52</v>
      </c>
      <c r="D37" s="24">
        <v>900</v>
      </c>
      <c r="E37" s="22">
        <v>4426.7039999999997</v>
      </c>
      <c r="F37" s="23">
        <v>2.40319496822134</v>
      </c>
      <c r="G37" s="22">
        <v>7.3701999999999996</v>
      </c>
    </row>
    <row r="38" spans="1:9" x14ac:dyDescent="0.2">
      <c r="A38" s="21" t="s">
        <v>910</v>
      </c>
      <c r="B38" s="21" t="s">
        <v>911</v>
      </c>
      <c r="C38" s="21" t="s">
        <v>51</v>
      </c>
      <c r="D38" s="24">
        <v>500</v>
      </c>
      <c r="E38" s="22">
        <v>2486.62</v>
      </c>
      <c r="F38" s="23">
        <v>1.34995081484521</v>
      </c>
      <c r="G38" s="22">
        <v>7.0148999999999999</v>
      </c>
    </row>
    <row r="39" spans="1:9" ht="10.5" x14ac:dyDescent="0.25">
      <c r="A39" s="20" t="s">
        <v>25</v>
      </c>
      <c r="B39" s="20"/>
      <c r="C39" s="20"/>
      <c r="D39" s="20"/>
      <c r="E39" s="25">
        <f>SUM(E28:E38)</f>
        <v>58069.945500000002</v>
      </c>
      <c r="F39" s="26">
        <f>SUM(F28:F38)</f>
        <v>31.525351781028821</v>
      </c>
      <c r="G39" s="25"/>
      <c r="H39" s="14"/>
      <c r="I39" s="14"/>
    </row>
    <row r="40" spans="1:9" x14ac:dyDescent="0.2">
      <c r="A40" s="21"/>
      <c r="B40" s="21"/>
      <c r="C40" s="21"/>
      <c r="D40" s="21"/>
      <c r="E40" s="22"/>
      <c r="F40" s="23"/>
      <c r="G40" s="22"/>
    </row>
    <row r="41" spans="1:9" ht="10.5" x14ac:dyDescent="0.25">
      <c r="A41" s="20" t="s">
        <v>912</v>
      </c>
      <c r="B41" s="21"/>
      <c r="C41" s="21"/>
      <c r="D41" s="21"/>
      <c r="E41" s="22"/>
      <c r="F41" s="23"/>
      <c r="G41" s="22"/>
    </row>
    <row r="42" spans="1:9" x14ac:dyDescent="0.2">
      <c r="A42" s="21" t="s">
        <v>913</v>
      </c>
      <c r="B42" s="21" t="s">
        <v>914</v>
      </c>
      <c r="C42" s="21" t="s">
        <v>63</v>
      </c>
      <c r="D42" s="24">
        <v>7500000</v>
      </c>
      <c r="E42" s="22">
        <v>7394.8950000000004</v>
      </c>
      <c r="F42" s="23">
        <v>4.0145838652245898</v>
      </c>
      <c r="G42" s="22">
        <v>6.7377000000000002</v>
      </c>
    </row>
    <row r="43" spans="1:9" x14ac:dyDescent="0.2">
      <c r="A43" s="21" t="s">
        <v>915</v>
      </c>
      <c r="B43" s="21" t="s">
        <v>916</v>
      </c>
      <c r="C43" s="21" t="s">
        <v>63</v>
      </c>
      <c r="D43" s="24">
        <v>5000000</v>
      </c>
      <c r="E43" s="22">
        <v>4974.6750000000002</v>
      </c>
      <c r="F43" s="23">
        <v>2.7006806708866198</v>
      </c>
      <c r="G43" s="22">
        <v>6.6361999999999997</v>
      </c>
    </row>
    <row r="44" spans="1:9" x14ac:dyDescent="0.2">
      <c r="A44" s="21" t="s">
        <v>917</v>
      </c>
      <c r="B44" s="21" t="s">
        <v>918</v>
      </c>
      <c r="C44" s="21" t="s">
        <v>63</v>
      </c>
      <c r="D44" s="24">
        <v>250000</v>
      </c>
      <c r="E44" s="22">
        <v>249.72874999999999</v>
      </c>
      <c r="F44" s="23">
        <v>0.13557420496608899</v>
      </c>
      <c r="G44" s="22">
        <v>6.6075999999999997</v>
      </c>
    </row>
    <row r="45" spans="1:9" ht="10.5" x14ac:dyDescent="0.25">
      <c r="A45" s="20" t="s">
        <v>25</v>
      </c>
      <c r="B45" s="20"/>
      <c r="C45" s="20"/>
      <c r="D45" s="20"/>
      <c r="E45" s="25">
        <f>SUM(E41:E44)</f>
        <v>12619.29875</v>
      </c>
      <c r="F45" s="26">
        <f>SUM(F41:F44)</f>
        <v>6.8508387410772986</v>
      </c>
      <c r="G45" s="25"/>
      <c r="H45" s="14"/>
      <c r="I45" s="14"/>
    </row>
    <row r="46" spans="1:9" x14ac:dyDescent="0.2">
      <c r="A46" s="21"/>
      <c r="B46" s="21"/>
      <c r="C46" s="21"/>
      <c r="D46" s="21"/>
      <c r="E46" s="22"/>
      <c r="F46" s="23"/>
      <c r="G46" s="22"/>
    </row>
    <row r="47" spans="1:9" ht="10.5" x14ac:dyDescent="0.25">
      <c r="A47" s="20" t="s">
        <v>26</v>
      </c>
      <c r="B47" s="20"/>
      <c r="C47" s="20"/>
      <c r="D47" s="20"/>
      <c r="E47" s="25">
        <f>E10+E26+E39+E45</f>
        <v>132574.32920199999</v>
      </c>
      <c r="F47" s="26">
        <f>F10+F26+F39+F45</f>
        <v>71.972727531266059</v>
      </c>
      <c r="G47" s="25"/>
      <c r="H47" s="14"/>
      <c r="I47" s="14"/>
    </row>
    <row r="48" spans="1:9" ht="10.5" x14ac:dyDescent="0.25">
      <c r="A48" s="20"/>
      <c r="B48" s="20"/>
      <c r="C48" s="20"/>
      <c r="D48" s="20"/>
      <c r="E48" s="25"/>
      <c r="F48" s="26"/>
      <c r="G48" s="25"/>
      <c r="H48" s="14"/>
      <c r="I48" s="14"/>
    </row>
    <row r="49" spans="1:9" ht="10.5" x14ac:dyDescent="0.25">
      <c r="A49" s="20" t="s">
        <v>28</v>
      </c>
      <c r="B49" s="20"/>
      <c r="C49" s="20"/>
      <c r="D49" s="20"/>
      <c r="E49" s="25">
        <f>E51-(E10+E26+E39+E45)</f>
        <v>51626.455941799999</v>
      </c>
      <c r="F49" s="26">
        <f>F51-(F10+F26+F39+F45)</f>
        <v>28.027272468733941</v>
      </c>
      <c r="G49" s="25"/>
      <c r="H49" s="14"/>
      <c r="I49" s="14"/>
    </row>
    <row r="50" spans="1:9" ht="10.5" x14ac:dyDescent="0.25">
      <c r="A50" s="20"/>
      <c r="B50" s="20"/>
      <c r="C50" s="20"/>
      <c r="D50" s="20"/>
      <c r="E50" s="25"/>
      <c r="F50" s="26"/>
      <c r="G50" s="25"/>
      <c r="H50" s="14"/>
      <c r="I50" s="14"/>
    </row>
    <row r="51" spans="1:9" ht="10.5" x14ac:dyDescent="0.25">
      <c r="A51" s="27" t="s">
        <v>27</v>
      </c>
      <c r="B51" s="27"/>
      <c r="C51" s="27"/>
      <c r="D51" s="27"/>
      <c r="E51" s="28">
        <v>184200.78514379999</v>
      </c>
      <c r="F51" s="29">
        <v>100</v>
      </c>
      <c r="G51" s="28"/>
      <c r="H51" s="14"/>
      <c r="I51" s="14"/>
    </row>
    <row r="53" spans="1:9" ht="10.5" x14ac:dyDescent="0.25">
      <c r="A53" s="14" t="s">
        <v>56</v>
      </c>
    </row>
    <row r="54" spans="1:9" ht="10.5" x14ac:dyDescent="0.25">
      <c r="A54" s="14" t="s">
        <v>31</v>
      </c>
    </row>
    <row r="56" spans="1:9" ht="10.5" x14ac:dyDescent="0.25">
      <c r="A56" s="14" t="s">
        <v>32</v>
      </c>
    </row>
    <row r="57" spans="1:9" ht="10.5" x14ac:dyDescent="0.25">
      <c r="A57" s="14" t="s">
        <v>33</v>
      </c>
    </row>
    <row r="58" spans="1:9" ht="10.5" x14ac:dyDescent="0.25">
      <c r="A58" s="14" t="s">
        <v>34</v>
      </c>
      <c r="B58" s="14"/>
      <c r="C58" s="30" t="s">
        <v>36</v>
      </c>
      <c r="D58" s="14" t="s">
        <v>35</v>
      </c>
    </row>
    <row r="59" spans="1:9" x14ac:dyDescent="0.2">
      <c r="A59" s="7" t="s">
        <v>919</v>
      </c>
      <c r="C59" s="31">
        <v>5100.4111000000003</v>
      </c>
      <c r="D59" s="31">
        <v>5260.4949999999999</v>
      </c>
    </row>
    <row r="60" spans="1:9" x14ac:dyDescent="0.2">
      <c r="A60" s="7" t="s">
        <v>920</v>
      </c>
      <c r="C60" s="31">
        <v>1509.5581999999999</v>
      </c>
      <c r="D60" s="31">
        <v>1509.3204000000001</v>
      </c>
    </row>
    <row r="61" spans="1:9" x14ac:dyDescent="0.2">
      <c r="A61" s="7" t="s">
        <v>921</v>
      </c>
      <c r="C61" s="31">
        <v>1244.6594</v>
      </c>
      <c r="D61" s="31">
        <v>1245.126</v>
      </c>
    </row>
    <row r="62" spans="1:9" x14ac:dyDescent="0.2">
      <c r="A62" s="7" t="s">
        <v>922</v>
      </c>
      <c r="C62" s="31">
        <v>1000</v>
      </c>
      <c r="D62" s="31">
        <v>1000</v>
      </c>
    </row>
    <row r="63" spans="1:9" x14ac:dyDescent="0.2">
      <c r="A63" s="7" t="s">
        <v>923</v>
      </c>
      <c r="C63" s="31">
        <v>1055.0413000000001</v>
      </c>
      <c r="D63" s="31">
        <v>1055.4549</v>
      </c>
    </row>
    <row r="64" spans="1:9" x14ac:dyDescent="0.2">
      <c r="A64" s="7" t="s">
        <v>924</v>
      </c>
      <c r="C64" s="31">
        <v>3338.694</v>
      </c>
      <c r="D64" s="31">
        <v>3455.0111999999999</v>
      </c>
    </row>
    <row r="65" spans="1:4" x14ac:dyDescent="0.2">
      <c r="A65" s="7" t="s">
        <v>925</v>
      </c>
      <c r="C65" s="31">
        <v>1000</v>
      </c>
      <c r="D65" s="31">
        <v>1000</v>
      </c>
    </row>
    <row r="66" spans="1:4" x14ac:dyDescent="0.2">
      <c r="A66" s="7" t="s">
        <v>926</v>
      </c>
      <c r="C66" s="31">
        <v>1022.298</v>
      </c>
      <c r="D66" s="31">
        <v>1022.9861</v>
      </c>
    </row>
    <row r="67" spans="1:4" x14ac:dyDescent="0.2">
      <c r="A67" s="7" t="s">
        <v>927</v>
      </c>
      <c r="C67" s="31">
        <v>3360.8526000000002</v>
      </c>
      <c r="D67" s="31">
        <v>3479.1885000000002</v>
      </c>
    </row>
    <row r="68" spans="1:4" x14ac:dyDescent="0.2">
      <c r="A68" s="7" t="s">
        <v>928</v>
      </c>
      <c r="C68" s="31">
        <v>1001.7308</v>
      </c>
      <c r="D68" s="31">
        <v>1001.6033</v>
      </c>
    </row>
    <row r="69" spans="1:4" x14ac:dyDescent="0.2">
      <c r="A69" s="7" t="s">
        <v>929</v>
      </c>
      <c r="C69" s="31">
        <v>1021.7273</v>
      </c>
      <c r="D69" s="31">
        <v>1022.1512</v>
      </c>
    </row>
    <row r="70" spans="1:4" x14ac:dyDescent="0.2">
      <c r="A70" s="7" t="s">
        <v>930</v>
      </c>
      <c r="C70" s="31">
        <v>14.1866</v>
      </c>
      <c r="D70" s="31">
        <v>14.6853</v>
      </c>
    </row>
    <row r="71" spans="1:4" x14ac:dyDescent="0.2">
      <c r="A71" s="7" t="s">
        <v>931</v>
      </c>
      <c r="C71" s="31">
        <v>14.1866</v>
      </c>
      <c r="D71" s="31">
        <v>14.6853</v>
      </c>
    </row>
    <row r="72" spans="1:4" x14ac:dyDescent="0.2">
      <c r="A72" s="7" t="s">
        <v>932</v>
      </c>
      <c r="C72" s="31">
        <v>10</v>
      </c>
      <c r="D72" s="31">
        <v>10</v>
      </c>
    </row>
    <row r="73" spans="1:4" x14ac:dyDescent="0.2">
      <c r="A73" s="7" t="s">
        <v>933</v>
      </c>
      <c r="C73" s="31">
        <v>10</v>
      </c>
      <c r="D73" s="31">
        <v>10</v>
      </c>
    </row>
    <row r="75" spans="1:4" ht="10.5" x14ac:dyDescent="0.25">
      <c r="A75" s="14" t="s">
        <v>38</v>
      </c>
    </row>
    <row r="76" spans="1:4" ht="10.5" x14ac:dyDescent="0.25">
      <c r="A76" s="84" t="s">
        <v>57</v>
      </c>
      <c r="B76" s="85"/>
      <c r="C76" s="35" t="s">
        <v>58</v>
      </c>
    </row>
    <row r="77" spans="1:4" x14ac:dyDescent="0.2">
      <c r="A77" s="80" t="s">
        <v>920</v>
      </c>
      <c r="B77" s="81"/>
      <c r="C77" s="36">
        <v>46.888256579999997</v>
      </c>
    </row>
    <row r="78" spans="1:4" x14ac:dyDescent="0.2">
      <c r="A78" s="80" t="s">
        <v>921</v>
      </c>
      <c r="B78" s="81"/>
      <c r="C78" s="36">
        <v>38.009516859999998</v>
      </c>
    </row>
    <row r="79" spans="1:4" x14ac:dyDescent="0.2">
      <c r="A79" s="80" t="s">
        <v>922</v>
      </c>
      <c r="B79" s="81"/>
      <c r="C79" s="36">
        <v>32.156510619999999</v>
      </c>
    </row>
    <row r="80" spans="1:4" x14ac:dyDescent="0.2">
      <c r="A80" s="80" t="s">
        <v>923</v>
      </c>
      <c r="B80" s="81"/>
      <c r="C80" s="36">
        <v>33.696858949999999</v>
      </c>
    </row>
    <row r="81" spans="1:5" x14ac:dyDescent="0.2">
      <c r="A81" s="80" t="s">
        <v>925</v>
      </c>
      <c r="B81" s="81"/>
      <c r="C81" s="36">
        <v>34.235514010000003</v>
      </c>
    </row>
    <row r="82" spans="1:5" x14ac:dyDescent="0.2">
      <c r="A82" s="80" t="s">
        <v>926</v>
      </c>
      <c r="B82" s="81"/>
      <c r="C82" s="36">
        <v>34.336405579999997</v>
      </c>
    </row>
    <row r="83" spans="1:5" x14ac:dyDescent="0.2">
      <c r="A83" s="80" t="s">
        <v>928</v>
      </c>
      <c r="B83" s="81"/>
      <c r="C83" s="36">
        <v>34.735140430000001</v>
      </c>
    </row>
    <row r="84" spans="1:5" x14ac:dyDescent="0.2">
      <c r="A84" s="80" t="s">
        <v>929</v>
      </c>
      <c r="B84" s="81"/>
      <c r="C84" s="36">
        <v>34.89616427</v>
      </c>
    </row>
    <row r="85" spans="1:5" x14ac:dyDescent="0.2">
      <c r="A85" s="7" t="s">
        <v>59</v>
      </c>
    </row>
    <row r="86" spans="1:5" x14ac:dyDescent="0.2">
      <c r="A86" s="7" t="s">
        <v>37</v>
      </c>
    </row>
    <row r="88" spans="1:5" ht="10.5" x14ac:dyDescent="0.25">
      <c r="A88" s="14" t="s">
        <v>934</v>
      </c>
      <c r="D88" s="33">
        <v>8.2317820910397105E-2</v>
      </c>
      <c r="E88" s="10" t="s">
        <v>42</v>
      </c>
    </row>
    <row r="90" spans="1:5" ht="10.5" x14ac:dyDescent="0.25">
      <c r="A90" s="14" t="s">
        <v>852</v>
      </c>
      <c r="D90" s="30" t="s">
        <v>39</v>
      </c>
    </row>
    <row r="92" spans="1:5" ht="10.5" x14ac:dyDescent="0.25">
      <c r="A92" s="14" t="s">
        <v>935</v>
      </c>
    </row>
    <row r="94" spans="1:5" ht="10.5" x14ac:dyDescent="0.25">
      <c r="A94" s="51" t="s">
        <v>820</v>
      </c>
    </row>
    <row r="95" spans="1:5" x14ac:dyDescent="0.2">
      <c r="A95" s="53"/>
    </row>
    <row r="96" spans="1:5"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ht="10.5" x14ac:dyDescent="0.25">
      <c r="A108" s="51" t="s">
        <v>936</v>
      </c>
    </row>
    <row r="109" spans="1:1" x14ac:dyDescent="0.2">
      <c r="A109" s="53"/>
    </row>
    <row r="110" spans="1:1" ht="10.5" x14ac:dyDescent="0.25">
      <c r="A110" s="51" t="s">
        <v>937</v>
      </c>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5" spans="1:1" ht="10.5" x14ac:dyDescent="0.25">
      <c r="A125" s="51" t="s">
        <v>938</v>
      </c>
    </row>
    <row r="126" spans="1:1" x14ac:dyDescent="0.2">
      <c r="A126" s="53"/>
    </row>
    <row r="127" spans="1:1" ht="10.5" x14ac:dyDescent="0.25">
      <c r="A127" s="51" t="s">
        <v>939</v>
      </c>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2"/>
    </row>
  </sheetData>
  <mergeCells count="10">
    <mergeCell ref="A81:B81"/>
    <mergeCell ref="A82:B82"/>
    <mergeCell ref="A83:B83"/>
    <mergeCell ref="A84:B84"/>
    <mergeCell ref="A1:G1"/>
    <mergeCell ref="A76:B76"/>
    <mergeCell ref="A77:B77"/>
    <mergeCell ref="A78:B78"/>
    <mergeCell ref="A79:B79"/>
    <mergeCell ref="A80:B80"/>
  </mergeCells>
  <conditionalFormatting sqref="F2:F3">
    <cfRule type="cellIs" dxfId="81" priority="2" stopIfTrue="1" operator="between">
      <formula>0.009</formula>
      <formula>-0.009</formula>
    </cfRule>
  </conditionalFormatting>
  <conditionalFormatting sqref="F5:F65534">
    <cfRule type="cellIs" dxfId="8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962"/>
  <sheetViews>
    <sheetView workbookViewId="0">
      <selection sqref="A1:I1"/>
    </sheetView>
  </sheetViews>
  <sheetFormatPr defaultColWidth="9.1796875" defaultRowHeight="10" x14ac:dyDescent="0.2"/>
  <cols>
    <col min="1" max="1" width="38.7265625" style="7" bestFit="1" customWidth="1"/>
    <col min="2" max="2" width="31.54296875" style="7" customWidth="1"/>
    <col min="3" max="3" width="36.453125" style="7" customWidth="1"/>
    <col min="4" max="4" width="15.54296875" style="7" bestFit="1" customWidth="1"/>
    <col min="5" max="5" width="23.81640625" style="10" customWidth="1"/>
    <col min="6" max="6" width="18.1796875" style="11" customWidth="1"/>
    <col min="7" max="7" width="22.1796875" style="10" customWidth="1"/>
    <col min="8" max="8" width="20.26953125" style="7" customWidth="1"/>
    <col min="9" max="9" width="11.453125" style="7" customWidth="1"/>
    <col min="10" max="16384" width="9.1796875" style="7"/>
  </cols>
  <sheetData>
    <row r="1" spans="1:11" s="1" customFormat="1" ht="14" x14ac:dyDescent="0.25">
      <c r="A1" s="82" t="s">
        <v>8</v>
      </c>
      <c r="B1" s="83"/>
      <c r="C1" s="83"/>
      <c r="D1" s="83"/>
      <c r="E1" s="83"/>
      <c r="F1" s="83"/>
      <c r="G1" s="83"/>
      <c r="H1" s="83"/>
      <c r="I1" s="83"/>
    </row>
    <row r="2" spans="1:11" s="1" customFormat="1" ht="11.5" x14ac:dyDescent="0.25">
      <c r="E2" s="5"/>
      <c r="F2" s="9"/>
      <c r="G2" s="10"/>
    </row>
    <row r="3" spans="1:11" s="1" customFormat="1" ht="11.5" x14ac:dyDescent="0.25">
      <c r="A3" s="8" t="s">
        <v>7</v>
      </c>
      <c r="B3" s="2"/>
      <c r="C3" s="3"/>
      <c r="D3" s="3"/>
      <c r="E3" s="4"/>
      <c r="F3" s="9"/>
      <c r="G3" s="10"/>
    </row>
    <row r="4" spans="1:11" s="1" customFormat="1" ht="60" customHeight="1" x14ac:dyDescent="0.25">
      <c r="A4" s="37" t="s">
        <v>2</v>
      </c>
      <c r="B4" s="37" t="s">
        <v>0</v>
      </c>
      <c r="C4" s="38" t="s">
        <v>4</v>
      </c>
      <c r="D4" s="38" t="s">
        <v>1</v>
      </c>
      <c r="E4" s="55" t="s">
        <v>6</v>
      </c>
      <c r="F4" s="55" t="s">
        <v>213</v>
      </c>
      <c r="G4" s="55" t="s">
        <v>214</v>
      </c>
      <c r="H4" s="55" t="s">
        <v>215</v>
      </c>
      <c r="I4" s="55" t="s">
        <v>5</v>
      </c>
      <c r="J4" s="34"/>
      <c r="K4" s="34"/>
    </row>
    <row r="5" spans="1:11" ht="10.5" x14ac:dyDescent="0.25">
      <c r="A5" s="39" t="s">
        <v>84</v>
      </c>
      <c r="B5" s="40"/>
      <c r="C5" s="40"/>
      <c r="D5" s="40"/>
      <c r="E5" s="41"/>
      <c r="F5" s="42"/>
      <c r="G5" s="41"/>
      <c r="H5" s="40"/>
      <c r="I5" s="40"/>
    </row>
    <row r="6" spans="1:11" ht="10.5" x14ac:dyDescent="0.25">
      <c r="A6" s="39" t="s">
        <v>43</v>
      </c>
      <c r="B6" s="40"/>
      <c r="C6" s="40"/>
      <c r="D6" s="40"/>
      <c r="E6" s="41"/>
      <c r="F6" s="42"/>
      <c r="G6" s="41"/>
      <c r="H6" s="40"/>
      <c r="I6" s="40"/>
    </row>
    <row r="7" spans="1:11" x14ac:dyDescent="0.2">
      <c r="A7" s="40" t="s">
        <v>89</v>
      </c>
      <c r="B7" s="40" t="s">
        <v>88</v>
      </c>
      <c r="C7" s="40" t="s">
        <v>87</v>
      </c>
      <c r="D7" s="43">
        <v>97150</v>
      </c>
      <c r="E7" s="41">
        <v>1526.663675</v>
      </c>
      <c r="F7" s="42">
        <v>6.9190397984701404</v>
      </c>
      <c r="G7" s="41">
        <v>-1226.7634499999999</v>
      </c>
      <c r="H7" s="41">
        <v>-5.5598526858632003</v>
      </c>
      <c r="I7" s="44"/>
    </row>
    <row r="8" spans="1:11" x14ac:dyDescent="0.2">
      <c r="A8" s="40" t="s">
        <v>217</v>
      </c>
      <c r="B8" s="40" t="s">
        <v>216</v>
      </c>
      <c r="C8" s="40" t="s">
        <v>113</v>
      </c>
      <c r="D8" s="43">
        <v>77000</v>
      </c>
      <c r="E8" s="41">
        <v>1213.058</v>
      </c>
      <c r="F8" s="42">
        <v>5.49773779077608</v>
      </c>
      <c r="G8" s="41">
        <v>-1219.7184999999999</v>
      </c>
      <c r="H8" s="41">
        <v>-5.52792404943433</v>
      </c>
      <c r="I8" s="44"/>
    </row>
    <row r="9" spans="1:11" x14ac:dyDescent="0.2">
      <c r="A9" s="40" t="s">
        <v>97</v>
      </c>
      <c r="B9" s="40" t="s">
        <v>96</v>
      </c>
      <c r="C9" s="40" t="s">
        <v>87</v>
      </c>
      <c r="D9" s="43">
        <v>98275</v>
      </c>
      <c r="E9" s="41">
        <v>956.70712500000002</v>
      </c>
      <c r="F9" s="42">
        <v>4.3359220382019901</v>
      </c>
      <c r="G9" s="41">
        <v>-826.875</v>
      </c>
      <c r="H9" s="41">
        <v>-3.7475058371058698</v>
      </c>
      <c r="I9" s="44"/>
    </row>
    <row r="10" spans="1:11" x14ac:dyDescent="0.2">
      <c r="A10" s="40" t="s">
        <v>104</v>
      </c>
      <c r="B10" s="40" t="s">
        <v>103</v>
      </c>
      <c r="C10" s="40" t="s">
        <v>105</v>
      </c>
      <c r="D10" s="43">
        <v>82800</v>
      </c>
      <c r="E10" s="41">
        <v>920.40480000000002</v>
      </c>
      <c r="F10" s="42">
        <v>4.17139514497386</v>
      </c>
      <c r="G10" s="41">
        <v>-820.66425000000004</v>
      </c>
      <c r="H10" s="41">
        <v>-3.7193579043738301</v>
      </c>
      <c r="I10" s="44"/>
    </row>
    <row r="11" spans="1:11" x14ac:dyDescent="0.2">
      <c r="A11" s="40" t="s">
        <v>86</v>
      </c>
      <c r="B11" s="40" t="s">
        <v>85</v>
      </c>
      <c r="C11" s="40" t="s">
        <v>87</v>
      </c>
      <c r="D11" s="43">
        <v>86900</v>
      </c>
      <c r="E11" s="41">
        <v>833.15374999999995</v>
      </c>
      <c r="F11" s="42">
        <v>3.77596195474726</v>
      </c>
      <c r="G11" s="41">
        <v>-534.22564999999997</v>
      </c>
      <c r="H11" s="41">
        <v>-2.4211806400080702</v>
      </c>
      <c r="I11" s="44"/>
    </row>
    <row r="12" spans="1:11" x14ac:dyDescent="0.2">
      <c r="A12" s="40" t="s">
        <v>94</v>
      </c>
      <c r="B12" s="40" t="s">
        <v>93</v>
      </c>
      <c r="C12" s="40" t="s">
        <v>95</v>
      </c>
      <c r="D12" s="43">
        <v>52900</v>
      </c>
      <c r="E12" s="41">
        <v>759.35305000000005</v>
      </c>
      <c r="F12" s="42">
        <v>3.4414875129846001</v>
      </c>
      <c r="G12" s="41">
        <v>-583.86080000000004</v>
      </c>
      <c r="H12" s="41">
        <v>-2.6461336430020301</v>
      </c>
      <c r="I12" s="44"/>
    </row>
    <row r="13" spans="1:11" x14ac:dyDescent="0.2">
      <c r="A13" s="40" t="s">
        <v>219</v>
      </c>
      <c r="B13" s="40" t="s">
        <v>218</v>
      </c>
      <c r="C13" s="40" t="s">
        <v>220</v>
      </c>
      <c r="D13" s="43">
        <v>30000</v>
      </c>
      <c r="E13" s="41">
        <v>751.51499999999999</v>
      </c>
      <c r="F13" s="42">
        <v>3.4059644434438301</v>
      </c>
      <c r="G13" s="41">
        <v>-754.65</v>
      </c>
      <c r="H13" s="41">
        <v>-3.4201726741913201</v>
      </c>
      <c r="I13" s="44"/>
    </row>
    <row r="14" spans="1:11" x14ac:dyDescent="0.2">
      <c r="A14" s="40" t="s">
        <v>222</v>
      </c>
      <c r="B14" s="40" t="s">
        <v>221</v>
      </c>
      <c r="C14" s="40" t="s">
        <v>153</v>
      </c>
      <c r="D14" s="43">
        <v>22200</v>
      </c>
      <c r="E14" s="41">
        <v>722.85419999999999</v>
      </c>
      <c r="F14" s="42">
        <v>3.27606994270778</v>
      </c>
      <c r="G14" s="41">
        <v>-726.13980000000004</v>
      </c>
      <c r="H14" s="41">
        <v>-3.2909607123868598</v>
      </c>
      <c r="I14" s="44"/>
    </row>
    <row r="15" spans="1:11" x14ac:dyDescent="0.2">
      <c r="A15" s="40" t="s">
        <v>224</v>
      </c>
      <c r="B15" s="40" t="s">
        <v>223</v>
      </c>
      <c r="C15" s="40" t="s">
        <v>113</v>
      </c>
      <c r="D15" s="43">
        <v>14250</v>
      </c>
      <c r="E15" s="41">
        <v>657.4665</v>
      </c>
      <c r="F15" s="42">
        <v>2.9797243192158001</v>
      </c>
      <c r="G15" s="41">
        <v>-662.68200000000002</v>
      </c>
      <c r="H15" s="41">
        <v>-3.0033616485502499</v>
      </c>
      <c r="I15" s="44"/>
    </row>
    <row r="16" spans="1:11" x14ac:dyDescent="0.2">
      <c r="A16" s="40" t="s">
        <v>155</v>
      </c>
      <c r="B16" s="40" t="s">
        <v>154</v>
      </c>
      <c r="C16" s="40" t="s">
        <v>95</v>
      </c>
      <c r="D16" s="43">
        <v>53800</v>
      </c>
      <c r="E16" s="41">
        <v>646.64909999999998</v>
      </c>
      <c r="F16" s="42">
        <v>2.93069844512079</v>
      </c>
      <c r="G16" s="41">
        <v>-602.90369999999996</v>
      </c>
      <c r="H16" s="41">
        <v>-2.7324385608014801</v>
      </c>
      <c r="I16" s="44"/>
    </row>
    <row r="17" spans="1:9" x14ac:dyDescent="0.2">
      <c r="A17" s="40" t="s">
        <v>99</v>
      </c>
      <c r="B17" s="40" t="s">
        <v>98</v>
      </c>
      <c r="C17" s="40" t="s">
        <v>100</v>
      </c>
      <c r="D17" s="43">
        <v>17250</v>
      </c>
      <c r="E17" s="41">
        <v>415.20749999999998</v>
      </c>
      <c r="F17" s="42">
        <v>1.8817747904582101</v>
      </c>
      <c r="G17" s="41">
        <v>-284.48512499999998</v>
      </c>
      <c r="H17" s="41">
        <v>-1.2893238597215899</v>
      </c>
      <c r="I17" s="44"/>
    </row>
    <row r="18" spans="1:9" x14ac:dyDescent="0.2">
      <c r="A18" s="40" t="s">
        <v>226</v>
      </c>
      <c r="B18" s="40" t="s">
        <v>225</v>
      </c>
      <c r="C18" s="40" t="s">
        <v>87</v>
      </c>
      <c r="D18" s="43">
        <v>21200</v>
      </c>
      <c r="E18" s="41">
        <v>372.85500000000002</v>
      </c>
      <c r="F18" s="42">
        <v>1.6898277114365601</v>
      </c>
      <c r="G18" s="41">
        <v>-375.61099999999999</v>
      </c>
      <c r="H18" s="41">
        <v>-1.7023182645274999</v>
      </c>
      <c r="I18" s="44"/>
    </row>
    <row r="19" spans="1:9" x14ac:dyDescent="0.2">
      <c r="A19" s="40" t="s">
        <v>228</v>
      </c>
      <c r="B19" s="40" t="s">
        <v>227</v>
      </c>
      <c r="C19" s="40" t="s">
        <v>174</v>
      </c>
      <c r="D19" s="43">
        <v>150800</v>
      </c>
      <c r="E19" s="41">
        <v>356.41579999999999</v>
      </c>
      <c r="F19" s="42">
        <v>1.6153231031737101</v>
      </c>
      <c r="G19" s="41">
        <v>-359.2056</v>
      </c>
      <c r="H19" s="41">
        <v>-1.62796684229311</v>
      </c>
      <c r="I19" s="44"/>
    </row>
    <row r="20" spans="1:9" x14ac:dyDescent="0.2">
      <c r="A20" s="40" t="s">
        <v>230</v>
      </c>
      <c r="B20" s="40" t="s">
        <v>229</v>
      </c>
      <c r="C20" s="40" t="s">
        <v>153</v>
      </c>
      <c r="D20" s="43">
        <v>24500</v>
      </c>
      <c r="E20" s="41">
        <v>339.21474999999998</v>
      </c>
      <c r="F20" s="42">
        <v>1.53736569089331</v>
      </c>
      <c r="G20" s="41">
        <v>-340.77050000000003</v>
      </c>
      <c r="H20" s="41">
        <v>-1.54441655372757</v>
      </c>
      <c r="I20" s="44"/>
    </row>
    <row r="21" spans="1:9" x14ac:dyDescent="0.2">
      <c r="A21" s="40" t="s">
        <v>115</v>
      </c>
      <c r="B21" s="40" t="s">
        <v>114</v>
      </c>
      <c r="C21" s="40" t="s">
        <v>87</v>
      </c>
      <c r="D21" s="43">
        <v>23000</v>
      </c>
      <c r="E21" s="41">
        <v>316.97449999999998</v>
      </c>
      <c r="F21" s="42">
        <v>1.43656996397728</v>
      </c>
      <c r="G21" s="41">
        <v>-228.4425</v>
      </c>
      <c r="H21" s="41">
        <v>-1.0353313405207001</v>
      </c>
      <c r="I21" s="44"/>
    </row>
    <row r="22" spans="1:9" x14ac:dyDescent="0.2">
      <c r="A22" s="40" t="s">
        <v>232</v>
      </c>
      <c r="B22" s="40" t="s">
        <v>231</v>
      </c>
      <c r="C22" s="40" t="s">
        <v>148</v>
      </c>
      <c r="D22" s="43">
        <v>13600</v>
      </c>
      <c r="E22" s="41">
        <v>278.6096</v>
      </c>
      <c r="F22" s="42">
        <v>1.2626952106107101</v>
      </c>
      <c r="G22" s="41">
        <v>-280.80599999999998</v>
      </c>
      <c r="H22" s="41">
        <v>-1.2726495831828899</v>
      </c>
      <c r="I22" s="44"/>
    </row>
    <row r="23" spans="1:9" x14ac:dyDescent="0.2">
      <c r="A23" s="40" t="s">
        <v>102</v>
      </c>
      <c r="B23" s="40" t="s">
        <v>101</v>
      </c>
      <c r="C23" s="40" t="s">
        <v>95</v>
      </c>
      <c r="D23" s="43">
        <v>23700</v>
      </c>
      <c r="E23" s="41">
        <v>277.79955000000001</v>
      </c>
      <c r="F23" s="42">
        <v>1.25902395787801</v>
      </c>
      <c r="G23" s="41">
        <v>-165.22800000000001</v>
      </c>
      <c r="H23" s="41">
        <v>-0.74883494416124396</v>
      </c>
      <c r="I23" s="44"/>
    </row>
    <row r="24" spans="1:9" x14ac:dyDescent="0.2">
      <c r="A24" s="40" t="s">
        <v>234</v>
      </c>
      <c r="B24" s="40" t="s">
        <v>233</v>
      </c>
      <c r="C24" s="40" t="s">
        <v>153</v>
      </c>
      <c r="D24" s="43">
        <v>8250</v>
      </c>
      <c r="E24" s="41">
        <v>256.11712499999999</v>
      </c>
      <c r="F24" s="42">
        <v>1.16075636694818</v>
      </c>
      <c r="G24" s="41">
        <v>-257.907375</v>
      </c>
      <c r="H24" s="41">
        <v>-1.16887001450661</v>
      </c>
      <c r="I24" s="44"/>
    </row>
    <row r="25" spans="1:9" x14ac:dyDescent="0.2">
      <c r="A25" s="40" t="s">
        <v>236</v>
      </c>
      <c r="B25" s="40" t="s">
        <v>235</v>
      </c>
      <c r="C25" s="40" t="s">
        <v>118</v>
      </c>
      <c r="D25" s="43">
        <v>83700</v>
      </c>
      <c r="E25" s="41">
        <v>204.68835000000001</v>
      </c>
      <c r="F25" s="42">
        <v>0.92767442045359805</v>
      </c>
      <c r="G25" s="41">
        <v>-206.15309999999999</v>
      </c>
      <c r="H25" s="41">
        <v>-0.93431285936504305</v>
      </c>
      <c r="I25" s="44"/>
    </row>
    <row r="26" spans="1:9" x14ac:dyDescent="0.2">
      <c r="A26" s="40" t="s">
        <v>91</v>
      </c>
      <c r="B26" s="40" t="s">
        <v>90</v>
      </c>
      <c r="C26" s="40" t="s">
        <v>92</v>
      </c>
      <c r="D26" s="43">
        <v>7400</v>
      </c>
      <c r="E26" s="41">
        <v>199.99979999999999</v>
      </c>
      <c r="F26" s="42">
        <v>0.90642529756009804</v>
      </c>
      <c r="G26" s="41"/>
      <c r="H26" s="41"/>
      <c r="I26" s="44"/>
    </row>
    <row r="27" spans="1:9" x14ac:dyDescent="0.2">
      <c r="A27" s="40" t="s">
        <v>107</v>
      </c>
      <c r="B27" s="40" t="s">
        <v>106</v>
      </c>
      <c r="C27" s="40" t="s">
        <v>108</v>
      </c>
      <c r="D27" s="43">
        <v>33866</v>
      </c>
      <c r="E27" s="41">
        <v>163.87757400000001</v>
      </c>
      <c r="F27" s="42">
        <v>0.74271463659652204</v>
      </c>
      <c r="G27" s="41"/>
      <c r="H27" s="41"/>
      <c r="I27" s="44"/>
    </row>
    <row r="28" spans="1:9" x14ac:dyDescent="0.2">
      <c r="A28" s="40" t="s">
        <v>238</v>
      </c>
      <c r="B28" s="40" t="s">
        <v>237</v>
      </c>
      <c r="C28" s="40" t="s">
        <v>100</v>
      </c>
      <c r="D28" s="43">
        <v>165750</v>
      </c>
      <c r="E28" s="41">
        <v>147.68324999999999</v>
      </c>
      <c r="F28" s="42">
        <v>0.66931983844929999</v>
      </c>
      <c r="G28" s="41">
        <v>-148.594875</v>
      </c>
      <c r="H28" s="41">
        <v>-0.67345144239034604</v>
      </c>
      <c r="I28" s="44"/>
    </row>
    <row r="29" spans="1:9" x14ac:dyDescent="0.2">
      <c r="A29" s="40" t="s">
        <v>112</v>
      </c>
      <c r="B29" s="40" t="s">
        <v>111</v>
      </c>
      <c r="C29" s="40" t="s">
        <v>113</v>
      </c>
      <c r="D29" s="43">
        <v>24100</v>
      </c>
      <c r="E29" s="41">
        <v>144.84100000000001</v>
      </c>
      <c r="F29" s="42">
        <v>0.65643838905789997</v>
      </c>
      <c r="G29" s="41">
        <v>-34.510649999999998</v>
      </c>
      <c r="H29" s="41">
        <v>-0.15640678738299901</v>
      </c>
      <c r="I29" s="44"/>
    </row>
    <row r="30" spans="1:9" x14ac:dyDescent="0.2">
      <c r="A30" s="40" t="s">
        <v>240</v>
      </c>
      <c r="B30" s="40" t="s">
        <v>239</v>
      </c>
      <c r="C30" s="40" t="s">
        <v>105</v>
      </c>
      <c r="D30" s="43">
        <v>2500</v>
      </c>
      <c r="E30" s="41">
        <v>140.19624999999999</v>
      </c>
      <c r="F30" s="42">
        <v>0.63538777350307296</v>
      </c>
      <c r="G30" s="41">
        <v>-141.3175</v>
      </c>
      <c r="H30" s="41">
        <v>-0.64046942540917096</v>
      </c>
      <c r="I30" s="44"/>
    </row>
    <row r="31" spans="1:9" x14ac:dyDescent="0.2">
      <c r="A31" s="40" t="s">
        <v>242</v>
      </c>
      <c r="B31" s="40" t="s">
        <v>241</v>
      </c>
      <c r="C31" s="40" t="s">
        <v>118</v>
      </c>
      <c r="D31" s="43">
        <v>47250</v>
      </c>
      <c r="E31" s="41">
        <v>115.80974999999999</v>
      </c>
      <c r="F31" s="42">
        <v>0.524864960385513</v>
      </c>
      <c r="G31" s="41">
        <v>-116.683875</v>
      </c>
      <c r="H31" s="41">
        <v>-0.52882660941331106</v>
      </c>
      <c r="I31" s="44"/>
    </row>
    <row r="32" spans="1:9" x14ac:dyDescent="0.2">
      <c r="A32" s="40" t="s">
        <v>110</v>
      </c>
      <c r="B32" s="40" t="s">
        <v>109</v>
      </c>
      <c r="C32" s="40" t="s">
        <v>87</v>
      </c>
      <c r="D32" s="43">
        <v>19600</v>
      </c>
      <c r="E32" s="41">
        <v>110.02460000000001</v>
      </c>
      <c r="F32" s="42">
        <v>0.49864590261555702</v>
      </c>
      <c r="G32" s="41"/>
      <c r="H32" s="41"/>
      <c r="I32" s="44"/>
    </row>
    <row r="33" spans="1:9" x14ac:dyDescent="0.2">
      <c r="A33" s="40" t="s">
        <v>117</v>
      </c>
      <c r="B33" s="40" t="s">
        <v>116</v>
      </c>
      <c r="C33" s="40" t="s">
        <v>118</v>
      </c>
      <c r="D33" s="43">
        <v>43000</v>
      </c>
      <c r="E33" s="41">
        <v>94.728999999999999</v>
      </c>
      <c r="F33" s="42">
        <v>0.42932423938709202</v>
      </c>
      <c r="G33" s="41"/>
      <c r="H33" s="41"/>
      <c r="I33" s="44"/>
    </row>
    <row r="34" spans="1:9" x14ac:dyDescent="0.2">
      <c r="A34" s="40" t="s">
        <v>123</v>
      </c>
      <c r="B34" s="40" t="s">
        <v>122</v>
      </c>
      <c r="C34" s="40" t="s">
        <v>124</v>
      </c>
      <c r="D34" s="43">
        <v>80000</v>
      </c>
      <c r="E34" s="41">
        <v>92</v>
      </c>
      <c r="F34" s="42">
        <v>0.41695605383369899</v>
      </c>
      <c r="G34" s="41"/>
      <c r="H34" s="41"/>
      <c r="I34" s="44"/>
    </row>
    <row r="35" spans="1:9" x14ac:dyDescent="0.2">
      <c r="A35" s="40" t="s">
        <v>120</v>
      </c>
      <c r="B35" s="40" t="s">
        <v>119</v>
      </c>
      <c r="C35" s="40" t="s">
        <v>121</v>
      </c>
      <c r="D35" s="43">
        <v>10100</v>
      </c>
      <c r="E35" s="41">
        <v>86.496399999999994</v>
      </c>
      <c r="F35" s="42">
        <v>0.39201301755240398</v>
      </c>
      <c r="G35" s="41"/>
      <c r="H35" s="41"/>
      <c r="I35" s="44"/>
    </row>
    <row r="36" spans="1:9" x14ac:dyDescent="0.2">
      <c r="A36" s="40" t="s">
        <v>129</v>
      </c>
      <c r="B36" s="40" t="s">
        <v>128</v>
      </c>
      <c r="C36" s="40" t="s">
        <v>130</v>
      </c>
      <c r="D36" s="43">
        <v>56000</v>
      </c>
      <c r="E36" s="41">
        <v>74.591999999999999</v>
      </c>
      <c r="F36" s="42">
        <v>0.33806071703873097</v>
      </c>
      <c r="G36" s="41"/>
      <c r="H36" s="41"/>
      <c r="I36" s="44"/>
    </row>
    <row r="37" spans="1:9" x14ac:dyDescent="0.2">
      <c r="A37" s="40" t="s">
        <v>138</v>
      </c>
      <c r="B37" s="40" t="s">
        <v>137</v>
      </c>
      <c r="C37" s="40" t="s">
        <v>139</v>
      </c>
      <c r="D37" s="43">
        <v>7400</v>
      </c>
      <c r="E37" s="41">
        <v>74.558700000000002</v>
      </c>
      <c r="F37" s="42">
        <v>0.33790979707576801</v>
      </c>
      <c r="G37" s="41"/>
      <c r="H37" s="41"/>
      <c r="I37" s="44"/>
    </row>
    <row r="38" spans="1:9" x14ac:dyDescent="0.2">
      <c r="A38" s="40" t="s">
        <v>126</v>
      </c>
      <c r="B38" s="40" t="s">
        <v>125</v>
      </c>
      <c r="C38" s="40" t="s">
        <v>127</v>
      </c>
      <c r="D38" s="43">
        <v>12800</v>
      </c>
      <c r="E38" s="41">
        <v>72.966399999999993</v>
      </c>
      <c r="F38" s="42">
        <v>0.33069328485273097</v>
      </c>
      <c r="G38" s="41"/>
      <c r="H38" s="41"/>
      <c r="I38" s="44"/>
    </row>
    <row r="39" spans="1:9" x14ac:dyDescent="0.2">
      <c r="A39" s="40" t="s">
        <v>132</v>
      </c>
      <c r="B39" s="40" t="s">
        <v>131</v>
      </c>
      <c r="C39" s="40" t="s">
        <v>133</v>
      </c>
      <c r="D39" s="43">
        <v>59300</v>
      </c>
      <c r="E39" s="41">
        <v>72.8797</v>
      </c>
      <c r="F39" s="42">
        <v>0.33030034909330303</v>
      </c>
      <c r="G39" s="41"/>
      <c r="H39" s="41"/>
      <c r="I39" s="44"/>
    </row>
    <row r="40" spans="1:9" x14ac:dyDescent="0.2">
      <c r="A40" s="40" t="s">
        <v>147</v>
      </c>
      <c r="B40" s="40" t="s">
        <v>146</v>
      </c>
      <c r="C40" s="40" t="s">
        <v>148</v>
      </c>
      <c r="D40" s="43">
        <v>71500</v>
      </c>
      <c r="E40" s="41">
        <v>69.784000000000006</v>
      </c>
      <c r="F40" s="42">
        <v>0.31627023109490099</v>
      </c>
      <c r="G40" s="41"/>
      <c r="H40" s="41"/>
      <c r="I40" s="44"/>
    </row>
    <row r="41" spans="1:9" x14ac:dyDescent="0.2">
      <c r="A41" s="40" t="s">
        <v>135</v>
      </c>
      <c r="B41" s="40" t="s">
        <v>134</v>
      </c>
      <c r="C41" s="40" t="s">
        <v>136</v>
      </c>
      <c r="D41" s="43">
        <v>4800</v>
      </c>
      <c r="E41" s="41">
        <v>68.416799999999995</v>
      </c>
      <c r="F41" s="42">
        <v>0.31007390156445003</v>
      </c>
      <c r="G41" s="41"/>
      <c r="H41" s="41"/>
      <c r="I41" s="44"/>
    </row>
    <row r="42" spans="1:9" x14ac:dyDescent="0.2">
      <c r="A42" s="40" t="s">
        <v>141</v>
      </c>
      <c r="B42" s="40" t="s">
        <v>140</v>
      </c>
      <c r="C42" s="40" t="s">
        <v>142</v>
      </c>
      <c r="D42" s="43">
        <v>17581</v>
      </c>
      <c r="E42" s="41">
        <v>61.243413500000003</v>
      </c>
      <c r="F42" s="42">
        <v>0.27756317408984199</v>
      </c>
      <c r="G42" s="41"/>
      <c r="H42" s="41"/>
      <c r="I42" s="44"/>
    </row>
    <row r="43" spans="1:9" x14ac:dyDescent="0.2">
      <c r="A43" s="40" t="s">
        <v>178</v>
      </c>
      <c r="B43" s="40" t="s">
        <v>177</v>
      </c>
      <c r="C43" s="40" t="s">
        <v>179</v>
      </c>
      <c r="D43" s="43">
        <v>32000</v>
      </c>
      <c r="E43" s="41">
        <v>55.728000000000002</v>
      </c>
      <c r="F43" s="42">
        <v>0.25256659747874299</v>
      </c>
      <c r="G43" s="41"/>
      <c r="H43" s="41"/>
      <c r="I43" s="44"/>
    </row>
    <row r="44" spans="1:9" x14ac:dyDescent="0.2">
      <c r="A44" s="40" t="s">
        <v>150</v>
      </c>
      <c r="B44" s="40" t="s">
        <v>149</v>
      </c>
      <c r="C44" s="40" t="s">
        <v>136</v>
      </c>
      <c r="D44" s="43">
        <v>10700</v>
      </c>
      <c r="E44" s="41">
        <v>54.789349999999999</v>
      </c>
      <c r="F44" s="42">
        <v>0.24831251269688501</v>
      </c>
      <c r="G44" s="41"/>
      <c r="H44" s="41"/>
      <c r="I44" s="44"/>
    </row>
    <row r="45" spans="1:9" x14ac:dyDescent="0.2">
      <c r="A45" s="40" t="s">
        <v>165</v>
      </c>
      <c r="B45" s="40" t="s">
        <v>164</v>
      </c>
      <c r="C45" s="40" t="s">
        <v>130</v>
      </c>
      <c r="D45" s="43">
        <v>1400</v>
      </c>
      <c r="E45" s="41">
        <v>54.604199999999999</v>
      </c>
      <c r="F45" s="42">
        <v>0.24747338863854401</v>
      </c>
      <c r="G45" s="41"/>
      <c r="H45" s="41"/>
      <c r="I45" s="44"/>
    </row>
    <row r="46" spans="1:9" x14ac:dyDescent="0.2">
      <c r="A46" s="40" t="s">
        <v>167</v>
      </c>
      <c r="B46" s="40" t="s">
        <v>166</v>
      </c>
      <c r="C46" s="40" t="s">
        <v>168</v>
      </c>
      <c r="D46" s="43">
        <v>5000</v>
      </c>
      <c r="E46" s="41">
        <v>53.912500000000001</v>
      </c>
      <c r="F46" s="42">
        <v>0.24433851361205799</v>
      </c>
      <c r="G46" s="41"/>
      <c r="H46" s="41"/>
      <c r="I46" s="44"/>
    </row>
    <row r="47" spans="1:9" x14ac:dyDescent="0.2">
      <c r="A47" s="40" t="s">
        <v>159</v>
      </c>
      <c r="B47" s="40" t="s">
        <v>158</v>
      </c>
      <c r="C47" s="40" t="s">
        <v>160</v>
      </c>
      <c r="D47" s="43">
        <v>8000</v>
      </c>
      <c r="E47" s="41">
        <v>53.792000000000002</v>
      </c>
      <c r="F47" s="42">
        <v>0.24379239182415599</v>
      </c>
      <c r="G47" s="41"/>
      <c r="H47" s="41"/>
      <c r="I47" s="44"/>
    </row>
    <row r="48" spans="1:9" x14ac:dyDescent="0.2">
      <c r="A48" s="40" t="s">
        <v>188</v>
      </c>
      <c r="B48" s="40" t="s">
        <v>187</v>
      </c>
      <c r="C48" s="40" t="s">
        <v>189</v>
      </c>
      <c r="D48" s="43">
        <v>3940</v>
      </c>
      <c r="E48" s="41">
        <v>52.84131</v>
      </c>
      <c r="F48" s="42">
        <v>0.239483740184817</v>
      </c>
      <c r="G48" s="41"/>
      <c r="H48" s="41"/>
      <c r="I48" s="44"/>
    </row>
    <row r="49" spans="1:9" x14ac:dyDescent="0.2">
      <c r="A49" s="40" t="s">
        <v>144</v>
      </c>
      <c r="B49" s="40" t="s">
        <v>143</v>
      </c>
      <c r="C49" s="40" t="s">
        <v>145</v>
      </c>
      <c r="D49" s="43">
        <v>1600</v>
      </c>
      <c r="E49" s="41">
        <v>50.548000000000002</v>
      </c>
      <c r="F49" s="42">
        <v>0.22909015879549799</v>
      </c>
      <c r="G49" s="41"/>
      <c r="H49" s="41"/>
      <c r="I49" s="44"/>
    </row>
    <row r="50" spans="1:9" x14ac:dyDescent="0.2">
      <c r="A50" s="40" t="s">
        <v>157</v>
      </c>
      <c r="B50" s="40" t="s">
        <v>156</v>
      </c>
      <c r="C50" s="40" t="s">
        <v>113</v>
      </c>
      <c r="D50" s="43">
        <v>500</v>
      </c>
      <c r="E50" s="41">
        <v>50.018999999999998</v>
      </c>
      <c r="F50" s="42">
        <v>0.22669266148595399</v>
      </c>
      <c r="G50" s="41"/>
      <c r="H50" s="41"/>
      <c r="I50" s="44"/>
    </row>
    <row r="51" spans="1:9" x14ac:dyDescent="0.2">
      <c r="A51" s="40" t="s">
        <v>183</v>
      </c>
      <c r="B51" s="40" t="s">
        <v>182</v>
      </c>
      <c r="C51" s="40" t="s">
        <v>184</v>
      </c>
      <c r="D51" s="43">
        <v>6200</v>
      </c>
      <c r="E51" s="41">
        <v>48.028300000000002</v>
      </c>
      <c r="F51" s="42">
        <v>0.21767054826457699</v>
      </c>
      <c r="G51" s="41"/>
      <c r="H51" s="41"/>
      <c r="I51" s="44"/>
    </row>
    <row r="52" spans="1:9" x14ac:dyDescent="0.2">
      <c r="A52" s="40" t="s">
        <v>152</v>
      </c>
      <c r="B52" s="40" t="s">
        <v>151</v>
      </c>
      <c r="C52" s="40" t="s">
        <v>153</v>
      </c>
      <c r="D52" s="43">
        <v>15046</v>
      </c>
      <c r="E52" s="41">
        <v>45.145522999999997</v>
      </c>
      <c r="F52" s="42">
        <v>0.204605425199332</v>
      </c>
      <c r="G52" s="41"/>
      <c r="H52" s="41"/>
      <c r="I52" s="44"/>
    </row>
    <row r="53" spans="1:9" x14ac:dyDescent="0.2">
      <c r="A53" s="40" t="s">
        <v>173</v>
      </c>
      <c r="B53" s="40" t="s">
        <v>172</v>
      </c>
      <c r="C53" s="40" t="s">
        <v>174</v>
      </c>
      <c r="D53" s="43">
        <v>13200</v>
      </c>
      <c r="E53" s="41">
        <v>44.55</v>
      </c>
      <c r="F53" s="42">
        <v>0.20190643693794899</v>
      </c>
      <c r="G53" s="41"/>
      <c r="H53" s="41"/>
      <c r="I53" s="44"/>
    </row>
    <row r="54" spans="1:9" x14ac:dyDescent="0.2">
      <c r="A54" s="40" t="s">
        <v>162</v>
      </c>
      <c r="B54" s="40" t="s">
        <v>161</v>
      </c>
      <c r="C54" s="40" t="s">
        <v>163</v>
      </c>
      <c r="D54" s="43">
        <v>6300</v>
      </c>
      <c r="E54" s="41">
        <v>35.525700000000001</v>
      </c>
      <c r="F54" s="42">
        <v>0.16100712697478101</v>
      </c>
      <c r="G54" s="41"/>
      <c r="H54" s="41"/>
      <c r="I54" s="44"/>
    </row>
    <row r="55" spans="1:9" x14ac:dyDescent="0.2">
      <c r="A55" s="40" t="s">
        <v>244</v>
      </c>
      <c r="B55" s="40" t="s">
        <v>243</v>
      </c>
      <c r="C55" s="40" t="s">
        <v>153</v>
      </c>
      <c r="D55" s="43">
        <v>14000</v>
      </c>
      <c r="E55" s="41">
        <v>35.252000000000002</v>
      </c>
      <c r="F55" s="42">
        <v>0.15976668271462599</v>
      </c>
      <c r="G55" s="41"/>
      <c r="H55" s="41"/>
      <c r="I55" s="44"/>
    </row>
    <row r="56" spans="1:9" x14ac:dyDescent="0.2">
      <c r="A56" s="40" t="s">
        <v>197</v>
      </c>
      <c r="B56" s="40" t="s">
        <v>196</v>
      </c>
      <c r="C56" s="40" t="s">
        <v>100</v>
      </c>
      <c r="D56" s="43">
        <v>14100</v>
      </c>
      <c r="E56" s="41">
        <v>34.982100000000003</v>
      </c>
      <c r="F56" s="42">
        <v>0.158543460552346</v>
      </c>
      <c r="G56" s="41"/>
      <c r="H56" s="41"/>
      <c r="I56" s="44"/>
    </row>
    <row r="57" spans="1:9" x14ac:dyDescent="0.2">
      <c r="A57" s="40" t="s">
        <v>170</v>
      </c>
      <c r="B57" s="40" t="s">
        <v>169</v>
      </c>
      <c r="C57" s="40" t="s">
        <v>171</v>
      </c>
      <c r="D57" s="43">
        <v>4100</v>
      </c>
      <c r="E57" s="41">
        <v>33.478549999999998</v>
      </c>
      <c r="F57" s="42">
        <v>0.15172917495732799</v>
      </c>
      <c r="G57" s="41"/>
      <c r="H57" s="41"/>
      <c r="I57" s="44"/>
    </row>
    <row r="58" spans="1:9" x14ac:dyDescent="0.2">
      <c r="A58" s="40" t="s">
        <v>186</v>
      </c>
      <c r="B58" s="40" t="s">
        <v>185</v>
      </c>
      <c r="C58" s="40" t="s">
        <v>174</v>
      </c>
      <c r="D58" s="43">
        <v>400</v>
      </c>
      <c r="E58" s="41">
        <v>33.189799999999998</v>
      </c>
      <c r="F58" s="42">
        <v>0.150420522125323</v>
      </c>
      <c r="G58" s="41"/>
      <c r="H58" s="41"/>
      <c r="I58" s="44"/>
    </row>
    <row r="59" spans="1:9" x14ac:dyDescent="0.2">
      <c r="A59" s="40" t="s">
        <v>176</v>
      </c>
      <c r="B59" s="40" t="s">
        <v>175</v>
      </c>
      <c r="C59" s="40" t="s">
        <v>105</v>
      </c>
      <c r="D59" s="43">
        <v>4000</v>
      </c>
      <c r="E59" s="41">
        <v>32.4</v>
      </c>
      <c r="F59" s="42">
        <v>0.14684104504578099</v>
      </c>
      <c r="G59" s="41"/>
      <c r="H59" s="41"/>
      <c r="I59" s="44"/>
    </row>
    <row r="60" spans="1:9" x14ac:dyDescent="0.2">
      <c r="A60" s="40" t="s">
        <v>199</v>
      </c>
      <c r="B60" s="40" t="s">
        <v>198</v>
      </c>
      <c r="C60" s="40" t="s">
        <v>153</v>
      </c>
      <c r="D60" s="43">
        <v>3700</v>
      </c>
      <c r="E60" s="41">
        <v>32.186300000000003</v>
      </c>
      <c r="F60" s="42">
        <v>0.14587252864682199</v>
      </c>
      <c r="G60" s="41"/>
      <c r="H60" s="41"/>
      <c r="I60" s="44"/>
    </row>
    <row r="61" spans="1:9" x14ac:dyDescent="0.2">
      <c r="A61" s="40" t="s">
        <v>191</v>
      </c>
      <c r="B61" s="40" t="s">
        <v>190</v>
      </c>
      <c r="C61" s="40" t="s">
        <v>192</v>
      </c>
      <c r="D61" s="43">
        <v>5800</v>
      </c>
      <c r="E61" s="41">
        <v>32.079799999999999</v>
      </c>
      <c r="F61" s="42">
        <v>0.14538985669319901</v>
      </c>
      <c r="G61" s="41"/>
      <c r="H61" s="41"/>
      <c r="I61" s="44"/>
    </row>
    <row r="62" spans="1:9" x14ac:dyDescent="0.2">
      <c r="A62" s="40" t="s">
        <v>181</v>
      </c>
      <c r="B62" s="40" t="s">
        <v>180</v>
      </c>
      <c r="C62" s="40" t="s">
        <v>136</v>
      </c>
      <c r="D62" s="43">
        <v>2800</v>
      </c>
      <c r="E62" s="41">
        <v>26.271000000000001</v>
      </c>
      <c r="F62" s="42">
        <v>0.119063614024621</v>
      </c>
      <c r="G62" s="41"/>
      <c r="H62" s="41"/>
      <c r="I62" s="44"/>
    </row>
    <row r="63" spans="1:9" x14ac:dyDescent="0.2">
      <c r="A63" s="40" t="s">
        <v>194</v>
      </c>
      <c r="B63" s="40" t="s">
        <v>193</v>
      </c>
      <c r="C63" s="40" t="s">
        <v>195</v>
      </c>
      <c r="D63" s="43">
        <v>1000</v>
      </c>
      <c r="E63" s="41">
        <v>24.2</v>
      </c>
      <c r="F63" s="42">
        <v>0.109677570682343</v>
      </c>
      <c r="G63" s="41"/>
      <c r="H63" s="41"/>
      <c r="I63" s="44"/>
    </row>
    <row r="64" spans="1:9" x14ac:dyDescent="0.2">
      <c r="A64" s="40" t="s">
        <v>201</v>
      </c>
      <c r="B64" s="40" t="s">
        <v>200</v>
      </c>
      <c r="C64" s="40" t="s">
        <v>108</v>
      </c>
      <c r="D64" s="43">
        <v>7709</v>
      </c>
      <c r="E64" s="41">
        <v>18.4669095</v>
      </c>
      <c r="F64" s="42">
        <v>8.3694453387217899E-2</v>
      </c>
      <c r="G64" s="41"/>
      <c r="H64" s="41"/>
      <c r="I64" s="44"/>
    </row>
    <row r="65" spans="1:9" x14ac:dyDescent="0.2">
      <c r="A65" s="40" t="s">
        <v>246</v>
      </c>
      <c r="B65" s="40" t="s">
        <v>245</v>
      </c>
      <c r="C65" s="40" t="s">
        <v>247</v>
      </c>
      <c r="D65" s="43">
        <v>800</v>
      </c>
      <c r="E65" s="41">
        <v>13.506</v>
      </c>
      <c r="F65" s="42">
        <v>6.1210961555195002E-2</v>
      </c>
      <c r="G65" s="41"/>
      <c r="H65" s="41"/>
      <c r="I65" s="44"/>
    </row>
    <row r="66" spans="1:9" x14ac:dyDescent="0.2">
      <c r="A66" s="40" t="s">
        <v>203</v>
      </c>
      <c r="B66" s="40" t="s">
        <v>202</v>
      </c>
      <c r="C66" s="40" t="s">
        <v>171</v>
      </c>
      <c r="D66" s="43">
        <v>3200</v>
      </c>
      <c r="E66" s="41">
        <v>7.4720000000000004</v>
      </c>
      <c r="F66" s="42">
        <v>3.3864082980928301E-2</v>
      </c>
      <c r="G66" s="41"/>
      <c r="H66" s="41"/>
      <c r="I66" s="44"/>
    </row>
    <row r="67" spans="1:9" ht="10.5" x14ac:dyDescent="0.25">
      <c r="A67" s="39" t="s">
        <v>25</v>
      </c>
      <c r="B67" s="39"/>
      <c r="C67" s="39"/>
      <c r="D67" s="39"/>
      <c r="E67" s="45">
        <f>SUM(E7:E66)</f>
        <v>14518.774354999998</v>
      </c>
      <c r="F67" s="46">
        <f>SUM(F7:F66)</f>
        <v>65.8009876256816</v>
      </c>
      <c r="G67" s="45">
        <f>SUM(G7:G66)</f>
        <v>-10898.19925</v>
      </c>
      <c r="H67" s="45">
        <f>SUM(H7:H66)</f>
        <v>-49.392066882319334</v>
      </c>
      <c r="I67" s="39"/>
    </row>
    <row r="68" spans="1:9" x14ac:dyDescent="0.2">
      <c r="A68" s="40"/>
      <c r="B68" s="40"/>
      <c r="C68" s="40"/>
      <c r="D68" s="40"/>
      <c r="E68" s="41"/>
      <c r="F68" s="42"/>
      <c r="G68" s="41"/>
      <c r="H68" s="40"/>
      <c r="I68" s="40"/>
    </row>
    <row r="69" spans="1:9" ht="10.5" x14ac:dyDescent="0.25">
      <c r="A69" s="39" t="s">
        <v>60</v>
      </c>
      <c r="B69" s="40"/>
      <c r="C69" s="40"/>
      <c r="D69" s="40"/>
      <c r="E69" s="41"/>
      <c r="F69" s="42"/>
      <c r="G69" s="41"/>
      <c r="H69" s="40"/>
      <c r="I69" s="40"/>
    </row>
    <row r="70" spans="1:9" x14ac:dyDescent="0.2">
      <c r="A70" s="40" t="s">
        <v>69</v>
      </c>
      <c r="B70" s="40" t="s">
        <v>68</v>
      </c>
      <c r="C70" s="40" t="s">
        <v>63</v>
      </c>
      <c r="D70" s="43">
        <v>2000000</v>
      </c>
      <c r="E70" s="41">
        <v>2042.8173333</v>
      </c>
      <c r="F70" s="42">
        <v>9.2583158043027005</v>
      </c>
      <c r="G70" s="44"/>
      <c r="H70" s="44"/>
      <c r="I70" s="44">
        <v>6.8239092025196602</v>
      </c>
    </row>
    <row r="71" spans="1:9" x14ac:dyDescent="0.2">
      <c r="A71" s="40" t="s">
        <v>212</v>
      </c>
      <c r="B71" s="40" t="s">
        <v>845</v>
      </c>
      <c r="C71" s="40" t="s">
        <v>63</v>
      </c>
      <c r="D71" s="43">
        <v>1000000</v>
      </c>
      <c r="E71" s="41">
        <v>1023.8276667</v>
      </c>
      <c r="F71" s="42">
        <v>4.6401211273151697</v>
      </c>
      <c r="G71" s="44"/>
      <c r="H71" s="44"/>
      <c r="I71" s="44">
        <v>7.2841675761999998</v>
      </c>
    </row>
    <row r="72" spans="1:9" x14ac:dyDescent="0.2">
      <c r="A72" s="40" t="s">
        <v>66</v>
      </c>
      <c r="B72" s="40" t="s">
        <v>65</v>
      </c>
      <c r="C72" s="40" t="s">
        <v>63</v>
      </c>
      <c r="D72" s="43">
        <v>300000</v>
      </c>
      <c r="E72" s="41">
        <v>295.77091669999999</v>
      </c>
      <c r="F72" s="42">
        <v>1.3404725463696501</v>
      </c>
      <c r="G72" s="44"/>
      <c r="H72" s="44"/>
      <c r="I72" s="44">
        <v>7.2816192796125101</v>
      </c>
    </row>
    <row r="73" spans="1:9" ht="10.5" x14ac:dyDescent="0.25">
      <c r="A73" s="39" t="s">
        <v>25</v>
      </c>
      <c r="B73" s="39"/>
      <c r="C73" s="39"/>
      <c r="D73" s="39"/>
      <c r="E73" s="45">
        <f>SUM(E70:E72)</f>
        <v>3362.4159166999998</v>
      </c>
      <c r="F73" s="46">
        <f>SUM(F70:F72)</f>
        <v>15.238909477987519</v>
      </c>
      <c r="G73" s="45"/>
      <c r="H73" s="39"/>
      <c r="I73" s="39"/>
    </row>
    <row r="74" spans="1:9" x14ac:dyDescent="0.2">
      <c r="A74" s="40"/>
      <c r="B74" s="40"/>
      <c r="C74" s="40"/>
      <c r="D74" s="40"/>
      <c r="E74" s="41"/>
      <c r="F74" s="42"/>
      <c r="G74" s="41"/>
      <c r="H74" s="40"/>
      <c r="I74" s="40"/>
    </row>
    <row r="75" spans="1:9" ht="10.5" x14ac:dyDescent="0.25">
      <c r="A75" s="39" t="s">
        <v>26</v>
      </c>
      <c r="B75" s="39"/>
      <c r="C75" s="39"/>
      <c r="D75" s="39"/>
      <c r="E75" s="45">
        <f>E67+E73</f>
        <v>17881.190271699998</v>
      </c>
      <c r="F75" s="46">
        <f>F67+F73</f>
        <v>81.039897103669119</v>
      </c>
      <c r="G75" s="45"/>
      <c r="H75" s="39"/>
      <c r="I75" s="39"/>
    </row>
    <row r="76" spans="1:9" ht="10.5" x14ac:dyDescent="0.25">
      <c r="A76" s="39"/>
      <c r="B76" s="39"/>
      <c r="C76" s="39"/>
      <c r="D76" s="39"/>
      <c r="E76" s="45"/>
      <c r="F76" s="46"/>
      <c r="G76" s="45"/>
      <c r="H76" s="39"/>
      <c r="I76" s="39"/>
    </row>
    <row r="77" spans="1:9" ht="10.5" x14ac:dyDescent="0.25">
      <c r="A77" s="39" t="s">
        <v>248</v>
      </c>
      <c r="B77" s="39"/>
      <c r="C77" s="39"/>
      <c r="D77" s="39"/>
      <c r="E77" s="45">
        <v>2755.0007725</v>
      </c>
      <c r="F77" s="45">
        <v>12.486024460982529</v>
      </c>
      <c r="G77" s="45"/>
      <c r="H77" s="39"/>
      <c r="I77" s="39"/>
    </row>
    <row r="78" spans="1:9" ht="10.5" x14ac:dyDescent="0.25">
      <c r="A78" s="39"/>
      <c r="B78" s="39"/>
      <c r="C78" s="39"/>
      <c r="D78" s="39"/>
      <c r="E78" s="45"/>
      <c r="F78" s="46"/>
      <c r="G78" s="45"/>
      <c r="H78" s="39"/>
      <c r="I78" s="39"/>
    </row>
    <row r="79" spans="1:9" ht="10.5" x14ac:dyDescent="0.25">
      <c r="A79" s="39" t="s">
        <v>28</v>
      </c>
      <c r="B79" s="39"/>
      <c r="C79" s="39"/>
      <c r="D79" s="39"/>
      <c r="E79" s="45">
        <f>E81-(E67+E73+E77)</f>
        <v>1428.4843944000022</v>
      </c>
      <c r="F79" s="46">
        <f>F81-(F67+F73+F77)</f>
        <v>6.4740784353483463</v>
      </c>
      <c r="G79" s="45"/>
      <c r="H79" s="39"/>
      <c r="I79" s="39"/>
    </row>
    <row r="80" spans="1:9" x14ac:dyDescent="0.2">
      <c r="A80" s="40"/>
      <c r="B80" s="40"/>
      <c r="C80" s="40"/>
      <c r="D80" s="40"/>
      <c r="E80" s="41"/>
      <c r="F80" s="42"/>
      <c r="G80" s="41"/>
      <c r="H80" s="40"/>
      <c r="I80" s="40"/>
    </row>
    <row r="81" spans="1:9" ht="10.5" x14ac:dyDescent="0.25">
      <c r="A81" s="47" t="s">
        <v>27</v>
      </c>
      <c r="B81" s="47"/>
      <c r="C81" s="47"/>
      <c r="D81" s="47"/>
      <c r="E81" s="48">
        <v>22064.675438599999</v>
      </c>
      <c r="F81" s="49">
        <v>100</v>
      </c>
      <c r="G81" s="48"/>
      <c r="H81" s="47"/>
      <c r="I81" s="47"/>
    </row>
    <row r="83" spans="1:9" ht="10.5" x14ac:dyDescent="0.25">
      <c r="A83" s="14" t="s">
        <v>32</v>
      </c>
    </row>
    <row r="84" spans="1:9" ht="10.5" x14ac:dyDescent="0.25">
      <c r="A84" s="14" t="s">
        <v>33</v>
      </c>
    </row>
    <row r="85" spans="1:9" ht="10.5" x14ac:dyDescent="0.25">
      <c r="A85" s="14" t="s">
        <v>34</v>
      </c>
      <c r="B85" s="14"/>
      <c r="C85" s="30" t="s">
        <v>36</v>
      </c>
      <c r="D85" s="14" t="s">
        <v>35</v>
      </c>
    </row>
    <row r="86" spans="1:9" x14ac:dyDescent="0.2">
      <c r="A86" s="7" t="s">
        <v>72</v>
      </c>
      <c r="C86" s="31">
        <v>13.049099999999999</v>
      </c>
      <c r="D86" s="31">
        <v>13.977</v>
      </c>
    </row>
    <row r="87" spans="1:9" x14ac:dyDescent="0.2">
      <c r="A87" s="7" t="s">
        <v>80</v>
      </c>
      <c r="C87" s="31">
        <v>11.7112</v>
      </c>
      <c r="D87" s="31">
        <v>12.092700000000001</v>
      </c>
    </row>
    <row r="88" spans="1:9" x14ac:dyDescent="0.2">
      <c r="A88" s="7" t="s">
        <v>76</v>
      </c>
      <c r="C88" s="31">
        <v>11.452500000000001</v>
      </c>
      <c r="D88" s="31">
        <v>12.012499999999999</v>
      </c>
    </row>
    <row r="89" spans="1:9" x14ac:dyDescent="0.2">
      <c r="A89" s="7" t="s">
        <v>77</v>
      </c>
      <c r="C89" s="31">
        <v>11.0182</v>
      </c>
      <c r="D89" s="31">
        <v>11.407400000000001</v>
      </c>
    </row>
    <row r="90" spans="1:9" x14ac:dyDescent="0.2">
      <c r="A90" s="7" t="s">
        <v>73</v>
      </c>
      <c r="C90" s="31">
        <v>13.964399999999999</v>
      </c>
      <c r="D90" s="31">
        <v>15.055899999999999</v>
      </c>
    </row>
    <row r="91" spans="1:9" x14ac:dyDescent="0.2">
      <c r="A91" s="7" t="s">
        <v>81</v>
      </c>
      <c r="C91" s="31">
        <v>12.6043</v>
      </c>
      <c r="D91" s="31">
        <v>13.0869</v>
      </c>
    </row>
    <row r="92" spans="1:9" x14ac:dyDescent="0.2">
      <c r="A92" s="7" t="s">
        <v>78</v>
      </c>
      <c r="C92" s="31">
        <v>12.149100000000001</v>
      </c>
      <c r="D92" s="31">
        <v>12.645300000000001</v>
      </c>
    </row>
    <row r="93" spans="1:9" x14ac:dyDescent="0.2">
      <c r="A93" s="7" t="s">
        <v>79</v>
      </c>
      <c r="C93" s="31">
        <v>11.888199999999999</v>
      </c>
      <c r="D93" s="31">
        <v>12.395099999999999</v>
      </c>
    </row>
    <row r="95" spans="1:9" ht="10.5" x14ac:dyDescent="0.25">
      <c r="A95" s="14" t="s">
        <v>38</v>
      </c>
    </row>
    <row r="96" spans="1:9" ht="10.5" x14ac:dyDescent="0.25">
      <c r="A96" s="84" t="s">
        <v>57</v>
      </c>
      <c r="B96" s="85"/>
      <c r="C96" s="35" t="s">
        <v>58</v>
      </c>
    </row>
    <row r="97" spans="1:5" x14ac:dyDescent="0.2">
      <c r="A97" s="80" t="s">
        <v>80</v>
      </c>
      <c r="B97" s="81"/>
      <c r="C97" s="36">
        <v>0.45</v>
      </c>
    </row>
    <row r="98" spans="1:5" x14ac:dyDescent="0.2">
      <c r="A98" s="80" t="s">
        <v>76</v>
      </c>
      <c r="B98" s="81"/>
      <c r="C98" s="36">
        <v>0.245</v>
      </c>
    </row>
    <row r="99" spans="1:5" x14ac:dyDescent="0.2">
      <c r="A99" s="80" t="s">
        <v>77</v>
      </c>
      <c r="B99" s="81"/>
      <c r="C99" s="36">
        <v>0.38500000000000001</v>
      </c>
    </row>
    <row r="100" spans="1:5" x14ac:dyDescent="0.2">
      <c r="A100" s="80" t="s">
        <v>81</v>
      </c>
      <c r="B100" s="81"/>
      <c r="C100" s="36">
        <v>0.5</v>
      </c>
    </row>
    <row r="101" spans="1:5" x14ac:dyDescent="0.2">
      <c r="A101" s="80" t="s">
        <v>78</v>
      </c>
      <c r="B101" s="81"/>
      <c r="C101" s="36">
        <v>0.435</v>
      </c>
    </row>
    <row r="102" spans="1:5" x14ac:dyDescent="0.2">
      <c r="A102" s="80" t="s">
        <v>79</v>
      </c>
      <c r="B102" s="81"/>
      <c r="C102" s="36">
        <v>0.41</v>
      </c>
    </row>
    <row r="103" spans="1:5" x14ac:dyDescent="0.2">
      <c r="A103" s="7" t="s">
        <v>59</v>
      </c>
    </row>
    <row r="104" spans="1:5" x14ac:dyDescent="0.2">
      <c r="A104" s="7" t="s">
        <v>37</v>
      </c>
    </row>
    <row r="106" spans="1:5" ht="10.5" x14ac:dyDescent="0.25">
      <c r="A106" s="14" t="s">
        <v>249</v>
      </c>
      <c r="D106" s="33" t="s">
        <v>846</v>
      </c>
    </row>
    <row r="108" spans="1:5" ht="10.5" x14ac:dyDescent="0.25">
      <c r="A108" s="14" t="s">
        <v>250</v>
      </c>
      <c r="D108" s="33">
        <f>ABS(+H67)</f>
        <v>49.392066882319334</v>
      </c>
    </row>
    <row r="110" spans="1:5" ht="10.5" x14ac:dyDescent="0.25">
      <c r="A110" s="14" t="s">
        <v>251</v>
      </c>
      <c r="D110" s="32">
        <v>3.1752909856709102</v>
      </c>
    </row>
    <row r="112" spans="1:5" ht="10.5" x14ac:dyDescent="0.25">
      <c r="A112" s="14" t="s">
        <v>252</v>
      </c>
      <c r="D112" s="33">
        <v>1.3609896750580801</v>
      </c>
      <c r="E112" s="10" t="s">
        <v>42</v>
      </c>
    </row>
    <row r="114" spans="1:9" ht="10.5" x14ac:dyDescent="0.25">
      <c r="A114" s="14" t="s">
        <v>1218</v>
      </c>
      <c r="D114" s="30" t="s">
        <v>39</v>
      </c>
    </row>
    <row r="116" spans="1:9" ht="10.5" x14ac:dyDescent="0.25">
      <c r="A116" s="14" t="s">
        <v>818</v>
      </c>
      <c r="F116" s="10"/>
      <c r="H116" s="10"/>
      <c r="I116" s="10"/>
    </row>
    <row r="117" spans="1:9" x14ac:dyDescent="0.2">
      <c r="A117" s="50"/>
      <c r="F117" s="10"/>
      <c r="H117" s="10"/>
      <c r="I117" s="10"/>
    </row>
    <row r="118" spans="1:9" ht="10.5" x14ac:dyDescent="0.25">
      <c r="A118" s="51" t="s">
        <v>820</v>
      </c>
      <c r="F118" s="10"/>
      <c r="H118" s="10"/>
      <c r="I118" s="10"/>
    </row>
    <row r="119" spans="1:9" x14ac:dyDescent="0.2">
      <c r="A119" s="52"/>
      <c r="F119" s="10"/>
      <c r="H119" s="10"/>
      <c r="I119" s="10"/>
    </row>
    <row r="120" spans="1:9" x14ac:dyDescent="0.2">
      <c r="A120" s="53"/>
      <c r="F120" s="10"/>
      <c r="H120" s="10"/>
      <c r="I120" s="10"/>
    </row>
    <row r="121" spans="1:9" x14ac:dyDescent="0.2">
      <c r="A121" s="53"/>
      <c r="F121" s="10"/>
      <c r="H121" s="10"/>
      <c r="I121" s="10"/>
    </row>
    <row r="122" spans="1:9" x14ac:dyDescent="0.2">
      <c r="A122" s="53"/>
      <c r="F122" s="10"/>
      <c r="H122" s="10"/>
      <c r="I122" s="10"/>
    </row>
    <row r="123" spans="1:9" x14ac:dyDescent="0.2">
      <c r="A123" s="53"/>
      <c r="F123" s="10"/>
      <c r="H123" s="10"/>
      <c r="I123" s="10"/>
    </row>
    <row r="124" spans="1:9" x14ac:dyDescent="0.2">
      <c r="A124" s="53"/>
      <c r="F124" s="10"/>
      <c r="H124" s="10"/>
      <c r="I124" s="10"/>
    </row>
    <row r="125" spans="1:9" x14ac:dyDescent="0.2">
      <c r="A125" s="53"/>
      <c r="F125" s="10"/>
      <c r="H125" s="10"/>
      <c r="I125" s="10"/>
    </row>
    <row r="126" spans="1:9" x14ac:dyDescent="0.2">
      <c r="A126" s="53"/>
      <c r="F126" s="10"/>
      <c r="H126" s="10"/>
      <c r="I126" s="10"/>
    </row>
    <row r="127" spans="1:9" x14ac:dyDescent="0.2">
      <c r="A127" s="53"/>
      <c r="F127" s="10"/>
      <c r="H127" s="10"/>
      <c r="I127" s="10"/>
    </row>
    <row r="128" spans="1:9" x14ac:dyDescent="0.2">
      <c r="A128" s="53"/>
      <c r="F128" s="10"/>
      <c r="H128" s="10"/>
      <c r="I128" s="10"/>
    </row>
    <row r="129" spans="1:9" x14ac:dyDescent="0.2">
      <c r="A129" s="53"/>
      <c r="F129" s="10"/>
      <c r="H129" s="10"/>
      <c r="I129" s="10"/>
    </row>
    <row r="130" spans="1:9" x14ac:dyDescent="0.2">
      <c r="A130" s="53"/>
      <c r="F130" s="10"/>
      <c r="H130" s="10"/>
      <c r="I130" s="10"/>
    </row>
    <row r="131" spans="1:9" ht="10.5" x14ac:dyDescent="0.25">
      <c r="A131" s="51" t="s">
        <v>819</v>
      </c>
      <c r="F131" s="10"/>
      <c r="H131" s="10"/>
      <c r="I131" s="10"/>
    </row>
    <row r="132" spans="1:9" x14ac:dyDescent="0.2">
      <c r="A132" s="53"/>
      <c r="F132" s="10"/>
      <c r="H132" s="10"/>
      <c r="I132" s="10"/>
    </row>
    <row r="133" spans="1:9" ht="10.5" x14ac:dyDescent="0.25">
      <c r="A133" s="51" t="s">
        <v>821</v>
      </c>
      <c r="F133" s="10"/>
      <c r="H133" s="10"/>
      <c r="I133" s="10"/>
    </row>
    <row r="134" spans="1:9" x14ac:dyDescent="0.2">
      <c r="A134" s="53"/>
      <c r="F134" s="10"/>
      <c r="H134" s="10"/>
      <c r="I134" s="10"/>
    </row>
    <row r="135" spans="1:9" x14ac:dyDescent="0.2">
      <c r="A135" s="53"/>
      <c r="F135" s="10"/>
      <c r="H135" s="10"/>
      <c r="I135" s="10"/>
    </row>
    <row r="136" spans="1:9" x14ac:dyDescent="0.2">
      <c r="A136" s="53"/>
      <c r="F136" s="10"/>
      <c r="H136" s="10"/>
      <c r="I136" s="10"/>
    </row>
    <row r="137" spans="1:9" x14ac:dyDescent="0.2">
      <c r="A137" s="53"/>
      <c r="F137" s="10"/>
      <c r="H137" s="10"/>
      <c r="I137" s="10"/>
    </row>
    <row r="138" spans="1:9" x14ac:dyDescent="0.2">
      <c r="A138" s="53"/>
      <c r="F138" s="10"/>
      <c r="H138" s="10"/>
      <c r="I138" s="10"/>
    </row>
    <row r="139" spans="1:9" x14ac:dyDescent="0.2">
      <c r="A139" s="53"/>
      <c r="F139" s="10"/>
      <c r="H139" s="10"/>
      <c r="I139" s="10"/>
    </row>
    <row r="140" spans="1:9" x14ac:dyDescent="0.2">
      <c r="A140" s="53"/>
      <c r="F140" s="10"/>
      <c r="H140" s="10"/>
      <c r="I140" s="10"/>
    </row>
    <row r="141" spans="1:9" x14ac:dyDescent="0.2">
      <c r="A141" s="53"/>
      <c r="F141" s="10"/>
      <c r="H141" s="10"/>
      <c r="I141" s="10"/>
    </row>
    <row r="142" spans="1:9" x14ac:dyDescent="0.2">
      <c r="A142" s="53"/>
      <c r="F142" s="10"/>
      <c r="H142" s="10"/>
      <c r="I142" s="10"/>
    </row>
    <row r="143" spans="1:9" x14ac:dyDescent="0.2">
      <c r="A143" s="53"/>
      <c r="F143" s="10"/>
      <c r="H143" s="10"/>
      <c r="I143" s="10"/>
    </row>
    <row r="144" spans="1:9" x14ac:dyDescent="0.2">
      <c r="A144" s="53"/>
      <c r="F144" s="10"/>
      <c r="H144" s="10"/>
      <c r="I144" s="10"/>
    </row>
    <row r="145" spans="1:9" x14ac:dyDescent="0.2">
      <c r="A145" s="53"/>
      <c r="F145" s="10"/>
      <c r="H145" s="10"/>
      <c r="I145" s="10"/>
    </row>
    <row r="146" spans="1:9" x14ac:dyDescent="0.2">
      <c r="A146" s="53"/>
      <c r="F146" s="10"/>
      <c r="H146" s="10"/>
      <c r="I146" s="10"/>
    </row>
    <row r="147" spans="1:9" x14ac:dyDescent="0.2">
      <c r="F147" s="10"/>
      <c r="H147" s="10"/>
      <c r="I147" s="10"/>
    </row>
    <row r="148" spans="1:9" x14ac:dyDescent="0.2">
      <c r="F148" s="10"/>
      <c r="H148" s="10"/>
      <c r="I148" s="10"/>
    </row>
    <row r="149" spans="1:9" x14ac:dyDescent="0.2">
      <c r="F149" s="10"/>
      <c r="H149" s="10"/>
      <c r="I149" s="10"/>
    </row>
    <row r="150" spans="1:9" x14ac:dyDescent="0.2">
      <c r="F150" s="10"/>
      <c r="H150" s="10"/>
      <c r="I150" s="10"/>
    </row>
    <row r="151" spans="1:9" x14ac:dyDescent="0.2">
      <c r="F151" s="10"/>
      <c r="H151" s="10"/>
      <c r="I151" s="10"/>
    </row>
    <row r="152" spans="1:9" x14ac:dyDescent="0.2">
      <c r="F152" s="10"/>
      <c r="H152" s="10"/>
      <c r="I152" s="10"/>
    </row>
    <row r="153" spans="1:9" x14ac:dyDescent="0.2">
      <c r="F153" s="10"/>
      <c r="H153" s="10"/>
      <c r="I153" s="10"/>
    </row>
    <row r="154" spans="1:9" x14ac:dyDescent="0.2">
      <c r="F154" s="10"/>
      <c r="H154" s="10"/>
      <c r="I154" s="10"/>
    </row>
    <row r="155" spans="1:9" x14ac:dyDescent="0.2">
      <c r="F155" s="10"/>
      <c r="H155" s="10"/>
      <c r="I155" s="10"/>
    </row>
    <row r="156" spans="1:9" x14ac:dyDescent="0.2">
      <c r="F156" s="10"/>
      <c r="H156" s="10"/>
      <c r="I156" s="10"/>
    </row>
    <row r="157" spans="1:9" x14ac:dyDescent="0.2">
      <c r="F157" s="10"/>
      <c r="H157" s="10"/>
      <c r="I157" s="10"/>
    </row>
    <row r="158" spans="1:9" x14ac:dyDescent="0.2">
      <c r="F158" s="10"/>
      <c r="H158" s="10"/>
      <c r="I158" s="10"/>
    </row>
    <row r="159" spans="1:9" x14ac:dyDescent="0.2">
      <c r="F159" s="10"/>
      <c r="H159" s="10"/>
      <c r="I159" s="10"/>
    </row>
    <row r="160" spans="1:9" x14ac:dyDescent="0.2">
      <c r="F160" s="10"/>
      <c r="H160" s="10"/>
      <c r="I160" s="10"/>
    </row>
    <row r="161" spans="6:9" x14ac:dyDescent="0.2">
      <c r="F161" s="10"/>
      <c r="H161" s="10"/>
      <c r="I161" s="10"/>
    </row>
    <row r="162" spans="6:9" x14ac:dyDescent="0.2">
      <c r="F162" s="10"/>
      <c r="H162" s="10"/>
      <c r="I162" s="10"/>
    </row>
    <row r="163" spans="6:9" x14ac:dyDescent="0.2">
      <c r="F163" s="10"/>
      <c r="H163" s="10"/>
      <c r="I163" s="10"/>
    </row>
    <row r="164" spans="6:9" x14ac:dyDescent="0.2">
      <c r="F164" s="10"/>
      <c r="H164" s="10"/>
      <c r="I164" s="10"/>
    </row>
    <row r="165" spans="6:9" x14ac:dyDescent="0.2">
      <c r="F165" s="10"/>
      <c r="H165" s="10"/>
      <c r="I165" s="10"/>
    </row>
    <row r="166" spans="6:9" x14ac:dyDescent="0.2">
      <c r="F166" s="10"/>
      <c r="H166" s="10"/>
      <c r="I166" s="10"/>
    </row>
    <row r="167" spans="6:9" x14ac:dyDescent="0.2">
      <c r="F167" s="10"/>
      <c r="H167" s="10"/>
      <c r="I167" s="10"/>
    </row>
    <row r="168" spans="6:9" x14ac:dyDescent="0.2">
      <c r="F168" s="10"/>
      <c r="H168" s="10"/>
      <c r="I168" s="10"/>
    </row>
    <row r="169" spans="6:9" x14ac:dyDescent="0.2">
      <c r="F169" s="10"/>
      <c r="H169" s="10"/>
      <c r="I169" s="10"/>
    </row>
    <row r="170" spans="6:9" x14ac:dyDescent="0.2">
      <c r="F170" s="10"/>
      <c r="H170" s="10"/>
      <c r="I170" s="10"/>
    </row>
    <row r="171" spans="6:9" x14ac:dyDescent="0.2">
      <c r="F171" s="10"/>
      <c r="H171" s="10"/>
      <c r="I171" s="10"/>
    </row>
    <row r="172" spans="6:9" x14ac:dyDescent="0.2">
      <c r="F172" s="10"/>
      <c r="H172" s="10"/>
      <c r="I172" s="10"/>
    </row>
    <row r="173" spans="6:9" x14ac:dyDescent="0.2">
      <c r="F173" s="10"/>
      <c r="H173" s="10"/>
      <c r="I173" s="10"/>
    </row>
    <row r="174" spans="6:9" x14ac:dyDescent="0.2">
      <c r="F174" s="10"/>
      <c r="H174" s="10"/>
      <c r="I174" s="10"/>
    </row>
    <row r="175" spans="6:9" x14ac:dyDescent="0.2">
      <c r="F175" s="10"/>
      <c r="H175" s="10"/>
      <c r="I175" s="10"/>
    </row>
    <row r="176" spans="6:9" x14ac:dyDescent="0.2">
      <c r="F176" s="10"/>
      <c r="H176" s="10"/>
      <c r="I176" s="10"/>
    </row>
    <row r="177" spans="6:9" x14ac:dyDescent="0.2">
      <c r="F177" s="10"/>
      <c r="H177" s="10"/>
      <c r="I177" s="10"/>
    </row>
    <row r="178" spans="6:9" x14ac:dyDescent="0.2">
      <c r="F178" s="10"/>
      <c r="H178" s="10"/>
      <c r="I178" s="10"/>
    </row>
    <row r="179" spans="6:9" x14ac:dyDescent="0.2">
      <c r="F179" s="10"/>
      <c r="H179" s="10"/>
      <c r="I179" s="10"/>
    </row>
    <row r="180" spans="6:9" x14ac:dyDescent="0.2">
      <c r="F180" s="10"/>
      <c r="H180" s="10"/>
      <c r="I180" s="10"/>
    </row>
    <row r="181" spans="6:9" x14ac:dyDescent="0.2">
      <c r="F181" s="10"/>
      <c r="H181" s="10"/>
      <c r="I181" s="10"/>
    </row>
    <row r="182" spans="6:9" x14ac:dyDescent="0.2">
      <c r="F182" s="10"/>
      <c r="H182" s="10"/>
      <c r="I182" s="10"/>
    </row>
    <row r="183" spans="6:9" x14ac:dyDescent="0.2">
      <c r="F183" s="10"/>
      <c r="H183" s="10"/>
      <c r="I183" s="10"/>
    </row>
    <row r="184" spans="6:9" x14ac:dyDescent="0.2">
      <c r="F184" s="10"/>
      <c r="H184" s="10"/>
      <c r="I184" s="10"/>
    </row>
    <row r="185" spans="6:9" x14ac:dyDescent="0.2">
      <c r="F185" s="10"/>
      <c r="H185" s="10"/>
      <c r="I185" s="10"/>
    </row>
    <row r="186" spans="6:9" x14ac:dyDescent="0.2">
      <c r="F186" s="10"/>
      <c r="H186" s="10"/>
      <c r="I186" s="10"/>
    </row>
    <row r="187" spans="6:9" x14ac:dyDescent="0.2">
      <c r="F187" s="10"/>
      <c r="H187" s="10"/>
      <c r="I187" s="10"/>
    </row>
    <row r="188" spans="6:9" x14ac:dyDescent="0.2">
      <c r="F188" s="10"/>
      <c r="H188" s="10"/>
      <c r="I188" s="10"/>
    </row>
    <row r="189" spans="6:9" x14ac:dyDescent="0.2">
      <c r="F189" s="10"/>
      <c r="H189" s="10"/>
      <c r="I189" s="10"/>
    </row>
    <row r="190" spans="6:9" x14ac:dyDescent="0.2">
      <c r="F190" s="10"/>
      <c r="H190" s="10"/>
      <c r="I190" s="10"/>
    </row>
    <row r="191" spans="6:9" x14ac:dyDescent="0.2">
      <c r="F191" s="10"/>
      <c r="H191" s="10"/>
      <c r="I191" s="10"/>
    </row>
    <row r="192" spans="6:9" x14ac:dyDescent="0.2">
      <c r="F192" s="10"/>
      <c r="H192" s="10"/>
      <c r="I192" s="10"/>
    </row>
    <row r="193" spans="6:9" x14ac:dyDescent="0.2">
      <c r="F193" s="10"/>
      <c r="H193" s="10"/>
      <c r="I193" s="10"/>
    </row>
    <row r="194" spans="6:9" x14ac:dyDescent="0.2">
      <c r="F194" s="10"/>
      <c r="H194" s="10"/>
      <c r="I194" s="10"/>
    </row>
    <row r="195" spans="6:9" x14ac:dyDescent="0.2">
      <c r="F195" s="10"/>
      <c r="H195" s="10"/>
      <c r="I195" s="10"/>
    </row>
    <row r="196" spans="6:9" x14ac:dyDescent="0.2">
      <c r="F196" s="10"/>
      <c r="H196" s="10"/>
      <c r="I196" s="10"/>
    </row>
    <row r="197" spans="6:9" x14ac:dyDescent="0.2">
      <c r="F197" s="10"/>
      <c r="H197" s="10"/>
      <c r="I197" s="10"/>
    </row>
    <row r="198" spans="6:9" x14ac:dyDescent="0.2">
      <c r="F198" s="10"/>
      <c r="H198" s="10"/>
      <c r="I198" s="10"/>
    </row>
    <row r="199" spans="6:9" x14ac:dyDescent="0.2">
      <c r="F199" s="10"/>
      <c r="H199" s="10"/>
      <c r="I199" s="10"/>
    </row>
    <row r="200" spans="6:9" x14ac:dyDescent="0.2">
      <c r="F200" s="10"/>
      <c r="H200" s="10"/>
      <c r="I200" s="10"/>
    </row>
    <row r="201" spans="6:9" x14ac:dyDescent="0.2">
      <c r="F201" s="10"/>
      <c r="H201" s="10"/>
      <c r="I201" s="10"/>
    </row>
    <row r="202" spans="6:9" x14ac:dyDescent="0.2">
      <c r="F202" s="10"/>
      <c r="H202" s="10"/>
      <c r="I202" s="10"/>
    </row>
    <row r="203" spans="6:9" x14ac:dyDescent="0.2">
      <c r="F203" s="10"/>
      <c r="H203" s="10"/>
      <c r="I203" s="10"/>
    </row>
    <row r="204" spans="6:9" x14ac:dyDescent="0.2">
      <c r="F204" s="10"/>
      <c r="H204" s="10"/>
      <c r="I204" s="10"/>
    </row>
    <row r="205" spans="6:9" x14ac:dyDescent="0.2">
      <c r="F205" s="10"/>
      <c r="H205" s="10"/>
      <c r="I205" s="10"/>
    </row>
    <row r="206" spans="6:9" x14ac:dyDescent="0.2">
      <c r="F206" s="10"/>
      <c r="H206" s="10"/>
      <c r="I206" s="10"/>
    </row>
    <row r="207" spans="6:9" x14ac:dyDescent="0.2">
      <c r="F207" s="10"/>
      <c r="H207" s="10"/>
      <c r="I207" s="10"/>
    </row>
    <row r="208" spans="6:9" x14ac:dyDescent="0.2">
      <c r="F208" s="10"/>
      <c r="H208" s="10"/>
      <c r="I208" s="10"/>
    </row>
    <row r="209" spans="6:9" x14ac:dyDescent="0.2">
      <c r="F209" s="10"/>
      <c r="H209" s="10"/>
      <c r="I209" s="10"/>
    </row>
    <row r="210" spans="6:9" x14ac:dyDescent="0.2">
      <c r="F210" s="10"/>
      <c r="H210" s="10"/>
      <c r="I210" s="10"/>
    </row>
    <row r="211" spans="6:9" x14ac:dyDescent="0.2">
      <c r="F211" s="10"/>
      <c r="H211" s="10"/>
      <c r="I211" s="10"/>
    </row>
    <row r="212" spans="6:9" x14ac:dyDescent="0.2">
      <c r="F212" s="10"/>
      <c r="H212" s="10"/>
      <c r="I212" s="10"/>
    </row>
    <row r="213" spans="6:9" x14ac:dyDescent="0.2">
      <c r="F213" s="10"/>
      <c r="H213" s="10"/>
      <c r="I213" s="10"/>
    </row>
    <row r="214" spans="6:9" x14ac:dyDescent="0.2">
      <c r="F214" s="10"/>
      <c r="H214" s="10"/>
      <c r="I214" s="10"/>
    </row>
    <row r="215" spans="6:9" x14ac:dyDescent="0.2">
      <c r="F215" s="10"/>
      <c r="H215" s="10"/>
      <c r="I215" s="10"/>
    </row>
    <row r="216" spans="6:9" x14ac:dyDescent="0.2">
      <c r="F216" s="10"/>
      <c r="H216" s="10"/>
      <c r="I216" s="10"/>
    </row>
    <row r="217" spans="6:9" x14ac:dyDescent="0.2">
      <c r="F217" s="10"/>
      <c r="H217" s="10"/>
      <c r="I217" s="10"/>
    </row>
    <row r="218" spans="6:9" x14ac:dyDescent="0.2">
      <c r="F218" s="10"/>
      <c r="H218" s="10"/>
      <c r="I218" s="10"/>
    </row>
    <row r="219" spans="6:9" x14ac:dyDescent="0.2">
      <c r="F219" s="10"/>
      <c r="H219" s="10"/>
      <c r="I219" s="10"/>
    </row>
    <row r="220" spans="6:9" x14ac:dyDescent="0.2">
      <c r="F220" s="10"/>
      <c r="H220" s="10"/>
      <c r="I220" s="10"/>
    </row>
    <row r="221" spans="6:9" x14ac:dyDescent="0.2">
      <c r="F221" s="10"/>
      <c r="H221" s="10"/>
      <c r="I221" s="10"/>
    </row>
    <row r="222" spans="6:9" x14ac:dyDescent="0.2">
      <c r="F222" s="10"/>
      <c r="H222" s="10"/>
      <c r="I222" s="10"/>
    </row>
    <row r="223" spans="6:9" x14ac:dyDescent="0.2">
      <c r="F223" s="10"/>
      <c r="H223" s="10"/>
      <c r="I223" s="10"/>
    </row>
    <row r="224" spans="6:9" x14ac:dyDescent="0.2">
      <c r="F224" s="10"/>
      <c r="H224" s="10"/>
      <c r="I224" s="10"/>
    </row>
    <row r="225" spans="6:9" x14ac:dyDescent="0.2">
      <c r="F225" s="10"/>
      <c r="H225" s="10"/>
      <c r="I225" s="10"/>
    </row>
    <row r="226" spans="6:9" x14ac:dyDescent="0.2">
      <c r="F226" s="10"/>
      <c r="H226" s="10"/>
      <c r="I226" s="10"/>
    </row>
    <row r="227" spans="6:9" x14ac:dyDescent="0.2">
      <c r="F227" s="10"/>
      <c r="H227" s="10"/>
      <c r="I227" s="10"/>
    </row>
    <row r="228" spans="6:9" x14ac:dyDescent="0.2">
      <c r="F228" s="10"/>
      <c r="H228" s="10"/>
      <c r="I228" s="10"/>
    </row>
    <row r="229" spans="6:9" x14ac:dyDescent="0.2">
      <c r="F229" s="10"/>
      <c r="H229" s="10"/>
      <c r="I229" s="10"/>
    </row>
    <row r="230" spans="6:9" x14ac:dyDescent="0.2">
      <c r="F230" s="10"/>
      <c r="H230" s="10"/>
      <c r="I230" s="10"/>
    </row>
    <row r="231" spans="6:9" x14ac:dyDescent="0.2">
      <c r="F231" s="10"/>
      <c r="H231" s="10"/>
      <c r="I231" s="10"/>
    </row>
    <row r="232" spans="6:9" x14ac:dyDescent="0.2">
      <c r="F232" s="10"/>
      <c r="H232" s="10"/>
      <c r="I232" s="10"/>
    </row>
    <row r="233" spans="6:9" x14ac:dyDescent="0.2">
      <c r="F233" s="10"/>
      <c r="H233" s="10"/>
      <c r="I233" s="10"/>
    </row>
    <row r="234" spans="6:9" x14ac:dyDescent="0.2">
      <c r="F234" s="10"/>
      <c r="H234" s="10"/>
      <c r="I234" s="10"/>
    </row>
    <row r="235" spans="6:9" x14ac:dyDescent="0.2">
      <c r="F235" s="10"/>
      <c r="H235" s="10"/>
      <c r="I235" s="10"/>
    </row>
    <row r="236" spans="6:9" x14ac:dyDescent="0.2">
      <c r="F236" s="10"/>
      <c r="H236" s="10"/>
      <c r="I236" s="10"/>
    </row>
    <row r="237" spans="6:9" x14ac:dyDescent="0.2">
      <c r="F237" s="10"/>
      <c r="H237" s="10"/>
      <c r="I237" s="10"/>
    </row>
    <row r="238" spans="6:9" x14ac:dyDescent="0.2">
      <c r="F238" s="10"/>
      <c r="H238" s="10"/>
      <c r="I238" s="10"/>
    </row>
    <row r="239" spans="6:9" x14ac:dyDescent="0.2">
      <c r="F239" s="10"/>
      <c r="H239" s="10"/>
      <c r="I239" s="10"/>
    </row>
    <row r="240" spans="6:9" x14ac:dyDescent="0.2">
      <c r="F240" s="10"/>
      <c r="H240" s="10"/>
      <c r="I240" s="10"/>
    </row>
    <row r="241" spans="6:9" x14ac:dyDescent="0.2">
      <c r="F241" s="10"/>
      <c r="H241" s="10"/>
      <c r="I241" s="10"/>
    </row>
    <row r="242" spans="6:9" x14ac:dyDescent="0.2">
      <c r="F242" s="10"/>
      <c r="H242" s="10"/>
      <c r="I242" s="10"/>
    </row>
    <row r="243" spans="6:9" x14ac:dyDescent="0.2">
      <c r="F243" s="10"/>
      <c r="H243" s="10"/>
      <c r="I243" s="10"/>
    </row>
    <row r="244" spans="6:9" x14ac:dyDescent="0.2">
      <c r="F244" s="10"/>
      <c r="H244" s="10"/>
      <c r="I244" s="10"/>
    </row>
    <row r="245" spans="6:9" x14ac:dyDescent="0.2">
      <c r="F245" s="10"/>
      <c r="H245" s="10"/>
      <c r="I245" s="10"/>
    </row>
    <row r="246" spans="6:9" x14ac:dyDescent="0.2">
      <c r="F246" s="10"/>
      <c r="H246" s="10"/>
      <c r="I246" s="10"/>
    </row>
    <row r="247" spans="6:9" x14ac:dyDescent="0.2">
      <c r="F247" s="10"/>
      <c r="H247" s="10"/>
      <c r="I247" s="10"/>
    </row>
    <row r="248" spans="6:9" x14ac:dyDescent="0.2">
      <c r="F248" s="10"/>
      <c r="H248" s="10"/>
      <c r="I248" s="10"/>
    </row>
    <row r="249" spans="6:9" x14ac:dyDescent="0.2">
      <c r="F249" s="10"/>
      <c r="H249" s="10"/>
      <c r="I249" s="10"/>
    </row>
    <row r="250" spans="6:9" x14ac:dyDescent="0.2">
      <c r="F250" s="10"/>
      <c r="H250" s="10"/>
      <c r="I250" s="10"/>
    </row>
    <row r="251" spans="6:9" x14ac:dyDescent="0.2">
      <c r="F251" s="10"/>
      <c r="H251" s="10"/>
      <c r="I251" s="10"/>
    </row>
    <row r="252" spans="6:9" x14ac:dyDescent="0.2">
      <c r="F252" s="10"/>
      <c r="H252" s="10"/>
      <c r="I252" s="10"/>
    </row>
    <row r="253" spans="6:9" x14ac:dyDescent="0.2">
      <c r="F253" s="10"/>
      <c r="H253" s="10"/>
      <c r="I253" s="10"/>
    </row>
    <row r="254" spans="6:9" x14ac:dyDescent="0.2">
      <c r="F254" s="10"/>
      <c r="H254" s="10"/>
      <c r="I254" s="10"/>
    </row>
    <row r="255" spans="6:9" x14ac:dyDescent="0.2">
      <c r="F255" s="10"/>
      <c r="H255" s="10"/>
      <c r="I255" s="10"/>
    </row>
    <row r="256" spans="6:9" x14ac:dyDescent="0.2">
      <c r="F256" s="10"/>
      <c r="H256" s="10"/>
      <c r="I256" s="10"/>
    </row>
    <row r="257" spans="6:9" x14ac:dyDescent="0.2">
      <c r="F257" s="10"/>
      <c r="H257" s="10"/>
      <c r="I257" s="10"/>
    </row>
    <row r="258" spans="6:9" x14ac:dyDescent="0.2">
      <c r="F258" s="10"/>
      <c r="H258" s="10"/>
      <c r="I258" s="10"/>
    </row>
    <row r="259" spans="6:9" x14ac:dyDescent="0.2">
      <c r="F259" s="10"/>
      <c r="H259" s="10"/>
      <c r="I259" s="10"/>
    </row>
    <row r="260" spans="6:9" x14ac:dyDescent="0.2">
      <c r="F260" s="10"/>
      <c r="H260" s="10"/>
      <c r="I260" s="10"/>
    </row>
    <row r="261" spans="6:9" x14ac:dyDescent="0.2">
      <c r="F261" s="10"/>
      <c r="H261" s="10"/>
      <c r="I261" s="10"/>
    </row>
    <row r="262" spans="6:9" x14ac:dyDescent="0.2">
      <c r="F262" s="10"/>
      <c r="H262" s="10"/>
      <c r="I262" s="10"/>
    </row>
    <row r="263" spans="6:9" x14ac:dyDescent="0.2">
      <c r="F263" s="10"/>
      <c r="H263" s="10"/>
      <c r="I263" s="10"/>
    </row>
    <row r="264" spans="6:9" x14ac:dyDescent="0.2">
      <c r="F264" s="10"/>
      <c r="H264" s="10"/>
      <c r="I264" s="10"/>
    </row>
    <row r="265" spans="6:9" x14ac:dyDescent="0.2">
      <c r="F265" s="10"/>
      <c r="H265" s="10"/>
      <c r="I265" s="10"/>
    </row>
    <row r="266" spans="6:9" x14ac:dyDescent="0.2">
      <c r="F266" s="10"/>
      <c r="H266" s="10"/>
      <c r="I266" s="10"/>
    </row>
    <row r="267" spans="6:9" x14ac:dyDescent="0.2">
      <c r="F267" s="10"/>
      <c r="H267" s="10"/>
      <c r="I267" s="10"/>
    </row>
    <row r="268" spans="6:9" x14ac:dyDescent="0.2">
      <c r="F268" s="10"/>
      <c r="H268" s="10"/>
      <c r="I268" s="10"/>
    </row>
    <row r="269" spans="6:9" x14ac:dyDescent="0.2">
      <c r="F269" s="10"/>
      <c r="H269" s="10"/>
      <c r="I269" s="10"/>
    </row>
    <row r="270" spans="6:9" x14ac:dyDescent="0.2">
      <c r="F270" s="10"/>
      <c r="H270" s="10"/>
      <c r="I270" s="10"/>
    </row>
    <row r="271" spans="6:9" x14ac:dyDescent="0.2">
      <c r="F271" s="10"/>
      <c r="H271" s="10"/>
      <c r="I271" s="10"/>
    </row>
    <row r="272" spans="6:9" x14ac:dyDescent="0.2">
      <c r="F272" s="10"/>
      <c r="H272" s="10"/>
      <c r="I272" s="10"/>
    </row>
    <row r="273" spans="6:9" x14ac:dyDescent="0.2">
      <c r="F273" s="10"/>
      <c r="H273" s="10"/>
      <c r="I273" s="10"/>
    </row>
    <row r="274" spans="6:9" x14ac:dyDescent="0.2">
      <c r="F274" s="10"/>
      <c r="H274" s="10"/>
      <c r="I274" s="10"/>
    </row>
    <row r="275" spans="6:9" x14ac:dyDescent="0.2">
      <c r="F275" s="10"/>
      <c r="H275" s="10"/>
      <c r="I275" s="10"/>
    </row>
    <row r="276" spans="6:9" x14ac:dyDescent="0.2">
      <c r="F276" s="10"/>
      <c r="H276" s="10"/>
      <c r="I276" s="10"/>
    </row>
    <row r="277" spans="6:9" x14ac:dyDescent="0.2">
      <c r="F277" s="10"/>
      <c r="H277" s="10"/>
      <c r="I277" s="10"/>
    </row>
    <row r="278" spans="6:9" x14ac:dyDescent="0.2">
      <c r="F278" s="10"/>
      <c r="H278" s="10"/>
      <c r="I278" s="10"/>
    </row>
    <row r="279" spans="6:9" x14ac:dyDescent="0.2">
      <c r="F279" s="10"/>
      <c r="H279" s="10"/>
      <c r="I279" s="10"/>
    </row>
    <row r="280" spans="6:9" x14ac:dyDescent="0.2">
      <c r="F280" s="10"/>
      <c r="H280" s="10"/>
      <c r="I280" s="10"/>
    </row>
    <row r="281" spans="6:9" x14ac:dyDescent="0.2">
      <c r="F281" s="10"/>
      <c r="H281" s="10"/>
      <c r="I281" s="10"/>
    </row>
    <row r="282" spans="6:9" x14ac:dyDescent="0.2">
      <c r="F282" s="10"/>
      <c r="H282" s="10"/>
      <c r="I282" s="10"/>
    </row>
    <row r="283" spans="6:9" x14ac:dyDescent="0.2">
      <c r="F283" s="10"/>
      <c r="H283" s="10"/>
      <c r="I283" s="10"/>
    </row>
    <row r="284" spans="6:9" x14ac:dyDescent="0.2">
      <c r="F284" s="10"/>
      <c r="H284" s="10"/>
      <c r="I284" s="10"/>
    </row>
    <row r="285" spans="6:9" x14ac:dyDescent="0.2">
      <c r="F285" s="10"/>
      <c r="H285" s="10"/>
      <c r="I285" s="10"/>
    </row>
    <row r="286" spans="6:9" x14ac:dyDescent="0.2">
      <c r="F286" s="10"/>
      <c r="H286" s="10"/>
      <c r="I286" s="10"/>
    </row>
    <row r="287" spans="6:9" x14ac:dyDescent="0.2">
      <c r="F287" s="10"/>
      <c r="H287" s="10"/>
      <c r="I287" s="10"/>
    </row>
    <row r="288" spans="6:9" x14ac:dyDescent="0.2">
      <c r="F288" s="10"/>
      <c r="H288" s="10"/>
      <c r="I288" s="10"/>
    </row>
    <row r="289" spans="6:9" x14ac:dyDescent="0.2">
      <c r="F289" s="10"/>
      <c r="H289" s="10"/>
      <c r="I289" s="10"/>
    </row>
    <row r="290" spans="6:9" x14ac:dyDescent="0.2">
      <c r="F290" s="10"/>
      <c r="H290" s="10"/>
      <c r="I290" s="10"/>
    </row>
    <row r="291" spans="6:9" x14ac:dyDescent="0.2">
      <c r="F291" s="10"/>
      <c r="H291" s="10"/>
      <c r="I291" s="10"/>
    </row>
    <row r="292" spans="6:9" x14ac:dyDescent="0.2">
      <c r="F292" s="10"/>
      <c r="H292" s="10"/>
      <c r="I292" s="10"/>
    </row>
    <row r="293" spans="6:9" x14ac:dyDescent="0.2">
      <c r="F293" s="10"/>
      <c r="H293" s="10"/>
      <c r="I293" s="10"/>
    </row>
    <row r="294" spans="6:9" x14ac:dyDescent="0.2">
      <c r="F294" s="10"/>
      <c r="H294" s="10"/>
      <c r="I294" s="10"/>
    </row>
    <row r="295" spans="6:9" x14ac:dyDescent="0.2">
      <c r="F295" s="10"/>
      <c r="H295" s="10"/>
      <c r="I295" s="10"/>
    </row>
    <row r="296" spans="6:9" x14ac:dyDescent="0.2">
      <c r="F296" s="10"/>
      <c r="H296" s="10"/>
      <c r="I296" s="10"/>
    </row>
    <row r="297" spans="6:9" x14ac:dyDescent="0.2">
      <c r="F297" s="10"/>
      <c r="H297" s="10"/>
      <c r="I297" s="10"/>
    </row>
    <row r="298" spans="6:9" x14ac:dyDescent="0.2">
      <c r="F298" s="10"/>
      <c r="H298" s="10"/>
      <c r="I298" s="10"/>
    </row>
    <row r="299" spans="6:9" x14ac:dyDescent="0.2">
      <c r="F299" s="10"/>
      <c r="H299" s="10"/>
      <c r="I299" s="10"/>
    </row>
    <row r="300" spans="6:9" x14ac:dyDescent="0.2">
      <c r="F300" s="10"/>
      <c r="H300" s="10"/>
      <c r="I300" s="10"/>
    </row>
    <row r="301" spans="6:9" x14ac:dyDescent="0.2">
      <c r="F301" s="10"/>
      <c r="H301" s="10"/>
      <c r="I301" s="10"/>
    </row>
    <row r="302" spans="6:9" x14ac:dyDescent="0.2">
      <c r="F302" s="10"/>
      <c r="H302" s="10"/>
      <c r="I302" s="10"/>
    </row>
    <row r="303" spans="6:9" x14ac:dyDescent="0.2">
      <c r="F303" s="10"/>
      <c r="H303" s="10"/>
      <c r="I303" s="10"/>
    </row>
    <row r="304" spans="6:9" x14ac:dyDescent="0.2">
      <c r="F304" s="10"/>
      <c r="H304" s="10"/>
      <c r="I304" s="10"/>
    </row>
    <row r="305" spans="6:9" x14ac:dyDescent="0.2">
      <c r="F305" s="10"/>
      <c r="H305" s="10"/>
      <c r="I305" s="10"/>
    </row>
    <row r="306" spans="6:9" x14ac:dyDescent="0.2">
      <c r="F306" s="10"/>
      <c r="H306" s="10"/>
      <c r="I306" s="10"/>
    </row>
    <row r="307" spans="6:9" x14ac:dyDescent="0.2">
      <c r="F307" s="10"/>
      <c r="H307" s="10"/>
      <c r="I307" s="10"/>
    </row>
    <row r="308" spans="6:9" x14ac:dyDescent="0.2">
      <c r="F308" s="10"/>
      <c r="H308" s="10"/>
      <c r="I308" s="10"/>
    </row>
    <row r="309" spans="6:9" x14ac:dyDescent="0.2">
      <c r="F309" s="10"/>
      <c r="H309" s="10"/>
      <c r="I309" s="10"/>
    </row>
    <row r="310" spans="6:9" x14ac:dyDescent="0.2">
      <c r="F310" s="10"/>
      <c r="H310" s="10"/>
      <c r="I310" s="10"/>
    </row>
    <row r="311" spans="6:9" x14ac:dyDescent="0.2">
      <c r="F311" s="10"/>
      <c r="H311" s="10"/>
      <c r="I311" s="10"/>
    </row>
    <row r="312" spans="6:9" x14ac:dyDescent="0.2">
      <c r="F312" s="10"/>
      <c r="H312" s="10"/>
      <c r="I312" s="10"/>
    </row>
    <row r="313" spans="6:9" x14ac:dyDescent="0.2">
      <c r="F313" s="10"/>
      <c r="H313" s="10"/>
      <c r="I313" s="10"/>
    </row>
    <row r="314" spans="6:9" x14ac:dyDescent="0.2">
      <c r="F314" s="10"/>
      <c r="H314" s="10"/>
      <c r="I314" s="10"/>
    </row>
    <row r="315" spans="6:9" x14ac:dyDescent="0.2">
      <c r="F315" s="10"/>
      <c r="H315" s="10"/>
      <c r="I315" s="10"/>
    </row>
    <row r="316" spans="6:9" x14ac:dyDescent="0.2">
      <c r="F316" s="10"/>
      <c r="H316" s="10"/>
      <c r="I316" s="10"/>
    </row>
    <row r="317" spans="6:9" x14ac:dyDescent="0.2">
      <c r="F317" s="10"/>
      <c r="H317" s="10"/>
      <c r="I317" s="10"/>
    </row>
    <row r="318" spans="6:9" x14ac:dyDescent="0.2">
      <c r="F318" s="10"/>
      <c r="H318" s="10"/>
      <c r="I318" s="10"/>
    </row>
    <row r="319" spans="6:9" x14ac:dyDescent="0.2">
      <c r="F319" s="10"/>
      <c r="H319" s="10"/>
      <c r="I319" s="10"/>
    </row>
    <row r="320" spans="6:9" x14ac:dyDescent="0.2">
      <c r="F320" s="10"/>
      <c r="H320" s="10"/>
      <c r="I320" s="10"/>
    </row>
    <row r="321" spans="6:9" x14ac:dyDescent="0.2">
      <c r="F321" s="10"/>
      <c r="H321" s="10"/>
      <c r="I321" s="10"/>
    </row>
    <row r="322" spans="6:9" x14ac:dyDescent="0.2">
      <c r="F322" s="10"/>
      <c r="H322" s="10"/>
      <c r="I322" s="10"/>
    </row>
    <row r="323" spans="6:9" x14ac:dyDescent="0.2">
      <c r="F323" s="10"/>
      <c r="H323" s="10"/>
      <c r="I323" s="10"/>
    </row>
    <row r="324" spans="6:9" x14ac:dyDescent="0.2">
      <c r="F324" s="10"/>
      <c r="H324" s="10"/>
      <c r="I324" s="10"/>
    </row>
    <row r="325" spans="6:9" x14ac:dyDescent="0.2">
      <c r="F325" s="10"/>
      <c r="H325" s="10"/>
      <c r="I325" s="10"/>
    </row>
    <row r="326" spans="6:9" x14ac:dyDescent="0.2">
      <c r="F326" s="10"/>
      <c r="H326" s="10"/>
      <c r="I326" s="10"/>
    </row>
    <row r="327" spans="6:9" x14ac:dyDescent="0.2">
      <c r="F327" s="10"/>
      <c r="H327" s="10"/>
      <c r="I327" s="10"/>
    </row>
    <row r="328" spans="6:9" x14ac:dyDescent="0.2">
      <c r="F328" s="10"/>
      <c r="H328" s="10"/>
      <c r="I328" s="10"/>
    </row>
    <row r="329" spans="6:9" x14ac:dyDescent="0.2">
      <c r="F329" s="10"/>
      <c r="H329" s="10"/>
      <c r="I329" s="10"/>
    </row>
    <row r="330" spans="6:9" x14ac:dyDescent="0.2">
      <c r="F330" s="10"/>
      <c r="H330" s="10"/>
      <c r="I330" s="10"/>
    </row>
    <row r="331" spans="6:9" x14ac:dyDescent="0.2">
      <c r="F331" s="10"/>
      <c r="H331" s="10"/>
      <c r="I331" s="10"/>
    </row>
    <row r="332" spans="6:9" x14ac:dyDescent="0.2">
      <c r="F332" s="10"/>
      <c r="H332" s="10"/>
      <c r="I332" s="10"/>
    </row>
    <row r="333" spans="6:9" x14ac:dyDescent="0.2">
      <c r="F333" s="10"/>
      <c r="H333" s="10"/>
      <c r="I333" s="10"/>
    </row>
    <row r="334" spans="6:9" x14ac:dyDescent="0.2">
      <c r="F334" s="10"/>
      <c r="H334" s="10"/>
      <c r="I334" s="10"/>
    </row>
    <row r="335" spans="6:9" x14ac:dyDescent="0.2">
      <c r="F335" s="10"/>
      <c r="H335" s="10"/>
      <c r="I335" s="10"/>
    </row>
    <row r="336" spans="6:9" x14ac:dyDescent="0.2">
      <c r="F336" s="10"/>
      <c r="H336" s="10"/>
      <c r="I336" s="10"/>
    </row>
    <row r="337" spans="6:9" x14ac:dyDescent="0.2">
      <c r="F337" s="10"/>
      <c r="H337" s="10"/>
      <c r="I337" s="10"/>
    </row>
    <row r="338" spans="6:9" x14ac:dyDescent="0.2">
      <c r="F338" s="10"/>
      <c r="H338" s="10"/>
      <c r="I338" s="10"/>
    </row>
    <row r="339" spans="6:9" x14ac:dyDescent="0.2">
      <c r="F339" s="10"/>
      <c r="H339" s="10"/>
      <c r="I339" s="10"/>
    </row>
    <row r="340" spans="6:9" x14ac:dyDescent="0.2">
      <c r="F340" s="10"/>
      <c r="H340" s="10"/>
      <c r="I340" s="10"/>
    </row>
    <row r="341" spans="6:9" x14ac:dyDescent="0.2">
      <c r="F341" s="10"/>
      <c r="H341" s="10"/>
      <c r="I341" s="10"/>
    </row>
    <row r="342" spans="6:9" x14ac:dyDescent="0.2">
      <c r="F342" s="10"/>
      <c r="H342" s="10"/>
      <c r="I342" s="10"/>
    </row>
    <row r="343" spans="6:9" x14ac:dyDescent="0.2">
      <c r="F343" s="10"/>
      <c r="H343" s="10"/>
      <c r="I343" s="10"/>
    </row>
    <row r="344" spans="6:9" x14ac:dyDescent="0.2">
      <c r="F344" s="10"/>
      <c r="H344" s="10"/>
      <c r="I344" s="10"/>
    </row>
    <row r="345" spans="6:9" x14ac:dyDescent="0.2">
      <c r="F345" s="10"/>
      <c r="H345" s="10"/>
      <c r="I345" s="10"/>
    </row>
    <row r="346" spans="6:9" x14ac:dyDescent="0.2">
      <c r="F346" s="10"/>
      <c r="H346" s="10"/>
      <c r="I346" s="10"/>
    </row>
    <row r="347" spans="6:9" x14ac:dyDescent="0.2">
      <c r="F347" s="10"/>
      <c r="H347" s="10"/>
      <c r="I347" s="10"/>
    </row>
    <row r="348" spans="6:9" x14ac:dyDescent="0.2">
      <c r="F348" s="10"/>
      <c r="H348" s="10"/>
      <c r="I348" s="10"/>
    </row>
    <row r="349" spans="6:9" x14ac:dyDescent="0.2">
      <c r="F349" s="10"/>
      <c r="H349" s="10"/>
      <c r="I349" s="10"/>
    </row>
    <row r="350" spans="6:9" x14ac:dyDescent="0.2">
      <c r="F350" s="10"/>
      <c r="H350" s="10"/>
      <c r="I350" s="10"/>
    </row>
    <row r="351" spans="6:9" x14ac:dyDescent="0.2">
      <c r="F351" s="10"/>
      <c r="H351" s="10"/>
      <c r="I351" s="10"/>
    </row>
    <row r="352" spans="6:9" x14ac:dyDescent="0.2">
      <c r="F352" s="10"/>
      <c r="H352" s="10"/>
      <c r="I352" s="10"/>
    </row>
    <row r="353" spans="6:9" x14ac:dyDescent="0.2">
      <c r="F353" s="10"/>
      <c r="H353" s="10"/>
      <c r="I353" s="10"/>
    </row>
    <row r="354" spans="6:9" x14ac:dyDescent="0.2">
      <c r="F354" s="10"/>
      <c r="H354" s="10"/>
      <c r="I354" s="10"/>
    </row>
    <row r="355" spans="6:9" x14ac:dyDescent="0.2">
      <c r="F355" s="10"/>
      <c r="H355" s="10"/>
      <c r="I355" s="10"/>
    </row>
    <row r="356" spans="6:9" x14ac:dyDescent="0.2">
      <c r="F356" s="10"/>
      <c r="H356" s="10"/>
      <c r="I356" s="10"/>
    </row>
    <row r="357" spans="6:9" x14ac:dyDescent="0.2">
      <c r="F357" s="10"/>
      <c r="H357" s="10"/>
      <c r="I357" s="10"/>
    </row>
    <row r="358" spans="6:9" x14ac:dyDescent="0.2">
      <c r="F358" s="10"/>
      <c r="H358" s="10"/>
      <c r="I358" s="10"/>
    </row>
    <row r="359" spans="6:9" x14ac:dyDescent="0.2">
      <c r="F359" s="10"/>
      <c r="H359" s="10"/>
      <c r="I359" s="10"/>
    </row>
    <row r="360" spans="6:9" x14ac:dyDescent="0.2">
      <c r="F360" s="10"/>
      <c r="H360" s="10"/>
      <c r="I360" s="10"/>
    </row>
    <row r="361" spans="6:9" x14ac:dyDescent="0.2">
      <c r="F361" s="10"/>
      <c r="H361" s="10"/>
      <c r="I361" s="10"/>
    </row>
    <row r="362" spans="6:9" x14ac:dyDescent="0.2">
      <c r="F362" s="10"/>
      <c r="H362" s="10"/>
      <c r="I362" s="10"/>
    </row>
    <row r="363" spans="6:9" x14ac:dyDescent="0.2">
      <c r="F363" s="10"/>
      <c r="H363" s="10"/>
      <c r="I363" s="10"/>
    </row>
    <row r="364" spans="6:9" x14ac:dyDescent="0.2">
      <c r="F364" s="10"/>
      <c r="H364" s="10"/>
      <c r="I364" s="10"/>
    </row>
    <row r="365" spans="6:9" x14ac:dyDescent="0.2">
      <c r="F365" s="10"/>
      <c r="H365" s="10"/>
      <c r="I365" s="10"/>
    </row>
    <row r="366" spans="6:9" x14ac:dyDescent="0.2">
      <c r="F366" s="10"/>
      <c r="H366" s="10"/>
      <c r="I366" s="10"/>
    </row>
    <row r="367" spans="6:9" x14ac:dyDescent="0.2">
      <c r="F367" s="10"/>
      <c r="H367" s="10"/>
      <c r="I367" s="10"/>
    </row>
    <row r="368" spans="6:9" x14ac:dyDescent="0.2">
      <c r="F368" s="10"/>
      <c r="H368" s="10"/>
      <c r="I368" s="10"/>
    </row>
    <row r="369" spans="6:9" x14ac:dyDescent="0.2">
      <c r="F369" s="10"/>
      <c r="H369" s="10"/>
      <c r="I369" s="10"/>
    </row>
    <row r="370" spans="6:9" x14ac:dyDescent="0.2">
      <c r="F370" s="10"/>
      <c r="H370" s="10"/>
      <c r="I370" s="10"/>
    </row>
    <row r="371" spans="6:9" x14ac:dyDescent="0.2">
      <c r="F371" s="10"/>
      <c r="H371" s="10"/>
      <c r="I371" s="10"/>
    </row>
    <row r="372" spans="6:9" x14ac:dyDescent="0.2">
      <c r="F372" s="10"/>
      <c r="H372" s="10"/>
      <c r="I372" s="10"/>
    </row>
    <row r="373" spans="6:9" x14ac:dyDescent="0.2">
      <c r="F373" s="10"/>
      <c r="H373" s="10"/>
      <c r="I373" s="10"/>
    </row>
    <row r="374" spans="6:9" x14ac:dyDescent="0.2">
      <c r="F374" s="10"/>
      <c r="H374" s="10"/>
      <c r="I374" s="10"/>
    </row>
    <row r="375" spans="6:9" x14ac:dyDescent="0.2">
      <c r="F375" s="10"/>
      <c r="H375" s="10"/>
      <c r="I375" s="10"/>
    </row>
    <row r="376" spans="6:9" x14ac:dyDescent="0.2">
      <c r="F376" s="10"/>
      <c r="H376" s="10"/>
      <c r="I376" s="10"/>
    </row>
    <row r="377" spans="6:9" x14ac:dyDescent="0.2">
      <c r="F377" s="10"/>
      <c r="H377" s="10"/>
      <c r="I377" s="10"/>
    </row>
    <row r="378" spans="6:9" x14ac:dyDescent="0.2">
      <c r="F378" s="10"/>
      <c r="H378" s="10"/>
      <c r="I378" s="10"/>
    </row>
    <row r="379" spans="6:9" x14ac:dyDescent="0.2">
      <c r="F379" s="10"/>
      <c r="H379" s="10"/>
      <c r="I379" s="10"/>
    </row>
    <row r="380" spans="6:9" x14ac:dyDescent="0.2">
      <c r="F380" s="10"/>
      <c r="H380" s="10"/>
      <c r="I380" s="10"/>
    </row>
    <row r="381" spans="6:9" x14ac:dyDescent="0.2">
      <c r="F381" s="10"/>
      <c r="H381" s="10"/>
      <c r="I381" s="10"/>
    </row>
    <row r="382" spans="6:9" x14ac:dyDescent="0.2">
      <c r="F382" s="10"/>
      <c r="H382" s="10"/>
      <c r="I382" s="10"/>
    </row>
    <row r="383" spans="6:9" x14ac:dyDescent="0.2">
      <c r="F383" s="10"/>
      <c r="H383" s="10"/>
      <c r="I383" s="10"/>
    </row>
    <row r="384" spans="6:9" x14ac:dyDescent="0.2">
      <c r="F384" s="10"/>
      <c r="H384" s="10"/>
      <c r="I384" s="10"/>
    </row>
    <row r="385" spans="6:9" x14ac:dyDescent="0.2">
      <c r="F385" s="10"/>
      <c r="H385" s="10"/>
      <c r="I385" s="10"/>
    </row>
    <row r="386" spans="6:9" x14ac:dyDescent="0.2">
      <c r="F386" s="10"/>
      <c r="H386" s="10"/>
      <c r="I386" s="10"/>
    </row>
    <row r="387" spans="6:9" x14ac:dyDescent="0.2">
      <c r="F387" s="10"/>
      <c r="H387" s="10"/>
      <c r="I387" s="10"/>
    </row>
    <row r="388" spans="6:9" x14ac:dyDescent="0.2">
      <c r="F388" s="10"/>
      <c r="H388" s="10"/>
      <c r="I388" s="10"/>
    </row>
    <row r="389" spans="6:9" x14ac:dyDescent="0.2">
      <c r="F389" s="10"/>
      <c r="H389" s="10"/>
      <c r="I389" s="10"/>
    </row>
    <row r="390" spans="6:9" x14ac:dyDescent="0.2">
      <c r="F390" s="10"/>
      <c r="H390" s="10"/>
      <c r="I390" s="10"/>
    </row>
    <row r="391" spans="6:9" x14ac:dyDescent="0.2">
      <c r="F391" s="10"/>
      <c r="H391" s="10"/>
      <c r="I391" s="10"/>
    </row>
    <row r="392" spans="6:9" x14ac:dyDescent="0.2">
      <c r="F392" s="10"/>
      <c r="H392" s="10"/>
      <c r="I392" s="10"/>
    </row>
    <row r="393" spans="6:9" x14ac:dyDescent="0.2">
      <c r="F393" s="10"/>
      <c r="H393" s="10"/>
      <c r="I393" s="10"/>
    </row>
    <row r="394" spans="6:9" x14ac:dyDescent="0.2">
      <c r="F394" s="10"/>
      <c r="H394" s="10"/>
      <c r="I394" s="10"/>
    </row>
    <row r="395" spans="6:9" x14ac:dyDescent="0.2">
      <c r="F395" s="10"/>
      <c r="H395" s="10"/>
      <c r="I395" s="10"/>
    </row>
    <row r="396" spans="6:9" x14ac:dyDescent="0.2">
      <c r="F396" s="10"/>
      <c r="H396" s="10"/>
      <c r="I396" s="10"/>
    </row>
    <row r="397" spans="6:9" x14ac:dyDescent="0.2">
      <c r="F397" s="10"/>
      <c r="H397" s="10"/>
      <c r="I397" s="10"/>
    </row>
    <row r="398" spans="6:9" x14ac:dyDescent="0.2">
      <c r="F398" s="10"/>
      <c r="H398" s="10"/>
      <c r="I398" s="10"/>
    </row>
    <row r="399" spans="6:9" x14ac:dyDescent="0.2">
      <c r="F399" s="10"/>
      <c r="H399" s="10"/>
      <c r="I399" s="10"/>
    </row>
    <row r="400" spans="6:9" x14ac:dyDescent="0.2">
      <c r="F400" s="10"/>
      <c r="H400" s="10"/>
      <c r="I400" s="10"/>
    </row>
    <row r="401" spans="6:9" x14ac:dyDescent="0.2">
      <c r="F401" s="10"/>
      <c r="H401" s="10"/>
      <c r="I401" s="10"/>
    </row>
    <row r="402" spans="6:9" x14ac:dyDescent="0.2">
      <c r="F402" s="10"/>
      <c r="H402" s="10"/>
      <c r="I402" s="10"/>
    </row>
    <row r="403" spans="6:9" x14ac:dyDescent="0.2">
      <c r="F403" s="10"/>
      <c r="H403" s="10"/>
      <c r="I403" s="10"/>
    </row>
    <row r="404" spans="6:9" x14ac:dyDescent="0.2">
      <c r="F404" s="10"/>
      <c r="H404" s="10"/>
      <c r="I404" s="10"/>
    </row>
    <row r="405" spans="6:9" x14ac:dyDescent="0.2">
      <c r="F405" s="10"/>
      <c r="H405" s="10"/>
      <c r="I405" s="10"/>
    </row>
    <row r="406" spans="6:9" x14ac:dyDescent="0.2">
      <c r="F406" s="10"/>
      <c r="H406" s="10"/>
      <c r="I406" s="10"/>
    </row>
    <row r="407" spans="6:9" x14ac:dyDescent="0.2">
      <c r="F407" s="10"/>
      <c r="H407" s="10"/>
      <c r="I407" s="10"/>
    </row>
    <row r="408" spans="6:9" x14ac:dyDescent="0.2">
      <c r="F408" s="10"/>
      <c r="H408" s="10"/>
      <c r="I408" s="10"/>
    </row>
    <row r="409" spans="6:9" x14ac:dyDescent="0.2">
      <c r="F409" s="10"/>
      <c r="H409" s="10"/>
      <c r="I409" s="10"/>
    </row>
    <row r="410" spans="6:9" x14ac:dyDescent="0.2">
      <c r="F410" s="10"/>
      <c r="H410" s="10"/>
      <c r="I410" s="10"/>
    </row>
    <row r="411" spans="6:9" x14ac:dyDescent="0.2">
      <c r="F411" s="10"/>
      <c r="H411" s="10"/>
      <c r="I411" s="10"/>
    </row>
    <row r="412" spans="6:9" x14ac:dyDescent="0.2">
      <c r="F412" s="10"/>
      <c r="H412" s="10"/>
      <c r="I412" s="10"/>
    </row>
    <row r="413" spans="6:9" x14ac:dyDescent="0.2">
      <c r="F413" s="10"/>
      <c r="H413" s="10"/>
      <c r="I413" s="10"/>
    </row>
    <row r="414" spans="6:9" x14ac:dyDescent="0.2">
      <c r="F414" s="10"/>
      <c r="H414" s="10"/>
      <c r="I414" s="10"/>
    </row>
    <row r="415" spans="6:9" x14ac:dyDescent="0.2">
      <c r="F415" s="10"/>
      <c r="H415" s="10"/>
      <c r="I415" s="10"/>
    </row>
    <row r="416" spans="6:9" x14ac:dyDescent="0.2">
      <c r="F416" s="10"/>
      <c r="H416" s="10"/>
      <c r="I416" s="10"/>
    </row>
    <row r="417" spans="6:9" x14ac:dyDescent="0.2">
      <c r="F417" s="10"/>
      <c r="H417" s="10"/>
      <c r="I417" s="10"/>
    </row>
    <row r="418" spans="6:9" x14ac:dyDescent="0.2">
      <c r="F418" s="10"/>
      <c r="H418" s="10"/>
      <c r="I418" s="10"/>
    </row>
    <row r="419" spans="6:9" x14ac:dyDescent="0.2">
      <c r="F419" s="10"/>
      <c r="H419" s="10"/>
      <c r="I419" s="10"/>
    </row>
    <row r="420" spans="6:9" x14ac:dyDescent="0.2">
      <c r="F420" s="10"/>
      <c r="H420" s="10"/>
      <c r="I420" s="10"/>
    </row>
    <row r="421" spans="6:9" x14ac:dyDescent="0.2">
      <c r="F421" s="10"/>
      <c r="H421" s="10"/>
      <c r="I421" s="10"/>
    </row>
    <row r="422" spans="6:9" x14ac:dyDescent="0.2">
      <c r="F422" s="10"/>
      <c r="H422" s="10"/>
      <c r="I422" s="10"/>
    </row>
    <row r="423" spans="6:9" x14ac:dyDescent="0.2">
      <c r="F423" s="10"/>
      <c r="H423" s="10"/>
      <c r="I423" s="10"/>
    </row>
    <row r="424" spans="6:9" x14ac:dyDescent="0.2">
      <c r="F424" s="10"/>
      <c r="H424" s="10"/>
      <c r="I424" s="10"/>
    </row>
    <row r="425" spans="6:9" x14ac:dyDescent="0.2">
      <c r="F425" s="10"/>
      <c r="H425" s="10"/>
      <c r="I425" s="10"/>
    </row>
    <row r="426" spans="6:9" x14ac:dyDescent="0.2">
      <c r="F426" s="10"/>
      <c r="H426" s="10"/>
      <c r="I426" s="10"/>
    </row>
    <row r="427" spans="6:9" x14ac:dyDescent="0.2">
      <c r="F427" s="10"/>
      <c r="H427" s="10"/>
      <c r="I427" s="10"/>
    </row>
    <row r="428" spans="6:9" x14ac:dyDescent="0.2">
      <c r="F428" s="10"/>
      <c r="H428" s="10"/>
      <c r="I428" s="10"/>
    </row>
    <row r="429" spans="6:9" x14ac:dyDescent="0.2">
      <c r="F429" s="10"/>
      <c r="H429" s="10"/>
      <c r="I429" s="10"/>
    </row>
    <row r="430" spans="6:9" x14ac:dyDescent="0.2">
      <c r="F430" s="10"/>
      <c r="H430" s="10"/>
      <c r="I430" s="10"/>
    </row>
    <row r="431" spans="6:9" x14ac:dyDescent="0.2">
      <c r="F431" s="10"/>
      <c r="H431" s="10"/>
      <c r="I431" s="10"/>
    </row>
    <row r="432" spans="6:9" x14ac:dyDescent="0.2">
      <c r="F432" s="10"/>
      <c r="H432" s="10"/>
      <c r="I432" s="10"/>
    </row>
    <row r="433" spans="6:9" x14ac:dyDescent="0.2">
      <c r="F433" s="10"/>
      <c r="H433" s="10"/>
      <c r="I433" s="10"/>
    </row>
    <row r="434" spans="6:9" x14ac:dyDescent="0.2">
      <c r="F434" s="10"/>
      <c r="H434" s="10"/>
      <c r="I434" s="10"/>
    </row>
    <row r="435" spans="6:9" x14ac:dyDescent="0.2">
      <c r="F435" s="10"/>
      <c r="H435" s="10"/>
      <c r="I435" s="10"/>
    </row>
    <row r="436" spans="6:9" x14ac:dyDescent="0.2">
      <c r="F436" s="10"/>
      <c r="H436" s="10"/>
      <c r="I436" s="10"/>
    </row>
    <row r="437" spans="6:9" x14ac:dyDescent="0.2">
      <c r="F437" s="10"/>
      <c r="H437" s="10"/>
      <c r="I437" s="10"/>
    </row>
    <row r="438" spans="6:9" x14ac:dyDescent="0.2">
      <c r="F438" s="10"/>
      <c r="H438" s="10"/>
      <c r="I438" s="10"/>
    </row>
    <row r="439" spans="6:9" x14ac:dyDescent="0.2">
      <c r="F439" s="10"/>
      <c r="H439" s="10"/>
      <c r="I439" s="10"/>
    </row>
    <row r="440" spans="6:9" x14ac:dyDescent="0.2">
      <c r="F440" s="10"/>
      <c r="H440" s="10"/>
      <c r="I440" s="10"/>
    </row>
    <row r="441" spans="6:9" x14ac:dyDescent="0.2">
      <c r="F441" s="10"/>
      <c r="H441" s="10"/>
      <c r="I441" s="10"/>
    </row>
    <row r="442" spans="6:9" x14ac:dyDescent="0.2">
      <c r="F442" s="10"/>
      <c r="H442" s="10"/>
      <c r="I442" s="10"/>
    </row>
    <row r="443" spans="6:9" x14ac:dyDescent="0.2">
      <c r="F443" s="10"/>
      <c r="H443" s="10"/>
      <c r="I443" s="10"/>
    </row>
    <row r="444" spans="6:9" x14ac:dyDescent="0.2">
      <c r="F444" s="10"/>
      <c r="H444" s="10"/>
      <c r="I444" s="10"/>
    </row>
    <row r="445" spans="6:9" x14ac:dyDescent="0.2">
      <c r="F445" s="10"/>
      <c r="H445" s="10"/>
      <c r="I445" s="10"/>
    </row>
    <row r="446" spans="6:9" x14ac:dyDescent="0.2">
      <c r="F446" s="10"/>
      <c r="H446" s="10"/>
      <c r="I446" s="10"/>
    </row>
    <row r="447" spans="6:9" x14ac:dyDescent="0.2">
      <c r="F447" s="10"/>
      <c r="H447" s="10"/>
      <c r="I447" s="10"/>
    </row>
    <row r="448" spans="6:9" x14ac:dyDescent="0.2">
      <c r="F448" s="10"/>
      <c r="H448" s="10"/>
      <c r="I448" s="10"/>
    </row>
    <row r="449" spans="6:9" x14ac:dyDescent="0.2">
      <c r="F449" s="10"/>
      <c r="H449" s="10"/>
      <c r="I449" s="10"/>
    </row>
    <row r="450" spans="6:9" x14ac:dyDescent="0.2">
      <c r="F450" s="10"/>
      <c r="H450" s="10"/>
      <c r="I450" s="10"/>
    </row>
    <row r="451" spans="6:9" x14ac:dyDescent="0.2">
      <c r="F451" s="10"/>
      <c r="H451" s="10"/>
      <c r="I451" s="10"/>
    </row>
    <row r="452" spans="6:9" x14ac:dyDescent="0.2">
      <c r="F452" s="10"/>
      <c r="H452" s="10"/>
      <c r="I452" s="10"/>
    </row>
    <row r="453" spans="6:9" x14ac:dyDescent="0.2">
      <c r="G453" s="11"/>
      <c r="H453" s="11"/>
      <c r="I453" s="11"/>
    </row>
    <row r="454" spans="6:9" x14ac:dyDescent="0.2">
      <c r="G454" s="11"/>
      <c r="H454" s="11"/>
      <c r="I454" s="11"/>
    </row>
    <row r="455" spans="6:9" x14ac:dyDescent="0.2">
      <c r="G455" s="11"/>
      <c r="H455" s="11"/>
      <c r="I455" s="11"/>
    </row>
    <row r="456" spans="6:9" x14ac:dyDescent="0.2">
      <c r="G456" s="11"/>
      <c r="H456" s="11"/>
      <c r="I456" s="11"/>
    </row>
    <row r="457" spans="6:9" x14ac:dyDescent="0.2">
      <c r="G457" s="11"/>
      <c r="H457" s="11"/>
      <c r="I457" s="11"/>
    </row>
    <row r="458" spans="6:9" x14ac:dyDescent="0.2">
      <c r="G458" s="11"/>
      <c r="H458" s="11"/>
      <c r="I458" s="11"/>
    </row>
    <row r="459" spans="6:9" x14ac:dyDescent="0.2">
      <c r="G459" s="11"/>
      <c r="H459" s="11"/>
      <c r="I459" s="11"/>
    </row>
    <row r="460" spans="6:9" x14ac:dyDescent="0.2">
      <c r="G460" s="11"/>
      <c r="H460" s="11"/>
      <c r="I460" s="11"/>
    </row>
    <row r="461" spans="6:9" x14ac:dyDescent="0.2">
      <c r="G461" s="11"/>
      <c r="H461" s="11"/>
      <c r="I461" s="11"/>
    </row>
    <row r="462" spans="6:9" x14ac:dyDescent="0.2">
      <c r="G462" s="11"/>
      <c r="H462" s="11"/>
      <c r="I462" s="11"/>
    </row>
    <row r="463" spans="6:9" x14ac:dyDescent="0.2">
      <c r="G463" s="11"/>
      <c r="H463" s="11"/>
      <c r="I463" s="11"/>
    </row>
    <row r="464" spans="6:9" x14ac:dyDescent="0.2">
      <c r="G464" s="11"/>
      <c r="H464" s="11"/>
      <c r="I464" s="11"/>
    </row>
    <row r="465" spans="7:9" x14ac:dyDescent="0.2">
      <c r="G465" s="11"/>
      <c r="H465" s="11"/>
      <c r="I465" s="11"/>
    </row>
    <row r="466" spans="7:9" x14ac:dyDescent="0.2">
      <c r="G466" s="11"/>
      <c r="H466" s="11"/>
      <c r="I466" s="11"/>
    </row>
    <row r="467" spans="7:9" x14ac:dyDescent="0.2">
      <c r="G467" s="11"/>
      <c r="H467" s="11"/>
      <c r="I467" s="11"/>
    </row>
    <row r="468" spans="7:9" x14ac:dyDescent="0.2">
      <c r="G468" s="11"/>
      <c r="H468" s="11"/>
      <c r="I468" s="11"/>
    </row>
    <row r="469" spans="7:9" x14ac:dyDescent="0.2">
      <c r="G469" s="11"/>
      <c r="H469" s="11"/>
      <c r="I469" s="11"/>
    </row>
    <row r="470" spans="7:9" x14ac:dyDescent="0.2">
      <c r="G470" s="11"/>
      <c r="H470" s="11"/>
      <c r="I470" s="11"/>
    </row>
    <row r="471" spans="7:9" x14ac:dyDescent="0.2">
      <c r="G471" s="11"/>
      <c r="H471" s="11"/>
      <c r="I471" s="11"/>
    </row>
    <row r="472" spans="7:9" x14ac:dyDescent="0.2">
      <c r="G472" s="11"/>
      <c r="H472" s="11"/>
      <c r="I472" s="11"/>
    </row>
    <row r="473" spans="7:9" x14ac:dyDescent="0.2">
      <c r="G473" s="11"/>
      <c r="H473" s="11"/>
      <c r="I473" s="11"/>
    </row>
    <row r="474" spans="7:9" x14ac:dyDescent="0.2">
      <c r="G474" s="11"/>
      <c r="H474" s="11"/>
      <c r="I474" s="11"/>
    </row>
    <row r="475" spans="7:9" x14ac:dyDescent="0.2">
      <c r="G475" s="11"/>
      <c r="H475" s="11"/>
      <c r="I475" s="11"/>
    </row>
    <row r="476" spans="7:9" x14ac:dyDescent="0.2">
      <c r="G476" s="11"/>
      <c r="H476" s="11"/>
      <c r="I476" s="11"/>
    </row>
    <row r="477" spans="7:9" x14ac:dyDescent="0.2">
      <c r="G477" s="11"/>
      <c r="H477" s="11"/>
      <c r="I477" s="11"/>
    </row>
    <row r="478" spans="7:9" x14ac:dyDescent="0.2">
      <c r="G478" s="11"/>
      <c r="H478" s="11"/>
      <c r="I478" s="11"/>
    </row>
    <row r="479" spans="7:9" x14ac:dyDescent="0.2">
      <c r="G479" s="11"/>
      <c r="H479" s="11"/>
      <c r="I479" s="11"/>
    </row>
    <row r="480" spans="7:9" x14ac:dyDescent="0.2">
      <c r="G480" s="11"/>
      <c r="H480" s="11"/>
      <c r="I480" s="11"/>
    </row>
    <row r="481" spans="7:9" x14ac:dyDescent="0.2">
      <c r="G481" s="11"/>
      <c r="H481" s="11"/>
      <c r="I481" s="11"/>
    </row>
    <row r="482" spans="7:9" x14ac:dyDescent="0.2">
      <c r="G482" s="11"/>
      <c r="H482" s="11"/>
      <c r="I482" s="11"/>
    </row>
    <row r="483" spans="7:9" x14ac:dyDescent="0.2">
      <c r="G483" s="11"/>
      <c r="H483" s="11"/>
      <c r="I483" s="11"/>
    </row>
    <row r="484" spans="7:9" x14ac:dyDescent="0.2">
      <c r="G484" s="11"/>
      <c r="H484" s="11"/>
      <c r="I484" s="11"/>
    </row>
    <row r="485" spans="7:9" x14ac:dyDescent="0.2">
      <c r="G485" s="11"/>
      <c r="H485" s="11"/>
      <c r="I485" s="11"/>
    </row>
    <row r="486" spans="7:9" x14ac:dyDescent="0.2">
      <c r="G486" s="11"/>
      <c r="H486" s="11"/>
      <c r="I486" s="11"/>
    </row>
    <row r="487" spans="7:9" x14ac:dyDescent="0.2">
      <c r="G487" s="11"/>
      <c r="H487" s="11"/>
      <c r="I487" s="11"/>
    </row>
    <row r="488" spans="7:9" x14ac:dyDescent="0.2">
      <c r="G488" s="11"/>
      <c r="H488" s="11"/>
      <c r="I488" s="11"/>
    </row>
    <row r="489" spans="7:9" x14ac:dyDescent="0.2">
      <c r="G489" s="11"/>
      <c r="H489" s="11"/>
      <c r="I489" s="11"/>
    </row>
    <row r="490" spans="7:9" x14ac:dyDescent="0.2">
      <c r="G490" s="11"/>
      <c r="H490" s="11"/>
      <c r="I490" s="11"/>
    </row>
    <row r="491" spans="7:9" x14ac:dyDescent="0.2">
      <c r="G491" s="11"/>
      <c r="H491" s="11"/>
      <c r="I491" s="11"/>
    </row>
    <row r="492" spans="7:9" x14ac:dyDescent="0.2">
      <c r="G492" s="11"/>
      <c r="H492" s="11"/>
      <c r="I492" s="11"/>
    </row>
    <row r="493" spans="7:9" x14ac:dyDescent="0.2">
      <c r="G493" s="11"/>
      <c r="H493" s="11"/>
      <c r="I493" s="11"/>
    </row>
    <row r="494" spans="7:9" x14ac:dyDescent="0.2">
      <c r="G494" s="11"/>
      <c r="H494" s="11"/>
      <c r="I494" s="11"/>
    </row>
    <row r="495" spans="7:9" x14ac:dyDescent="0.2">
      <c r="G495" s="11"/>
      <c r="H495" s="11"/>
      <c r="I495" s="11"/>
    </row>
    <row r="496" spans="7:9" x14ac:dyDescent="0.2">
      <c r="G496" s="11"/>
      <c r="H496" s="11"/>
      <c r="I496" s="11"/>
    </row>
    <row r="497" spans="7:9" x14ac:dyDescent="0.2">
      <c r="G497" s="11"/>
      <c r="H497" s="11"/>
      <c r="I497" s="11"/>
    </row>
    <row r="498" spans="7:9" x14ac:dyDescent="0.2">
      <c r="G498" s="11"/>
      <c r="H498" s="11"/>
      <c r="I498" s="11"/>
    </row>
    <row r="499" spans="7:9" x14ac:dyDescent="0.2">
      <c r="G499" s="11"/>
      <c r="H499" s="11"/>
      <c r="I499" s="11"/>
    </row>
    <row r="500" spans="7:9" x14ac:dyDescent="0.2">
      <c r="G500" s="11"/>
      <c r="H500" s="11"/>
      <c r="I500" s="11"/>
    </row>
    <row r="501" spans="7:9" x14ac:dyDescent="0.2">
      <c r="G501" s="11"/>
      <c r="H501" s="11"/>
      <c r="I501" s="11"/>
    </row>
    <row r="502" spans="7:9" x14ac:dyDescent="0.2">
      <c r="G502" s="11"/>
      <c r="H502" s="11"/>
      <c r="I502" s="11"/>
    </row>
    <row r="503" spans="7:9" x14ac:dyDescent="0.2">
      <c r="G503" s="11"/>
      <c r="H503" s="11"/>
      <c r="I503" s="11"/>
    </row>
    <row r="504" spans="7:9" x14ac:dyDescent="0.2">
      <c r="G504" s="11"/>
      <c r="H504" s="11"/>
      <c r="I504" s="11"/>
    </row>
    <row r="505" spans="7:9" x14ac:dyDescent="0.2">
      <c r="G505" s="11"/>
      <c r="H505" s="11"/>
      <c r="I505" s="11"/>
    </row>
    <row r="506" spans="7:9" x14ac:dyDescent="0.2">
      <c r="G506" s="11"/>
      <c r="H506" s="11"/>
      <c r="I506" s="11"/>
    </row>
    <row r="507" spans="7:9" x14ac:dyDescent="0.2">
      <c r="G507" s="11"/>
      <c r="H507" s="11"/>
      <c r="I507" s="11"/>
    </row>
    <row r="508" spans="7:9" x14ac:dyDescent="0.2">
      <c r="G508" s="11"/>
      <c r="H508" s="11"/>
      <c r="I508" s="11"/>
    </row>
    <row r="509" spans="7:9" x14ac:dyDescent="0.2">
      <c r="G509" s="11"/>
      <c r="H509" s="11"/>
      <c r="I509" s="11"/>
    </row>
    <row r="510" spans="7:9" x14ac:dyDescent="0.2">
      <c r="G510" s="11"/>
      <c r="H510" s="11"/>
      <c r="I510" s="11"/>
    </row>
    <row r="511" spans="7:9" x14ac:dyDescent="0.2">
      <c r="G511" s="11"/>
      <c r="H511" s="11"/>
      <c r="I511" s="11"/>
    </row>
    <row r="512" spans="7:9" x14ac:dyDescent="0.2">
      <c r="G512" s="11"/>
      <c r="H512" s="11"/>
      <c r="I512" s="11"/>
    </row>
    <row r="513" spans="7:9" x14ac:dyDescent="0.2">
      <c r="G513" s="11"/>
      <c r="H513" s="11"/>
      <c r="I513" s="11"/>
    </row>
    <row r="514" spans="7:9" x14ac:dyDescent="0.2">
      <c r="G514" s="11"/>
      <c r="H514" s="11"/>
      <c r="I514" s="11"/>
    </row>
    <row r="515" spans="7:9" x14ac:dyDescent="0.2">
      <c r="G515" s="11"/>
      <c r="H515" s="11"/>
      <c r="I515" s="11"/>
    </row>
    <row r="516" spans="7:9" x14ac:dyDescent="0.2">
      <c r="G516" s="11"/>
      <c r="H516" s="11"/>
      <c r="I516" s="11"/>
    </row>
    <row r="517" spans="7:9" x14ac:dyDescent="0.2">
      <c r="G517" s="11"/>
      <c r="H517" s="11"/>
      <c r="I517" s="11"/>
    </row>
    <row r="518" spans="7:9" x14ac:dyDescent="0.2">
      <c r="G518" s="11"/>
      <c r="H518" s="11"/>
      <c r="I518" s="11"/>
    </row>
    <row r="519" spans="7:9" x14ac:dyDescent="0.2">
      <c r="G519" s="11"/>
      <c r="H519" s="11"/>
      <c r="I519" s="11"/>
    </row>
    <row r="520" spans="7:9" x14ac:dyDescent="0.2">
      <c r="G520" s="11"/>
      <c r="H520" s="11"/>
      <c r="I520" s="11"/>
    </row>
    <row r="521" spans="7:9" x14ac:dyDescent="0.2">
      <c r="G521" s="11"/>
      <c r="H521" s="11"/>
      <c r="I521" s="11"/>
    </row>
    <row r="522" spans="7:9" x14ac:dyDescent="0.2">
      <c r="G522" s="11"/>
      <c r="H522" s="11"/>
      <c r="I522" s="11"/>
    </row>
    <row r="523" spans="7:9" x14ac:dyDescent="0.2">
      <c r="G523" s="11"/>
      <c r="H523" s="11"/>
      <c r="I523" s="11"/>
    </row>
    <row r="524" spans="7:9" x14ac:dyDescent="0.2">
      <c r="G524" s="11"/>
      <c r="H524" s="11"/>
      <c r="I524" s="11"/>
    </row>
    <row r="525" spans="7:9" x14ac:dyDescent="0.2">
      <c r="G525" s="11"/>
      <c r="H525" s="11"/>
      <c r="I525" s="11"/>
    </row>
    <row r="526" spans="7:9" x14ac:dyDescent="0.2">
      <c r="G526" s="11"/>
      <c r="H526" s="11"/>
      <c r="I526" s="11"/>
    </row>
    <row r="527" spans="7:9" x14ac:dyDescent="0.2">
      <c r="G527" s="11"/>
      <c r="H527" s="11"/>
      <c r="I527" s="11"/>
    </row>
    <row r="528" spans="7:9" x14ac:dyDescent="0.2">
      <c r="G528" s="11"/>
      <c r="H528" s="11"/>
      <c r="I528" s="11"/>
    </row>
    <row r="529" spans="7:9" x14ac:dyDescent="0.2">
      <c r="G529" s="11"/>
      <c r="H529" s="11"/>
      <c r="I529" s="11"/>
    </row>
    <row r="530" spans="7:9" x14ac:dyDescent="0.2">
      <c r="G530" s="11"/>
      <c r="H530" s="11"/>
      <c r="I530" s="11"/>
    </row>
    <row r="531" spans="7:9" x14ac:dyDescent="0.2">
      <c r="G531" s="11"/>
      <c r="H531" s="11"/>
      <c r="I531" s="11"/>
    </row>
    <row r="532" spans="7:9" x14ac:dyDescent="0.2">
      <c r="G532" s="11"/>
      <c r="H532" s="11"/>
      <c r="I532" s="11"/>
    </row>
    <row r="533" spans="7:9" x14ac:dyDescent="0.2">
      <c r="G533" s="11"/>
      <c r="H533" s="11"/>
      <c r="I533" s="11"/>
    </row>
    <row r="534" spans="7:9" x14ac:dyDescent="0.2">
      <c r="G534" s="11"/>
      <c r="H534" s="11"/>
      <c r="I534" s="11"/>
    </row>
    <row r="535" spans="7:9" x14ac:dyDescent="0.2">
      <c r="G535" s="11"/>
      <c r="H535" s="11"/>
      <c r="I535" s="11"/>
    </row>
    <row r="536" spans="7:9" x14ac:dyDescent="0.2">
      <c r="G536" s="11"/>
      <c r="H536" s="11"/>
      <c r="I536" s="11"/>
    </row>
    <row r="537" spans="7:9" x14ac:dyDescent="0.2">
      <c r="G537" s="11"/>
      <c r="H537" s="11"/>
      <c r="I537" s="11"/>
    </row>
    <row r="538" spans="7:9" x14ac:dyDescent="0.2">
      <c r="G538" s="11"/>
      <c r="H538" s="11"/>
      <c r="I538" s="11"/>
    </row>
    <row r="539" spans="7:9" x14ac:dyDescent="0.2">
      <c r="G539" s="11"/>
      <c r="H539" s="11"/>
      <c r="I539" s="11"/>
    </row>
    <row r="540" spans="7:9" x14ac:dyDescent="0.2">
      <c r="G540" s="11"/>
      <c r="H540" s="11"/>
      <c r="I540" s="11"/>
    </row>
    <row r="541" spans="7:9" x14ac:dyDescent="0.2">
      <c r="G541" s="11"/>
      <c r="H541" s="11"/>
      <c r="I541" s="11"/>
    </row>
    <row r="542" spans="7:9" x14ac:dyDescent="0.2">
      <c r="G542" s="11"/>
      <c r="H542" s="11"/>
      <c r="I542" s="11"/>
    </row>
    <row r="543" spans="7:9" x14ac:dyDescent="0.2">
      <c r="G543" s="11"/>
      <c r="H543" s="11"/>
      <c r="I543" s="11"/>
    </row>
    <row r="544" spans="7:9" x14ac:dyDescent="0.2">
      <c r="G544" s="11"/>
      <c r="H544" s="11"/>
      <c r="I544" s="11"/>
    </row>
    <row r="545" spans="7:9" x14ac:dyDescent="0.2">
      <c r="G545" s="11"/>
      <c r="H545" s="11"/>
      <c r="I545" s="11"/>
    </row>
    <row r="546" spans="7:9" x14ac:dyDescent="0.2">
      <c r="G546" s="11"/>
      <c r="H546" s="11"/>
      <c r="I546" s="11"/>
    </row>
    <row r="547" spans="7:9" x14ac:dyDescent="0.2">
      <c r="G547" s="11"/>
      <c r="H547" s="11"/>
      <c r="I547" s="11"/>
    </row>
    <row r="548" spans="7:9" x14ac:dyDescent="0.2">
      <c r="G548" s="11"/>
      <c r="H548" s="11"/>
      <c r="I548" s="11"/>
    </row>
    <row r="549" spans="7:9" x14ac:dyDescent="0.2">
      <c r="G549" s="11"/>
      <c r="H549" s="11"/>
      <c r="I549" s="11"/>
    </row>
    <row r="550" spans="7:9" x14ac:dyDescent="0.2">
      <c r="G550" s="11"/>
      <c r="H550" s="11"/>
      <c r="I550" s="11"/>
    </row>
    <row r="551" spans="7:9" x14ac:dyDescent="0.2">
      <c r="G551" s="11"/>
      <c r="H551" s="11"/>
      <c r="I551" s="11"/>
    </row>
    <row r="552" spans="7:9" x14ac:dyDescent="0.2">
      <c r="G552" s="11"/>
      <c r="H552" s="11"/>
      <c r="I552" s="11"/>
    </row>
    <row r="553" spans="7:9" x14ac:dyDescent="0.2">
      <c r="G553" s="11"/>
      <c r="H553" s="11"/>
      <c r="I553" s="11"/>
    </row>
    <row r="554" spans="7:9" x14ac:dyDescent="0.2">
      <c r="G554" s="11"/>
      <c r="H554" s="11"/>
      <c r="I554" s="11"/>
    </row>
    <row r="555" spans="7:9" x14ac:dyDescent="0.2">
      <c r="G555" s="11"/>
      <c r="H555" s="11"/>
      <c r="I555" s="11"/>
    </row>
    <row r="556" spans="7:9" x14ac:dyDescent="0.2">
      <c r="G556" s="11"/>
      <c r="H556" s="11"/>
      <c r="I556" s="11"/>
    </row>
    <row r="557" spans="7:9" x14ac:dyDescent="0.2">
      <c r="G557" s="11"/>
      <c r="H557" s="11"/>
      <c r="I557" s="11"/>
    </row>
    <row r="558" spans="7:9" x14ac:dyDescent="0.2">
      <c r="G558" s="11"/>
      <c r="H558" s="11"/>
      <c r="I558" s="11"/>
    </row>
    <row r="559" spans="7:9" x14ac:dyDescent="0.2">
      <c r="G559" s="11"/>
      <c r="H559" s="11"/>
      <c r="I559" s="11"/>
    </row>
    <row r="560" spans="7:9" x14ac:dyDescent="0.2">
      <c r="G560" s="11"/>
      <c r="H560" s="11"/>
      <c r="I560" s="11"/>
    </row>
    <row r="561" spans="7:9" x14ac:dyDescent="0.2">
      <c r="G561" s="11"/>
      <c r="H561" s="11"/>
      <c r="I561" s="11"/>
    </row>
    <row r="562" spans="7:9" x14ac:dyDescent="0.2">
      <c r="G562" s="11"/>
      <c r="H562" s="11"/>
      <c r="I562" s="11"/>
    </row>
    <row r="563" spans="7:9" x14ac:dyDescent="0.2">
      <c r="G563" s="11"/>
      <c r="H563" s="11"/>
      <c r="I563" s="11"/>
    </row>
    <row r="564" spans="7:9" x14ac:dyDescent="0.2">
      <c r="G564" s="11"/>
      <c r="H564" s="11"/>
      <c r="I564" s="11"/>
    </row>
    <row r="565" spans="7:9" x14ac:dyDescent="0.2">
      <c r="G565" s="11"/>
      <c r="H565" s="11"/>
      <c r="I565" s="11"/>
    </row>
    <row r="566" spans="7:9" x14ac:dyDescent="0.2">
      <c r="G566" s="11"/>
      <c r="H566" s="11"/>
      <c r="I566" s="11"/>
    </row>
    <row r="567" spans="7:9" x14ac:dyDescent="0.2">
      <c r="G567" s="11"/>
      <c r="H567" s="11"/>
      <c r="I567" s="11"/>
    </row>
    <row r="568" spans="7:9" x14ac:dyDescent="0.2">
      <c r="G568" s="11"/>
      <c r="H568" s="11"/>
      <c r="I568" s="11"/>
    </row>
    <row r="569" spans="7:9" x14ac:dyDescent="0.2">
      <c r="G569" s="11"/>
      <c r="H569" s="11"/>
      <c r="I569" s="11"/>
    </row>
    <row r="570" spans="7:9" x14ac:dyDescent="0.2">
      <c r="G570" s="11"/>
      <c r="H570" s="11"/>
      <c r="I570" s="11"/>
    </row>
    <row r="571" spans="7:9" x14ac:dyDescent="0.2">
      <c r="G571" s="11"/>
      <c r="H571" s="11"/>
      <c r="I571" s="11"/>
    </row>
    <row r="572" spans="7:9" x14ac:dyDescent="0.2">
      <c r="G572" s="11"/>
      <c r="H572" s="11"/>
      <c r="I572" s="11"/>
    </row>
    <row r="573" spans="7:9" x14ac:dyDescent="0.2">
      <c r="G573" s="11"/>
      <c r="H573" s="11"/>
      <c r="I573" s="11"/>
    </row>
    <row r="574" spans="7:9" x14ac:dyDescent="0.2">
      <c r="G574" s="11"/>
      <c r="H574" s="11"/>
      <c r="I574" s="11"/>
    </row>
    <row r="575" spans="7:9" x14ac:dyDescent="0.2">
      <c r="G575" s="11"/>
      <c r="H575" s="11"/>
      <c r="I575" s="11"/>
    </row>
    <row r="576" spans="7:9" x14ac:dyDescent="0.2">
      <c r="G576" s="11"/>
      <c r="H576" s="11"/>
      <c r="I576" s="11"/>
    </row>
    <row r="577" spans="7:9" x14ac:dyDescent="0.2">
      <c r="G577" s="11"/>
      <c r="H577" s="11"/>
      <c r="I577" s="11"/>
    </row>
    <row r="578" spans="7:9" x14ac:dyDescent="0.2">
      <c r="G578" s="11"/>
      <c r="H578" s="11"/>
      <c r="I578" s="11"/>
    </row>
    <row r="579" spans="7:9" x14ac:dyDescent="0.2">
      <c r="G579" s="11"/>
      <c r="H579" s="11"/>
      <c r="I579" s="11"/>
    </row>
    <row r="580" spans="7:9" x14ac:dyDescent="0.2">
      <c r="G580" s="11"/>
      <c r="H580" s="11"/>
      <c r="I580" s="11"/>
    </row>
    <row r="581" spans="7:9" x14ac:dyDescent="0.2">
      <c r="G581" s="11"/>
      <c r="H581" s="11"/>
      <c r="I581" s="11"/>
    </row>
    <row r="582" spans="7:9" x14ac:dyDescent="0.2">
      <c r="G582" s="11"/>
      <c r="H582" s="11"/>
      <c r="I582" s="11"/>
    </row>
    <row r="583" spans="7:9" x14ac:dyDescent="0.2">
      <c r="G583" s="11"/>
      <c r="H583" s="11"/>
      <c r="I583" s="11"/>
    </row>
    <row r="584" spans="7:9" x14ac:dyDescent="0.2">
      <c r="G584" s="11"/>
      <c r="H584" s="11"/>
      <c r="I584" s="11"/>
    </row>
    <row r="585" spans="7:9" x14ac:dyDescent="0.2">
      <c r="G585" s="11"/>
      <c r="H585" s="11"/>
      <c r="I585" s="11"/>
    </row>
    <row r="586" spans="7:9" x14ac:dyDescent="0.2">
      <c r="G586" s="11"/>
      <c r="H586" s="11"/>
      <c r="I586" s="11"/>
    </row>
    <row r="587" spans="7:9" x14ac:dyDescent="0.2">
      <c r="G587" s="11"/>
      <c r="H587" s="11"/>
      <c r="I587" s="11"/>
    </row>
    <row r="588" spans="7:9" x14ac:dyDescent="0.2">
      <c r="G588" s="11"/>
      <c r="H588" s="11"/>
      <c r="I588" s="11"/>
    </row>
    <row r="589" spans="7:9" x14ac:dyDescent="0.2">
      <c r="G589" s="11"/>
      <c r="H589" s="11"/>
      <c r="I589" s="11"/>
    </row>
    <row r="590" spans="7:9" x14ac:dyDescent="0.2">
      <c r="G590" s="11"/>
      <c r="H590" s="11"/>
      <c r="I590" s="11"/>
    </row>
    <row r="591" spans="7:9" x14ac:dyDescent="0.2">
      <c r="G591" s="11"/>
      <c r="H591" s="11"/>
      <c r="I591" s="11"/>
    </row>
    <row r="592" spans="7:9" x14ac:dyDescent="0.2">
      <c r="G592" s="11"/>
      <c r="H592" s="11"/>
      <c r="I592" s="11"/>
    </row>
    <row r="593" spans="7:9" x14ac:dyDescent="0.2">
      <c r="G593" s="11"/>
      <c r="H593" s="11"/>
      <c r="I593" s="11"/>
    </row>
    <row r="594" spans="7:9" x14ac:dyDescent="0.2">
      <c r="G594" s="11"/>
      <c r="H594" s="11"/>
      <c r="I594" s="11"/>
    </row>
    <row r="595" spans="7:9" x14ac:dyDescent="0.2">
      <c r="G595" s="11"/>
      <c r="H595" s="11"/>
      <c r="I595" s="11"/>
    </row>
    <row r="596" spans="7:9" x14ac:dyDescent="0.2">
      <c r="G596" s="11"/>
      <c r="H596" s="11"/>
      <c r="I596" s="11"/>
    </row>
    <row r="597" spans="7:9" x14ac:dyDescent="0.2">
      <c r="G597" s="11"/>
      <c r="H597" s="11"/>
      <c r="I597" s="11"/>
    </row>
    <row r="598" spans="7:9" x14ac:dyDescent="0.2">
      <c r="G598" s="11"/>
      <c r="H598" s="11"/>
      <c r="I598" s="11"/>
    </row>
    <row r="599" spans="7:9" x14ac:dyDescent="0.2">
      <c r="G599" s="11"/>
      <c r="H599" s="11"/>
      <c r="I599" s="11"/>
    </row>
    <row r="600" spans="7:9" x14ac:dyDescent="0.2">
      <c r="G600" s="11"/>
      <c r="H600" s="11"/>
      <c r="I600" s="11"/>
    </row>
    <row r="601" spans="7:9" x14ac:dyDescent="0.2">
      <c r="G601" s="11"/>
      <c r="H601" s="11"/>
      <c r="I601" s="11"/>
    </row>
    <row r="602" spans="7:9" x14ac:dyDescent="0.2">
      <c r="G602" s="11"/>
      <c r="H602" s="11"/>
      <c r="I602" s="11"/>
    </row>
    <row r="603" spans="7:9" x14ac:dyDescent="0.2">
      <c r="G603" s="11"/>
      <c r="H603" s="11"/>
      <c r="I603" s="11"/>
    </row>
    <row r="604" spans="7:9" x14ac:dyDescent="0.2">
      <c r="G604" s="11"/>
      <c r="H604" s="11"/>
      <c r="I604" s="11"/>
    </row>
    <row r="605" spans="7:9" x14ac:dyDescent="0.2">
      <c r="G605" s="11"/>
      <c r="H605" s="11"/>
      <c r="I605" s="11"/>
    </row>
    <row r="606" spans="7:9" x14ac:dyDescent="0.2">
      <c r="G606" s="11"/>
      <c r="H606" s="11"/>
      <c r="I606" s="11"/>
    </row>
    <row r="607" spans="7:9" x14ac:dyDescent="0.2">
      <c r="G607" s="11"/>
      <c r="H607" s="11"/>
      <c r="I607" s="11"/>
    </row>
    <row r="608" spans="7:9" x14ac:dyDescent="0.2">
      <c r="G608" s="11"/>
      <c r="H608" s="11"/>
      <c r="I608" s="11"/>
    </row>
    <row r="609" spans="7:9" x14ac:dyDescent="0.2">
      <c r="G609" s="11"/>
      <c r="H609" s="11"/>
      <c r="I609" s="11"/>
    </row>
    <row r="610" spans="7:9" x14ac:dyDescent="0.2">
      <c r="G610" s="11"/>
      <c r="H610" s="11"/>
      <c r="I610" s="11"/>
    </row>
    <row r="611" spans="7:9" x14ac:dyDescent="0.2">
      <c r="G611" s="11"/>
      <c r="H611" s="11"/>
      <c r="I611" s="11"/>
    </row>
    <row r="612" spans="7:9" x14ac:dyDescent="0.2">
      <c r="G612" s="11"/>
      <c r="H612" s="11"/>
      <c r="I612" s="11"/>
    </row>
    <row r="613" spans="7:9" x14ac:dyDescent="0.2">
      <c r="G613" s="11"/>
      <c r="H613" s="11"/>
      <c r="I613" s="11"/>
    </row>
    <row r="614" spans="7:9" x14ac:dyDescent="0.2">
      <c r="G614" s="11"/>
      <c r="H614" s="11"/>
      <c r="I614" s="11"/>
    </row>
    <row r="615" spans="7:9" x14ac:dyDescent="0.2">
      <c r="G615" s="11"/>
      <c r="H615" s="11"/>
      <c r="I615" s="11"/>
    </row>
    <row r="616" spans="7:9" x14ac:dyDescent="0.2">
      <c r="G616" s="11"/>
      <c r="H616" s="11"/>
      <c r="I616" s="11"/>
    </row>
    <row r="617" spans="7:9" x14ac:dyDescent="0.2">
      <c r="G617" s="11"/>
      <c r="H617" s="11"/>
      <c r="I617" s="11"/>
    </row>
    <row r="618" spans="7:9" x14ac:dyDescent="0.2">
      <c r="G618" s="11"/>
      <c r="H618" s="11"/>
      <c r="I618" s="11"/>
    </row>
    <row r="619" spans="7:9" x14ac:dyDescent="0.2">
      <c r="G619" s="11"/>
      <c r="H619" s="11"/>
      <c r="I619" s="11"/>
    </row>
    <row r="620" spans="7:9" x14ac:dyDescent="0.2">
      <c r="G620" s="11"/>
      <c r="H620" s="11"/>
      <c r="I620" s="11"/>
    </row>
    <row r="621" spans="7:9" x14ac:dyDescent="0.2">
      <c r="G621" s="11"/>
      <c r="H621" s="11"/>
      <c r="I621" s="11"/>
    </row>
    <row r="622" spans="7:9" x14ac:dyDescent="0.2">
      <c r="G622" s="11"/>
      <c r="H622" s="11"/>
      <c r="I622" s="11"/>
    </row>
    <row r="623" spans="7:9" x14ac:dyDescent="0.2">
      <c r="G623" s="11"/>
      <c r="H623" s="11"/>
      <c r="I623" s="11"/>
    </row>
    <row r="624" spans="7:9" x14ac:dyDescent="0.2">
      <c r="G624" s="11"/>
      <c r="H624" s="11"/>
      <c r="I624" s="11"/>
    </row>
    <row r="625" spans="7:9" x14ac:dyDescent="0.2">
      <c r="G625" s="11"/>
      <c r="H625" s="11"/>
      <c r="I625" s="11"/>
    </row>
    <row r="626" spans="7:9" x14ac:dyDescent="0.2">
      <c r="G626" s="11"/>
      <c r="H626" s="11"/>
      <c r="I626" s="11"/>
    </row>
    <row r="627" spans="7:9" x14ac:dyDescent="0.2">
      <c r="G627" s="11"/>
      <c r="H627" s="11"/>
      <c r="I627" s="11"/>
    </row>
    <row r="628" spans="7:9" x14ac:dyDescent="0.2">
      <c r="G628" s="11"/>
      <c r="H628" s="11"/>
      <c r="I628" s="11"/>
    </row>
    <row r="629" spans="7:9" x14ac:dyDescent="0.2">
      <c r="G629" s="11"/>
      <c r="H629" s="11"/>
      <c r="I629" s="11"/>
    </row>
    <row r="630" spans="7:9" x14ac:dyDescent="0.2">
      <c r="G630" s="11"/>
      <c r="H630" s="11"/>
      <c r="I630" s="11"/>
    </row>
    <row r="631" spans="7:9" x14ac:dyDescent="0.2">
      <c r="G631" s="11"/>
      <c r="H631" s="11"/>
      <c r="I631" s="11"/>
    </row>
    <row r="632" spans="7:9" x14ac:dyDescent="0.2">
      <c r="G632" s="11"/>
      <c r="H632" s="11"/>
      <c r="I632" s="11"/>
    </row>
    <row r="633" spans="7:9" x14ac:dyDescent="0.2">
      <c r="G633" s="11"/>
      <c r="H633" s="11"/>
      <c r="I633" s="11"/>
    </row>
    <row r="634" spans="7:9" x14ac:dyDescent="0.2">
      <c r="G634" s="11"/>
      <c r="H634" s="11"/>
      <c r="I634" s="11"/>
    </row>
    <row r="635" spans="7:9" x14ac:dyDescent="0.2">
      <c r="G635" s="11"/>
      <c r="H635" s="11"/>
      <c r="I635" s="11"/>
    </row>
    <row r="636" spans="7:9" x14ac:dyDescent="0.2">
      <c r="G636" s="11"/>
      <c r="H636" s="11"/>
      <c r="I636" s="11"/>
    </row>
    <row r="637" spans="7:9" x14ac:dyDescent="0.2">
      <c r="G637" s="11"/>
      <c r="H637" s="11"/>
      <c r="I637" s="11"/>
    </row>
    <row r="638" spans="7:9" x14ac:dyDescent="0.2">
      <c r="G638" s="11"/>
      <c r="H638" s="11"/>
      <c r="I638" s="11"/>
    </row>
    <row r="639" spans="7:9" x14ac:dyDescent="0.2">
      <c r="G639" s="11"/>
      <c r="H639" s="11"/>
      <c r="I639" s="11"/>
    </row>
    <row r="640" spans="7:9" x14ac:dyDescent="0.2">
      <c r="G640" s="11"/>
      <c r="H640" s="11"/>
      <c r="I640" s="11"/>
    </row>
    <row r="641" spans="7:9" x14ac:dyDescent="0.2">
      <c r="G641" s="11"/>
      <c r="H641" s="11"/>
      <c r="I641" s="11"/>
    </row>
    <row r="642" spans="7:9" x14ac:dyDescent="0.2">
      <c r="G642" s="11"/>
      <c r="H642" s="11"/>
      <c r="I642" s="11"/>
    </row>
    <row r="643" spans="7:9" x14ac:dyDescent="0.2">
      <c r="G643" s="11"/>
      <c r="H643" s="11"/>
      <c r="I643" s="11"/>
    </row>
    <row r="644" spans="7:9" x14ac:dyDescent="0.2">
      <c r="G644" s="11"/>
      <c r="H644" s="11"/>
      <c r="I644" s="11"/>
    </row>
    <row r="645" spans="7:9" x14ac:dyDescent="0.2">
      <c r="G645" s="11"/>
      <c r="H645" s="11"/>
      <c r="I645" s="11"/>
    </row>
    <row r="646" spans="7:9" x14ac:dyDescent="0.2">
      <c r="G646" s="11"/>
      <c r="H646" s="11"/>
      <c r="I646" s="11"/>
    </row>
    <row r="647" spans="7:9" x14ac:dyDescent="0.2">
      <c r="G647" s="11"/>
      <c r="H647" s="11"/>
      <c r="I647" s="11"/>
    </row>
    <row r="648" spans="7:9" x14ac:dyDescent="0.2">
      <c r="G648" s="11"/>
      <c r="H648" s="11"/>
      <c r="I648" s="11"/>
    </row>
    <row r="649" spans="7:9" x14ac:dyDescent="0.2">
      <c r="G649" s="11"/>
      <c r="H649" s="11"/>
      <c r="I649" s="11"/>
    </row>
    <row r="650" spans="7:9" x14ac:dyDescent="0.2">
      <c r="G650" s="11"/>
      <c r="H650" s="11"/>
      <c r="I650" s="11"/>
    </row>
    <row r="651" spans="7:9" x14ac:dyDescent="0.2">
      <c r="G651" s="11"/>
      <c r="H651" s="11"/>
      <c r="I651" s="11"/>
    </row>
    <row r="652" spans="7:9" x14ac:dyDescent="0.2">
      <c r="G652" s="11"/>
      <c r="H652" s="11"/>
      <c r="I652" s="11"/>
    </row>
    <row r="653" spans="7:9" x14ac:dyDescent="0.2">
      <c r="G653" s="11"/>
      <c r="H653" s="11"/>
      <c r="I653" s="11"/>
    </row>
    <row r="654" spans="7:9" x14ac:dyDescent="0.2">
      <c r="G654" s="11"/>
      <c r="H654" s="11"/>
      <c r="I654" s="11"/>
    </row>
    <row r="655" spans="7:9" x14ac:dyDescent="0.2">
      <c r="G655" s="11"/>
      <c r="H655" s="11"/>
      <c r="I655" s="11"/>
    </row>
    <row r="656" spans="7:9" x14ac:dyDescent="0.2">
      <c r="G656" s="11"/>
      <c r="H656" s="11"/>
      <c r="I656" s="11"/>
    </row>
    <row r="657" spans="7:9" x14ac:dyDescent="0.2">
      <c r="G657" s="11"/>
      <c r="H657" s="11"/>
      <c r="I657" s="11"/>
    </row>
    <row r="658" spans="7:9" x14ac:dyDescent="0.2">
      <c r="G658" s="11"/>
      <c r="H658" s="11"/>
      <c r="I658" s="11"/>
    </row>
    <row r="659" spans="7:9" x14ac:dyDescent="0.2">
      <c r="G659" s="11"/>
      <c r="H659" s="11"/>
      <c r="I659" s="11"/>
    </row>
    <row r="660" spans="7:9" x14ac:dyDescent="0.2">
      <c r="G660" s="11"/>
      <c r="H660" s="11"/>
      <c r="I660" s="11"/>
    </row>
    <row r="661" spans="7:9" x14ac:dyDescent="0.2">
      <c r="G661" s="11"/>
      <c r="H661" s="11"/>
      <c r="I661" s="11"/>
    </row>
    <row r="662" spans="7:9" x14ac:dyDescent="0.2">
      <c r="G662" s="11"/>
      <c r="H662" s="11"/>
      <c r="I662" s="11"/>
    </row>
    <row r="663" spans="7:9" x14ac:dyDescent="0.2">
      <c r="G663" s="11"/>
      <c r="H663" s="11"/>
      <c r="I663" s="11"/>
    </row>
    <row r="664" spans="7:9" x14ac:dyDescent="0.2">
      <c r="G664" s="11"/>
      <c r="H664" s="11"/>
      <c r="I664" s="11"/>
    </row>
    <row r="665" spans="7:9" x14ac:dyDescent="0.2">
      <c r="G665" s="11"/>
      <c r="H665" s="11"/>
      <c r="I665" s="11"/>
    </row>
    <row r="666" spans="7:9" x14ac:dyDescent="0.2">
      <c r="G666" s="11"/>
      <c r="H666" s="11"/>
      <c r="I666" s="11"/>
    </row>
    <row r="667" spans="7:9" x14ac:dyDescent="0.2">
      <c r="G667" s="11"/>
      <c r="H667" s="11"/>
      <c r="I667" s="11"/>
    </row>
    <row r="668" spans="7:9" x14ac:dyDescent="0.2">
      <c r="G668" s="11"/>
      <c r="H668" s="11"/>
      <c r="I668" s="11"/>
    </row>
    <row r="669" spans="7:9" x14ac:dyDescent="0.2">
      <c r="G669" s="11"/>
      <c r="H669" s="11"/>
      <c r="I669" s="11"/>
    </row>
    <row r="670" spans="7:9" x14ac:dyDescent="0.2">
      <c r="G670" s="11"/>
      <c r="H670" s="11"/>
      <c r="I670" s="11"/>
    </row>
    <row r="671" spans="7:9" x14ac:dyDescent="0.2">
      <c r="G671" s="11"/>
      <c r="H671" s="11"/>
      <c r="I671" s="11"/>
    </row>
    <row r="672" spans="7:9" x14ac:dyDescent="0.2">
      <c r="G672" s="11"/>
      <c r="H672" s="11"/>
      <c r="I672" s="11"/>
    </row>
    <row r="673" spans="7:9" x14ac:dyDescent="0.2">
      <c r="G673" s="11"/>
      <c r="H673" s="11"/>
      <c r="I673" s="11"/>
    </row>
    <row r="674" spans="7:9" x14ac:dyDescent="0.2">
      <c r="G674" s="11"/>
      <c r="H674" s="11"/>
      <c r="I674" s="11"/>
    </row>
    <row r="675" spans="7:9" x14ac:dyDescent="0.2">
      <c r="G675" s="11"/>
      <c r="H675" s="11"/>
      <c r="I675" s="11"/>
    </row>
    <row r="676" spans="7:9" x14ac:dyDescent="0.2">
      <c r="G676" s="11"/>
      <c r="H676" s="11"/>
      <c r="I676" s="11"/>
    </row>
    <row r="677" spans="7:9" x14ac:dyDescent="0.2">
      <c r="G677" s="11"/>
      <c r="H677" s="11"/>
      <c r="I677" s="11"/>
    </row>
    <row r="678" spans="7:9" x14ac:dyDescent="0.2">
      <c r="G678" s="11"/>
      <c r="H678" s="11"/>
      <c r="I678" s="11"/>
    </row>
    <row r="679" spans="7:9" x14ac:dyDescent="0.2">
      <c r="G679" s="11"/>
      <c r="H679" s="11"/>
      <c r="I679" s="11"/>
    </row>
    <row r="680" spans="7:9" x14ac:dyDescent="0.2">
      <c r="G680" s="11"/>
      <c r="H680" s="11"/>
      <c r="I680" s="11"/>
    </row>
    <row r="681" spans="7:9" x14ac:dyDescent="0.2">
      <c r="G681" s="11"/>
      <c r="H681" s="11"/>
      <c r="I681" s="11"/>
    </row>
    <row r="682" spans="7:9" x14ac:dyDescent="0.2">
      <c r="G682" s="11"/>
      <c r="H682" s="11"/>
      <c r="I682" s="11"/>
    </row>
    <row r="683" spans="7:9" x14ac:dyDescent="0.2">
      <c r="G683" s="11"/>
      <c r="H683" s="11"/>
      <c r="I683" s="11"/>
    </row>
    <row r="684" spans="7:9" x14ac:dyDescent="0.2">
      <c r="G684" s="11"/>
      <c r="H684" s="11"/>
      <c r="I684" s="11"/>
    </row>
    <row r="685" spans="7:9" x14ac:dyDescent="0.2">
      <c r="G685" s="11"/>
      <c r="H685" s="11"/>
      <c r="I685" s="11"/>
    </row>
    <row r="686" spans="7:9" x14ac:dyDescent="0.2">
      <c r="G686" s="11"/>
      <c r="H686" s="11"/>
      <c r="I686" s="11"/>
    </row>
    <row r="687" spans="7:9" x14ac:dyDescent="0.2">
      <c r="G687" s="11"/>
      <c r="H687" s="11"/>
      <c r="I687" s="11"/>
    </row>
    <row r="688" spans="7:9" x14ac:dyDescent="0.2">
      <c r="G688" s="11"/>
      <c r="H688" s="11"/>
      <c r="I688" s="11"/>
    </row>
    <row r="689" spans="7:9" x14ac:dyDescent="0.2">
      <c r="G689" s="11"/>
      <c r="H689" s="11"/>
      <c r="I689" s="11"/>
    </row>
    <row r="690" spans="7:9" x14ac:dyDescent="0.2">
      <c r="G690" s="11"/>
      <c r="H690" s="11"/>
      <c r="I690" s="11"/>
    </row>
    <row r="691" spans="7:9" x14ac:dyDescent="0.2">
      <c r="G691" s="11"/>
      <c r="H691" s="11"/>
      <c r="I691" s="11"/>
    </row>
    <row r="692" spans="7:9" x14ac:dyDescent="0.2">
      <c r="G692" s="11"/>
      <c r="H692" s="11"/>
      <c r="I692" s="11"/>
    </row>
    <row r="693" spans="7:9" x14ac:dyDescent="0.2">
      <c r="G693" s="11"/>
      <c r="H693" s="11"/>
      <c r="I693" s="11"/>
    </row>
    <row r="694" spans="7:9" x14ac:dyDescent="0.2">
      <c r="G694" s="11"/>
      <c r="H694" s="11"/>
      <c r="I694" s="11"/>
    </row>
    <row r="695" spans="7:9" x14ac:dyDescent="0.2">
      <c r="G695" s="11"/>
      <c r="H695" s="11"/>
      <c r="I695" s="11"/>
    </row>
    <row r="696" spans="7:9" x14ac:dyDescent="0.2">
      <c r="G696" s="11"/>
      <c r="H696" s="11"/>
      <c r="I696" s="11"/>
    </row>
    <row r="697" spans="7:9" x14ac:dyDescent="0.2">
      <c r="G697" s="11"/>
      <c r="H697" s="11"/>
      <c r="I697" s="11"/>
    </row>
    <row r="698" spans="7:9" x14ac:dyDescent="0.2">
      <c r="G698" s="11"/>
      <c r="H698" s="11"/>
      <c r="I698" s="11"/>
    </row>
    <row r="699" spans="7:9" x14ac:dyDescent="0.2">
      <c r="G699" s="11"/>
      <c r="H699" s="11"/>
      <c r="I699" s="11"/>
    </row>
    <row r="700" spans="7:9" x14ac:dyDescent="0.2">
      <c r="G700" s="11"/>
      <c r="H700" s="11"/>
      <c r="I700" s="11"/>
    </row>
    <row r="701" spans="7:9" x14ac:dyDescent="0.2">
      <c r="G701" s="11"/>
      <c r="H701" s="11"/>
      <c r="I701" s="11"/>
    </row>
    <row r="702" spans="7:9" x14ac:dyDescent="0.2">
      <c r="G702" s="11"/>
      <c r="H702" s="11"/>
      <c r="I702" s="11"/>
    </row>
    <row r="703" spans="7:9" x14ac:dyDescent="0.2">
      <c r="G703" s="11"/>
      <c r="H703" s="11"/>
      <c r="I703" s="11"/>
    </row>
    <row r="704" spans="7:9" x14ac:dyDescent="0.2">
      <c r="G704" s="11"/>
      <c r="H704" s="11"/>
      <c r="I704" s="11"/>
    </row>
    <row r="705" spans="7:9" x14ac:dyDescent="0.2">
      <c r="G705" s="11"/>
      <c r="H705" s="11"/>
      <c r="I705" s="11"/>
    </row>
    <row r="706" spans="7:9" x14ac:dyDescent="0.2">
      <c r="G706" s="11"/>
      <c r="H706" s="11"/>
      <c r="I706" s="11"/>
    </row>
    <row r="707" spans="7:9" x14ac:dyDescent="0.2">
      <c r="G707" s="11"/>
      <c r="H707" s="11"/>
      <c r="I707" s="11"/>
    </row>
    <row r="708" spans="7:9" x14ac:dyDescent="0.2">
      <c r="G708" s="11"/>
      <c r="H708" s="11"/>
      <c r="I708" s="11"/>
    </row>
    <row r="709" spans="7:9" x14ac:dyDescent="0.2">
      <c r="G709" s="11"/>
      <c r="H709" s="11"/>
      <c r="I709" s="11"/>
    </row>
    <row r="710" spans="7:9" x14ac:dyDescent="0.2">
      <c r="G710" s="11"/>
      <c r="H710" s="11"/>
      <c r="I710" s="11"/>
    </row>
    <row r="711" spans="7:9" x14ac:dyDescent="0.2">
      <c r="G711" s="11"/>
      <c r="H711" s="11"/>
      <c r="I711" s="11"/>
    </row>
    <row r="712" spans="7:9" x14ac:dyDescent="0.2">
      <c r="G712" s="11"/>
      <c r="H712" s="11"/>
      <c r="I712" s="11"/>
    </row>
    <row r="713" spans="7:9" x14ac:dyDescent="0.2">
      <c r="G713" s="11"/>
      <c r="H713" s="11"/>
      <c r="I713" s="11"/>
    </row>
    <row r="714" spans="7:9" x14ac:dyDescent="0.2">
      <c r="G714" s="11"/>
      <c r="H714" s="11"/>
      <c r="I714" s="11"/>
    </row>
    <row r="715" spans="7:9" x14ac:dyDescent="0.2">
      <c r="G715" s="11"/>
      <c r="H715" s="11"/>
      <c r="I715" s="11"/>
    </row>
    <row r="716" spans="7:9" x14ac:dyDescent="0.2">
      <c r="G716" s="11"/>
      <c r="H716" s="11"/>
      <c r="I716" s="11"/>
    </row>
    <row r="717" spans="7:9" x14ac:dyDescent="0.2">
      <c r="G717" s="11"/>
      <c r="H717" s="11"/>
      <c r="I717" s="11"/>
    </row>
    <row r="718" spans="7:9" x14ac:dyDescent="0.2">
      <c r="G718" s="11"/>
      <c r="H718" s="11"/>
      <c r="I718" s="11"/>
    </row>
    <row r="719" spans="7:9" x14ac:dyDescent="0.2">
      <c r="G719" s="11"/>
      <c r="H719" s="11"/>
      <c r="I719" s="11"/>
    </row>
    <row r="720" spans="7:9" x14ac:dyDescent="0.2">
      <c r="G720" s="11"/>
      <c r="H720" s="11"/>
      <c r="I720" s="11"/>
    </row>
    <row r="721" spans="7:9" x14ac:dyDescent="0.2">
      <c r="G721" s="11"/>
      <c r="H721" s="11"/>
      <c r="I721" s="11"/>
    </row>
    <row r="722" spans="7:9" x14ac:dyDescent="0.2">
      <c r="G722" s="11"/>
      <c r="H722" s="11"/>
      <c r="I722" s="11"/>
    </row>
    <row r="723" spans="7:9" x14ac:dyDescent="0.2">
      <c r="G723" s="11"/>
      <c r="H723" s="11"/>
      <c r="I723" s="11"/>
    </row>
    <row r="724" spans="7:9" x14ac:dyDescent="0.2">
      <c r="G724" s="11"/>
      <c r="H724" s="11"/>
      <c r="I724" s="11"/>
    </row>
    <row r="725" spans="7:9" x14ac:dyDescent="0.2">
      <c r="G725" s="11"/>
      <c r="H725" s="11"/>
      <c r="I725" s="11"/>
    </row>
    <row r="726" spans="7:9" x14ac:dyDescent="0.2">
      <c r="G726" s="11"/>
      <c r="H726" s="11"/>
      <c r="I726" s="11"/>
    </row>
    <row r="727" spans="7:9" x14ac:dyDescent="0.2">
      <c r="G727" s="11"/>
      <c r="H727" s="11"/>
      <c r="I727" s="11"/>
    </row>
    <row r="728" spans="7:9" x14ac:dyDescent="0.2">
      <c r="G728" s="11"/>
      <c r="H728" s="11"/>
      <c r="I728" s="11"/>
    </row>
    <row r="729" spans="7:9" x14ac:dyDescent="0.2">
      <c r="G729" s="11"/>
      <c r="H729" s="11"/>
      <c r="I729" s="11"/>
    </row>
    <row r="730" spans="7:9" x14ac:dyDescent="0.2">
      <c r="G730" s="11"/>
      <c r="H730" s="11"/>
      <c r="I730" s="11"/>
    </row>
    <row r="731" spans="7:9" x14ac:dyDescent="0.2">
      <c r="G731" s="11"/>
      <c r="H731" s="11"/>
      <c r="I731" s="11"/>
    </row>
    <row r="732" spans="7:9" x14ac:dyDescent="0.2">
      <c r="G732" s="11"/>
      <c r="H732" s="11"/>
      <c r="I732" s="11"/>
    </row>
    <row r="733" spans="7:9" x14ac:dyDescent="0.2">
      <c r="G733" s="11"/>
      <c r="H733" s="11"/>
      <c r="I733" s="11"/>
    </row>
    <row r="734" spans="7:9" x14ac:dyDescent="0.2">
      <c r="G734" s="11"/>
      <c r="H734" s="11"/>
      <c r="I734" s="11"/>
    </row>
    <row r="735" spans="7:9" x14ac:dyDescent="0.2">
      <c r="G735" s="11"/>
      <c r="H735" s="11"/>
      <c r="I735" s="11"/>
    </row>
    <row r="736" spans="7:9" x14ac:dyDescent="0.2">
      <c r="G736" s="11"/>
      <c r="H736" s="11"/>
      <c r="I736" s="11"/>
    </row>
    <row r="737" spans="7:9" x14ac:dyDescent="0.2">
      <c r="G737" s="11"/>
      <c r="H737" s="11"/>
      <c r="I737" s="11"/>
    </row>
    <row r="738" spans="7:9" x14ac:dyDescent="0.2">
      <c r="G738" s="11"/>
      <c r="H738" s="11"/>
      <c r="I738" s="11"/>
    </row>
    <row r="739" spans="7:9" x14ac:dyDescent="0.2">
      <c r="G739" s="11"/>
      <c r="H739" s="11"/>
      <c r="I739" s="11"/>
    </row>
    <row r="740" spans="7:9" x14ac:dyDescent="0.2">
      <c r="G740" s="11"/>
      <c r="H740" s="11"/>
      <c r="I740" s="11"/>
    </row>
    <row r="741" spans="7:9" x14ac:dyDescent="0.2">
      <c r="G741" s="11"/>
      <c r="H741" s="11"/>
      <c r="I741" s="11"/>
    </row>
    <row r="742" spans="7:9" x14ac:dyDescent="0.2">
      <c r="G742" s="11"/>
      <c r="H742" s="11"/>
      <c r="I742" s="11"/>
    </row>
    <row r="743" spans="7:9" x14ac:dyDescent="0.2">
      <c r="G743" s="11"/>
      <c r="H743" s="11"/>
      <c r="I743" s="11"/>
    </row>
    <row r="744" spans="7:9" x14ac:dyDescent="0.2">
      <c r="G744" s="11"/>
      <c r="H744" s="11"/>
      <c r="I744" s="11"/>
    </row>
    <row r="745" spans="7:9" x14ac:dyDescent="0.2">
      <c r="G745" s="11"/>
      <c r="H745" s="11"/>
      <c r="I745" s="11"/>
    </row>
    <row r="746" spans="7:9" x14ac:dyDescent="0.2">
      <c r="G746" s="11"/>
      <c r="H746" s="11"/>
      <c r="I746" s="11"/>
    </row>
    <row r="747" spans="7:9" x14ac:dyDescent="0.2">
      <c r="G747" s="11"/>
      <c r="H747" s="11"/>
      <c r="I747" s="11"/>
    </row>
    <row r="748" spans="7:9" x14ac:dyDescent="0.2">
      <c r="G748" s="11"/>
      <c r="H748" s="11"/>
      <c r="I748" s="11"/>
    </row>
    <row r="749" spans="7:9" x14ac:dyDescent="0.2">
      <c r="G749" s="11"/>
      <c r="H749" s="11"/>
      <c r="I749" s="11"/>
    </row>
    <row r="750" spans="7:9" x14ac:dyDescent="0.2">
      <c r="G750" s="11"/>
      <c r="H750" s="11"/>
      <c r="I750" s="11"/>
    </row>
    <row r="751" spans="7:9" x14ac:dyDescent="0.2">
      <c r="G751" s="11"/>
      <c r="H751" s="11"/>
      <c r="I751" s="11"/>
    </row>
    <row r="752" spans="7:9" x14ac:dyDescent="0.2">
      <c r="G752" s="11"/>
      <c r="H752" s="11"/>
      <c r="I752" s="11"/>
    </row>
    <row r="753" spans="7:9" x14ac:dyDescent="0.2">
      <c r="G753" s="11"/>
      <c r="H753" s="11"/>
      <c r="I753" s="11"/>
    </row>
    <row r="754" spans="7:9" x14ac:dyDescent="0.2">
      <c r="G754" s="11"/>
      <c r="H754" s="11"/>
      <c r="I754" s="11"/>
    </row>
    <row r="755" spans="7:9" x14ac:dyDescent="0.2">
      <c r="G755" s="11"/>
      <c r="H755" s="11"/>
      <c r="I755" s="11"/>
    </row>
    <row r="756" spans="7:9" x14ac:dyDescent="0.2">
      <c r="G756" s="11"/>
      <c r="H756" s="11"/>
      <c r="I756" s="11"/>
    </row>
    <row r="757" spans="7:9" x14ac:dyDescent="0.2">
      <c r="G757" s="11"/>
      <c r="H757" s="11"/>
      <c r="I757" s="11"/>
    </row>
    <row r="758" spans="7:9" x14ac:dyDescent="0.2">
      <c r="G758" s="11"/>
      <c r="H758" s="11"/>
      <c r="I758" s="11"/>
    </row>
    <row r="759" spans="7:9" x14ac:dyDescent="0.2">
      <c r="G759" s="11"/>
      <c r="H759" s="11"/>
      <c r="I759" s="11"/>
    </row>
    <row r="760" spans="7:9" x14ac:dyDescent="0.2">
      <c r="G760" s="11"/>
      <c r="H760" s="11"/>
      <c r="I760" s="11"/>
    </row>
    <row r="761" spans="7:9" x14ac:dyDescent="0.2">
      <c r="G761" s="11"/>
      <c r="H761" s="11"/>
      <c r="I761" s="11"/>
    </row>
    <row r="762" spans="7:9" x14ac:dyDescent="0.2">
      <c r="G762" s="11"/>
      <c r="H762" s="11"/>
      <c r="I762" s="11"/>
    </row>
    <row r="763" spans="7:9" x14ac:dyDescent="0.2">
      <c r="G763" s="11"/>
      <c r="H763" s="11"/>
      <c r="I763" s="11"/>
    </row>
    <row r="764" spans="7:9" x14ac:dyDescent="0.2">
      <c r="G764" s="11"/>
      <c r="H764" s="11"/>
      <c r="I764" s="11"/>
    </row>
    <row r="765" spans="7:9" x14ac:dyDescent="0.2">
      <c r="G765" s="11"/>
      <c r="H765" s="11"/>
      <c r="I765" s="11"/>
    </row>
    <row r="766" spans="7:9" x14ac:dyDescent="0.2">
      <c r="G766" s="11"/>
      <c r="H766" s="11"/>
      <c r="I766" s="11"/>
    </row>
    <row r="767" spans="7:9" x14ac:dyDescent="0.2">
      <c r="G767" s="11"/>
      <c r="H767" s="11"/>
      <c r="I767" s="11"/>
    </row>
    <row r="768" spans="7:9" x14ac:dyDescent="0.2">
      <c r="G768" s="11"/>
      <c r="H768" s="11"/>
      <c r="I768" s="11"/>
    </row>
    <row r="769" spans="7:9" x14ac:dyDescent="0.2">
      <c r="G769" s="11"/>
      <c r="H769" s="11"/>
      <c r="I769" s="11"/>
    </row>
    <row r="770" spans="7:9" x14ac:dyDescent="0.2">
      <c r="G770" s="11"/>
      <c r="H770" s="11"/>
      <c r="I770" s="11"/>
    </row>
    <row r="771" spans="7:9" x14ac:dyDescent="0.2">
      <c r="G771" s="11"/>
      <c r="H771" s="11"/>
      <c r="I771" s="11"/>
    </row>
    <row r="772" spans="7:9" x14ac:dyDescent="0.2">
      <c r="G772" s="11"/>
      <c r="H772" s="11"/>
      <c r="I772" s="11"/>
    </row>
    <row r="773" spans="7:9" x14ac:dyDescent="0.2">
      <c r="G773" s="11"/>
      <c r="H773" s="11"/>
      <c r="I773" s="11"/>
    </row>
    <row r="774" spans="7:9" x14ac:dyDescent="0.2">
      <c r="G774" s="11"/>
      <c r="H774" s="11"/>
      <c r="I774" s="11"/>
    </row>
    <row r="775" spans="7:9" x14ac:dyDescent="0.2">
      <c r="G775" s="11"/>
      <c r="H775" s="11"/>
      <c r="I775" s="11"/>
    </row>
    <row r="776" spans="7:9" x14ac:dyDescent="0.2">
      <c r="G776" s="11"/>
      <c r="H776" s="11"/>
      <c r="I776" s="11"/>
    </row>
    <row r="777" spans="7:9" x14ac:dyDescent="0.2">
      <c r="G777" s="11"/>
      <c r="H777" s="11"/>
      <c r="I777" s="11"/>
    </row>
    <row r="778" spans="7:9" x14ac:dyDescent="0.2">
      <c r="G778" s="11"/>
      <c r="H778" s="11"/>
      <c r="I778" s="11"/>
    </row>
    <row r="779" spans="7:9" x14ac:dyDescent="0.2">
      <c r="G779" s="11"/>
      <c r="H779" s="11"/>
      <c r="I779" s="11"/>
    </row>
    <row r="780" spans="7:9" x14ac:dyDescent="0.2">
      <c r="G780" s="11"/>
      <c r="H780" s="11"/>
      <c r="I780" s="11"/>
    </row>
    <row r="781" spans="7:9" x14ac:dyDescent="0.2">
      <c r="G781" s="11"/>
      <c r="H781" s="11"/>
      <c r="I781" s="11"/>
    </row>
    <row r="782" spans="7:9" x14ac:dyDescent="0.2">
      <c r="G782" s="11"/>
      <c r="H782" s="11"/>
      <c r="I782" s="11"/>
    </row>
    <row r="783" spans="7:9" x14ac:dyDescent="0.2">
      <c r="G783" s="11"/>
      <c r="H783" s="11"/>
      <c r="I783" s="11"/>
    </row>
    <row r="784" spans="7:9" x14ac:dyDescent="0.2">
      <c r="G784" s="11"/>
      <c r="H784" s="11"/>
      <c r="I784" s="11"/>
    </row>
    <row r="785" spans="7:9" x14ac:dyDescent="0.2">
      <c r="G785" s="11"/>
      <c r="H785" s="11"/>
      <c r="I785" s="11"/>
    </row>
    <row r="786" spans="7:9" x14ac:dyDescent="0.2">
      <c r="G786" s="11"/>
      <c r="H786" s="11"/>
      <c r="I786" s="11"/>
    </row>
    <row r="787" spans="7:9" x14ac:dyDescent="0.2">
      <c r="G787" s="11"/>
      <c r="H787" s="11"/>
      <c r="I787" s="11"/>
    </row>
    <row r="788" spans="7:9" x14ac:dyDescent="0.2">
      <c r="G788" s="11"/>
      <c r="H788" s="11"/>
      <c r="I788" s="11"/>
    </row>
    <row r="789" spans="7:9" x14ac:dyDescent="0.2">
      <c r="G789" s="11"/>
      <c r="H789" s="11"/>
      <c r="I789" s="11"/>
    </row>
    <row r="790" spans="7:9" x14ac:dyDescent="0.2">
      <c r="G790" s="11"/>
      <c r="H790" s="11"/>
      <c r="I790" s="11"/>
    </row>
    <row r="791" spans="7:9" x14ac:dyDescent="0.2">
      <c r="G791" s="11"/>
      <c r="H791" s="11"/>
      <c r="I791" s="11"/>
    </row>
    <row r="792" spans="7:9" x14ac:dyDescent="0.2">
      <c r="G792" s="11"/>
      <c r="H792" s="11"/>
      <c r="I792" s="11"/>
    </row>
    <row r="793" spans="7:9" x14ac:dyDescent="0.2">
      <c r="G793" s="11"/>
      <c r="H793" s="11"/>
      <c r="I793" s="11"/>
    </row>
    <row r="794" spans="7:9" x14ac:dyDescent="0.2">
      <c r="G794" s="11"/>
      <c r="H794" s="11"/>
      <c r="I794" s="11"/>
    </row>
    <row r="795" spans="7:9" x14ac:dyDescent="0.2">
      <c r="G795" s="11"/>
      <c r="H795" s="11"/>
      <c r="I795" s="11"/>
    </row>
    <row r="796" spans="7:9" x14ac:dyDescent="0.2">
      <c r="G796" s="11"/>
      <c r="H796" s="11"/>
      <c r="I796" s="11"/>
    </row>
    <row r="797" spans="7:9" x14ac:dyDescent="0.2">
      <c r="G797" s="11"/>
      <c r="H797" s="11"/>
      <c r="I797" s="11"/>
    </row>
    <row r="798" spans="7:9" x14ac:dyDescent="0.2">
      <c r="G798" s="11"/>
      <c r="H798" s="11"/>
      <c r="I798" s="11"/>
    </row>
    <row r="799" spans="7:9" x14ac:dyDescent="0.2">
      <c r="G799" s="11"/>
      <c r="H799" s="11"/>
      <c r="I799" s="11"/>
    </row>
    <row r="800" spans="7:9" x14ac:dyDescent="0.2">
      <c r="G800" s="11"/>
      <c r="H800" s="11"/>
      <c r="I800" s="11"/>
    </row>
    <row r="801" spans="7:9" x14ac:dyDescent="0.2">
      <c r="G801" s="11"/>
      <c r="H801" s="11"/>
      <c r="I801" s="11"/>
    </row>
    <row r="802" spans="7:9" x14ac:dyDescent="0.2">
      <c r="G802" s="11"/>
      <c r="H802" s="11"/>
      <c r="I802" s="11"/>
    </row>
    <row r="803" spans="7:9" x14ac:dyDescent="0.2">
      <c r="G803" s="11"/>
      <c r="H803" s="11"/>
      <c r="I803" s="11"/>
    </row>
    <row r="804" spans="7:9" x14ac:dyDescent="0.2">
      <c r="G804" s="11"/>
      <c r="H804" s="11"/>
      <c r="I804" s="11"/>
    </row>
    <row r="805" spans="7:9" x14ac:dyDescent="0.2">
      <c r="G805" s="11"/>
      <c r="H805" s="11"/>
      <c r="I805" s="11"/>
    </row>
    <row r="806" spans="7:9" x14ac:dyDescent="0.2">
      <c r="G806" s="11"/>
      <c r="H806" s="11"/>
      <c r="I806" s="11"/>
    </row>
    <row r="807" spans="7:9" x14ac:dyDescent="0.2">
      <c r="G807" s="11"/>
      <c r="H807" s="11"/>
      <c r="I807" s="11"/>
    </row>
    <row r="808" spans="7:9" x14ac:dyDescent="0.2">
      <c r="G808" s="11"/>
      <c r="H808" s="11"/>
      <c r="I808" s="11"/>
    </row>
    <row r="809" spans="7:9" x14ac:dyDescent="0.2">
      <c r="G809" s="11"/>
      <c r="H809" s="11"/>
      <c r="I809" s="11"/>
    </row>
    <row r="810" spans="7:9" x14ac:dyDescent="0.2">
      <c r="G810" s="11"/>
      <c r="H810" s="11"/>
      <c r="I810" s="11"/>
    </row>
    <row r="811" spans="7:9" x14ac:dyDescent="0.2">
      <c r="G811" s="11"/>
      <c r="H811" s="11"/>
      <c r="I811" s="11"/>
    </row>
    <row r="812" spans="7:9" x14ac:dyDescent="0.2">
      <c r="G812" s="11"/>
      <c r="H812" s="11"/>
      <c r="I812" s="11"/>
    </row>
    <row r="813" spans="7:9" x14ac:dyDescent="0.2">
      <c r="G813" s="11"/>
      <c r="H813" s="11"/>
      <c r="I813" s="11"/>
    </row>
    <row r="814" spans="7:9" x14ac:dyDescent="0.2">
      <c r="G814" s="11"/>
      <c r="H814" s="11"/>
      <c r="I814" s="11"/>
    </row>
    <row r="815" spans="7:9" x14ac:dyDescent="0.2">
      <c r="G815" s="11"/>
      <c r="H815" s="11"/>
      <c r="I815" s="11"/>
    </row>
    <row r="816" spans="7:9" x14ac:dyDescent="0.2">
      <c r="G816" s="11"/>
      <c r="H816" s="11"/>
      <c r="I816" s="11"/>
    </row>
    <row r="817" spans="7:9" x14ac:dyDescent="0.2">
      <c r="G817" s="11"/>
      <c r="H817" s="11"/>
      <c r="I817" s="11"/>
    </row>
    <row r="818" spans="7:9" x14ac:dyDescent="0.2">
      <c r="G818" s="11"/>
      <c r="H818" s="11"/>
      <c r="I818" s="11"/>
    </row>
    <row r="819" spans="7:9" x14ac:dyDescent="0.2">
      <c r="G819" s="11"/>
      <c r="H819" s="11"/>
      <c r="I819" s="11"/>
    </row>
    <row r="820" spans="7:9" x14ac:dyDescent="0.2">
      <c r="G820" s="11"/>
      <c r="H820" s="11"/>
      <c r="I820" s="11"/>
    </row>
    <row r="821" spans="7:9" x14ac:dyDescent="0.2">
      <c r="G821" s="11"/>
      <c r="H821" s="11"/>
      <c r="I821" s="11"/>
    </row>
    <row r="822" spans="7:9" x14ac:dyDescent="0.2">
      <c r="G822" s="11"/>
      <c r="H822" s="11"/>
      <c r="I822" s="11"/>
    </row>
    <row r="823" spans="7:9" x14ac:dyDescent="0.2">
      <c r="G823" s="11"/>
      <c r="H823" s="11"/>
      <c r="I823" s="11"/>
    </row>
    <row r="824" spans="7:9" x14ac:dyDescent="0.2">
      <c r="G824" s="11"/>
      <c r="H824" s="11"/>
      <c r="I824" s="11"/>
    </row>
    <row r="825" spans="7:9" x14ac:dyDescent="0.2">
      <c r="G825" s="11"/>
      <c r="H825" s="11"/>
      <c r="I825" s="11"/>
    </row>
    <row r="826" spans="7:9" x14ac:dyDescent="0.2">
      <c r="G826" s="11"/>
      <c r="H826" s="11"/>
      <c r="I826" s="11"/>
    </row>
    <row r="827" spans="7:9" x14ac:dyDescent="0.2">
      <c r="G827" s="11"/>
      <c r="H827" s="11"/>
      <c r="I827" s="11"/>
    </row>
    <row r="828" spans="7:9" x14ac:dyDescent="0.2">
      <c r="G828" s="11"/>
      <c r="H828" s="11"/>
      <c r="I828" s="11"/>
    </row>
    <row r="829" spans="7:9" x14ac:dyDescent="0.2">
      <c r="G829" s="11"/>
      <c r="H829" s="11"/>
      <c r="I829" s="11"/>
    </row>
    <row r="830" spans="7:9" x14ac:dyDescent="0.2">
      <c r="G830" s="11"/>
      <c r="H830" s="11"/>
      <c r="I830" s="11"/>
    </row>
    <row r="831" spans="7:9" x14ac:dyDescent="0.2">
      <c r="G831" s="11"/>
      <c r="H831" s="11"/>
      <c r="I831" s="11"/>
    </row>
    <row r="832" spans="7:9" x14ac:dyDescent="0.2">
      <c r="G832" s="11"/>
      <c r="H832" s="11"/>
      <c r="I832" s="11"/>
    </row>
    <row r="833" spans="7:9" x14ac:dyDescent="0.2">
      <c r="G833" s="11"/>
      <c r="H833" s="11"/>
      <c r="I833" s="11"/>
    </row>
    <row r="834" spans="7:9" x14ac:dyDescent="0.2">
      <c r="G834" s="11"/>
      <c r="H834" s="11"/>
      <c r="I834" s="11"/>
    </row>
    <row r="835" spans="7:9" x14ac:dyDescent="0.2">
      <c r="G835" s="11"/>
      <c r="H835" s="11"/>
      <c r="I835" s="11"/>
    </row>
    <row r="836" spans="7:9" x14ac:dyDescent="0.2">
      <c r="G836" s="11"/>
      <c r="H836" s="11"/>
      <c r="I836" s="11"/>
    </row>
    <row r="837" spans="7:9" x14ac:dyDescent="0.2">
      <c r="G837" s="11"/>
      <c r="H837" s="11"/>
      <c r="I837" s="11"/>
    </row>
    <row r="838" spans="7:9" x14ac:dyDescent="0.2">
      <c r="G838" s="11"/>
      <c r="H838" s="11"/>
      <c r="I838" s="11"/>
    </row>
    <row r="839" spans="7:9" x14ac:dyDescent="0.2">
      <c r="G839" s="11"/>
      <c r="H839" s="11"/>
      <c r="I839" s="11"/>
    </row>
    <row r="840" spans="7:9" x14ac:dyDescent="0.2">
      <c r="G840" s="11"/>
      <c r="H840" s="11"/>
      <c r="I840" s="11"/>
    </row>
    <row r="841" spans="7:9" x14ac:dyDescent="0.2">
      <c r="G841" s="11"/>
      <c r="H841" s="11"/>
      <c r="I841" s="11"/>
    </row>
    <row r="842" spans="7:9" x14ac:dyDescent="0.2">
      <c r="G842" s="11"/>
      <c r="H842" s="11"/>
      <c r="I842" s="11"/>
    </row>
    <row r="843" spans="7:9" x14ac:dyDescent="0.2">
      <c r="G843" s="11"/>
      <c r="H843" s="11"/>
      <c r="I843" s="11"/>
    </row>
    <row r="844" spans="7:9" x14ac:dyDescent="0.2">
      <c r="G844" s="11"/>
      <c r="H844" s="11"/>
      <c r="I844" s="11"/>
    </row>
    <row r="845" spans="7:9" x14ac:dyDescent="0.2">
      <c r="G845" s="11"/>
      <c r="H845" s="11"/>
      <c r="I845" s="11"/>
    </row>
    <row r="846" spans="7:9" x14ac:dyDescent="0.2">
      <c r="G846" s="11"/>
      <c r="H846" s="11"/>
      <c r="I846" s="11"/>
    </row>
    <row r="847" spans="7:9" x14ac:dyDescent="0.2">
      <c r="G847" s="11"/>
      <c r="H847" s="11"/>
      <c r="I847" s="11"/>
    </row>
    <row r="848" spans="7:9" x14ac:dyDescent="0.2">
      <c r="G848" s="11"/>
      <c r="H848" s="11"/>
      <c r="I848" s="11"/>
    </row>
    <row r="849" spans="7:9" x14ac:dyDescent="0.2">
      <c r="G849" s="11"/>
      <c r="H849" s="11"/>
      <c r="I849" s="11"/>
    </row>
    <row r="850" spans="7:9" x14ac:dyDescent="0.2">
      <c r="G850" s="11"/>
      <c r="H850" s="11"/>
      <c r="I850" s="11"/>
    </row>
    <row r="851" spans="7:9" x14ac:dyDescent="0.2">
      <c r="G851" s="11"/>
      <c r="H851" s="11"/>
      <c r="I851" s="11"/>
    </row>
    <row r="852" spans="7:9" x14ac:dyDescent="0.2">
      <c r="G852" s="11"/>
      <c r="H852" s="11"/>
      <c r="I852" s="11"/>
    </row>
    <row r="853" spans="7:9" x14ac:dyDescent="0.2">
      <c r="G853" s="11"/>
      <c r="H853" s="11"/>
      <c r="I853" s="11"/>
    </row>
    <row r="854" spans="7:9" x14ac:dyDescent="0.2">
      <c r="G854" s="11"/>
      <c r="H854" s="11"/>
      <c r="I854" s="11"/>
    </row>
    <row r="855" spans="7:9" x14ac:dyDescent="0.2">
      <c r="G855" s="11"/>
      <c r="H855" s="11"/>
      <c r="I855" s="11"/>
    </row>
    <row r="856" spans="7:9" x14ac:dyDescent="0.2">
      <c r="G856" s="11"/>
      <c r="H856" s="11"/>
      <c r="I856" s="11"/>
    </row>
    <row r="857" spans="7:9" x14ac:dyDescent="0.2">
      <c r="G857" s="11"/>
      <c r="H857" s="11"/>
      <c r="I857" s="11"/>
    </row>
    <row r="858" spans="7:9" x14ac:dyDescent="0.2">
      <c r="G858" s="11"/>
      <c r="H858" s="11"/>
      <c r="I858" s="11"/>
    </row>
    <row r="859" spans="7:9" x14ac:dyDescent="0.2">
      <c r="G859" s="11"/>
      <c r="H859" s="11"/>
      <c r="I859" s="11"/>
    </row>
    <row r="860" spans="7:9" x14ac:dyDescent="0.2">
      <c r="G860" s="11"/>
      <c r="H860" s="11"/>
      <c r="I860" s="11"/>
    </row>
    <row r="861" spans="7:9" x14ac:dyDescent="0.2">
      <c r="G861" s="11"/>
      <c r="H861" s="11"/>
      <c r="I861" s="10"/>
    </row>
    <row r="862" spans="7:9" x14ac:dyDescent="0.2">
      <c r="G862" s="11"/>
      <c r="H862" s="11"/>
      <c r="I862" s="10"/>
    </row>
    <row r="863" spans="7:9" x14ac:dyDescent="0.2">
      <c r="G863" s="11"/>
      <c r="H863" s="11"/>
      <c r="I863" s="10"/>
    </row>
    <row r="864" spans="7:9" x14ac:dyDescent="0.2">
      <c r="G864" s="11"/>
      <c r="H864" s="11"/>
      <c r="I864" s="10"/>
    </row>
    <row r="865" spans="7:9" x14ac:dyDescent="0.2">
      <c r="G865" s="11"/>
      <c r="H865" s="11"/>
      <c r="I865" s="10"/>
    </row>
    <row r="866" spans="7:9" x14ac:dyDescent="0.2">
      <c r="G866" s="11"/>
      <c r="H866" s="11"/>
      <c r="I866" s="10"/>
    </row>
    <row r="867" spans="7:9" x14ac:dyDescent="0.2">
      <c r="G867" s="11"/>
      <c r="H867" s="11"/>
      <c r="I867" s="10"/>
    </row>
    <row r="868" spans="7:9" x14ac:dyDescent="0.2">
      <c r="G868" s="11"/>
      <c r="H868" s="11"/>
      <c r="I868" s="10"/>
    </row>
    <row r="869" spans="7:9" x14ac:dyDescent="0.2">
      <c r="G869" s="11"/>
      <c r="H869" s="11"/>
      <c r="I869" s="10"/>
    </row>
    <row r="870" spans="7:9" x14ac:dyDescent="0.2">
      <c r="G870" s="11"/>
      <c r="H870" s="11"/>
      <c r="I870" s="10"/>
    </row>
    <row r="871" spans="7:9" x14ac:dyDescent="0.2">
      <c r="G871" s="11"/>
      <c r="H871" s="11"/>
      <c r="I871" s="10"/>
    </row>
    <row r="872" spans="7:9" x14ac:dyDescent="0.2">
      <c r="G872" s="11"/>
      <c r="H872" s="11"/>
      <c r="I872" s="10"/>
    </row>
    <row r="873" spans="7:9" x14ac:dyDescent="0.2">
      <c r="G873" s="11"/>
      <c r="H873" s="11"/>
      <c r="I873" s="10"/>
    </row>
    <row r="874" spans="7:9" x14ac:dyDescent="0.2">
      <c r="G874" s="11"/>
      <c r="H874" s="11"/>
      <c r="I874" s="10"/>
    </row>
    <row r="875" spans="7:9" x14ac:dyDescent="0.2">
      <c r="G875" s="11"/>
      <c r="H875" s="11"/>
      <c r="I875" s="10"/>
    </row>
    <row r="876" spans="7:9" x14ac:dyDescent="0.2">
      <c r="G876" s="11"/>
      <c r="H876" s="11"/>
      <c r="I876" s="10"/>
    </row>
    <row r="877" spans="7:9" x14ac:dyDescent="0.2">
      <c r="G877" s="11"/>
      <c r="H877" s="11"/>
      <c r="I877" s="10"/>
    </row>
    <row r="878" spans="7:9" x14ac:dyDescent="0.2">
      <c r="G878" s="11"/>
      <c r="H878" s="11"/>
      <c r="I878" s="10"/>
    </row>
    <row r="879" spans="7:9" x14ac:dyDescent="0.2">
      <c r="G879" s="11"/>
      <c r="H879" s="11"/>
      <c r="I879" s="10"/>
    </row>
    <row r="880" spans="7:9" x14ac:dyDescent="0.2">
      <c r="G880" s="11"/>
      <c r="H880" s="11"/>
      <c r="I880" s="10"/>
    </row>
    <row r="881" spans="7:9" x14ac:dyDescent="0.2">
      <c r="G881" s="11"/>
      <c r="H881" s="11"/>
      <c r="I881" s="10"/>
    </row>
    <row r="882" spans="7:9" x14ac:dyDescent="0.2">
      <c r="G882" s="11"/>
      <c r="H882" s="11"/>
      <c r="I882" s="10"/>
    </row>
    <row r="883" spans="7:9" x14ac:dyDescent="0.2">
      <c r="G883" s="11"/>
      <c r="H883" s="11"/>
      <c r="I883" s="10"/>
    </row>
    <row r="884" spans="7:9" x14ac:dyDescent="0.2">
      <c r="G884" s="11"/>
      <c r="H884" s="11"/>
      <c r="I884" s="10"/>
    </row>
    <row r="885" spans="7:9" x14ac:dyDescent="0.2">
      <c r="G885" s="11"/>
      <c r="H885" s="11"/>
      <c r="I885" s="10"/>
    </row>
    <row r="886" spans="7:9" x14ac:dyDescent="0.2">
      <c r="G886" s="11"/>
      <c r="H886" s="11"/>
      <c r="I886" s="10"/>
    </row>
    <row r="887" spans="7:9" x14ac:dyDescent="0.2">
      <c r="G887" s="11"/>
      <c r="H887" s="11"/>
      <c r="I887" s="10"/>
    </row>
    <row r="888" spans="7:9" x14ac:dyDescent="0.2">
      <c r="G888" s="11"/>
      <c r="H888" s="11"/>
      <c r="I888" s="10"/>
    </row>
    <row r="889" spans="7:9" x14ac:dyDescent="0.2">
      <c r="G889" s="11"/>
      <c r="H889" s="11"/>
      <c r="I889" s="10"/>
    </row>
    <row r="890" spans="7:9" x14ac:dyDescent="0.2">
      <c r="G890" s="11"/>
      <c r="H890" s="11"/>
      <c r="I890" s="10"/>
    </row>
    <row r="891" spans="7:9" x14ac:dyDescent="0.2">
      <c r="G891" s="11"/>
      <c r="H891" s="11"/>
      <c r="I891" s="10"/>
    </row>
    <row r="892" spans="7:9" x14ac:dyDescent="0.2">
      <c r="G892" s="11"/>
      <c r="H892" s="11"/>
      <c r="I892" s="10"/>
    </row>
    <row r="893" spans="7:9" x14ac:dyDescent="0.2">
      <c r="G893" s="11"/>
      <c r="H893" s="11"/>
      <c r="I893" s="10"/>
    </row>
    <row r="894" spans="7:9" x14ac:dyDescent="0.2">
      <c r="G894" s="11"/>
      <c r="H894" s="11"/>
      <c r="I894" s="10"/>
    </row>
    <row r="895" spans="7:9" x14ac:dyDescent="0.2">
      <c r="G895" s="11"/>
      <c r="H895" s="11"/>
      <c r="I895" s="10"/>
    </row>
    <row r="896" spans="7:9" x14ac:dyDescent="0.2">
      <c r="G896" s="11"/>
      <c r="H896" s="11"/>
      <c r="I896" s="10"/>
    </row>
    <row r="897" spans="7:9" x14ac:dyDescent="0.2">
      <c r="G897" s="11"/>
      <c r="H897" s="11"/>
      <c r="I897" s="10"/>
    </row>
    <row r="898" spans="7:9" x14ac:dyDescent="0.2">
      <c r="G898" s="11"/>
      <c r="H898" s="11"/>
      <c r="I898" s="10"/>
    </row>
    <row r="899" spans="7:9" x14ac:dyDescent="0.2">
      <c r="G899" s="11"/>
      <c r="H899" s="11"/>
      <c r="I899" s="10"/>
    </row>
    <row r="900" spans="7:9" x14ac:dyDescent="0.2">
      <c r="G900" s="11"/>
      <c r="H900" s="11"/>
      <c r="I900" s="10"/>
    </row>
    <row r="901" spans="7:9" x14ac:dyDescent="0.2">
      <c r="G901" s="11"/>
      <c r="H901" s="11"/>
      <c r="I901" s="10"/>
    </row>
    <row r="902" spans="7:9" x14ac:dyDescent="0.2">
      <c r="G902" s="11"/>
      <c r="H902" s="11"/>
      <c r="I902" s="10"/>
    </row>
    <row r="903" spans="7:9" x14ac:dyDescent="0.2">
      <c r="G903" s="11"/>
      <c r="H903" s="11"/>
      <c r="I903" s="10"/>
    </row>
    <row r="904" spans="7:9" x14ac:dyDescent="0.2">
      <c r="G904" s="11"/>
      <c r="H904" s="11"/>
      <c r="I904" s="10"/>
    </row>
    <row r="905" spans="7:9" x14ac:dyDescent="0.2">
      <c r="G905" s="11"/>
      <c r="H905" s="11"/>
      <c r="I905" s="10"/>
    </row>
    <row r="906" spans="7:9" x14ac:dyDescent="0.2">
      <c r="G906" s="11"/>
      <c r="H906" s="11"/>
      <c r="I906" s="10"/>
    </row>
    <row r="907" spans="7:9" x14ac:dyDescent="0.2">
      <c r="G907" s="11"/>
      <c r="H907" s="11"/>
      <c r="I907" s="10"/>
    </row>
    <row r="908" spans="7:9" x14ac:dyDescent="0.2">
      <c r="G908" s="11"/>
      <c r="H908" s="11"/>
      <c r="I908" s="10"/>
    </row>
    <row r="909" spans="7:9" x14ac:dyDescent="0.2">
      <c r="G909" s="11"/>
      <c r="H909" s="11"/>
      <c r="I909" s="10"/>
    </row>
    <row r="910" spans="7:9" x14ac:dyDescent="0.2">
      <c r="G910" s="11"/>
      <c r="H910" s="11"/>
      <c r="I910" s="10"/>
    </row>
    <row r="911" spans="7:9" x14ac:dyDescent="0.2">
      <c r="G911" s="11"/>
      <c r="H911" s="11"/>
      <c r="I911" s="10"/>
    </row>
    <row r="912" spans="7:9" x14ac:dyDescent="0.2">
      <c r="G912" s="11"/>
      <c r="H912" s="11"/>
      <c r="I912" s="10"/>
    </row>
    <row r="913" spans="7:9" x14ac:dyDescent="0.2">
      <c r="G913" s="11"/>
      <c r="H913" s="11"/>
      <c r="I913" s="10"/>
    </row>
    <row r="914" spans="7:9" x14ac:dyDescent="0.2">
      <c r="G914" s="11"/>
      <c r="H914" s="11"/>
      <c r="I914" s="10"/>
    </row>
    <row r="915" spans="7:9" x14ac:dyDescent="0.2">
      <c r="G915" s="11"/>
      <c r="H915" s="11"/>
      <c r="I915" s="10"/>
    </row>
    <row r="916" spans="7:9" x14ac:dyDescent="0.2">
      <c r="G916" s="11"/>
      <c r="H916" s="11"/>
      <c r="I916" s="10"/>
    </row>
    <row r="917" spans="7:9" x14ac:dyDescent="0.2">
      <c r="G917" s="11"/>
      <c r="H917" s="11"/>
      <c r="I917" s="10"/>
    </row>
    <row r="918" spans="7:9" x14ac:dyDescent="0.2">
      <c r="G918" s="11"/>
      <c r="H918" s="11"/>
      <c r="I918" s="10"/>
    </row>
    <row r="919" spans="7:9" x14ac:dyDescent="0.2">
      <c r="G919" s="11"/>
      <c r="H919" s="11"/>
      <c r="I919" s="10"/>
    </row>
    <row r="920" spans="7:9" x14ac:dyDescent="0.2">
      <c r="G920" s="11"/>
      <c r="H920" s="11"/>
      <c r="I920" s="10"/>
    </row>
    <row r="921" spans="7:9" x14ac:dyDescent="0.2">
      <c r="G921" s="11"/>
      <c r="H921" s="11"/>
      <c r="I921" s="10"/>
    </row>
    <row r="922" spans="7:9" x14ac:dyDescent="0.2">
      <c r="G922" s="11"/>
      <c r="H922" s="11"/>
      <c r="I922" s="10"/>
    </row>
    <row r="923" spans="7:9" x14ac:dyDescent="0.2">
      <c r="G923" s="11"/>
      <c r="H923" s="11"/>
      <c r="I923" s="10"/>
    </row>
    <row r="924" spans="7:9" x14ac:dyDescent="0.2">
      <c r="G924" s="11"/>
      <c r="H924" s="11"/>
      <c r="I924" s="10"/>
    </row>
    <row r="925" spans="7:9" x14ac:dyDescent="0.2">
      <c r="G925" s="11"/>
      <c r="H925" s="11"/>
      <c r="I925" s="10"/>
    </row>
    <row r="926" spans="7:9" x14ac:dyDescent="0.2">
      <c r="G926" s="11"/>
      <c r="H926" s="11"/>
      <c r="I926" s="10"/>
    </row>
    <row r="927" spans="7:9" x14ac:dyDescent="0.2">
      <c r="G927" s="11"/>
      <c r="H927" s="11"/>
      <c r="I927" s="10"/>
    </row>
    <row r="928" spans="7:9" x14ac:dyDescent="0.2">
      <c r="G928" s="11"/>
      <c r="H928" s="11"/>
      <c r="I928" s="10"/>
    </row>
    <row r="929" spans="7:9" x14ac:dyDescent="0.2">
      <c r="G929" s="11"/>
      <c r="H929" s="11"/>
      <c r="I929" s="10"/>
    </row>
    <row r="930" spans="7:9" x14ac:dyDescent="0.2">
      <c r="G930" s="11"/>
      <c r="H930" s="11"/>
      <c r="I930" s="10"/>
    </row>
    <row r="931" spans="7:9" x14ac:dyDescent="0.2">
      <c r="G931" s="11"/>
      <c r="H931" s="11"/>
      <c r="I931" s="10"/>
    </row>
    <row r="932" spans="7:9" x14ac:dyDescent="0.2">
      <c r="G932" s="11"/>
      <c r="H932" s="11"/>
      <c r="I932" s="10"/>
    </row>
    <row r="933" spans="7:9" x14ac:dyDescent="0.2">
      <c r="G933" s="11"/>
      <c r="H933" s="11"/>
      <c r="I933" s="10"/>
    </row>
    <row r="934" spans="7:9" x14ac:dyDescent="0.2">
      <c r="G934" s="11"/>
      <c r="H934" s="11"/>
      <c r="I934" s="10"/>
    </row>
    <row r="935" spans="7:9" x14ac:dyDescent="0.2">
      <c r="G935" s="11"/>
      <c r="H935" s="11"/>
      <c r="I935" s="10"/>
    </row>
    <row r="936" spans="7:9" x14ac:dyDescent="0.2">
      <c r="G936" s="11"/>
      <c r="H936" s="11"/>
      <c r="I936" s="10"/>
    </row>
    <row r="937" spans="7:9" x14ac:dyDescent="0.2">
      <c r="G937" s="11"/>
      <c r="H937" s="11"/>
      <c r="I937" s="10"/>
    </row>
    <row r="938" spans="7:9" x14ac:dyDescent="0.2">
      <c r="G938" s="11"/>
      <c r="H938" s="11"/>
      <c r="I938" s="10"/>
    </row>
    <row r="939" spans="7:9" x14ac:dyDescent="0.2">
      <c r="G939" s="11"/>
      <c r="H939" s="11"/>
      <c r="I939" s="10"/>
    </row>
    <row r="940" spans="7:9" x14ac:dyDescent="0.2">
      <c r="G940" s="11"/>
      <c r="H940" s="11"/>
      <c r="I940" s="10"/>
    </row>
    <row r="941" spans="7:9" x14ac:dyDescent="0.2">
      <c r="G941" s="11"/>
      <c r="H941" s="11"/>
      <c r="I941" s="10"/>
    </row>
    <row r="942" spans="7:9" x14ac:dyDescent="0.2">
      <c r="G942" s="11"/>
      <c r="H942" s="11"/>
      <c r="I942" s="10"/>
    </row>
    <row r="943" spans="7:9" x14ac:dyDescent="0.2">
      <c r="G943" s="11"/>
      <c r="H943" s="11"/>
      <c r="I943" s="10"/>
    </row>
    <row r="944" spans="7:9" x14ac:dyDescent="0.2">
      <c r="G944" s="11"/>
      <c r="H944" s="11"/>
      <c r="I944" s="10"/>
    </row>
    <row r="945" spans="7:9" x14ac:dyDescent="0.2">
      <c r="G945" s="11"/>
      <c r="H945" s="11"/>
      <c r="I945" s="10"/>
    </row>
    <row r="946" spans="7:9" x14ac:dyDescent="0.2">
      <c r="G946" s="11"/>
      <c r="H946" s="11"/>
      <c r="I946" s="10"/>
    </row>
    <row r="947" spans="7:9" x14ac:dyDescent="0.2">
      <c r="G947" s="11"/>
      <c r="H947" s="11"/>
      <c r="I947" s="10"/>
    </row>
    <row r="948" spans="7:9" x14ac:dyDescent="0.2">
      <c r="G948" s="11"/>
      <c r="H948" s="11"/>
      <c r="I948" s="10"/>
    </row>
    <row r="949" spans="7:9" x14ac:dyDescent="0.2">
      <c r="G949" s="11"/>
      <c r="H949" s="11"/>
      <c r="I949" s="10"/>
    </row>
    <row r="950" spans="7:9" x14ac:dyDescent="0.2">
      <c r="G950" s="11"/>
      <c r="H950" s="11"/>
      <c r="I950" s="10"/>
    </row>
    <row r="951" spans="7:9" x14ac:dyDescent="0.2">
      <c r="G951" s="11"/>
      <c r="H951" s="11"/>
      <c r="I951" s="10"/>
    </row>
    <row r="952" spans="7:9" x14ac:dyDescent="0.2">
      <c r="G952" s="11"/>
      <c r="H952" s="11"/>
      <c r="I952" s="10"/>
    </row>
    <row r="953" spans="7:9" x14ac:dyDescent="0.2">
      <c r="G953" s="11"/>
      <c r="H953" s="11"/>
      <c r="I953" s="10"/>
    </row>
    <row r="954" spans="7:9" x14ac:dyDescent="0.2">
      <c r="G954" s="11"/>
      <c r="H954" s="11"/>
      <c r="I954" s="10"/>
    </row>
    <row r="955" spans="7:9" x14ac:dyDescent="0.2">
      <c r="G955" s="11"/>
      <c r="H955" s="11"/>
      <c r="I955" s="10"/>
    </row>
    <row r="956" spans="7:9" x14ac:dyDescent="0.2">
      <c r="G956" s="11"/>
      <c r="H956" s="11"/>
      <c r="I956" s="10"/>
    </row>
    <row r="957" spans="7:9" x14ac:dyDescent="0.2">
      <c r="G957" s="11"/>
      <c r="H957" s="11"/>
      <c r="I957" s="10"/>
    </row>
    <row r="958" spans="7:9" x14ac:dyDescent="0.2">
      <c r="G958" s="11"/>
      <c r="H958" s="11"/>
      <c r="I958" s="10"/>
    </row>
    <row r="959" spans="7:9" x14ac:dyDescent="0.2">
      <c r="G959" s="11"/>
      <c r="H959" s="11"/>
      <c r="I959" s="10"/>
    </row>
    <row r="960" spans="7:9" x14ac:dyDescent="0.2">
      <c r="G960" s="11"/>
      <c r="H960" s="11"/>
      <c r="I960" s="10"/>
    </row>
    <row r="961" spans="7:9" x14ac:dyDescent="0.2">
      <c r="G961" s="11"/>
      <c r="H961" s="11"/>
      <c r="I961" s="10"/>
    </row>
    <row r="962" spans="7:9" x14ac:dyDescent="0.2">
      <c r="G962" s="11"/>
      <c r="H962" s="11"/>
      <c r="I962" s="10"/>
    </row>
  </sheetData>
  <mergeCells count="8">
    <mergeCell ref="A1:I1"/>
    <mergeCell ref="A101:B101"/>
    <mergeCell ref="A102:B102"/>
    <mergeCell ref="A96:B96"/>
    <mergeCell ref="A97:B97"/>
    <mergeCell ref="A98:B98"/>
    <mergeCell ref="A99:B99"/>
    <mergeCell ref="A100:B100"/>
  </mergeCells>
  <conditionalFormatting sqref="F2:F3 F5:F76 F78:F115 F1065:F65536">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144"/>
  <sheetViews>
    <sheetView workbookViewId="0">
      <selection sqref="A1:G1"/>
    </sheetView>
  </sheetViews>
  <sheetFormatPr defaultColWidth="9.1796875" defaultRowHeight="10" x14ac:dyDescent="0.2"/>
  <cols>
    <col min="1" max="1" width="38.7265625" style="7" bestFit="1" customWidth="1"/>
    <col min="2" max="2" width="54.26953125" style="7" bestFit="1" customWidth="1"/>
    <col min="3" max="3" width="35.453125" style="7" bestFit="1" customWidth="1"/>
    <col min="4" max="4" width="15.54296875" style="7" bestFit="1" customWidth="1"/>
    <col min="5" max="5" width="24.1796875" style="10" customWidth="1"/>
    <col min="6" max="6" width="21.26953125" style="11" customWidth="1"/>
    <col min="7" max="7" width="19.453125" style="10" customWidth="1"/>
    <col min="8" max="16384" width="9.1796875" style="7"/>
  </cols>
  <sheetData>
    <row r="1" spans="1:7" s="1" customFormat="1" ht="14" x14ac:dyDescent="0.25">
      <c r="A1" s="82" t="s">
        <v>9</v>
      </c>
      <c r="B1" s="83"/>
      <c r="C1" s="83"/>
      <c r="D1" s="83"/>
      <c r="E1" s="83"/>
      <c r="F1" s="83"/>
      <c r="G1" s="83"/>
    </row>
    <row r="2" spans="1:7" s="1" customFormat="1" ht="11.5" x14ac:dyDescent="0.25">
      <c r="E2" s="5"/>
      <c r="F2" s="9"/>
      <c r="G2" s="10"/>
    </row>
    <row r="3" spans="1:7" s="1" customFormat="1" ht="11.5" x14ac:dyDescent="0.25">
      <c r="A3" s="8" t="s">
        <v>7</v>
      </c>
      <c r="B3" s="2"/>
      <c r="C3" s="3"/>
      <c r="D3" s="3"/>
      <c r="E3" s="4"/>
      <c r="F3" s="9"/>
      <c r="G3" s="10"/>
    </row>
    <row r="4" spans="1:7" s="1" customFormat="1" ht="40.5" customHeight="1" x14ac:dyDescent="0.25">
      <c r="A4" s="6" t="s">
        <v>2</v>
      </c>
      <c r="B4" s="6" t="s">
        <v>0</v>
      </c>
      <c r="C4" s="13" t="s">
        <v>4</v>
      </c>
      <c r="D4" s="13" t="s">
        <v>1</v>
      </c>
      <c r="E4" s="54" t="s">
        <v>6</v>
      </c>
      <c r="F4" s="54" t="s">
        <v>3</v>
      </c>
      <c r="G4" s="54" t="s">
        <v>5</v>
      </c>
    </row>
    <row r="5" spans="1:7" ht="10.5" x14ac:dyDescent="0.25">
      <c r="A5" s="16" t="s">
        <v>84</v>
      </c>
      <c r="B5" s="17"/>
      <c r="C5" s="17"/>
      <c r="D5" s="17"/>
      <c r="E5" s="18"/>
      <c r="F5" s="19"/>
      <c r="G5" s="18"/>
    </row>
    <row r="6" spans="1:7" ht="10.5" x14ac:dyDescent="0.25">
      <c r="A6" s="20" t="s">
        <v>43</v>
      </c>
      <c r="B6" s="21"/>
      <c r="C6" s="21"/>
      <c r="D6" s="21"/>
      <c r="E6" s="22"/>
      <c r="F6" s="23"/>
      <c r="G6" s="22"/>
    </row>
    <row r="7" spans="1:7" x14ac:dyDescent="0.2">
      <c r="A7" s="21" t="s">
        <v>86</v>
      </c>
      <c r="B7" s="21" t="s">
        <v>85</v>
      </c>
      <c r="C7" s="21" t="s">
        <v>87</v>
      </c>
      <c r="D7" s="24">
        <v>839000</v>
      </c>
      <c r="E7" s="22">
        <v>8043.9125000000004</v>
      </c>
      <c r="F7" s="23">
        <v>5.43549265118686</v>
      </c>
      <c r="G7" s="22"/>
    </row>
    <row r="8" spans="1:7" x14ac:dyDescent="0.2">
      <c r="A8" s="21" t="s">
        <v>89</v>
      </c>
      <c r="B8" s="21" t="s">
        <v>88</v>
      </c>
      <c r="C8" s="21" t="s">
        <v>87</v>
      </c>
      <c r="D8" s="24">
        <v>506400</v>
      </c>
      <c r="E8" s="22">
        <v>7957.8227999999999</v>
      </c>
      <c r="F8" s="23">
        <v>5.3773194759201104</v>
      </c>
      <c r="G8" s="22"/>
    </row>
    <row r="9" spans="1:7" x14ac:dyDescent="0.2">
      <c r="A9" s="21" t="s">
        <v>91</v>
      </c>
      <c r="B9" s="21" t="s">
        <v>90</v>
      </c>
      <c r="C9" s="21" t="s">
        <v>92</v>
      </c>
      <c r="D9" s="24">
        <v>195000</v>
      </c>
      <c r="E9" s="22">
        <v>5270.2650000000003</v>
      </c>
      <c r="F9" s="23">
        <v>3.56126284035378</v>
      </c>
      <c r="G9" s="22"/>
    </row>
    <row r="10" spans="1:7" x14ac:dyDescent="0.2">
      <c r="A10" s="21" t="s">
        <v>94</v>
      </c>
      <c r="B10" s="21" t="s">
        <v>93</v>
      </c>
      <c r="C10" s="21" t="s">
        <v>95</v>
      </c>
      <c r="D10" s="24">
        <v>356567</v>
      </c>
      <c r="E10" s="22">
        <v>5118.3410020000001</v>
      </c>
      <c r="F10" s="23">
        <v>3.4586036213893898</v>
      </c>
      <c r="G10" s="22"/>
    </row>
    <row r="11" spans="1:7" x14ac:dyDescent="0.2">
      <c r="A11" s="21" t="s">
        <v>97</v>
      </c>
      <c r="B11" s="21" t="s">
        <v>96</v>
      </c>
      <c r="C11" s="21" t="s">
        <v>87</v>
      </c>
      <c r="D11" s="24">
        <v>403000</v>
      </c>
      <c r="E11" s="22">
        <v>3923.2049999999999</v>
      </c>
      <c r="F11" s="23">
        <v>2.6510173931652701</v>
      </c>
      <c r="G11" s="22"/>
    </row>
    <row r="12" spans="1:7" x14ac:dyDescent="0.2">
      <c r="A12" s="21" t="s">
        <v>102</v>
      </c>
      <c r="B12" s="21" t="s">
        <v>101</v>
      </c>
      <c r="C12" s="21" t="s">
        <v>95</v>
      </c>
      <c r="D12" s="24">
        <v>269300</v>
      </c>
      <c r="E12" s="22">
        <v>3156.5999499999998</v>
      </c>
      <c r="F12" s="23">
        <v>2.13300130141418</v>
      </c>
      <c r="G12" s="22"/>
    </row>
    <row r="13" spans="1:7" x14ac:dyDescent="0.2">
      <c r="A13" s="21" t="s">
        <v>99</v>
      </c>
      <c r="B13" s="21" t="s">
        <v>98</v>
      </c>
      <c r="C13" s="21" t="s">
        <v>100</v>
      </c>
      <c r="D13" s="24">
        <v>129000</v>
      </c>
      <c r="E13" s="22">
        <v>3105.03</v>
      </c>
      <c r="F13" s="23">
        <v>2.0981540695171299</v>
      </c>
      <c r="G13" s="22"/>
    </row>
    <row r="14" spans="1:7" x14ac:dyDescent="0.2">
      <c r="A14" s="21" t="s">
        <v>112</v>
      </c>
      <c r="B14" s="21" t="s">
        <v>111</v>
      </c>
      <c r="C14" s="21" t="s">
        <v>113</v>
      </c>
      <c r="D14" s="24">
        <v>492000</v>
      </c>
      <c r="E14" s="22">
        <v>2956.92</v>
      </c>
      <c r="F14" s="23">
        <v>1.9980720737759701</v>
      </c>
      <c r="G14" s="22"/>
    </row>
    <row r="15" spans="1:7" x14ac:dyDescent="0.2">
      <c r="A15" s="21" t="s">
        <v>104</v>
      </c>
      <c r="B15" s="21" t="s">
        <v>103</v>
      </c>
      <c r="C15" s="21" t="s">
        <v>105</v>
      </c>
      <c r="D15" s="24">
        <v>265500</v>
      </c>
      <c r="E15" s="22">
        <v>2951.2979999999998</v>
      </c>
      <c r="F15" s="23">
        <v>1.99427313393358</v>
      </c>
      <c r="G15" s="22"/>
    </row>
    <row r="16" spans="1:7" x14ac:dyDescent="0.2">
      <c r="A16" s="21" t="s">
        <v>107</v>
      </c>
      <c r="B16" s="21" t="s">
        <v>106</v>
      </c>
      <c r="C16" s="21" t="s">
        <v>108</v>
      </c>
      <c r="D16" s="24">
        <v>607100</v>
      </c>
      <c r="E16" s="22">
        <v>2937.7568999999999</v>
      </c>
      <c r="F16" s="23">
        <v>1.98512304067498</v>
      </c>
      <c r="G16" s="22"/>
    </row>
    <row r="17" spans="1:7" x14ac:dyDescent="0.2">
      <c r="A17" s="21" t="s">
        <v>117</v>
      </c>
      <c r="B17" s="21" t="s">
        <v>116</v>
      </c>
      <c r="C17" s="21" t="s">
        <v>118</v>
      </c>
      <c r="D17" s="24">
        <v>1308500</v>
      </c>
      <c r="E17" s="22">
        <v>2882.6255000000001</v>
      </c>
      <c r="F17" s="23">
        <v>1.9478692391760599</v>
      </c>
      <c r="G17" s="22"/>
    </row>
    <row r="18" spans="1:7" x14ac:dyDescent="0.2">
      <c r="A18" s="21" t="s">
        <v>110</v>
      </c>
      <c r="B18" s="21" t="s">
        <v>109</v>
      </c>
      <c r="C18" s="21" t="s">
        <v>87</v>
      </c>
      <c r="D18" s="24">
        <v>486000</v>
      </c>
      <c r="E18" s="22">
        <v>2728.1610000000001</v>
      </c>
      <c r="F18" s="23">
        <v>1.8434933332199499</v>
      </c>
      <c r="G18" s="22"/>
    </row>
    <row r="19" spans="1:7" x14ac:dyDescent="0.2">
      <c r="A19" s="21" t="s">
        <v>115</v>
      </c>
      <c r="B19" s="21" t="s">
        <v>114</v>
      </c>
      <c r="C19" s="21" t="s">
        <v>87</v>
      </c>
      <c r="D19" s="24">
        <v>177700</v>
      </c>
      <c r="E19" s="22">
        <v>2448.97255</v>
      </c>
      <c r="F19" s="23">
        <v>1.65483802794764</v>
      </c>
      <c r="G19" s="22"/>
    </row>
    <row r="20" spans="1:7" x14ac:dyDescent="0.2">
      <c r="A20" s="21" t="s">
        <v>138</v>
      </c>
      <c r="B20" s="21" t="s">
        <v>137</v>
      </c>
      <c r="C20" s="21" t="s">
        <v>139</v>
      </c>
      <c r="D20" s="24">
        <v>241600</v>
      </c>
      <c r="E20" s="22">
        <v>2434.2408</v>
      </c>
      <c r="F20" s="23">
        <v>1.6448833797756</v>
      </c>
      <c r="G20" s="22"/>
    </row>
    <row r="21" spans="1:7" x14ac:dyDescent="0.2">
      <c r="A21" s="21" t="s">
        <v>123</v>
      </c>
      <c r="B21" s="21" t="s">
        <v>122</v>
      </c>
      <c r="C21" s="21" t="s">
        <v>124</v>
      </c>
      <c r="D21" s="24">
        <v>2113611</v>
      </c>
      <c r="E21" s="22">
        <v>2430.65265</v>
      </c>
      <c r="F21" s="23">
        <v>1.64245876825026</v>
      </c>
      <c r="G21" s="22"/>
    </row>
    <row r="22" spans="1:7" x14ac:dyDescent="0.2">
      <c r="A22" s="21" t="s">
        <v>120</v>
      </c>
      <c r="B22" s="21" t="s">
        <v>119</v>
      </c>
      <c r="C22" s="21" t="s">
        <v>121</v>
      </c>
      <c r="D22" s="24">
        <v>276600</v>
      </c>
      <c r="E22" s="22">
        <v>2368.8024</v>
      </c>
      <c r="F22" s="23">
        <v>1.6006648552323</v>
      </c>
      <c r="G22" s="22"/>
    </row>
    <row r="23" spans="1:7" x14ac:dyDescent="0.2">
      <c r="A23" s="21" t="s">
        <v>126</v>
      </c>
      <c r="B23" s="21" t="s">
        <v>125</v>
      </c>
      <c r="C23" s="21" t="s">
        <v>127</v>
      </c>
      <c r="D23" s="24">
        <v>366000</v>
      </c>
      <c r="E23" s="22">
        <v>2086.3829999999998</v>
      </c>
      <c r="F23" s="23">
        <v>1.4098263082873199</v>
      </c>
      <c r="G23" s="22"/>
    </row>
    <row r="24" spans="1:7" x14ac:dyDescent="0.2">
      <c r="A24" s="21" t="s">
        <v>129</v>
      </c>
      <c r="B24" s="21" t="s">
        <v>128</v>
      </c>
      <c r="C24" s="21" t="s">
        <v>130</v>
      </c>
      <c r="D24" s="24">
        <v>1550000</v>
      </c>
      <c r="E24" s="22">
        <v>2064.6</v>
      </c>
      <c r="F24" s="23">
        <v>1.3951069367848501</v>
      </c>
      <c r="G24" s="22"/>
    </row>
    <row r="25" spans="1:7" x14ac:dyDescent="0.2">
      <c r="A25" s="21" t="s">
        <v>147</v>
      </c>
      <c r="B25" s="21" t="s">
        <v>146</v>
      </c>
      <c r="C25" s="21" t="s">
        <v>148</v>
      </c>
      <c r="D25" s="24">
        <v>2088000</v>
      </c>
      <c r="E25" s="22">
        <v>2037.8879999999999</v>
      </c>
      <c r="F25" s="23">
        <v>1.3770569045774499</v>
      </c>
      <c r="G25" s="22"/>
    </row>
    <row r="26" spans="1:7" x14ac:dyDescent="0.2">
      <c r="A26" s="21" t="s">
        <v>132</v>
      </c>
      <c r="B26" s="21" t="s">
        <v>131</v>
      </c>
      <c r="C26" s="21" t="s">
        <v>133</v>
      </c>
      <c r="D26" s="24">
        <v>1643000</v>
      </c>
      <c r="E26" s="22">
        <v>2019.2470000000001</v>
      </c>
      <c r="F26" s="23">
        <v>1.3644606687891101</v>
      </c>
      <c r="G26" s="22"/>
    </row>
    <row r="27" spans="1:7" x14ac:dyDescent="0.2">
      <c r="A27" s="21" t="s">
        <v>135</v>
      </c>
      <c r="B27" s="21" t="s">
        <v>134</v>
      </c>
      <c r="C27" s="21" t="s">
        <v>136</v>
      </c>
      <c r="D27" s="24">
        <v>137300</v>
      </c>
      <c r="E27" s="22">
        <v>1957.0055500000001</v>
      </c>
      <c r="F27" s="23">
        <v>1.3224024111844701</v>
      </c>
      <c r="G27" s="22"/>
    </row>
    <row r="28" spans="1:7" x14ac:dyDescent="0.2">
      <c r="A28" s="21" t="s">
        <v>144</v>
      </c>
      <c r="B28" s="21" t="s">
        <v>143</v>
      </c>
      <c r="C28" s="21" t="s">
        <v>145</v>
      </c>
      <c r="D28" s="24">
        <v>58000</v>
      </c>
      <c r="E28" s="22">
        <v>1832.365</v>
      </c>
      <c r="F28" s="23">
        <v>1.23817936753937</v>
      </c>
      <c r="G28" s="22"/>
    </row>
    <row r="29" spans="1:7" x14ac:dyDescent="0.2">
      <c r="A29" s="21" t="s">
        <v>141</v>
      </c>
      <c r="B29" s="21" t="s">
        <v>140</v>
      </c>
      <c r="C29" s="21" t="s">
        <v>142</v>
      </c>
      <c r="D29" s="24">
        <v>513400</v>
      </c>
      <c r="E29" s="22">
        <v>1788.4289000000001</v>
      </c>
      <c r="F29" s="23">
        <v>1.2084905377974</v>
      </c>
      <c r="G29" s="22"/>
    </row>
    <row r="30" spans="1:7" x14ac:dyDescent="0.2">
      <c r="A30" s="21" t="s">
        <v>150</v>
      </c>
      <c r="B30" s="21" t="s">
        <v>149</v>
      </c>
      <c r="C30" s="21" t="s">
        <v>136</v>
      </c>
      <c r="D30" s="24">
        <v>321500</v>
      </c>
      <c r="E30" s="22">
        <v>1646.2407499999999</v>
      </c>
      <c r="F30" s="23">
        <v>1.1124100987808301</v>
      </c>
      <c r="G30" s="22"/>
    </row>
    <row r="31" spans="1:7" x14ac:dyDescent="0.2">
      <c r="A31" s="21" t="s">
        <v>157</v>
      </c>
      <c r="B31" s="21" t="s">
        <v>156</v>
      </c>
      <c r="C31" s="21" t="s">
        <v>113</v>
      </c>
      <c r="D31" s="24">
        <v>16400</v>
      </c>
      <c r="E31" s="22">
        <v>1640.6232</v>
      </c>
      <c r="F31" s="23">
        <v>1.1086141659256801</v>
      </c>
      <c r="G31" s="22"/>
    </row>
    <row r="32" spans="1:7" x14ac:dyDescent="0.2">
      <c r="A32" s="21" t="s">
        <v>152</v>
      </c>
      <c r="B32" s="21" t="s">
        <v>151</v>
      </c>
      <c r="C32" s="21" t="s">
        <v>153</v>
      </c>
      <c r="D32" s="24">
        <v>546100</v>
      </c>
      <c r="E32" s="22">
        <v>1638.57305</v>
      </c>
      <c r="F32" s="23">
        <v>1.10722882325085</v>
      </c>
      <c r="G32" s="22"/>
    </row>
    <row r="33" spans="1:7" x14ac:dyDescent="0.2">
      <c r="A33" s="21" t="s">
        <v>155</v>
      </c>
      <c r="B33" s="21" t="s">
        <v>154</v>
      </c>
      <c r="C33" s="21" t="s">
        <v>95</v>
      </c>
      <c r="D33" s="24">
        <v>126800</v>
      </c>
      <c r="E33" s="22">
        <v>1524.0726</v>
      </c>
      <c r="F33" s="23">
        <v>1.02985772373522</v>
      </c>
      <c r="G33" s="22"/>
    </row>
    <row r="34" spans="1:7" x14ac:dyDescent="0.2">
      <c r="A34" s="21" t="s">
        <v>159</v>
      </c>
      <c r="B34" s="21" t="s">
        <v>158</v>
      </c>
      <c r="C34" s="21" t="s">
        <v>160</v>
      </c>
      <c r="D34" s="24">
        <v>223000</v>
      </c>
      <c r="E34" s="22">
        <v>1499.452</v>
      </c>
      <c r="F34" s="23">
        <v>1.0132209079608301</v>
      </c>
      <c r="G34" s="22"/>
    </row>
    <row r="35" spans="1:7" x14ac:dyDescent="0.2">
      <c r="A35" s="21" t="s">
        <v>167</v>
      </c>
      <c r="B35" s="21" t="s">
        <v>166</v>
      </c>
      <c r="C35" s="21" t="s">
        <v>168</v>
      </c>
      <c r="D35" s="24">
        <v>139000</v>
      </c>
      <c r="E35" s="22">
        <v>1498.7674999999999</v>
      </c>
      <c r="F35" s="23">
        <v>1.0127583725068701</v>
      </c>
      <c r="G35" s="22"/>
    </row>
    <row r="36" spans="1:7" x14ac:dyDescent="0.2">
      <c r="A36" s="21" t="s">
        <v>165</v>
      </c>
      <c r="B36" s="21" t="s">
        <v>164</v>
      </c>
      <c r="C36" s="21" t="s">
        <v>130</v>
      </c>
      <c r="D36" s="24">
        <v>38000</v>
      </c>
      <c r="E36" s="22">
        <v>1482.114</v>
      </c>
      <c r="F36" s="23">
        <v>1.0015051450673</v>
      </c>
      <c r="G36" s="22"/>
    </row>
    <row r="37" spans="1:7" x14ac:dyDescent="0.2">
      <c r="A37" s="21" t="s">
        <v>162</v>
      </c>
      <c r="B37" s="21" t="s">
        <v>161</v>
      </c>
      <c r="C37" s="21" t="s">
        <v>163</v>
      </c>
      <c r="D37" s="24">
        <v>256300</v>
      </c>
      <c r="E37" s="22">
        <v>1445.2756999999999</v>
      </c>
      <c r="F37" s="23">
        <v>0.97661249376953596</v>
      </c>
      <c r="G37" s="22"/>
    </row>
    <row r="38" spans="1:7" x14ac:dyDescent="0.2">
      <c r="A38" s="21" t="s">
        <v>244</v>
      </c>
      <c r="B38" s="21" t="s">
        <v>243</v>
      </c>
      <c r="C38" s="21" t="s">
        <v>153</v>
      </c>
      <c r="D38" s="24">
        <v>535700</v>
      </c>
      <c r="E38" s="22">
        <v>1348.8925999999999</v>
      </c>
      <c r="F38" s="23">
        <v>0.91148378535200802</v>
      </c>
      <c r="G38" s="22"/>
    </row>
    <row r="39" spans="1:7" x14ac:dyDescent="0.2">
      <c r="A39" s="21" t="s">
        <v>170</v>
      </c>
      <c r="B39" s="21" t="s">
        <v>169</v>
      </c>
      <c r="C39" s="21" t="s">
        <v>171</v>
      </c>
      <c r="D39" s="24">
        <v>159700</v>
      </c>
      <c r="E39" s="22">
        <v>1304.03035</v>
      </c>
      <c r="F39" s="23">
        <v>0.88116913061269897</v>
      </c>
      <c r="G39" s="22"/>
    </row>
    <row r="40" spans="1:7" x14ac:dyDescent="0.2">
      <c r="A40" s="21" t="s">
        <v>173</v>
      </c>
      <c r="B40" s="21" t="s">
        <v>172</v>
      </c>
      <c r="C40" s="21" t="s">
        <v>174</v>
      </c>
      <c r="D40" s="24">
        <v>343500</v>
      </c>
      <c r="E40" s="22">
        <v>1159.3125</v>
      </c>
      <c r="F40" s="23">
        <v>0.78337930381254905</v>
      </c>
      <c r="G40" s="22"/>
    </row>
    <row r="41" spans="1:7" x14ac:dyDescent="0.2">
      <c r="A41" s="21" t="s">
        <v>176</v>
      </c>
      <c r="B41" s="21" t="s">
        <v>175</v>
      </c>
      <c r="C41" s="21" t="s">
        <v>105</v>
      </c>
      <c r="D41" s="24">
        <v>137000</v>
      </c>
      <c r="E41" s="22">
        <v>1109.7</v>
      </c>
      <c r="F41" s="23">
        <v>0.74985477465375905</v>
      </c>
      <c r="G41" s="22"/>
    </row>
    <row r="42" spans="1:7" x14ac:dyDescent="0.2">
      <c r="A42" s="21" t="s">
        <v>178</v>
      </c>
      <c r="B42" s="21" t="s">
        <v>177</v>
      </c>
      <c r="C42" s="21" t="s">
        <v>179</v>
      </c>
      <c r="D42" s="24">
        <v>635000</v>
      </c>
      <c r="E42" s="22">
        <v>1105.8525</v>
      </c>
      <c r="F42" s="23">
        <v>0.747254913208792</v>
      </c>
      <c r="G42" s="22"/>
    </row>
    <row r="43" spans="1:7" x14ac:dyDescent="0.2">
      <c r="A43" s="21" t="s">
        <v>183</v>
      </c>
      <c r="B43" s="21" t="s">
        <v>182</v>
      </c>
      <c r="C43" s="21" t="s">
        <v>184</v>
      </c>
      <c r="D43" s="24">
        <v>138700</v>
      </c>
      <c r="E43" s="22">
        <v>1074.4395500000001</v>
      </c>
      <c r="F43" s="23">
        <v>0.72602831994623396</v>
      </c>
      <c r="G43" s="22"/>
    </row>
    <row r="44" spans="1:7" x14ac:dyDescent="0.2">
      <c r="A44" s="21" t="s">
        <v>181</v>
      </c>
      <c r="B44" s="21" t="s">
        <v>180</v>
      </c>
      <c r="C44" s="21" t="s">
        <v>136</v>
      </c>
      <c r="D44" s="24">
        <v>112100</v>
      </c>
      <c r="E44" s="22">
        <v>1051.7782500000001</v>
      </c>
      <c r="F44" s="23">
        <v>0.71071545700592498</v>
      </c>
      <c r="G44" s="22"/>
    </row>
    <row r="45" spans="1:7" x14ac:dyDescent="0.2">
      <c r="A45" s="21" t="s">
        <v>188</v>
      </c>
      <c r="B45" s="21" t="s">
        <v>187</v>
      </c>
      <c r="C45" s="21" t="s">
        <v>189</v>
      </c>
      <c r="D45" s="24">
        <v>71800</v>
      </c>
      <c r="E45" s="22">
        <v>962.94569999999999</v>
      </c>
      <c r="F45" s="23">
        <v>0.65068886264513504</v>
      </c>
      <c r="G45" s="22"/>
    </row>
    <row r="46" spans="1:7" x14ac:dyDescent="0.2">
      <c r="A46" s="21" t="s">
        <v>186</v>
      </c>
      <c r="B46" s="21" t="s">
        <v>185</v>
      </c>
      <c r="C46" s="21" t="s">
        <v>174</v>
      </c>
      <c r="D46" s="24">
        <v>11500</v>
      </c>
      <c r="E46" s="22">
        <v>954.20675000000006</v>
      </c>
      <c r="F46" s="23">
        <v>0.64478371406177004</v>
      </c>
      <c r="G46" s="22"/>
    </row>
    <row r="47" spans="1:7" x14ac:dyDescent="0.2">
      <c r="A47" s="21" t="s">
        <v>194</v>
      </c>
      <c r="B47" s="21" t="s">
        <v>193</v>
      </c>
      <c r="C47" s="21" t="s">
        <v>195</v>
      </c>
      <c r="D47" s="24">
        <v>38944</v>
      </c>
      <c r="E47" s="22">
        <v>942.44479999999999</v>
      </c>
      <c r="F47" s="23">
        <v>0.63683584133334004</v>
      </c>
      <c r="G47" s="22"/>
    </row>
    <row r="48" spans="1:7" x14ac:dyDescent="0.2">
      <c r="A48" s="21" t="s">
        <v>197</v>
      </c>
      <c r="B48" s="21" t="s">
        <v>196</v>
      </c>
      <c r="C48" s="21" t="s">
        <v>100</v>
      </c>
      <c r="D48" s="24">
        <v>377600</v>
      </c>
      <c r="E48" s="22">
        <v>936.82560000000001</v>
      </c>
      <c r="F48" s="23">
        <v>0.63303879352786596</v>
      </c>
      <c r="G48" s="22"/>
    </row>
    <row r="49" spans="1:7" x14ac:dyDescent="0.2">
      <c r="A49" s="21" t="s">
        <v>191</v>
      </c>
      <c r="B49" s="21" t="s">
        <v>190</v>
      </c>
      <c r="C49" s="21" t="s">
        <v>192</v>
      </c>
      <c r="D49" s="24">
        <v>168000</v>
      </c>
      <c r="E49" s="22">
        <v>929.20799999999997</v>
      </c>
      <c r="F49" s="23">
        <v>0.62789137194419198</v>
      </c>
      <c r="G49" s="22"/>
    </row>
    <row r="50" spans="1:7" x14ac:dyDescent="0.2">
      <c r="A50" s="21" t="s">
        <v>199</v>
      </c>
      <c r="B50" s="21" t="s">
        <v>198</v>
      </c>
      <c r="C50" s="21" t="s">
        <v>153</v>
      </c>
      <c r="D50" s="24">
        <v>106300</v>
      </c>
      <c r="E50" s="22">
        <v>924.70370000000003</v>
      </c>
      <c r="F50" s="23">
        <v>0.62484769269622198</v>
      </c>
      <c r="G50" s="22"/>
    </row>
    <row r="51" spans="1:7" x14ac:dyDescent="0.2">
      <c r="A51" s="21" t="s">
        <v>201</v>
      </c>
      <c r="B51" s="21" t="s">
        <v>200</v>
      </c>
      <c r="C51" s="21" t="s">
        <v>108</v>
      </c>
      <c r="D51" s="24">
        <v>308982</v>
      </c>
      <c r="E51" s="22">
        <v>740.166381</v>
      </c>
      <c r="F51" s="23">
        <v>0.50015075680908605</v>
      </c>
      <c r="G51" s="22"/>
    </row>
    <row r="52" spans="1:7" x14ac:dyDescent="0.2">
      <c r="A52" s="21" t="s">
        <v>246</v>
      </c>
      <c r="B52" s="21" t="s">
        <v>245</v>
      </c>
      <c r="C52" s="21" t="s">
        <v>247</v>
      </c>
      <c r="D52" s="24">
        <v>31000</v>
      </c>
      <c r="E52" s="22">
        <v>523.35749999999996</v>
      </c>
      <c r="F52" s="23">
        <v>0.35364703994399799</v>
      </c>
      <c r="G52" s="22"/>
    </row>
    <row r="53" spans="1:7" x14ac:dyDescent="0.2">
      <c r="A53" s="21" t="s">
        <v>203</v>
      </c>
      <c r="B53" s="21" t="s">
        <v>202</v>
      </c>
      <c r="C53" s="21" t="s">
        <v>171</v>
      </c>
      <c r="D53" s="24">
        <v>129000</v>
      </c>
      <c r="E53" s="22">
        <v>301.21499999999997</v>
      </c>
      <c r="F53" s="23">
        <v>0.20353925020035299</v>
      </c>
      <c r="G53" s="22"/>
    </row>
    <row r="54" spans="1:7" ht="10.5" x14ac:dyDescent="0.25">
      <c r="A54" s="20" t="s">
        <v>25</v>
      </c>
      <c r="B54" s="20"/>
      <c r="C54" s="20"/>
      <c r="D54" s="20"/>
      <c r="E54" s="25">
        <f>SUM(E7:E53)</f>
        <v>102244.721483</v>
      </c>
      <c r="F54" s="26">
        <f>SUM(F7:F53)</f>
        <v>69.089567078644066</v>
      </c>
      <c r="G54" s="25"/>
    </row>
    <row r="55" spans="1:7" x14ac:dyDescent="0.2">
      <c r="A55" s="21"/>
      <c r="B55" s="21"/>
      <c r="C55" s="21"/>
      <c r="D55" s="21"/>
      <c r="E55" s="22"/>
      <c r="F55" s="23"/>
      <c r="G55" s="22"/>
    </row>
    <row r="56" spans="1:7" ht="10.5" x14ac:dyDescent="0.25">
      <c r="A56" s="20" t="s">
        <v>253</v>
      </c>
      <c r="B56" s="21"/>
      <c r="C56" s="21"/>
      <c r="D56" s="21"/>
      <c r="E56" s="22"/>
      <c r="F56" s="23"/>
      <c r="G56" s="22"/>
    </row>
    <row r="57" spans="1:7" x14ac:dyDescent="0.2">
      <c r="A57" s="21"/>
      <c r="B57" s="21" t="s">
        <v>254</v>
      </c>
      <c r="C57" s="21" t="s">
        <v>171</v>
      </c>
      <c r="D57" s="24">
        <v>27500</v>
      </c>
      <c r="E57" s="22">
        <v>2.7499999999999998E-3</v>
      </c>
      <c r="F57" s="23">
        <v>1.8582505454607901E-6</v>
      </c>
      <c r="G57" s="22"/>
    </row>
    <row r="58" spans="1:7" x14ac:dyDescent="0.2">
      <c r="A58" s="21" t="s">
        <v>256</v>
      </c>
      <c r="B58" s="21" t="s">
        <v>255</v>
      </c>
      <c r="C58" s="21" t="s">
        <v>168</v>
      </c>
      <c r="D58" s="24">
        <v>27000</v>
      </c>
      <c r="E58" s="22">
        <v>2.7000000000000001E-3</v>
      </c>
      <c r="F58" s="23">
        <v>1.8244641719069599E-6</v>
      </c>
      <c r="G58" s="22"/>
    </row>
    <row r="59" spans="1:7" ht="10.5" x14ac:dyDescent="0.25">
      <c r="A59" s="20" t="s">
        <v>25</v>
      </c>
      <c r="B59" s="20"/>
      <c r="C59" s="20"/>
      <c r="D59" s="20"/>
      <c r="E59" s="25">
        <f>SUM(E56:E58)</f>
        <v>5.45E-3</v>
      </c>
      <c r="F59" s="26">
        <f>SUM(F56:F58)</f>
        <v>3.6827147173677498E-6</v>
      </c>
      <c r="G59" s="25"/>
    </row>
    <row r="60" spans="1:7" x14ac:dyDescent="0.2">
      <c r="A60" s="21"/>
      <c r="B60" s="21"/>
      <c r="C60" s="21"/>
      <c r="D60" s="21"/>
      <c r="E60" s="22"/>
      <c r="F60" s="23"/>
      <c r="G60" s="22"/>
    </row>
    <row r="61" spans="1:7" ht="10.5" x14ac:dyDescent="0.25">
      <c r="A61" s="20" t="s">
        <v>24</v>
      </c>
      <c r="B61" s="21"/>
      <c r="C61" s="21"/>
      <c r="D61" s="21"/>
      <c r="E61" s="22"/>
      <c r="F61" s="23"/>
      <c r="G61" s="22"/>
    </row>
    <row r="62" spans="1:7" ht="10.5" x14ac:dyDescent="0.25">
      <c r="A62" s="20" t="s">
        <v>43</v>
      </c>
      <c r="B62" s="21"/>
      <c r="C62" s="21"/>
      <c r="D62" s="21"/>
      <c r="E62" s="22"/>
      <c r="F62" s="23"/>
      <c r="G62" s="22"/>
    </row>
    <row r="63" spans="1:7" x14ac:dyDescent="0.2">
      <c r="A63" s="21" t="s">
        <v>258</v>
      </c>
      <c r="B63" s="21" t="s">
        <v>257</v>
      </c>
      <c r="C63" s="21" t="s">
        <v>75</v>
      </c>
      <c r="D63" s="24">
        <v>4000</v>
      </c>
      <c r="E63" s="22">
        <v>4048.1131802999998</v>
      </c>
      <c r="F63" s="23">
        <v>2.7354212819561798</v>
      </c>
      <c r="G63" s="22">
        <v>7.48</v>
      </c>
    </row>
    <row r="64" spans="1:7" x14ac:dyDescent="0.2">
      <c r="A64" s="21" t="s">
        <v>209</v>
      </c>
      <c r="B64" s="21" t="s">
        <v>208</v>
      </c>
      <c r="C64" s="21" t="s">
        <v>74</v>
      </c>
      <c r="D64" s="24">
        <v>3500</v>
      </c>
      <c r="E64" s="22">
        <v>3487.5397131</v>
      </c>
      <c r="F64" s="23">
        <v>2.3566263906124498</v>
      </c>
      <c r="G64" s="22">
        <v>7.6449999999999996</v>
      </c>
    </row>
    <row r="65" spans="1:7" x14ac:dyDescent="0.2">
      <c r="A65" s="21" t="s">
        <v>205</v>
      </c>
      <c r="B65" s="21" t="s">
        <v>204</v>
      </c>
      <c r="C65" s="21" t="s">
        <v>74</v>
      </c>
      <c r="D65" s="24">
        <v>300</v>
      </c>
      <c r="E65" s="22">
        <v>3086.0991638999999</v>
      </c>
      <c r="F65" s="23">
        <v>2.0853619835139101</v>
      </c>
      <c r="G65" s="22">
        <v>7.8425000000000002</v>
      </c>
    </row>
    <row r="66" spans="1:7" x14ac:dyDescent="0.2">
      <c r="A66" s="21" t="s">
        <v>207</v>
      </c>
      <c r="B66" s="21" t="s">
        <v>206</v>
      </c>
      <c r="C66" s="21" t="s">
        <v>74</v>
      </c>
      <c r="D66" s="24">
        <v>2000</v>
      </c>
      <c r="E66" s="22">
        <v>2050.0061639</v>
      </c>
      <c r="F66" s="23">
        <v>1.38524548082369</v>
      </c>
      <c r="G66" s="22">
        <v>7.98</v>
      </c>
    </row>
    <row r="67" spans="1:7" x14ac:dyDescent="0.2">
      <c r="A67" s="21" t="s">
        <v>260</v>
      </c>
      <c r="B67" s="21" t="s">
        <v>259</v>
      </c>
      <c r="C67" s="21" t="s">
        <v>74</v>
      </c>
      <c r="D67" s="24">
        <v>200</v>
      </c>
      <c r="E67" s="22">
        <v>2008.2909508</v>
      </c>
      <c r="F67" s="23">
        <v>1.35705736537021</v>
      </c>
      <c r="G67" s="22">
        <v>7.7549999999999999</v>
      </c>
    </row>
    <row r="68" spans="1:7" x14ac:dyDescent="0.2">
      <c r="A68" s="21" t="s">
        <v>262</v>
      </c>
      <c r="B68" s="21" t="s">
        <v>261</v>
      </c>
      <c r="C68" s="21" t="s">
        <v>74</v>
      </c>
      <c r="D68" s="24">
        <v>150</v>
      </c>
      <c r="E68" s="22">
        <v>1517.1658606999999</v>
      </c>
      <c r="F68" s="23">
        <v>1.02519065025464</v>
      </c>
      <c r="G68" s="22">
        <v>7.8075000000000001</v>
      </c>
    </row>
    <row r="69" spans="1:7" ht="10.5" x14ac:dyDescent="0.25">
      <c r="A69" s="20" t="s">
        <v>25</v>
      </c>
      <c r="B69" s="20"/>
      <c r="C69" s="20"/>
      <c r="D69" s="20"/>
      <c r="E69" s="25">
        <f>SUM(E62:E68)</f>
        <v>16197.215032699998</v>
      </c>
      <c r="F69" s="26">
        <f>SUM(F62:F68)</f>
        <v>10.944903152531079</v>
      </c>
      <c r="G69" s="25"/>
    </row>
    <row r="70" spans="1:7" x14ac:dyDescent="0.2">
      <c r="A70" s="21"/>
      <c r="B70" s="21"/>
      <c r="C70" s="21"/>
      <c r="D70" s="21"/>
      <c r="E70" s="22"/>
      <c r="F70" s="23"/>
      <c r="G70" s="22"/>
    </row>
    <row r="71" spans="1:7" ht="10.5" x14ac:dyDescent="0.25">
      <c r="A71" s="20" t="s">
        <v>45</v>
      </c>
      <c r="B71" s="21"/>
      <c r="C71" s="21"/>
      <c r="D71" s="21"/>
      <c r="E71" s="22"/>
      <c r="F71" s="23"/>
      <c r="G71" s="22"/>
    </row>
    <row r="72" spans="1:7" ht="10.5" x14ac:dyDescent="0.25">
      <c r="A72" s="20" t="s">
        <v>53</v>
      </c>
      <c r="B72" s="21"/>
      <c r="C72" s="21"/>
      <c r="D72" s="21"/>
      <c r="E72" s="22"/>
      <c r="F72" s="23"/>
      <c r="G72" s="22"/>
    </row>
    <row r="73" spans="1:7" x14ac:dyDescent="0.2">
      <c r="A73" s="21" t="s">
        <v>55</v>
      </c>
      <c r="B73" s="21" t="s">
        <v>54</v>
      </c>
      <c r="C73" s="21" t="s">
        <v>47</v>
      </c>
      <c r="D73" s="24">
        <v>700</v>
      </c>
      <c r="E73" s="22">
        <v>3494.6554999999998</v>
      </c>
      <c r="F73" s="23">
        <v>2.36143472329911</v>
      </c>
      <c r="G73" s="22">
        <v>7.9770000000000003</v>
      </c>
    </row>
    <row r="74" spans="1:7" ht="10.5" x14ac:dyDescent="0.25">
      <c r="A74" s="20" t="s">
        <v>25</v>
      </c>
      <c r="B74" s="20"/>
      <c r="C74" s="20"/>
      <c r="D74" s="20"/>
      <c r="E74" s="25">
        <f>SUM(E72:E73)</f>
        <v>3494.6554999999998</v>
      </c>
      <c r="F74" s="26">
        <f>SUM(F72:F73)</f>
        <v>2.36143472329911</v>
      </c>
      <c r="G74" s="25"/>
    </row>
    <row r="75" spans="1:7" x14ac:dyDescent="0.2">
      <c r="A75" s="21"/>
      <c r="B75" s="21"/>
      <c r="C75" s="21"/>
      <c r="D75" s="21"/>
      <c r="E75" s="22"/>
      <c r="F75" s="23"/>
      <c r="G75" s="22"/>
    </row>
    <row r="76" spans="1:7" ht="10.5" x14ac:dyDescent="0.25">
      <c r="A76" s="20" t="s">
        <v>60</v>
      </c>
      <c r="B76" s="21"/>
      <c r="C76" s="21"/>
      <c r="D76" s="21"/>
      <c r="E76" s="22"/>
      <c r="F76" s="23"/>
      <c r="G76" s="22"/>
    </row>
    <row r="77" spans="1:7" x14ac:dyDescent="0.2">
      <c r="A77" s="21" t="s">
        <v>66</v>
      </c>
      <c r="B77" s="21" t="s">
        <v>65</v>
      </c>
      <c r="C77" s="21" t="s">
        <v>63</v>
      </c>
      <c r="D77" s="24">
        <v>7400000</v>
      </c>
      <c r="E77" s="22">
        <v>7295.6826111</v>
      </c>
      <c r="F77" s="23">
        <v>4.9298931605765004</v>
      </c>
      <c r="G77" s="22">
        <v>7.2816192796125101</v>
      </c>
    </row>
    <row r="78" spans="1:7" x14ac:dyDescent="0.2">
      <c r="A78" s="21" t="s">
        <v>62</v>
      </c>
      <c r="B78" s="21" t="s">
        <v>61</v>
      </c>
      <c r="C78" s="21" t="s">
        <v>63</v>
      </c>
      <c r="D78" s="24">
        <v>5000000</v>
      </c>
      <c r="E78" s="22">
        <v>4882.2555555999998</v>
      </c>
      <c r="F78" s="23">
        <v>3.29907419973551</v>
      </c>
      <c r="G78" s="22">
        <v>7.2990200878125098</v>
      </c>
    </row>
    <row r="79" spans="1:7" x14ac:dyDescent="0.2">
      <c r="A79" s="21" t="s">
        <v>211</v>
      </c>
      <c r="B79" s="21" t="s">
        <v>210</v>
      </c>
      <c r="C79" s="21" t="s">
        <v>63</v>
      </c>
      <c r="D79" s="24">
        <v>4000000</v>
      </c>
      <c r="E79" s="22">
        <v>3904.9168888999998</v>
      </c>
      <c r="F79" s="23">
        <v>2.6386596141009</v>
      </c>
      <c r="G79" s="22">
        <v>7.2680852104499998</v>
      </c>
    </row>
    <row r="80" spans="1:7" x14ac:dyDescent="0.2">
      <c r="A80" s="21" t="s">
        <v>67</v>
      </c>
      <c r="B80" s="21" t="s">
        <v>847</v>
      </c>
      <c r="C80" s="21" t="s">
        <v>63</v>
      </c>
      <c r="D80" s="24">
        <v>3000000</v>
      </c>
      <c r="E80" s="22">
        <v>3033.95</v>
      </c>
      <c r="F80" s="23">
        <v>2.0501233608730001</v>
      </c>
      <c r="G80" s="22">
        <v>7.2945930280499898</v>
      </c>
    </row>
    <row r="81" spans="1:7" x14ac:dyDescent="0.2">
      <c r="A81" s="21" t="s">
        <v>71</v>
      </c>
      <c r="B81" s="21" t="s">
        <v>70</v>
      </c>
      <c r="C81" s="21" t="s">
        <v>63</v>
      </c>
      <c r="D81" s="24">
        <v>1250000</v>
      </c>
      <c r="E81" s="22">
        <v>1276.8887500000001</v>
      </c>
      <c r="F81" s="23">
        <v>0.86282880588372501</v>
      </c>
      <c r="G81" s="22">
        <v>7.2913892928000097</v>
      </c>
    </row>
    <row r="82" spans="1:7" ht="10.5" x14ac:dyDescent="0.25">
      <c r="A82" s="20" t="s">
        <v>25</v>
      </c>
      <c r="B82" s="20"/>
      <c r="C82" s="20"/>
      <c r="D82" s="20"/>
      <c r="E82" s="25">
        <f>SUM(E77:E81)</f>
        <v>20393.6938056</v>
      </c>
      <c r="F82" s="26">
        <f>SUM(F77:F81)</f>
        <v>13.780579141169635</v>
      </c>
      <c r="G82" s="25"/>
    </row>
    <row r="83" spans="1:7" x14ac:dyDescent="0.2">
      <c r="A83" s="21"/>
      <c r="B83" s="21"/>
      <c r="C83" s="21"/>
      <c r="D83" s="21"/>
      <c r="E83" s="22"/>
      <c r="F83" s="23"/>
      <c r="G83" s="22"/>
    </row>
    <row r="84" spans="1:7" ht="10.5" x14ac:dyDescent="0.25">
      <c r="A84" s="20" t="s">
        <v>26</v>
      </c>
      <c r="B84" s="20"/>
      <c r="C84" s="20"/>
      <c r="D84" s="20"/>
      <c r="E84" s="25">
        <f>E54+E59+E69+E74+E82</f>
        <v>142330.2912713</v>
      </c>
      <c r="F84" s="26">
        <f>F54+F59+F69+F74+F82</f>
        <v>96.17648777835862</v>
      </c>
      <c r="G84" s="25"/>
    </row>
    <row r="85" spans="1:7" ht="10.5" x14ac:dyDescent="0.25">
      <c r="A85" s="20"/>
      <c r="B85" s="20"/>
      <c r="C85" s="20"/>
      <c r="D85" s="20"/>
      <c r="E85" s="25"/>
      <c r="F85" s="26"/>
      <c r="G85" s="25"/>
    </row>
    <row r="86" spans="1:7" ht="10.5" x14ac:dyDescent="0.25">
      <c r="A86" s="20" t="s">
        <v>28</v>
      </c>
      <c r="B86" s="20"/>
      <c r="C86" s="20"/>
      <c r="D86" s="20"/>
      <c r="E86" s="25">
        <f>E88-(E54+E59+E69+E74+E82)</f>
        <v>5658.3643337000103</v>
      </c>
      <c r="F86" s="26">
        <f>F88-(F54+F59+F69+F74+F82)</f>
        <v>3.8235122216413799</v>
      </c>
      <c r="G86" s="25"/>
    </row>
    <row r="87" spans="1:7" ht="10.5" x14ac:dyDescent="0.25">
      <c r="A87" s="20"/>
      <c r="B87" s="20"/>
      <c r="C87" s="20"/>
      <c r="D87" s="20"/>
      <c r="E87" s="25"/>
      <c r="F87" s="26"/>
      <c r="G87" s="25"/>
    </row>
    <row r="88" spans="1:7" ht="10.5" x14ac:dyDescent="0.25">
      <c r="A88" s="27" t="s">
        <v>27</v>
      </c>
      <c r="B88" s="27"/>
      <c r="C88" s="27"/>
      <c r="D88" s="27"/>
      <c r="E88" s="28">
        <v>147988.65560500001</v>
      </c>
      <c r="F88" s="29">
        <v>100</v>
      </c>
      <c r="G88" s="28"/>
    </row>
    <row r="90" spans="1:7" ht="10.5" x14ac:dyDescent="0.25">
      <c r="A90" s="14" t="s">
        <v>56</v>
      </c>
      <c r="F90" s="15" t="s">
        <v>29</v>
      </c>
    </row>
    <row r="91" spans="1:7" ht="10.5" x14ac:dyDescent="0.25">
      <c r="A91" s="14" t="s">
        <v>31</v>
      </c>
    </row>
    <row r="92" spans="1:7" ht="10.5" x14ac:dyDescent="0.25">
      <c r="A92" s="14" t="s">
        <v>44</v>
      </c>
    </row>
    <row r="94" spans="1:7" ht="10.5" x14ac:dyDescent="0.25">
      <c r="A94" s="14" t="s">
        <v>32</v>
      </c>
    </row>
    <row r="95" spans="1:7" ht="10.5" x14ac:dyDescent="0.25">
      <c r="A95" s="14" t="s">
        <v>33</v>
      </c>
    </row>
    <row r="96" spans="1:7" ht="10.5" x14ac:dyDescent="0.25">
      <c r="A96" s="14" t="s">
        <v>34</v>
      </c>
      <c r="B96" s="14"/>
      <c r="C96" s="30" t="s">
        <v>36</v>
      </c>
      <c r="D96" s="14" t="s">
        <v>35</v>
      </c>
    </row>
    <row r="97" spans="1:5" x14ac:dyDescent="0.2">
      <c r="A97" s="7" t="s">
        <v>72</v>
      </c>
      <c r="C97" s="31">
        <v>177.64609999999999</v>
      </c>
      <c r="D97" s="31">
        <v>202.10040000000001</v>
      </c>
    </row>
    <row r="98" spans="1:5" x14ac:dyDescent="0.2">
      <c r="A98" s="7" t="s">
        <v>80</v>
      </c>
      <c r="C98" s="31">
        <v>24.245699999999999</v>
      </c>
      <c r="D98" s="31">
        <v>25.418700000000001</v>
      </c>
    </row>
    <row r="99" spans="1:5" x14ac:dyDescent="0.2">
      <c r="A99" s="7" t="s">
        <v>73</v>
      </c>
      <c r="C99" s="31">
        <v>197.87530000000001</v>
      </c>
      <c r="D99" s="31">
        <v>226.4667</v>
      </c>
    </row>
    <row r="100" spans="1:5" x14ac:dyDescent="0.2">
      <c r="A100" s="7" t="s">
        <v>81</v>
      </c>
      <c r="C100" s="31">
        <v>28.3218</v>
      </c>
      <c r="D100" s="31">
        <v>29.697099999999999</v>
      </c>
    </row>
    <row r="102" spans="1:5" ht="10.5" x14ac:dyDescent="0.25">
      <c r="A102" s="14" t="s">
        <v>38</v>
      </c>
    </row>
    <row r="103" spans="1:5" ht="10.5" x14ac:dyDescent="0.25">
      <c r="A103" s="84" t="s">
        <v>57</v>
      </c>
      <c r="B103" s="85"/>
      <c r="C103" s="35" t="s">
        <v>58</v>
      </c>
    </row>
    <row r="104" spans="1:5" x14ac:dyDescent="0.2">
      <c r="A104" s="80" t="s">
        <v>80</v>
      </c>
      <c r="B104" s="81"/>
      <c r="C104" s="36">
        <v>2</v>
      </c>
    </row>
    <row r="105" spans="1:5" x14ac:dyDescent="0.2">
      <c r="A105" s="80" t="s">
        <v>81</v>
      </c>
      <c r="B105" s="81"/>
      <c r="C105" s="36">
        <v>2.5</v>
      </c>
    </row>
    <row r="106" spans="1:5" x14ac:dyDescent="0.2">
      <c r="A106" s="7" t="s">
        <v>59</v>
      </c>
    </row>
    <row r="107" spans="1:5" x14ac:dyDescent="0.2">
      <c r="A107" s="7" t="s">
        <v>37</v>
      </c>
    </row>
    <row r="109" spans="1:5" ht="10.5" x14ac:dyDescent="0.25">
      <c r="A109" s="14" t="s">
        <v>40</v>
      </c>
      <c r="D109" s="32">
        <v>0.31159649969325098</v>
      </c>
    </row>
    <row r="111" spans="1:5" ht="10.5" x14ac:dyDescent="0.25">
      <c r="A111" s="14" t="s">
        <v>41</v>
      </c>
      <c r="D111" s="33">
        <v>2.7019878733375302</v>
      </c>
      <c r="E111" s="10" t="s">
        <v>42</v>
      </c>
    </row>
    <row r="113" spans="1:4" ht="10.5" x14ac:dyDescent="0.25">
      <c r="A113" s="14" t="s">
        <v>1219</v>
      </c>
      <c r="D113" s="30" t="s">
        <v>39</v>
      </c>
    </row>
    <row r="115" spans="1:4" ht="10.5" x14ac:dyDescent="0.25">
      <c r="A115" s="14" t="s">
        <v>822</v>
      </c>
    </row>
    <row r="116" spans="1:4" ht="10.5" x14ac:dyDescent="0.25">
      <c r="A116" s="14"/>
    </row>
    <row r="117" spans="1:4" ht="10.5" x14ac:dyDescent="0.25">
      <c r="A117" s="51" t="s">
        <v>820</v>
      </c>
    </row>
    <row r="118" spans="1:4" x14ac:dyDescent="0.2">
      <c r="A118" s="52"/>
    </row>
    <row r="119" spans="1:4" x14ac:dyDescent="0.2">
      <c r="A119" s="53"/>
    </row>
    <row r="120" spans="1:4" x14ac:dyDescent="0.2">
      <c r="A120" s="53"/>
    </row>
    <row r="121" spans="1:4" x14ac:dyDescent="0.2">
      <c r="A121" s="53"/>
    </row>
    <row r="122" spans="1:4" x14ac:dyDescent="0.2">
      <c r="A122" s="53"/>
    </row>
    <row r="123" spans="1:4" x14ac:dyDescent="0.2">
      <c r="A123" s="53"/>
    </row>
    <row r="124" spans="1:4" x14ac:dyDescent="0.2">
      <c r="A124" s="53"/>
    </row>
    <row r="125" spans="1:4" x14ac:dyDescent="0.2">
      <c r="A125" s="53"/>
    </row>
    <row r="126" spans="1:4" x14ac:dyDescent="0.2">
      <c r="A126" s="53"/>
    </row>
    <row r="127" spans="1:4" x14ac:dyDescent="0.2">
      <c r="A127" s="53"/>
    </row>
    <row r="128" spans="1:4" x14ac:dyDescent="0.2">
      <c r="A128" s="53"/>
    </row>
    <row r="129" spans="1:1" x14ac:dyDescent="0.2">
      <c r="A129" s="53"/>
    </row>
    <row r="130" spans="1:1" ht="10.5" x14ac:dyDescent="0.25">
      <c r="A130" s="51" t="s">
        <v>823</v>
      </c>
    </row>
    <row r="131" spans="1:1" x14ac:dyDescent="0.2">
      <c r="A131" s="53"/>
    </row>
    <row r="132" spans="1:1" ht="10.5" x14ac:dyDescent="0.25">
      <c r="A132" s="51" t="s">
        <v>821</v>
      </c>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sheetData>
  <mergeCells count="4">
    <mergeCell ref="A1:G1"/>
    <mergeCell ref="A103:B103"/>
    <mergeCell ref="A104:B104"/>
    <mergeCell ref="A105:B105"/>
  </mergeCells>
  <conditionalFormatting sqref="F2:F3 F247:F65536">
    <cfRule type="cellIs" dxfId="63" priority="3" stopIfTrue="1" operator="between">
      <formula>0.009</formula>
      <formula>-0.009</formula>
    </cfRule>
  </conditionalFormatting>
  <conditionalFormatting sqref="F5:F147">
    <cfRule type="cellIs" dxfId="62"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154"/>
  <sheetViews>
    <sheetView workbookViewId="0">
      <selection sqref="A1:I1"/>
    </sheetView>
  </sheetViews>
  <sheetFormatPr defaultColWidth="9.1796875" defaultRowHeight="10" x14ac:dyDescent="0.2"/>
  <cols>
    <col min="1" max="1" width="38.7265625" style="7" bestFit="1" customWidth="1"/>
    <col min="2" max="2" width="43.54296875" style="7" bestFit="1" customWidth="1"/>
    <col min="3" max="3" width="35.453125" style="7" bestFit="1" customWidth="1"/>
    <col min="4" max="4" width="15.54296875" style="7" bestFit="1" customWidth="1"/>
    <col min="5" max="5" width="21.81640625" style="10" customWidth="1"/>
    <col min="6" max="6" width="16.54296875" style="11" customWidth="1"/>
    <col min="7" max="7" width="24" style="10" customWidth="1"/>
    <col min="8" max="8" width="19" style="7" customWidth="1"/>
    <col min="9" max="16384" width="9.1796875" style="7"/>
  </cols>
  <sheetData>
    <row r="1" spans="1:11" s="1" customFormat="1" ht="15" customHeight="1" x14ac:dyDescent="0.25">
      <c r="A1" s="82" t="s">
        <v>10</v>
      </c>
      <c r="B1" s="83"/>
      <c r="C1" s="83"/>
      <c r="D1" s="83"/>
      <c r="E1" s="83"/>
      <c r="F1" s="83"/>
      <c r="G1" s="83"/>
      <c r="H1" s="83"/>
      <c r="I1" s="83"/>
    </row>
    <row r="2" spans="1:11" s="1" customFormat="1" ht="11.5" x14ac:dyDescent="0.25">
      <c r="E2" s="5"/>
      <c r="F2" s="9"/>
      <c r="G2" s="10"/>
    </row>
    <row r="3" spans="1:11" s="1" customFormat="1" ht="11.5" x14ac:dyDescent="0.25">
      <c r="A3" s="8" t="s">
        <v>7</v>
      </c>
      <c r="B3" s="2"/>
      <c r="C3" s="3"/>
      <c r="D3" s="3"/>
      <c r="E3" s="4"/>
      <c r="F3" s="9"/>
      <c r="G3" s="10"/>
    </row>
    <row r="4" spans="1:11" s="1" customFormat="1" ht="40.5" customHeight="1" x14ac:dyDescent="0.25">
      <c r="A4" s="37" t="s">
        <v>2</v>
      </c>
      <c r="B4" s="37" t="s">
        <v>0</v>
      </c>
      <c r="C4" s="38" t="s">
        <v>4</v>
      </c>
      <c r="D4" s="38" t="s">
        <v>1</v>
      </c>
      <c r="E4" s="55" t="s">
        <v>6</v>
      </c>
      <c r="F4" s="55" t="s">
        <v>213</v>
      </c>
      <c r="G4" s="55" t="s">
        <v>214</v>
      </c>
      <c r="H4" s="55" t="s">
        <v>215</v>
      </c>
      <c r="I4" s="55" t="s">
        <v>5</v>
      </c>
      <c r="J4" s="34"/>
      <c r="K4" s="34"/>
    </row>
    <row r="5" spans="1:11" ht="10.5" x14ac:dyDescent="0.25">
      <c r="A5" s="39" t="s">
        <v>84</v>
      </c>
      <c r="B5" s="40"/>
      <c r="C5" s="40"/>
      <c r="D5" s="40"/>
      <c r="E5" s="41"/>
      <c r="F5" s="42"/>
      <c r="G5" s="41"/>
      <c r="H5" s="40"/>
      <c r="I5" s="40"/>
    </row>
    <row r="6" spans="1:11" ht="10.5" x14ac:dyDescent="0.25">
      <c r="A6" s="39" t="s">
        <v>43</v>
      </c>
      <c r="B6" s="40"/>
      <c r="C6" s="40"/>
      <c r="D6" s="40"/>
      <c r="E6" s="41"/>
      <c r="F6" s="42"/>
      <c r="G6" s="41"/>
      <c r="H6" s="40"/>
      <c r="I6" s="40"/>
    </row>
    <row r="7" spans="1:11" x14ac:dyDescent="0.2">
      <c r="A7" s="40" t="s">
        <v>89</v>
      </c>
      <c r="B7" s="40" t="s">
        <v>88</v>
      </c>
      <c r="C7" s="40" t="s">
        <v>87</v>
      </c>
      <c r="D7" s="43">
        <v>447300</v>
      </c>
      <c r="E7" s="41">
        <v>7029.0958499999997</v>
      </c>
      <c r="F7" s="42">
        <v>5.3730833861681999</v>
      </c>
      <c r="G7" s="41"/>
      <c r="H7" s="41"/>
      <c r="I7" s="44"/>
    </row>
    <row r="8" spans="1:11" x14ac:dyDescent="0.2">
      <c r="A8" s="40" t="s">
        <v>86</v>
      </c>
      <c r="B8" s="40" t="s">
        <v>85</v>
      </c>
      <c r="C8" s="40" t="s">
        <v>87</v>
      </c>
      <c r="D8" s="43">
        <v>720000</v>
      </c>
      <c r="E8" s="41">
        <v>6903</v>
      </c>
      <c r="F8" s="42">
        <v>5.2766949556846701</v>
      </c>
      <c r="G8" s="41"/>
      <c r="H8" s="41"/>
      <c r="I8" s="44"/>
    </row>
    <row r="9" spans="1:11" x14ac:dyDescent="0.2">
      <c r="A9" s="40" t="s">
        <v>91</v>
      </c>
      <c r="B9" s="40" t="s">
        <v>90</v>
      </c>
      <c r="C9" s="40" t="s">
        <v>92</v>
      </c>
      <c r="D9" s="43">
        <v>168500</v>
      </c>
      <c r="E9" s="41">
        <v>4554.0495000000001</v>
      </c>
      <c r="F9" s="42">
        <v>3.4811429848744502</v>
      </c>
      <c r="G9" s="41"/>
      <c r="H9" s="41"/>
      <c r="I9" s="44"/>
    </row>
    <row r="10" spans="1:11" x14ac:dyDescent="0.2">
      <c r="A10" s="40" t="s">
        <v>94</v>
      </c>
      <c r="B10" s="40" t="s">
        <v>93</v>
      </c>
      <c r="C10" s="40" t="s">
        <v>95</v>
      </c>
      <c r="D10" s="43">
        <v>288196</v>
      </c>
      <c r="E10" s="41">
        <v>4136.909482</v>
      </c>
      <c r="F10" s="42">
        <v>3.1622786318692602</v>
      </c>
      <c r="G10" s="41"/>
      <c r="H10" s="41"/>
      <c r="I10" s="44"/>
    </row>
    <row r="11" spans="1:11" x14ac:dyDescent="0.2">
      <c r="A11" s="40" t="s">
        <v>97</v>
      </c>
      <c r="B11" s="40" t="s">
        <v>96</v>
      </c>
      <c r="C11" s="40" t="s">
        <v>87</v>
      </c>
      <c r="D11" s="43">
        <v>334400</v>
      </c>
      <c r="E11" s="41">
        <v>3255.384</v>
      </c>
      <c r="F11" s="42">
        <v>2.4884352211526299</v>
      </c>
      <c r="G11" s="41"/>
      <c r="H11" s="41"/>
      <c r="I11" s="44"/>
    </row>
    <row r="12" spans="1:11" x14ac:dyDescent="0.2">
      <c r="A12" s="40" t="s">
        <v>99</v>
      </c>
      <c r="B12" s="40" t="s">
        <v>98</v>
      </c>
      <c r="C12" s="40" t="s">
        <v>100</v>
      </c>
      <c r="D12" s="43">
        <v>129700</v>
      </c>
      <c r="E12" s="41">
        <v>3121.8789999999999</v>
      </c>
      <c r="F12" s="42">
        <v>2.3863831915917602</v>
      </c>
      <c r="G12" s="41"/>
      <c r="H12" s="41"/>
      <c r="I12" s="44"/>
    </row>
    <row r="13" spans="1:11" x14ac:dyDescent="0.2">
      <c r="A13" s="40" t="s">
        <v>102</v>
      </c>
      <c r="B13" s="40" t="s">
        <v>101</v>
      </c>
      <c r="C13" s="40" t="s">
        <v>95</v>
      </c>
      <c r="D13" s="43">
        <v>220200</v>
      </c>
      <c r="E13" s="41">
        <v>2581.0743000000002</v>
      </c>
      <c r="F13" s="42">
        <v>1.9729888076281801</v>
      </c>
      <c r="G13" s="41"/>
      <c r="H13" s="41"/>
      <c r="I13" s="44"/>
    </row>
    <row r="14" spans="1:11" x14ac:dyDescent="0.2">
      <c r="A14" s="40" t="s">
        <v>112</v>
      </c>
      <c r="B14" s="40" t="s">
        <v>111</v>
      </c>
      <c r="C14" s="40" t="s">
        <v>113</v>
      </c>
      <c r="D14" s="43">
        <v>419800</v>
      </c>
      <c r="E14" s="41">
        <v>2522.998</v>
      </c>
      <c r="F14" s="42">
        <v>1.9285949326093701</v>
      </c>
      <c r="G14" s="41"/>
      <c r="H14" s="41"/>
      <c r="I14" s="44"/>
    </row>
    <row r="15" spans="1:11" x14ac:dyDescent="0.2">
      <c r="A15" s="40" t="s">
        <v>110</v>
      </c>
      <c r="B15" s="40" t="s">
        <v>109</v>
      </c>
      <c r="C15" s="40" t="s">
        <v>87</v>
      </c>
      <c r="D15" s="43">
        <v>445700</v>
      </c>
      <c r="E15" s="41">
        <v>2501.9369499999998</v>
      </c>
      <c r="F15" s="42">
        <v>1.9124957385928001</v>
      </c>
      <c r="G15" s="41"/>
      <c r="H15" s="41"/>
      <c r="I15" s="44"/>
    </row>
    <row r="16" spans="1:11" x14ac:dyDescent="0.2">
      <c r="A16" s="40" t="s">
        <v>104</v>
      </c>
      <c r="B16" s="40" t="s">
        <v>103</v>
      </c>
      <c r="C16" s="40" t="s">
        <v>105</v>
      </c>
      <c r="D16" s="43">
        <v>218400</v>
      </c>
      <c r="E16" s="41">
        <v>2427.7343999999998</v>
      </c>
      <c r="F16" s="42">
        <v>1.8557748605276201</v>
      </c>
      <c r="G16" s="41"/>
      <c r="H16" s="41"/>
      <c r="I16" s="44"/>
    </row>
    <row r="17" spans="1:9" x14ac:dyDescent="0.2">
      <c r="A17" s="40" t="s">
        <v>117</v>
      </c>
      <c r="B17" s="40" t="s">
        <v>116</v>
      </c>
      <c r="C17" s="40" t="s">
        <v>118</v>
      </c>
      <c r="D17" s="43">
        <v>1024000</v>
      </c>
      <c r="E17" s="41">
        <v>2255.8719999999998</v>
      </c>
      <c r="F17" s="42">
        <v>1.72440220238596</v>
      </c>
      <c r="G17" s="41"/>
      <c r="H17" s="41"/>
      <c r="I17" s="44"/>
    </row>
    <row r="18" spans="1:9" x14ac:dyDescent="0.2">
      <c r="A18" s="40" t="s">
        <v>115</v>
      </c>
      <c r="B18" s="40" t="s">
        <v>114</v>
      </c>
      <c r="C18" s="40" t="s">
        <v>87</v>
      </c>
      <c r="D18" s="43">
        <v>153000</v>
      </c>
      <c r="E18" s="41">
        <v>2108.5695000000001</v>
      </c>
      <c r="F18" s="42">
        <v>1.6118032803651401</v>
      </c>
      <c r="G18" s="41"/>
      <c r="H18" s="41"/>
      <c r="I18" s="44"/>
    </row>
    <row r="19" spans="1:9" x14ac:dyDescent="0.2">
      <c r="A19" s="40" t="s">
        <v>123</v>
      </c>
      <c r="B19" s="40" t="s">
        <v>122</v>
      </c>
      <c r="C19" s="40" t="s">
        <v>124</v>
      </c>
      <c r="D19" s="43">
        <v>1816000</v>
      </c>
      <c r="E19" s="41">
        <v>2088.4</v>
      </c>
      <c r="F19" s="42">
        <v>1.59638559256148</v>
      </c>
      <c r="G19" s="41"/>
      <c r="H19" s="41"/>
      <c r="I19" s="44"/>
    </row>
    <row r="20" spans="1:9" x14ac:dyDescent="0.2">
      <c r="A20" s="40" t="s">
        <v>120</v>
      </c>
      <c r="B20" s="40" t="s">
        <v>119</v>
      </c>
      <c r="C20" s="40" t="s">
        <v>121</v>
      </c>
      <c r="D20" s="43">
        <v>242500</v>
      </c>
      <c r="E20" s="41">
        <v>2076.77</v>
      </c>
      <c r="F20" s="42">
        <v>1.5874955502125501</v>
      </c>
      <c r="G20" s="41"/>
      <c r="H20" s="41"/>
      <c r="I20" s="44"/>
    </row>
    <row r="21" spans="1:9" x14ac:dyDescent="0.2">
      <c r="A21" s="40" t="s">
        <v>107</v>
      </c>
      <c r="B21" s="40" t="s">
        <v>106</v>
      </c>
      <c r="C21" s="40" t="s">
        <v>108</v>
      </c>
      <c r="D21" s="43">
        <v>417600</v>
      </c>
      <c r="E21" s="41">
        <v>2020.7664</v>
      </c>
      <c r="F21" s="42">
        <v>1.5446860596113401</v>
      </c>
      <c r="G21" s="41"/>
      <c r="H21" s="41"/>
      <c r="I21" s="44"/>
    </row>
    <row r="22" spans="1:9" x14ac:dyDescent="0.2">
      <c r="A22" s="40" t="s">
        <v>126</v>
      </c>
      <c r="B22" s="40" t="s">
        <v>125</v>
      </c>
      <c r="C22" s="40" t="s">
        <v>127</v>
      </c>
      <c r="D22" s="43">
        <v>302000</v>
      </c>
      <c r="E22" s="41">
        <v>1721.5509999999999</v>
      </c>
      <c r="F22" s="42">
        <v>1.3159639979217601</v>
      </c>
      <c r="G22" s="41"/>
      <c r="H22" s="41"/>
      <c r="I22" s="44"/>
    </row>
    <row r="23" spans="1:9" x14ac:dyDescent="0.2">
      <c r="A23" s="40" t="s">
        <v>150</v>
      </c>
      <c r="B23" s="40" t="s">
        <v>149</v>
      </c>
      <c r="C23" s="40" t="s">
        <v>136</v>
      </c>
      <c r="D23" s="43">
        <v>335400</v>
      </c>
      <c r="E23" s="41">
        <v>1717.4157</v>
      </c>
      <c r="F23" s="42">
        <v>1.3128029495876701</v>
      </c>
      <c r="G23" s="41"/>
      <c r="H23" s="41"/>
      <c r="I23" s="44"/>
    </row>
    <row r="24" spans="1:9" x14ac:dyDescent="0.2">
      <c r="A24" s="40" t="s">
        <v>129</v>
      </c>
      <c r="B24" s="40" t="s">
        <v>128</v>
      </c>
      <c r="C24" s="40" t="s">
        <v>130</v>
      </c>
      <c r="D24" s="43">
        <v>1282000</v>
      </c>
      <c r="E24" s="41">
        <v>1707.624</v>
      </c>
      <c r="F24" s="42">
        <v>1.30531811487847</v>
      </c>
      <c r="G24" s="41"/>
      <c r="H24" s="41"/>
      <c r="I24" s="44"/>
    </row>
    <row r="25" spans="1:9" x14ac:dyDescent="0.2">
      <c r="A25" s="40" t="s">
        <v>138</v>
      </c>
      <c r="B25" s="40" t="s">
        <v>137</v>
      </c>
      <c r="C25" s="40" t="s">
        <v>139</v>
      </c>
      <c r="D25" s="43">
        <v>168000</v>
      </c>
      <c r="E25" s="41">
        <v>1692.684</v>
      </c>
      <c r="F25" s="42">
        <v>1.29389788850763</v>
      </c>
      <c r="G25" s="41"/>
      <c r="H25" s="41"/>
      <c r="I25" s="44"/>
    </row>
    <row r="26" spans="1:9" x14ac:dyDescent="0.2">
      <c r="A26" s="40" t="s">
        <v>132</v>
      </c>
      <c r="B26" s="40" t="s">
        <v>131</v>
      </c>
      <c r="C26" s="40" t="s">
        <v>133</v>
      </c>
      <c r="D26" s="43">
        <v>1365000</v>
      </c>
      <c r="E26" s="41">
        <v>1677.585</v>
      </c>
      <c r="F26" s="42">
        <v>1.2823561215750101</v>
      </c>
      <c r="G26" s="41"/>
      <c r="H26" s="41"/>
      <c r="I26" s="44"/>
    </row>
    <row r="27" spans="1:9" x14ac:dyDescent="0.2">
      <c r="A27" s="40" t="s">
        <v>144</v>
      </c>
      <c r="B27" s="40" t="s">
        <v>143</v>
      </c>
      <c r="C27" s="40" t="s">
        <v>145</v>
      </c>
      <c r="D27" s="43">
        <v>52100</v>
      </c>
      <c r="E27" s="41">
        <v>1645.9692500000001</v>
      </c>
      <c r="F27" s="42">
        <v>1.2581888510339101</v>
      </c>
      <c r="G27" s="41"/>
      <c r="H27" s="41"/>
      <c r="I27" s="44"/>
    </row>
    <row r="28" spans="1:9" x14ac:dyDescent="0.2">
      <c r="A28" s="40" t="s">
        <v>135</v>
      </c>
      <c r="B28" s="40" t="s">
        <v>134</v>
      </c>
      <c r="C28" s="40" t="s">
        <v>136</v>
      </c>
      <c r="D28" s="43">
        <v>112300</v>
      </c>
      <c r="E28" s="41">
        <v>1600.66805</v>
      </c>
      <c r="F28" s="42">
        <v>1.22356033973064</v>
      </c>
      <c r="G28" s="41"/>
      <c r="H28" s="41"/>
      <c r="I28" s="44"/>
    </row>
    <row r="29" spans="1:9" x14ac:dyDescent="0.2">
      <c r="A29" s="40" t="s">
        <v>147</v>
      </c>
      <c r="B29" s="40" t="s">
        <v>146</v>
      </c>
      <c r="C29" s="40" t="s">
        <v>148</v>
      </c>
      <c r="D29" s="43">
        <v>1625000</v>
      </c>
      <c r="E29" s="41">
        <v>1586</v>
      </c>
      <c r="F29" s="42">
        <v>1.2123479935848001</v>
      </c>
      <c r="G29" s="41"/>
      <c r="H29" s="41"/>
      <c r="I29" s="44"/>
    </row>
    <row r="30" spans="1:9" x14ac:dyDescent="0.2">
      <c r="A30" s="40" t="s">
        <v>162</v>
      </c>
      <c r="B30" s="40" t="s">
        <v>161</v>
      </c>
      <c r="C30" s="40" t="s">
        <v>163</v>
      </c>
      <c r="D30" s="43">
        <v>245600</v>
      </c>
      <c r="E30" s="41">
        <v>1384.9384</v>
      </c>
      <c r="F30" s="42">
        <v>1.0586552903395601</v>
      </c>
      <c r="G30" s="41"/>
      <c r="H30" s="41"/>
      <c r="I30" s="44"/>
    </row>
    <row r="31" spans="1:9" x14ac:dyDescent="0.2">
      <c r="A31" s="40" t="s">
        <v>155</v>
      </c>
      <c r="B31" s="40" t="s">
        <v>154</v>
      </c>
      <c r="C31" s="40" t="s">
        <v>95</v>
      </c>
      <c r="D31" s="43">
        <v>113000</v>
      </c>
      <c r="E31" s="41">
        <v>1358.2035000000001</v>
      </c>
      <c r="F31" s="42">
        <v>1.03821897106233</v>
      </c>
      <c r="G31" s="41"/>
      <c r="H31" s="41"/>
      <c r="I31" s="44"/>
    </row>
    <row r="32" spans="1:9" x14ac:dyDescent="0.2">
      <c r="A32" s="40" t="s">
        <v>159</v>
      </c>
      <c r="B32" s="40" t="s">
        <v>158</v>
      </c>
      <c r="C32" s="40" t="s">
        <v>160</v>
      </c>
      <c r="D32" s="43">
        <v>192000</v>
      </c>
      <c r="E32" s="41">
        <v>1291.008</v>
      </c>
      <c r="F32" s="42">
        <v>0.98685432440222498</v>
      </c>
      <c r="G32" s="41"/>
      <c r="H32" s="41"/>
      <c r="I32" s="44"/>
    </row>
    <row r="33" spans="1:9" x14ac:dyDescent="0.2">
      <c r="A33" s="40" t="s">
        <v>178</v>
      </c>
      <c r="B33" s="40" t="s">
        <v>177</v>
      </c>
      <c r="C33" s="40" t="s">
        <v>179</v>
      </c>
      <c r="D33" s="43">
        <v>730000</v>
      </c>
      <c r="E33" s="41">
        <v>1271.2950000000001</v>
      </c>
      <c r="F33" s="42">
        <v>0.971785587959893</v>
      </c>
      <c r="G33" s="41"/>
      <c r="H33" s="41"/>
      <c r="I33" s="44"/>
    </row>
    <row r="34" spans="1:9" x14ac:dyDescent="0.2">
      <c r="A34" s="40" t="s">
        <v>165</v>
      </c>
      <c r="B34" s="40" t="s">
        <v>164</v>
      </c>
      <c r="C34" s="40" t="s">
        <v>130</v>
      </c>
      <c r="D34" s="43">
        <v>32400</v>
      </c>
      <c r="E34" s="41">
        <v>1263.6972000000001</v>
      </c>
      <c r="F34" s="42">
        <v>0.96597778368141995</v>
      </c>
      <c r="G34" s="41"/>
      <c r="H34" s="41"/>
      <c r="I34" s="44"/>
    </row>
    <row r="35" spans="1:9" x14ac:dyDescent="0.2">
      <c r="A35" s="40" t="s">
        <v>167</v>
      </c>
      <c r="B35" s="40" t="s">
        <v>166</v>
      </c>
      <c r="C35" s="40" t="s">
        <v>168</v>
      </c>
      <c r="D35" s="43">
        <v>116500</v>
      </c>
      <c r="E35" s="41">
        <v>1256.1612500000001</v>
      </c>
      <c r="F35" s="42">
        <v>0.96021725791707202</v>
      </c>
      <c r="G35" s="41"/>
      <c r="H35" s="41"/>
      <c r="I35" s="44"/>
    </row>
    <row r="36" spans="1:9" x14ac:dyDescent="0.2">
      <c r="A36" s="40" t="s">
        <v>157</v>
      </c>
      <c r="B36" s="40" t="s">
        <v>156</v>
      </c>
      <c r="C36" s="40" t="s">
        <v>113</v>
      </c>
      <c r="D36" s="43">
        <v>12200</v>
      </c>
      <c r="E36" s="41">
        <v>1220.4636</v>
      </c>
      <c r="F36" s="42">
        <v>0.932929758324896</v>
      </c>
      <c r="G36" s="41"/>
      <c r="H36" s="41"/>
      <c r="I36" s="44"/>
    </row>
    <row r="37" spans="1:9" x14ac:dyDescent="0.2">
      <c r="A37" s="40" t="s">
        <v>152</v>
      </c>
      <c r="B37" s="40" t="s">
        <v>151</v>
      </c>
      <c r="C37" s="40" t="s">
        <v>153</v>
      </c>
      <c r="D37" s="43">
        <v>389400</v>
      </c>
      <c r="E37" s="41">
        <v>1168.3947000000001</v>
      </c>
      <c r="F37" s="42">
        <v>0.89312797620436102</v>
      </c>
      <c r="G37" s="41"/>
      <c r="H37" s="41"/>
      <c r="I37" s="44"/>
    </row>
    <row r="38" spans="1:9" x14ac:dyDescent="0.2">
      <c r="A38" s="40" t="s">
        <v>244</v>
      </c>
      <c r="B38" s="40" t="s">
        <v>243</v>
      </c>
      <c r="C38" s="40" t="s">
        <v>153</v>
      </c>
      <c r="D38" s="43">
        <v>441500</v>
      </c>
      <c r="E38" s="41">
        <v>1111.6969999999999</v>
      </c>
      <c r="F38" s="42">
        <v>0.84978791136459297</v>
      </c>
      <c r="G38" s="41"/>
      <c r="H38" s="41"/>
      <c r="I38" s="44"/>
    </row>
    <row r="39" spans="1:9" x14ac:dyDescent="0.2">
      <c r="A39" s="40" t="s">
        <v>183</v>
      </c>
      <c r="B39" s="40" t="s">
        <v>182</v>
      </c>
      <c r="C39" s="40" t="s">
        <v>184</v>
      </c>
      <c r="D39" s="43">
        <v>140600</v>
      </c>
      <c r="E39" s="41">
        <v>1089.1578999999999</v>
      </c>
      <c r="F39" s="42">
        <v>0.83255888698741298</v>
      </c>
      <c r="G39" s="41"/>
      <c r="H39" s="41"/>
      <c r="I39" s="44"/>
    </row>
    <row r="40" spans="1:9" x14ac:dyDescent="0.2">
      <c r="A40" s="40" t="s">
        <v>141</v>
      </c>
      <c r="B40" s="40" t="s">
        <v>140</v>
      </c>
      <c r="C40" s="40" t="s">
        <v>142</v>
      </c>
      <c r="D40" s="43">
        <v>311000</v>
      </c>
      <c r="E40" s="41">
        <v>1083.3685</v>
      </c>
      <c r="F40" s="42">
        <v>0.82813343460780398</v>
      </c>
      <c r="G40" s="41"/>
      <c r="H40" s="41"/>
      <c r="I40" s="44"/>
    </row>
    <row r="41" spans="1:9" x14ac:dyDescent="0.2">
      <c r="A41" s="40" t="s">
        <v>173</v>
      </c>
      <c r="B41" s="40" t="s">
        <v>172</v>
      </c>
      <c r="C41" s="40" t="s">
        <v>174</v>
      </c>
      <c r="D41" s="43">
        <v>300000</v>
      </c>
      <c r="E41" s="41">
        <v>1012.5</v>
      </c>
      <c r="F41" s="42">
        <v>0.77396112453001997</v>
      </c>
      <c r="G41" s="41"/>
      <c r="H41" s="41"/>
      <c r="I41" s="44"/>
    </row>
    <row r="42" spans="1:9" x14ac:dyDescent="0.2">
      <c r="A42" s="40" t="s">
        <v>170</v>
      </c>
      <c r="B42" s="40" t="s">
        <v>169</v>
      </c>
      <c r="C42" s="40" t="s">
        <v>171</v>
      </c>
      <c r="D42" s="43">
        <v>121000</v>
      </c>
      <c r="E42" s="41">
        <v>988.02549999999997</v>
      </c>
      <c r="F42" s="42">
        <v>0.75525266868576302</v>
      </c>
      <c r="G42" s="41"/>
      <c r="H42" s="41"/>
      <c r="I42" s="44"/>
    </row>
    <row r="43" spans="1:9" x14ac:dyDescent="0.2">
      <c r="A43" s="40" t="s">
        <v>176</v>
      </c>
      <c r="B43" s="40" t="s">
        <v>175</v>
      </c>
      <c r="C43" s="40" t="s">
        <v>105</v>
      </c>
      <c r="D43" s="43">
        <v>113000</v>
      </c>
      <c r="E43" s="41">
        <v>915.3</v>
      </c>
      <c r="F43" s="42">
        <v>0.69966085657513799</v>
      </c>
      <c r="G43" s="41"/>
      <c r="H43" s="41"/>
      <c r="I43" s="44"/>
    </row>
    <row r="44" spans="1:9" x14ac:dyDescent="0.2">
      <c r="A44" s="40" t="s">
        <v>181</v>
      </c>
      <c r="B44" s="40" t="s">
        <v>180</v>
      </c>
      <c r="C44" s="40" t="s">
        <v>136</v>
      </c>
      <c r="D44" s="43">
        <v>85828</v>
      </c>
      <c r="E44" s="41">
        <v>805.28120999999999</v>
      </c>
      <c r="F44" s="42">
        <v>0.61556182800444004</v>
      </c>
      <c r="G44" s="41"/>
      <c r="H44" s="41"/>
      <c r="I44" s="44"/>
    </row>
    <row r="45" spans="1:9" x14ac:dyDescent="0.2">
      <c r="A45" s="40" t="s">
        <v>197</v>
      </c>
      <c r="B45" s="40" t="s">
        <v>196</v>
      </c>
      <c r="C45" s="40" t="s">
        <v>100</v>
      </c>
      <c r="D45" s="43">
        <v>323600</v>
      </c>
      <c r="E45" s="41">
        <v>802.85159999999996</v>
      </c>
      <c r="F45" s="42">
        <v>0.61370461942392696</v>
      </c>
      <c r="G45" s="41"/>
      <c r="H45" s="41"/>
      <c r="I45" s="44"/>
    </row>
    <row r="46" spans="1:9" x14ac:dyDescent="0.2">
      <c r="A46" s="40" t="s">
        <v>186</v>
      </c>
      <c r="B46" s="40" t="s">
        <v>185</v>
      </c>
      <c r="C46" s="40" t="s">
        <v>174</v>
      </c>
      <c r="D46" s="43">
        <v>9400</v>
      </c>
      <c r="E46" s="41">
        <v>779.96029999999996</v>
      </c>
      <c r="F46" s="42">
        <v>0.59620637123631803</v>
      </c>
      <c r="G46" s="41"/>
      <c r="H46" s="41"/>
      <c r="I46" s="44"/>
    </row>
    <row r="47" spans="1:9" x14ac:dyDescent="0.2">
      <c r="A47" s="40" t="s">
        <v>194</v>
      </c>
      <c r="B47" s="40" t="s">
        <v>193</v>
      </c>
      <c r="C47" s="40" t="s">
        <v>195</v>
      </c>
      <c r="D47" s="43">
        <v>31800</v>
      </c>
      <c r="E47" s="41">
        <v>769.56</v>
      </c>
      <c r="F47" s="42">
        <v>0.58825631900575004</v>
      </c>
      <c r="G47" s="41"/>
      <c r="H47" s="41"/>
      <c r="I47" s="44"/>
    </row>
    <row r="48" spans="1:9" x14ac:dyDescent="0.2">
      <c r="A48" s="40" t="s">
        <v>191</v>
      </c>
      <c r="B48" s="40" t="s">
        <v>190</v>
      </c>
      <c r="C48" s="40" t="s">
        <v>192</v>
      </c>
      <c r="D48" s="43">
        <v>139000</v>
      </c>
      <c r="E48" s="41">
        <v>768.80899999999997</v>
      </c>
      <c r="F48" s="42">
        <v>0.587682250063013</v>
      </c>
      <c r="G48" s="41"/>
      <c r="H48" s="41"/>
      <c r="I48" s="44"/>
    </row>
    <row r="49" spans="1:9" x14ac:dyDescent="0.2">
      <c r="A49" s="40" t="s">
        <v>199</v>
      </c>
      <c r="B49" s="40" t="s">
        <v>198</v>
      </c>
      <c r="C49" s="40" t="s">
        <v>153</v>
      </c>
      <c r="D49" s="43">
        <v>75000</v>
      </c>
      <c r="E49" s="41">
        <v>652.42499999999995</v>
      </c>
      <c r="F49" s="42">
        <v>0.49871761646567703</v>
      </c>
      <c r="G49" s="41"/>
      <c r="H49" s="41"/>
      <c r="I49" s="44"/>
    </row>
    <row r="50" spans="1:9" x14ac:dyDescent="0.2">
      <c r="A50" s="40" t="s">
        <v>188</v>
      </c>
      <c r="B50" s="40" t="s">
        <v>187</v>
      </c>
      <c r="C50" s="40" t="s">
        <v>189</v>
      </c>
      <c r="D50" s="43">
        <v>48100</v>
      </c>
      <c r="E50" s="41">
        <v>645.09315000000004</v>
      </c>
      <c r="F50" s="42">
        <v>0.49311310597591401</v>
      </c>
      <c r="G50" s="41"/>
      <c r="H50" s="41"/>
      <c r="I50" s="44"/>
    </row>
    <row r="51" spans="1:9" x14ac:dyDescent="0.2">
      <c r="A51" s="40" t="s">
        <v>201</v>
      </c>
      <c r="B51" s="40" t="s">
        <v>200</v>
      </c>
      <c r="C51" s="40" t="s">
        <v>108</v>
      </c>
      <c r="D51" s="43">
        <v>255608</v>
      </c>
      <c r="E51" s="41">
        <v>612.30896399999995</v>
      </c>
      <c r="F51" s="42">
        <v>0.46805267588864402</v>
      </c>
      <c r="G51" s="41"/>
      <c r="H51" s="41"/>
      <c r="I51" s="44"/>
    </row>
    <row r="52" spans="1:9" x14ac:dyDescent="0.2">
      <c r="A52" s="40" t="s">
        <v>246</v>
      </c>
      <c r="B52" s="40" t="s">
        <v>245</v>
      </c>
      <c r="C52" s="40" t="s">
        <v>247</v>
      </c>
      <c r="D52" s="43">
        <v>25300</v>
      </c>
      <c r="E52" s="41">
        <v>427.12725</v>
      </c>
      <c r="F52" s="42">
        <v>0.326498653557941</v>
      </c>
      <c r="G52" s="41"/>
      <c r="H52" s="41"/>
      <c r="I52" s="44"/>
    </row>
    <row r="53" spans="1:9" x14ac:dyDescent="0.2">
      <c r="A53" s="40" t="s">
        <v>203</v>
      </c>
      <c r="B53" s="40" t="s">
        <v>202</v>
      </c>
      <c r="C53" s="40" t="s">
        <v>171</v>
      </c>
      <c r="D53" s="43">
        <v>129700</v>
      </c>
      <c r="E53" s="41">
        <v>302.84949999999998</v>
      </c>
      <c r="F53" s="42">
        <v>0.23149998971195501</v>
      </c>
      <c r="G53" s="41"/>
      <c r="H53" s="41"/>
      <c r="I53" s="44"/>
    </row>
    <row r="54" spans="1:9" ht="10.5" x14ac:dyDescent="0.25">
      <c r="A54" s="39" t="s">
        <v>25</v>
      </c>
      <c r="B54" s="39"/>
      <c r="C54" s="39"/>
      <c r="D54" s="39"/>
      <c r="E54" s="45">
        <f>SUM(E7:E53)</f>
        <v>85914.412906000012</v>
      </c>
      <c r="F54" s="46">
        <f>SUM(F7:F53)</f>
        <v>65.673496914631343</v>
      </c>
      <c r="G54" s="45">
        <f>SUM(G7:G53)</f>
        <v>0</v>
      </c>
      <c r="H54" s="45">
        <f>SUM(H7:H53)</f>
        <v>0</v>
      </c>
      <c r="I54" s="39"/>
    </row>
    <row r="55" spans="1:9" x14ac:dyDescent="0.2">
      <c r="A55" s="40"/>
      <c r="B55" s="40"/>
      <c r="C55" s="40"/>
      <c r="D55" s="40"/>
      <c r="E55" s="41"/>
      <c r="F55" s="42"/>
      <c r="G55" s="41"/>
      <c r="H55" s="40"/>
      <c r="I55" s="40"/>
    </row>
    <row r="56" spans="1:9" ht="10.5" x14ac:dyDescent="0.25">
      <c r="A56" s="39" t="s">
        <v>263</v>
      </c>
      <c r="B56" s="21" t="s">
        <v>848</v>
      </c>
      <c r="C56" s="40"/>
      <c r="D56" s="40"/>
      <c r="E56" s="41"/>
      <c r="F56" s="42"/>
      <c r="G56" s="41"/>
      <c r="H56" s="40"/>
      <c r="I56" s="40"/>
    </row>
    <row r="57" spans="1:9" x14ac:dyDescent="0.2">
      <c r="A57" s="40"/>
      <c r="B57" s="40"/>
      <c r="C57" s="40"/>
      <c r="D57" s="40"/>
      <c r="E57" s="41"/>
      <c r="F57" s="42"/>
      <c r="G57" s="41">
        <v>-24830.82575</v>
      </c>
      <c r="H57" s="41">
        <v>-18.980833402942199</v>
      </c>
      <c r="I57" s="44"/>
    </row>
    <row r="58" spans="1:9" ht="10.5" x14ac:dyDescent="0.25">
      <c r="A58" s="39" t="s">
        <v>25</v>
      </c>
      <c r="B58" s="39"/>
      <c r="C58" s="39"/>
      <c r="D58" s="39"/>
      <c r="E58" s="45"/>
      <c r="F58" s="46"/>
      <c r="G58" s="45">
        <f>SUM(G56:G57)</f>
        <v>-24830.82575</v>
      </c>
      <c r="H58" s="45">
        <f>SUM(H56:H57)</f>
        <v>-18.980833402942199</v>
      </c>
      <c r="I58" s="39"/>
    </row>
    <row r="59" spans="1:9" x14ac:dyDescent="0.2">
      <c r="A59" s="40"/>
      <c r="B59" s="40"/>
      <c r="C59" s="40"/>
      <c r="D59" s="40"/>
      <c r="E59" s="41"/>
      <c r="F59" s="42"/>
      <c r="G59" s="41"/>
      <c r="H59" s="40"/>
      <c r="I59" s="40"/>
    </row>
    <row r="60" spans="1:9" ht="10.5" x14ac:dyDescent="0.25">
      <c r="A60" s="39" t="s">
        <v>24</v>
      </c>
      <c r="B60" s="40"/>
      <c r="C60" s="40"/>
      <c r="D60" s="40"/>
      <c r="E60" s="41"/>
      <c r="F60" s="42"/>
      <c r="G60" s="41"/>
      <c r="H60" s="40"/>
      <c r="I60" s="40"/>
    </row>
    <row r="61" spans="1:9" ht="10.5" x14ac:dyDescent="0.25">
      <c r="A61" s="39" t="s">
        <v>43</v>
      </c>
      <c r="B61" s="40"/>
      <c r="C61" s="40"/>
      <c r="D61" s="40"/>
      <c r="E61" s="41"/>
      <c r="F61" s="42"/>
      <c r="G61" s="41"/>
      <c r="H61" s="40"/>
      <c r="I61" s="40"/>
    </row>
    <row r="62" spans="1:9" x14ac:dyDescent="0.2">
      <c r="A62" s="40" t="s">
        <v>205</v>
      </c>
      <c r="B62" s="40" t="s">
        <v>204</v>
      </c>
      <c r="C62" s="40" t="s">
        <v>74</v>
      </c>
      <c r="D62" s="43">
        <v>200</v>
      </c>
      <c r="E62" s="41">
        <v>2057.3994425999999</v>
      </c>
      <c r="F62" s="42">
        <v>1.57268857896507</v>
      </c>
      <c r="G62" s="44"/>
      <c r="H62" s="44"/>
      <c r="I62" s="44">
        <v>7.8425000000000002</v>
      </c>
    </row>
    <row r="63" spans="1:9" x14ac:dyDescent="0.2">
      <c r="A63" s="40" t="s">
        <v>262</v>
      </c>
      <c r="B63" s="40" t="s">
        <v>261</v>
      </c>
      <c r="C63" s="40" t="s">
        <v>74</v>
      </c>
      <c r="D63" s="43">
        <v>150</v>
      </c>
      <c r="E63" s="41">
        <v>1517.1658606999999</v>
      </c>
      <c r="F63" s="42">
        <v>1.15973076113178</v>
      </c>
      <c r="G63" s="44"/>
      <c r="H63" s="44"/>
      <c r="I63" s="44">
        <v>7.8075000000000001</v>
      </c>
    </row>
    <row r="64" spans="1:9" x14ac:dyDescent="0.2">
      <c r="A64" s="40" t="s">
        <v>260</v>
      </c>
      <c r="B64" s="40" t="s">
        <v>259</v>
      </c>
      <c r="C64" s="40" t="s">
        <v>74</v>
      </c>
      <c r="D64" s="43">
        <v>150</v>
      </c>
      <c r="E64" s="41">
        <v>1506.2182131</v>
      </c>
      <c r="F64" s="42">
        <v>1.15136231308491</v>
      </c>
      <c r="G64" s="44"/>
      <c r="H64" s="44"/>
      <c r="I64" s="44">
        <v>7.7549999999999999</v>
      </c>
    </row>
    <row r="65" spans="1:9" ht="10.5" x14ac:dyDescent="0.25">
      <c r="A65" s="39" t="s">
        <v>25</v>
      </c>
      <c r="B65" s="39"/>
      <c r="C65" s="39"/>
      <c r="D65" s="39"/>
      <c r="E65" s="45">
        <f>SUM(E61:E64)</f>
        <v>5080.7835163999998</v>
      </c>
      <c r="F65" s="46">
        <f>SUM(F61:F64)</f>
        <v>3.8837816531817602</v>
      </c>
      <c r="G65" s="45"/>
      <c r="H65" s="39"/>
      <c r="I65" s="39"/>
    </row>
    <row r="66" spans="1:9" x14ac:dyDescent="0.2">
      <c r="A66" s="40"/>
      <c r="B66" s="40"/>
      <c r="C66" s="40"/>
      <c r="D66" s="40"/>
      <c r="E66" s="41"/>
      <c r="F66" s="42"/>
      <c r="G66" s="41"/>
      <c r="H66" s="40"/>
      <c r="I66" s="40"/>
    </row>
    <row r="67" spans="1:9" ht="10.5" x14ac:dyDescent="0.25">
      <c r="A67" s="39" t="s">
        <v>45</v>
      </c>
      <c r="B67" s="40"/>
      <c r="C67" s="40"/>
      <c r="D67" s="40"/>
      <c r="E67" s="41"/>
      <c r="F67" s="42"/>
      <c r="G67" s="41"/>
      <c r="H67" s="40"/>
      <c r="I67" s="40"/>
    </row>
    <row r="68" spans="1:9" ht="10.5" x14ac:dyDescent="0.25">
      <c r="A68" s="39" t="s">
        <v>46</v>
      </c>
      <c r="B68" s="40"/>
      <c r="C68" s="40"/>
      <c r="D68" s="40"/>
      <c r="E68" s="41"/>
      <c r="F68" s="42"/>
      <c r="G68" s="41"/>
      <c r="H68" s="40"/>
      <c r="I68" s="40"/>
    </row>
    <row r="69" spans="1:9" x14ac:dyDescent="0.2">
      <c r="A69" s="40" t="s">
        <v>265</v>
      </c>
      <c r="B69" s="40" t="s">
        <v>264</v>
      </c>
      <c r="C69" s="40" t="s">
        <v>47</v>
      </c>
      <c r="D69" s="43">
        <v>500</v>
      </c>
      <c r="E69" s="41">
        <v>2497.1350000000002</v>
      </c>
      <c r="F69" s="42">
        <v>1.9088250989661899</v>
      </c>
      <c r="G69" s="44"/>
      <c r="H69" s="44"/>
      <c r="I69" s="44">
        <v>6.9824999999999999</v>
      </c>
    </row>
    <row r="70" spans="1:9" x14ac:dyDescent="0.2">
      <c r="A70" s="40" t="s">
        <v>83</v>
      </c>
      <c r="B70" s="40" t="s">
        <v>82</v>
      </c>
      <c r="C70" s="40" t="s">
        <v>48</v>
      </c>
      <c r="D70" s="43">
        <v>500</v>
      </c>
      <c r="E70" s="41">
        <v>2494.7750000000001</v>
      </c>
      <c r="F70" s="42">
        <v>1.90702110069075</v>
      </c>
      <c r="G70" s="44"/>
      <c r="H70" s="44"/>
      <c r="I70" s="44">
        <v>6.9494999999999996</v>
      </c>
    </row>
    <row r="71" spans="1:9" x14ac:dyDescent="0.2">
      <c r="A71" s="40" t="s">
        <v>267</v>
      </c>
      <c r="B71" s="40" t="s">
        <v>266</v>
      </c>
      <c r="C71" s="40" t="s">
        <v>51</v>
      </c>
      <c r="D71" s="43">
        <v>500</v>
      </c>
      <c r="E71" s="41">
        <v>2494.7399999999998</v>
      </c>
      <c r="F71" s="42">
        <v>1.90699434647903</v>
      </c>
      <c r="G71" s="44"/>
      <c r="H71" s="44"/>
      <c r="I71" s="44">
        <v>6.9977999999999998</v>
      </c>
    </row>
    <row r="72" spans="1:9" x14ac:dyDescent="0.2">
      <c r="A72" s="40" t="s">
        <v>269</v>
      </c>
      <c r="B72" s="40" t="s">
        <v>268</v>
      </c>
      <c r="C72" s="40" t="s">
        <v>48</v>
      </c>
      <c r="D72" s="43">
        <v>500</v>
      </c>
      <c r="E72" s="41">
        <v>2420.4675000000002</v>
      </c>
      <c r="F72" s="42">
        <v>1.8502199982107299</v>
      </c>
      <c r="G72" s="44"/>
      <c r="H72" s="44"/>
      <c r="I72" s="44">
        <v>7.2249999999999996</v>
      </c>
    </row>
    <row r="73" spans="1:9" x14ac:dyDescent="0.2">
      <c r="A73" s="40" t="s">
        <v>50</v>
      </c>
      <c r="B73" s="40" t="s">
        <v>49</v>
      </c>
      <c r="C73" s="40" t="s">
        <v>51</v>
      </c>
      <c r="D73" s="43">
        <v>500</v>
      </c>
      <c r="E73" s="41">
        <v>2419.8074999999999</v>
      </c>
      <c r="F73" s="42">
        <v>1.8497154902184501</v>
      </c>
      <c r="G73" s="44"/>
      <c r="H73" s="44"/>
      <c r="I73" s="44">
        <v>7.2000999999999999</v>
      </c>
    </row>
    <row r="74" spans="1:9" ht="10.5" x14ac:dyDescent="0.25">
      <c r="A74" s="39" t="s">
        <v>25</v>
      </c>
      <c r="B74" s="39"/>
      <c r="C74" s="39"/>
      <c r="D74" s="39"/>
      <c r="E74" s="45">
        <f>SUM(E68:E73)</f>
        <v>12326.924999999999</v>
      </c>
      <c r="F74" s="46">
        <f>SUM(F68:F73)</f>
        <v>9.4227760345651497</v>
      </c>
      <c r="G74" s="45"/>
      <c r="H74" s="39"/>
      <c r="I74" s="39"/>
    </row>
    <row r="75" spans="1:9" x14ac:dyDescent="0.2">
      <c r="A75" s="40"/>
      <c r="B75" s="40"/>
      <c r="C75" s="40"/>
      <c r="D75" s="40"/>
      <c r="E75" s="41"/>
      <c r="F75" s="42"/>
      <c r="G75" s="41"/>
      <c r="H75" s="40"/>
      <c r="I75" s="40"/>
    </row>
    <row r="76" spans="1:9" ht="10.5" x14ac:dyDescent="0.25">
      <c r="A76" s="39" t="s">
        <v>53</v>
      </c>
      <c r="B76" s="40"/>
      <c r="C76" s="40"/>
      <c r="D76" s="40"/>
      <c r="E76" s="41"/>
      <c r="F76" s="42"/>
      <c r="G76" s="41"/>
      <c r="H76" s="40"/>
      <c r="I76" s="40"/>
    </row>
    <row r="77" spans="1:9" x14ac:dyDescent="0.2">
      <c r="A77" s="40" t="s">
        <v>271</v>
      </c>
      <c r="B77" s="40" t="s">
        <v>270</v>
      </c>
      <c r="C77" s="40" t="s">
        <v>52</v>
      </c>
      <c r="D77" s="43">
        <v>500</v>
      </c>
      <c r="E77" s="41">
        <v>2445.8425000000002</v>
      </c>
      <c r="F77" s="42">
        <v>1.86961680170204</v>
      </c>
      <c r="G77" s="44"/>
      <c r="H77" s="44"/>
      <c r="I77" s="44">
        <v>7.4149000000000003</v>
      </c>
    </row>
    <row r="78" spans="1:9" x14ac:dyDescent="0.2">
      <c r="A78" s="40" t="s">
        <v>55</v>
      </c>
      <c r="B78" s="40" t="s">
        <v>54</v>
      </c>
      <c r="C78" s="40" t="s">
        <v>47</v>
      </c>
      <c r="D78" s="43">
        <v>400</v>
      </c>
      <c r="E78" s="41">
        <v>1996.9459999999999</v>
      </c>
      <c r="F78" s="42">
        <v>1.5264776017636801</v>
      </c>
      <c r="G78" s="44"/>
      <c r="H78" s="44"/>
      <c r="I78" s="44">
        <v>7.9770000000000003</v>
      </c>
    </row>
    <row r="79" spans="1:9" ht="10.5" x14ac:dyDescent="0.25">
      <c r="A79" s="39" t="s">
        <v>25</v>
      </c>
      <c r="B79" s="39"/>
      <c r="C79" s="39"/>
      <c r="D79" s="39"/>
      <c r="E79" s="45">
        <f>SUM(E76:E78)</f>
        <v>4442.7885000000006</v>
      </c>
      <c r="F79" s="46">
        <f>SUM(F76:F78)</f>
        <v>3.3960944034657201</v>
      </c>
      <c r="G79" s="45"/>
      <c r="H79" s="39"/>
      <c r="I79" s="39"/>
    </row>
    <row r="80" spans="1:9" x14ac:dyDescent="0.2">
      <c r="A80" s="40"/>
      <c r="B80" s="40"/>
      <c r="C80" s="40"/>
      <c r="D80" s="40"/>
      <c r="E80" s="41"/>
      <c r="F80" s="42"/>
      <c r="G80" s="41"/>
      <c r="H80" s="40"/>
      <c r="I80" s="40"/>
    </row>
    <row r="81" spans="1:9" ht="10.5" x14ac:dyDescent="0.25">
      <c r="A81" s="39" t="s">
        <v>60</v>
      </c>
      <c r="B81" s="40"/>
      <c r="C81" s="40"/>
      <c r="D81" s="40"/>
      <c r="E81" s="41"/>
      <c r="F81" s="42"/>
      <c r="G81" s="41"/>
      <c r="H81" s="40"/>
      <c r="I81" s="40"/>
    </row>
    <row r="82" spans="1:9" x14ac:dyDescent="0.2">
      <c r="A82" s="40" t="s">
        <v>71</v>
      </c>
      <c r="B82" s="40" t="s">
        <v>70</v>
      </c>
      <c r="C82" s="40" t="s">
        <v>63</v>
      </c>
      <c r="D82" s="43">
        <v>6750000</v>
      </c>
      <c r="E82" s="41">
        <v>6895.1992499999997</v>
      </c>
      <c r="F82" s="42">
        <v>5.2707320151985702</v>
      </c>
      <c r="G82" s="44"/>
      <c r="H82" s="44"/>
      <c r="I82" s="44">
        <v>7.2913892928000097</v>
      </c>
    </row>
    <row r="83" spans="1:9" x14ac:dyDescent="0.2">
      <c r="A83" s="40" t="s">
        <v>64</v>
      </c>
      <c r="B83" s="40" t="s">
        <v>849</v>
      </c>
      <c r="C83" s="40" t="s">
        <v>63</v>
      </c>
      <c r="D83" s="43">
        <v>4000000</v>
      </c>
      <c r="E83" s="41">
        <v>4026.7822222</v>
      </c>
      <c r="F83" s="42">
        <v>3.0780966883273102</v>
      </c>
      <c r="G83" s="44"/>
      <c r="H83" s="44"/>
      <c r="I83" s="44">
        <v>7.2594871291125003</v>
      </c>
    </row>
    <row r="84" spans="1:9" x14ac:dyDescent="0.2">
      <c r="A84" s="40" t="s">
        <v>67</v>
      </c>
      <c r="B84" s="40" t="s">
        <v>847</v>
      </c>
      <c r="C84" s="40" t="s">
        <v>63</v>
      </c>
      <c r="D84" s="43">
        <v>3000000</v>
      </c>
      <c r="E84" s="41">
        <v>3033.95</v>
      </c>
      <c r="F84" s="42">
        <v>2.3191697321164</v>
      </c>
      <c r="G84" s="44"/>
      <c r="H84" s="44"/>
      <c r="I84" s="44">
        <v>7.2945930280499898</v>
      </c>
    </row>
    <row r="85" spans="1:9" ht="10.5" x14ac:dyDescent="0.25">
      <c r="A85" s="39" t="s">
        <v>25</v>
      </c>
      <c r="B85" s="39"/>
      <c r="C85" s="39"/>
      <c r="D85" s="39"/>
      <c r="E85" s="45">
        <f>SUM(E82:E84)</f>
        <v>13955.931472199998</v>
      </c>
      <c r="F85" s="46">
        <f>SUM(F82:F84)</f>
        <v>10.66799843564228</v>
      </c>
      <c r="G85" s="45"/>
      <c r="H85" s="39"/>
      <c r="I85" s="39"/>
    </row>
    <row r="86" spans="1:9" x14ac:dyDescent="0.2">
      <c r="A86" s="40"/>
      <c r="B86" s="40"/>
      <c r="C86" s="40"/>
      <c r="D86" s="40"/>
      <c r="E86" s="41"/>
      <c r="F86" s="42"/>
      <c r="G86" s="41"/>
      <c r="H86" s="40"/>
      <c r="I86" s="40"/>
    </row>
    <row r="87" spans="1:9" ht="10.5" x14ac:dyDescent="0.25">
      <c r="A87" s="39" t="s">
        <v>26</v>
      </c>
      <c r="B87" s="39"/>
      <c r="C87" s="39"/>
      <c r="D87" s="39"/>
      <c r="E87" s="45">
        <f>E54+E58+E65+E74+E79+E85</f>
        <v>121720.84139460001</v>
      </c>
      <c r="F87" s="46">
        <f>F54+F58+F65+F74+F79+F85</f>
        <v>93.044147441486245</v>
      </c>
      <c r="G87" s="45"/>
      <c r="H87" s="39"/>
      <c r="I87" s="39"/>
    </row>
    <row r="88" spans="1:9" ht="10.5" x14ac:dyDescent="0.25">
      <c r="A88" s="39"/>
      <c r="B88" s="39"/>
      <c r="C88" s="39"/>
      <c r="D88" s="39"/>
      <c r="E88" s="45"/>
      <c r="F88" s="45"/>
      <c r="G88" s="45"/>
      <c r="H88" s="39"/>
      <c r="I88" s="39"/>
    </row>
    <row r="89" spans="1:9" ht="10.5" x14ac:dyDescent="0.25">
      <c r="A89" s="39" t="s">
        <v>248</v>
      </c>
      <c r="B89" s="39"/>
      <c r="C89" s="39"/>
      <c r="D89" s="39"/>
      <c r="E89" s="45">
        <v>4086.8674999999998</v>
      </c>
      <c r="F89" s="45">
        <v>3.1240262381285846</v>
      </c>
      <c r="G89" s="45"/>
      <c r="H89" s="39"/>
      <c r="I89" s="39"/>
    </row>
    <row r="90" spans="1:9" ht="10.5" x14ac:dyDescent="0.25">
      <c r="A90" s="39"/>
      <c r="B90" s="39"/>
      <c r="C90" s="39"/>
      <c r="D90" s="39"/>
      <c r="E90" s="45"/>
      <c r="F90" s="46"/>
      <c r="G90" s="45"/>
      <c r="H90" s="39"/>
      <c r="I90" s="39"/>
    </row>
    <row r="91" spans="1:9" ht="10.5" x14ac:dyDescent="0.25">
      <c r="A91" s="39" t="s">
        <v>28</v>
      </c>
      <c r="B91" s="39"/>
      <c r="C91" s="39"/>
      <c r="D91" s="39"/>
      <c r="E91" s="45">
        <f>E93-(E54+E58+E65+E74+E79+E85+E89)</f>
        <v>5012.8152777000068</v>
      </c>
      <c r="F91" s="46">
        <f>F93-(F54+F58+F65+F74+F79+F85+F89)</f>
        <v>3.8318263203851757</v>
      </c>
      <c r="G91" s="45"/>
      <c r="H91" s="39"/>
      <c r="I91" s="39"/>
    </row>
    <row r="92" spans="1:9" x14ac:dyDescent="0.2">
      <c r="A92" s="40"/>
      <c r="B92" s="40"/>
      <c r="C92" s="40"/>
      <c r="D92" s="40"/>
      <c r="E92" s="41"/>
      <c r="F92" s="42"/>
      <c r="G92" s="41"/>
      <c r="H92" s="40"/>
      <c r="I92" s="40"/>
    </row>
    <row r="93" spans="1:9" ht="10.5" x14ac:dyDescent="0.25">
      <c r="A93" s="47" t="s">
        <v>27</v>
      </c>
      <c r="B93" s="47"/>
      <c r="C93" s="47"/>
      <c r="D93" s="47"/>
      <c r="E93" s="48">
        <v>130820.52417230001</v>
      </c>
      <c r="F93" s="49">
        <v>100</v>
      </c>
      <c r="G93" s="48"/>
      <c r="H93" s="47"/>
      <c r="I93" s="47"/>
    </row>
    <row r="95" spans="1:9" ht="10.5" x14ac:dyDescent="0.25">
      <c r="A95" s="14" t="s">
        <v>56</v>
      </c>
    </row>
    <row r="96" spans="1:9" ht="10.5" x14ac:dyDescent="0.25">
      <c r="A96" s="14" t="s">
        <v>31</v>
      </c>
    </row>
    <row r="98" spans="1:4" ht="10.5" x14ac:dyDescent="0.25">
      <c r="A98" s="14" t="s">
        <v>32</v>
      </c>
    </row>
    <row r="99" spans="1:4" ht="10.5" x14ac:dyDescent="0.25">
      <c r="A99" s="14" t="s">
        <v>33</v>
      </c>
    </row>
    <row r="100" spans="1:4" ht="10.5" x14ac:dyDescent="0.25">
      <c r="A100" s="14" t="s">
        <v>34</v>
      </c>
      <c r="B100" s="14"/>
      <c r="C100" s="30" t="s">
        <v>36</v>
      </c>
      <c r="D100" s="14" t="s">
        <v>35</v>
      </c>
    </row>
    <row r="101" spans="1:4" x14ac:dyDescent="0.2">
      <c r="A101" s="7" t="s">
        <v>72</v>
      </c>
      <c r="C101" s="31">
        <v>9.99</v>
      </c>
      <c r="D101" s="31">
        <v>11.148</v>
      </c>
    </row>
    <row r="102" spans="1:4" x14ac:dyDescent="0.2">
      <c r="A102" s="7" t="s">
        <v>80</v>
      </c>
      <c r="C102" s="31">
        <v>9.99</v>
      </c>
      <c r="D102" s="31">
        <v>11.148</v>
      </c>
    </row>
    <row r="103" spans="1:4" x14ac:dyDescent="0.2">
      <c r="A103" s="7" t="s">
        <v>73</v>
      </c>
      <c r="C103" s="31">
        <v>10.0791</v>
      </c>
      <c r="D103" s="31">
        <v>11.3574</v>
      </c>
    </row>
    <row r="104" spans="1:4" x14ac:dyDescent="0.2">
      <c r="A104" s="7" t="s">
        <v>81</v>
      </c>
      <c r="C104" s="31">
        <v>10.0791</v>
      </c>
      <c r="D104" s="31">
        <v>11.3574</v>
      </c>
    </row>
    <row r="106" spans="1:4" x14ac:dyDescent="0.2">
      <c r="A106" s="7" t="s">
        <v>37</v>
      </c>
    </row>
    <row r="108" spans="1:4" ht="10.5" x14ac:dyDescent="0.25">
      <c r="A108" s="14" t="s">
        <v>38</v>
      </c>
      <c r="D108" s="30" t="s">
        <v>39</v>
      </c>
    </row>
    <row r="110" spans="1:4" ht="10.5" x14ac:dyDescent="0.25">
      <c r="A110" s="14" t="s">
        <v>249</v>
      </c>
      <c r="D110" s="33" t="s">
        <v>850</v>
      </c>
    </row>
    <row r="112" spans="1:4" ht="10.5" x14ac:dyDescent="0.25">
      <c r="A112" s="14" t="s">
        <v>250</v>
      </c>
      <c r="D112" s="33">
        <f>ABS(+H54+H58)</f>
        <v>18.980833402942199</v>
      </c>
    </row>
    <row r="114" spans="1:9" ht="10.5" x14ac:dyDescent="0.25">
      <c r="A114" s="14" t="s">
        <v>251</v>
      </c>
      <c r="D114" s="32">
        <v>1.22586090269533</v>
      </c>
    </row>
    <row r="116" spans="1:9" ht="10.5" x14ac:dyDescent="0.25">
      <c r="A116" s="14" t="s">
        <v>252</v>
      </c>
      <c r="D116" s="33">
        <v>2.5454639122337501</v>
      </c>
      <c r="E116" s="10" t="s">
        <v>42</v>
      </c>
    </row>
    <row r="118" spans="1:9" ht="10.5" x14ac:dyDescent="0.25">
      <c r="A118" s="14" t="s">
        <v>1218</v>
      </c>
      <c r="D118" s="30" t="s">
        <v>39</v>
      </c>
    </row>
    <row r="120" spans="1:9" ht="10.5" x14ac:dyDescent="0.25">
      <c r="A120" s="14" t="s">
        <v>818</v>
      </c>
      <c r="G120" s="11"/>
      <c r="H120" s="11"/>
      <c r="I120" s="11"/>
    </row>
    <row r="121" spans="1:9" x14ac:dyDescent="0.2">
      <c r="G121" s="11"/>
      <c r="H121" s="11"/>
      <c r="I121" s="11"/>
    </row>
    <row r="122" spans="1:9" ht="10.5" x14ac:dyDescent="0.25">
      <c r="A122" s="51" t="s">
        <v>820</v>
      </c>
      <c r="G122" s="11"/>
      <c r="H122" s="11"/>
      <c r="I122" s="11"/>
    </row>
    <row r="123" spans="1:9" x14ac:dyDescent="0.2">
      <c r="G123" s="11"/>
      <c r="H123" s="11"/>
      <c r="I123" s="11"/>
    </row>
    <row r="124" spans="1:9" x14ac:dyDescent="0.2">
      <c r="G124" s="11"/>
      <c r="H124" s="11"/>
      <c r="I124" s="11"/>
    </row>
    <row r="125" spans="1:9" x14ac:dyDescent="0.2">
      <c r="G125" s="11"/>
      <c r="H125" s="11"/>
      <c r="I125" s="11"/>
    </row>
    <row r="126" spans="1:9" x14ac:dyDescent="0.2">
      <c r="G126" s="11"/>
      <c r="H126" s="11"/>
      <c r="I126" s="11"/>
    </row>
    <row r="127" spans="1:9" x14ac:dyDescent="0.2">
      <c r="G127" s="11"/>
      <c r="H127" s="11"/>
      <c r="I127" s="11"/>
    </row>
    <row r="128" spans="1:9" x14ac:dyDescent="0.2">
      <c r="G128" s="11"/>
      <c r="H128" s="11"/>
      <c r="I128" s="11"/>
    </row>
    <row r="129" spans="1:9" x14ac:dyDescent="0.2">
      <c r="G129" s="11"/>
      <c r="H129" s="11"/>
      <c r="I129" s="11"/>
    </row>
    <row r="130" spans="1:9" x14ac:dyDescent="0.2">
      <c r="G130" s="11"/>
      <c r="H130" s="11"/>
      <c r="I130" s="11"/>
    </row>
    <row r="131" spans="1:9" x14ac:dyDescent="0.2">
      <c r="G131" s="11"/>
      <c r="H131" s="11"/>
      <c r="I131" s="11"/>
    </row>
    <row r="132" spans="1:9" x14ac:dyDescent="0.2">
      <c r="G132" s="11"/>
      <c r="H132" s="11"/>
      <c r="I132" s="11"/>
    </row>
    <row r="133" spans="1:9" x14ac:dyDescent="0.2">
      <c r="G133" s="11"/>
      <c r="H133" s="11"/>
      <c r="I133" s="11"/>
    </row>
    <row r="134" spans="1:9" x14ac:dyDescent="0.2">
      <c r="G134" s="11"/>
      <c r="H134" s="11"/>
      <c r="I134" s="11"/>
    </row>
    <row r="135" spans="1:9" x14ac:dyDescent="0.2">
      <c r="G135" s="11"/>
      <c r="H135" s="11"/>
      <c r="I135" s="11"/>
    </row>
    <row r="136" spans="1:9" x14ac:dyDescent="0.2">
      <c r="G136" s="11"/>
      <c r="H136" s="11"/>
      <c r="I136" s="11"/>
    </row>
    <row r="137" spans="1:9" x14ac:dyDescent="0.2">
      <c r="G137" s="11"/>
      <c r="H137" s="11"/>
      <c r="I137" s="11"/>
    </row>
    <row r="138" spans="1:9" ht="10.5" x14ac:dyDescent="0.25">
      <c r="A138" s="51" t="s">
        <v>824</v>
      </c>
      <c r="G138" s="11"/>
      <c r="H138" s="11"/>
      <c r="I138" s="11"/>
    </row>
    <row r="139" spans="1:9" x14ac:dyDescent="0.2">
      <c r="G139" s="11"/>
      <c r="H139" s="11"/>
      <c r="I139" s="11"/>
    </row>
    <row r="140" spans="1:9" ht="10.5" x14ac:dyDescent="0.25">
      <c r="A140" s="51" t="s">
        <v>821</v>
      </c>
      <c r="G140" s="11"/>
      <c r="H140" s="11"/>
      <c r="I140" s="11"/>
    </row>
    <row r="141" spans="1:9" x14ac:dyDescent="0.2">
      <c r="G141" s="11"/>
      <c r="H141" s="11"/>
      <c r="I141" s="11"/>
    </row>
    <row r="142" spans="1:9" x14ac:dyDescent="0.2">
      <c r="G142" s="11"/>
      <c r="H142" s="11"/>
      <c r="I142" s="11"/>
    </row>
    <row r="143" spans="1:9" x14ac:dyDescent="0.2">
      <c r="G143" s="11"/>
      <c r="H143" s="11"/>
      <c r="I143" s="11"/>
    </row>
    <row r="144" spans="1:9" x14ac:dyDescent="0.2">
      <c r="G144" s="11"/>
      <c r="H144" s="11"/>
      <c r="I144" s="11"/>
    </row>
    <row r="145" spans="7:9" x14ac:dyDescent="0.2">
      <c r="G145" s="11"/>
      <c r="H145" s="11"/>
      <c r="I145" s="11"/>
    </row>
    <row r="146" spans="7:9" x14ac:dyDescent="0.2">
      <c r="G146" s="11"/>
      <c r="H146" s="11"/>
      <c r="I146" s="11"/>
    </row>
    <row r="147" spans="7:9" x14ac:dyDescent="0.2">
      <c r="G147" s="11"/>
      <c r="H147" s="11"/>
      <c r="I147" s="11"/>
    </row>
    <row r="148" spans="7:9" x14ac:dyDescent="0.2">
      <c r="G148" s="11"/>
      <c r="H148" s="11"/>
      <c r="I148" s="11"/>
    </row>
    <row r="149" spans="7:9" x14ac:dyDescent="0.2">
      <c r="G149" s="11"/>
      <c r="H149" s="11"/>
      <c r="I149" s="11"/>
    </row>
    <row r="150" spans="7:9" x14ac:dyDescent="0.2">
      <c r="G150" s="11"/>
      <c r="H150" s="11"/>
      <c r="I150" s="11"/>
    </row>
    <row r="151" spans="7:9" x14ac:dyDescent="0.2">
      <c r="G151" s="11"/>
      <c r="H151" s="11"/>
      <c r="I151" s="11"/>
    </row>
    <row r="152" spans="7:9" x14ac:dyDescent="0.2">
      <c r="G152" s="11"/>
      <c r="H152" s="11"/>
      <c r="I152" s="11"/>
    </row>
    <row r="153" spans="7:9" x14ac:dyDescent="0.2">
      <c r="G153" s="11"/>
      <c r="H153" s="11"/>
      <c r="I153" s="11"/>
    </row>
    <row r="154" spans="7:9" x14ac:dyDescent="0.2">
      <c r="G154" s="11"/>
      <c r="H154" s="11"/>
      <c r="I154" s="11"/>
    </row>
  </sheetData>
  <mergeCells count="1">
    <mergeCell ref="A1:I1"/>
  </mergeCells>
  <conditionalFormatting sqref="F2:F3 F5:F87 F90:F119 F257:F65536">
    <cfRule type="cellIs" dxfId="61" priority="2" stopIfTrue="1" operator="between">
      <formula>0.009</formula>
      <formula>-0.009</formula>
    </cfRule>
  </conditionalFormatting>
  <conditionalFormatting sqref="F120:I154">
    <cfRule type="cellIs" dxfId="6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118"/>
  <sheetViews>
    <sheetView workbookViewId="0">
      <selection sqref="A1:F1"/>
    </sheetView>
  </sheetViews>
  <sheetFormatPr defaultColWidth="9.1796875" defaultRowHeight="10" x14ac:dyDescent="0.2"/>
  <cols>
    <col min="1" max="1" width="40.54296875" style="7" bestFit="1" customWidth="1"/>
    <col min="2" max="2" width="32.1796875" style="7" bestFit="1" customWidth="1"/>
    <col min="3" max="3" width="24.26953125" style="7" bestFit="1" customWidth="1"/>
    <col min="4" max="4" width="15.54296875" style="7" bestFit="1" customWidth="1"/>
    <col min="5" max="5" width="28" style="10" customWidth="1"/>
    <col min="6" max="6" width="21.26953125" style="11" customWidth="1"/>
    <col min="7" max="7" width="29.26953125" style="7" customWidth="1"/>
    <col min="8" max="8" width="20.26953125" style="7" customWidth="1"/>
    <col min="9" max="16384" width="9.1796875" style="7"/>
  </cols>
  <sheetData>
    <row r="1" spans="1:9" s="1" customFormat="1" ht="14" x14ac:dyDescent="0.25">
      <c r="A1" s="82" t="s">
        <v>11</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89</v>
      </c>
      <c r="B7" s="21" t="s">
        <v>88</v>
      </c>
      <c r="C7" s="21" t="s">
        <v>87</v>
      </c>
      <c r="D7" s="24">
        <v>542000</v>
      </c>
      <c r="E7" s="22">
        <v>8517.259</v>
      </c>
      <c r="F7" s="23">
        <v>6.7240471142645699</v>
      </c>
    </row>
    <row r="8" spans="1:9" x14ac:dyDescent="0.2">
      <c r="A8" s="21" t="s">
        <v>86</v>
      </c>
      <c r="B8" s="21" t="s">
        <v>85</v>
      </c>
      <c r="C8" s="21" t="s">
        <v>87</v>
      </c>
      <c r="D8" s="24">
        <v>700000</v>
      </c>
      <c r="E8" s="22">
        <v>6711.25</v>
      </c>
      <c r="F8" s="23">
        <v>5.2982727419241504</v>
      </c>
    </row>
    <row r="9" spans="1:9" x14ac:dyDescent="0.2">
      <c r="A9" s="21" t="s">
        <v>110</v>
      </c>
      <c r="B9" s="21" t="s">
        <v>109</v>
      </c>
      <c r="C9" s="21" t="s">
        <v>87</v>
      </c>
      <c r="D9" s="24">
        <v>900000</v>
      </c>
      <c r="E9" s="22">
        <v>5052.1499999999996</v>
      </c>
      <c r="F9" s="23">
        <v>3.9884773526708299</v>
      </c>
    </row>
    <row r="10" spans="1:9" x14ac:dyDescent="0.2">
      <c r="A10" s="21" t="s">
        <v>102</v>
      </c>
      <c r="B10" s="21" t="s">
        <v>101</v>
      </c>
      <c r="C10" s="21" t="s">
        <v>95</v>
      </c>
      <c r="D10" s="24">
        <v>400000</v>
      </c>
      <c r="E10" s="22">
        <v>4688.6000000000004</v>
      </c>
      <c r="F10" s="23">
        <v>3.7014686649708399</v>
      </c>
    </row>
    <row r="11" spans="1:9" x14ac:dyDescent="0.2">
      <c r="A11" s="21" t="s">
        <v>273</v>
      </c>
      <c r="B11" s="21" t="s">
        <v>272</v>
      </c>
      <c r="C11" s="21" t="s">
        <v>113</v>
      </c>
      <c r="D11" s="24">
        <v>1100000</v>
      </c>
      <c r="E11" s="22">
        <v>4394.5</v>
      </c>
      <c r="F11" s="23">
        <v>3.4692880706851401</v>
      </c>
    </row>
    <row r="12" spans="1:9" x14ac:dyDescent="0.2">
      <c r="A12" s="21" t="s">
        <v>155</v>
      </c>
      <c r="B12" s="21" t="s">
        <v>154</v>
      </c>
      <c r="C12" s="21" t="s">
        <v>95</v>
      </c>
      <c r="D12" s="24">
        <v>350000</v>
      </c>
      <c r="E12" s="22">
        <v>4206.8249999999998</v>
      </c>
      <c r="F12" s="23">
        <v>3.3211259046444499</v>
      </c>
    </row>
    <row r="13" spans="1:9" x14ac:dyDescent="0.2">
      <c r="A13" s="21" t="s">
        <v>117</v>
      </c>
      <c r="B13" s="21" t="s">
        <v>116</v>
      </c>
      <c r="C13" s="21" t="s">
        <v>118</v>
      </c>
      <c r="D13" s="24">
        <v>1900000</v>
      </c>
      <c r="E13" s="22">
        <v>4185.7</v>
      </c>
      <c r="F13" s="23">
        <v>3.3044485328175699</v>
      </c>
    </row>
    <row r="14" spans="1:9" x14ac:dyDescent="0.2">
      <c r="A14" s="21" t="s">
        <v>178</v>
      </c>
      <c r="B14" s="21" t="s">
        <v>177</v>
      </c>
      <c r="C14" s="21" t="s">
        <v>179</v>
      </c>
      <c r="D14" s="24">
        <v>2300000</v>
      </c>
      <c r="E14" s="22">
        <v>4005.45</v>
      </c>
      <c r="F14" s="23">
        <v>3.16214811758466</v>
      </c>
    </row>
    <row r="15" spans="1:9" x14ac:dyDescent="0.2">
      <c r="A15" s="21" t="s">
        <v>123</v>
      </c>
      <c r="B15" s="21" t="s">
        <v>122</v>
      </c>
      <c r="C15" s="21" t="s">
        <v>124</v>
      </c>
      <c r="D15" s="24">
        <v>3400000</v>
      </c>
      <c r="E15" s="22">
        <v>3910</v>
      </c>
      <c r="F15" s="23">
        <v>3.0867940280757602</v>
      </c>
    </row>
    <row r="16" spans="1:9" x14ac:dyDescent="0.2">
      <c r="A16" s="21" t="s">
        <v>97</v>
      </c>
      <c r="B16" s="21" t="s">
        <v>96</v>
      </c>
      <c r="C16" s="21" t="s">
        <v>87</v>
      </c>
      <c r="D16" s="24">
        <v>400000</v>
      </c>
      <c r="E16" s="22">
        <v>3894</v>
      </c>
      <c r="F16" s="23">
        <v>3.0741626458636802</v>
      </c>
    </row>
    <row r="17" spans="1:6" x14ac:dyDescent="0.2">
      <c r="A17" s="21" t="s">
        <v>115</v>
      </c>
      <c r="B17" s="21" t="s">
        <v>114</v>
      </c>
      <c r="C17" s="21" t="s">
        <v>87</v>
      </c>
      <c r="D17" s="24">
        <v>280000</v>
      </c>
      <c r="E17" s="22">
        <v>3858.82</v>
      </c>
      <c r="F17" s="23">
        <v>3.0463893942248799</v>
      </c>
    </row>
    <row r="18" spans="1:6" x14ac:dyDescent="0.2">
      <c r="A18" s="21" t="s">
        <v>275</v>
      </c>
      <c r="B18" s="21" t="s">
        <v>274</v>
      </c>
      <c r="C18" s="21" t="s">
        <v>192</v>
      </c>
      <c r="D18" s="24">
        <v>700000</v>
      </c>
      <c r="E18" s="22">
        <v>3671.85</v>
      </c>
      <c r="F18" s="23">
        <v>2.8987837984629099</v>
      </c>
    </row>
    <row r="19" spans="1:6" x14ac:dyDescent="0.2">
      <c r="A19" s="21" t="s">
        <v>277</v>
      </c>
      <c r="B19" s="21" t="s">
        <v>276</v>
      </c>
      <c r="C19" s="21" t="s">
        <v>278</v>
      </c>
      <c r="D19" s="24">
        <v>1500000</v>
      </c>
      <c r="E19" s="22">
        <v>3450.75</v>
      </c>
      <c r="F19" s="23">
        <v>2.7242338855198001</v>
      </c>
    </row>
    <row r="20" spans="1:6" x14ac:dyDescent="0.2">
      <c r="A20" s="21" t="s">
        <v>280</v>
      </c>
      <c r="B20" s="21" t="s">
        <v>279</v>
      </c>
      <c r="C20" s="21" t="s">
        <v>174</v>
      </c>
      <c r="D20" s="24">
        <v>190000</v>
      </c>
      <c r="E20" s="22">
        <v>3402.8049999999998</v>
      </c>
      <c r="F20" s="23">
        <v>2.6863831592599299</v>
      </c>
    </row>
    <row r="21" spans="1:6" x14ac:dyDescent="0.2">
      <c r="A21" s="21" t="s">
        <v>107</v>
      </c>
      <c r="B21" s="21" t="s">
        <v>106</v>
      </c>
      <c r="C21" s="21" t="s">
        <v>108</v>
      </c>
      <c r="D21" s="24">
        <v>600000</v>
      </c>
      <c r="E21" s="22">
        <v>2903.4</v>
      </c>
      <c r="F21" s="23">
        <v>2.2921221946586101</v>
      </c>
    </row>
    <row r="22" spans="1:6" x14ac:dyDescent="0.2">
      <c r="A22" s="21" t="s">
        <v>135</v>
      </c>
      <c r="B22" s="21" t="s">
        <v>134</v>
      </c>
      <c r="C22" s="21" t="s">
        <v>136</v>
      </c>
      <c r="D22" s="24">
        <v>190000</v>
      </c>
      <c r="E22" s="22">
        <v>2708.165</v>
      </c>
      <c r="F22" s="23">
        <v>2.13799170052271</v>
      </c>
    </row>
    <row r="23" spans="1:6" x14ac:dyDescent="0.2">
      <c r="A23" s="21" t="s">
        <v>173</v>
      </c>
      <c r="B23" s="21" t="s">
        <v>172</v>
      </c>
      <c r="C23" s="21" t="s">
        <v>174</v>
      </c>
      <c r="D23" s="24">
        <v>800000</v>
      </c>
      <c r="E23" s="22">
        <v>2700</v>
      </c>
      <c r="F23" s="23">
        <v>2.1315457482876101</v>
      </c>
    </row>
    <row r="24" spans="1:6" x14ac:dyDescent="0.2">
      <c r="A24" s="21" t="s">
        <v>282</v>
      </c>
      <c r="B24" s="21" t="s">
        <v>281</v>
      </c>
      <c r="C24" s="21" t="s">
        <v>220</v>
      </c>
      <c r="D24" s="24">
        <v>600000</v>
      </c>
      <c r="E24" s="22">
        <v>2638.2</v>
      </c>
      <c r="F24" s="23">
        <v>2.0827570344934698</v>
      </c>
    </row>
    <row r="25" spans="1:6" x14ac:dyDescent="0.2">
      <c r="A25" s="21" t="s">
        <v>284</v>
      </c>
      <c r="B25" s="21" t="s">
        <v>283</v>
      </c>
      <c r="C25" s="21" t="s">
        <v>174</v>
      </c>
      <c r="D25" s="24">
        <v>130000</v>
      </c>
      <c r="E25" s="22">
        <v>2607.4749999999999</v>
      </c>
      <c r="F25" s="23">
        <v>2.0585008333393402</v>
      </c>
    </row>
    <row r="26" spans="1:6" x14ac:dyDescent="0.2">
      <c r="A26" s="21" t="s">
        <v>129</v>
      </c>
      <c r="B26" s="21" t="s">
        <v>128</v>
      </c>
      <c r="C26" s="21" t="s">
        <v>130</v>
      </c>
      <c r="D26" s="24">
        <v>1800000</v>
      </c>
      <c r="E26" s="22">
        <v>2397.6</v>
      </c>
      <c r="F26" s="23">
        <v>1.8928126244793899</v>
      </c>
    </row>
    <row r="27" spans="1:6" x14ac:dyDescent="0.2">
      <c r="A27" s="21" t="s">
        <v>188</v>
      </c>
      <c r="B27" s="21" t="s">
        <v>187</v>
      </c>
      <c r="C27" s="21" t="s">
        <v>189</v>
      </c>
      <c r="D27" s="24">
        <v>170000</v>
      </c>
      <c r="E27" s="22">
        <v>2279.9549999999999</v>
      </c>
      <c r="F27" s="23">
        <v>1.7999364394581701</v>
      </c>
    </row>
    <row r="28" spans="1:6" x14ac:dyDescent="0.2">
      <c r="A28" s="21" t="s">
        <v>152</v>
      </c>
      <c r="B28" s="21" t="s">
        <v>151</v>
      </c>
      <c r="C28" s="21" t="s">
        <v>153</v>
      </c>
      <c r="D28" s="24">
        <v>700000</v>
      </c>
      <c r="E28" s="22">
        <v>2100.35</v>
      </c>
      <c r="F28" s="23">
        <v>1.65814522682069</v>
      </c>
    </row>
    <row r="29" spans="1:6" x14ac:dyDescent="0.2">
      <c r="A29" s="21" t="s">
        <v>236</v>
      </c>
      <c r="B29" s="21" t="s">
        <v>235</v>
      </c>
      <c r="C29" s="21" t="s">
        <v>118</v>
      </c>
      <c r="D29" s="24">
        <v>800000</v>
      </c>
      <c r="E29" s="22">
        <v>1956.4</v>
      </c>
      <c r="F29" s="23">
        <v>1.54450225998143</v>
      </c>
    </row>
    <row r="30" spans="1:6" x14ac:dyDescent="0.2">
      <c r="A30" s="21" t="s">
        <v>286</v>
      </c>
      <c r="B30" s="21" t="s">
        <v>285</v>
      </c>
      <c r="C30" s="21" t="s">
        <v>100</v>
      </c>
      <c r="D30" s="24">
        <v>1300000</v>
      </c>
      <c r="E30" s="22">
        <v>1881.75</v>
      </c>
      <c r="F30" s="23">
        <v>1.48556896734822</v>
      </c>
    </row>
    <row r="31" spans="1:6" x14ac:dyDescent="0.2">
      <c r="A31" s="21" t="s">
        <v>238</v>
      </c>
      <c r="B31" s="21" t="s">
        <v>237</v>
      </c>
      <c r="C31" s="21" t="s">
        <v>100</v>
      </c>
      <c r="D31" s="24">
        <v>2000000</v>
      </c>
      <c r="E31" s="22">
        <v>1782</v>
      </c>
      <c r="F31" s="23">
        <v>1.4068201938698199</v>
      </c>
    </row>
    <row r="32" spans="1:6" x14ac:dyDescent="0.2">
      <c r="A32" s="21" t="s">
        <v>288</v>
      </c>
      <c r="B32" s="21" t="s">
        <v>287</v>
      </c>
      <c r="C32" s="21" t="s">
        <v>87</v>
      </c>
      <c r="D32" s="24">
        <v>1400000</v>
      </c>
      <c r="E32" s="22">
        <v>1727.6</v>
      </c>
      <c r="F32" s="23">
        <v>1.36387349434877</v>
      </c>
    </row>
    <row r="33" spans="1:6" x14ac:dyDescent="0.2">
      <c r="A33" s="21" t="s">
        <v>162</v>
      </c>
      <c r="B33" s="21" t="s">
        <v>161</v>
      </c>
      <c r="C33" s="21" t="s">
        <v>163</v>
      </c>
      <c r="D33" s="24">
        <v>300000</v>
      </c>
      <c r="E33" s="22">
        <v>1691.7</v>
      </c>
      <c r="F33" s="23">
        <v>1.33553183051042</v>
      </c>
    </row>
    <row r="34" spans="1:6" x14ac:dyDescent="0.2">
      <c r="A34" s="21" t="s">
        <v>290</v>
      </c>
      <c r="B34" s="21" t="s">
        <v>289</v>
      </c>
      <c r="C34" s="21" t="s">
        <v>174</v>
      </c>
      <c r="D34" s="24">
        <v>250000</v>
      </c>
      <c r="E34" s="22">
        <v>1685.125</v>
      </c>
      <c r="F34" s="23">
        <v>1.33034112188265</v>
      </c>
    </row>
    <row r="35" spans="1:6" x14ac:dyDescent="0.2">
      <c r="A35" s="21" t="s">
        <v>292</v>
      </c>
      <c r="B35" s="21" t="s">
        <v>291</v>
      </c>
      <c r="C35" s="21" t="s">
        <v>124</v>
      </c>
      <c r="D35" s="24">
        <v>600000</v>
      </c>
      <c r="E35" s="22">
        <v>1656.9</v>
      </c>
      <c r="F35" s="23">
        <v>1.3080585741991599</v>
      </c>
    </row>
    <row r="36" spans="1:6" x14ac:dyDescent="0.2">
      <c r="A36" s="21" t="s">
        <v>294</v>
      </c>
      <c r="B36" s="21" t="s">
        <v>293</v>
      </c>
      <c r="C36" s="21" t="s">
        <v>295</v>
      </c>
      <c r="D36" s="24">
        <v>600000</v>
      </c>
      <c r="E36" s="22">
        <v>1600.8</v>
      </c>
      <c r="F36" s="23">
        <v>1.26376979031807</v>
      </c>
    </row>
    <row r="37" spans="1:6" x14ac:dyDescent="0.2">
      <c r="A37" s="21" t="s">
        <v>297</v>
      </c>
      <c r="B37" s="21" t="s">
        <v>296</v>
      </c>
      <c r="C37" s="21" t="s">
        <v>136</v>
      </c>
      <c r="D37" s="24">
        <v>1100000</v>
      </c>
      <c r="E37" s="22">
        <v>1395.9</v>
      </c>
      <c r="F37" s="23">
        <v>1.10200915186469</v>
      </c>
    </row>
    <row r="38" spans="1:6" x14ac:dyDescent="0.2">
      <c r="A38" s="21" t="s">
        <v>299</v>
      </c>
      <c r="B38" s="21" t="s">
        <v>298</v>
      </c>
      <c r="C38" s="21" t="s">
        <v>300</v>
      </c>
      <c r="D38" s="24">
        <v>300000</v>
      </c>
      <c r="E38" s="22">
        <v>1379.55</v>
      </c>
      <c r="F38" s="23">
        <v>1.08910145816673</v>
      </c>
    </row>
    <row r="39" spans="1:6" x14ac:dyDescent="0.2">
      <c r="A39" s="21" t="s">
        <v>302</v>
      </c>
      <c r="B39" s="21" t="s">
        <v>301</v>
      </c>
      <c r="C39" s="21" t="s">
        <v>105</v>
      </c>
      <c r="D39" s="24">
        <v>120000</v>
      </c>
      <c r="E39" s="22">
        <v>1317.42</v>
      </c>
      <c r="F39" s="23">
        <v>1.0400522221144699</v>
      </c>
    </row>
    <row r="40" spans="1:6" x14ac:dyDescent="0.2">
      <c r="A40" s="21" t="s">
        <v>304</v>
      </c>
      <c r="B40" s="21" t="s">
        <v>303</v>
      </c>
      <c r="C40" s="21" t="s">
        <v>153</v>
      </c>
      <c r="D40" s="24">
        <v>47000</v>
      </c>
      <c r="E40" s="22">
        <v>1291.325</v>
      </c>
      <c r="F40" s="23">
        <v>1.0194512271879601</v>
      </c>
    </row>
    <row r="41" spans="1:6" x14ac:dyDescent="0.2">
      <c r="A41" s="21" t="s">
        <v>132</v>
      </c>
      <c r="B41" s="21" t="s">
        <v>131</v>
      </c>
      <c r="C41" s="21" t="s">
        <v>133</v>
      </c>
      <c r="D41" s="24">
        <v>1000000</v>
      </c>
      <c r="E41" s="22">
        <v>1229</v>
      </c>
      <c r="F41" s="23">
        <v>0.97024804616498805</v>
      </c>
    </row>
    <row r="42" spans="1:6" x14ac:dyDescent="0.2">
      <c r="A42" s="21" t="s">
        <v>194</v>
      </c>
      <c r="B42" s="21" t="s">
        <v>193</v>
      </c>
      <c r="C42" s="21" t="s">
        <v>195</v>
      </c>
      <c r="D42" s="24">
        <v>49172</v>
      </c>
      <c r="E42" s="22">
        <v>1189.9623999999999</v>
      </c>
      <c r="F42" s="23">
        <v>0.93942936827485801</v>
      </c>
    </row>
    <row r="43" spans="1:6" x14ac:dyDescent="0.2">
      <c r="A43" s="21" t="s">
        <v>94</v>
      </c>
      <c r="B43" s="21" t="s">
        <v>93</v>
      </c>
      <c r="C43" s="21" t="s">
        <v>95</v>
      </c>
      <c r="D43" s="24">
        <v>80000</v>
      </c>
      <c r="E43" s="22">
        <v>1148.3599999999999</v>
      </c>
      <c r="F43" s="23">
        <v>0.90658587981613203</v>
      </c>
    </row>
    <row r="44" spans="1:6" x14ac:dyDescent="0.2">
      <c r="A44" s="21" t="s">
        <v>138</v>
      </c>
      <c r="B44" s="21" t="s">
        <v>137</v>
      </c>
      <c r="C44" s="21" t="s">
        <v>139</v>
      </c>
      <c r="D44" s="24">
        <v>100000</v>
      </c>
      <c r="E44" s="22">
        <v>1007.55</v>
      </c>
      <c r="F44" s="23">
        <v>0.79542182173599196</v>
      </c>
    </row>
    <row r="45" spans="1:6" x14ac:dyDescent="0.2">
      <c r="A45" s="21" t="s">
        <v>306</v>
      </c>
      <c r="B45" s="21" t="s">
        <v>305</v>
      </c>
      <c r="C45" s="21" t="s">
        <v>118</v>
      </c>
      <c r="D45" s="24">
        <v>700000</v>
      </c>
      <c r="E45" s="22">
        <v>912.8</v>
      </c>
      <c r="F45" s="23">
        <v>0.72062035519886203</v>
      </c>
    </row>
    <row r="46" spans="1:6" x14ac:dyDescent="0.2">
      <c r="A46" s="21" t="s">
        <v>308</v>
      </c>
      <c r="B46" s="21" t="s">
        <v>307</v>
      </c>
      <c r="C46" s="21" t="s">
        <v>153</v>
      </c>
      <c r="D46" s="24">
        <v>200000</v>
      </c>
      <c r="E46" s="22">
        <v>814.2</v>
      </c>
      <c r="F46" s="23">
        <v>0.64277946231695104</v>
      </c>
    </row>
    <row r="47" spans="1:6" x14ac:dyDescent="0.2">
      <c r="A47" s="21" t="s">
        <v>310</v>
      </c>
      <c r="B47" s="21" t="s">
        <v>309</v>
      </c>
      <c r="C47" s="21" t="s">
        <v>148</v>
      </c>
      <c r="D47" s="24">
        <v>300000</v>
      </c>
      <c r="E47" s="22">
        <v>658.65</v>
      </c>
      <c r="F47" s="23">
        <v>0.51997874337393801</v>
      </c>
    </row>
    <row r="48" spans="1:6" x14ac:dyDescent="0.2">
      <c r="A48" s="21" t="s">
        <v>312</v>
      </c>
      <c r="B48" s="21" t="s">
        <v>311</v>
      </c>
      <c r="C48" s="21" t="s">
        <v>313</v>
      </c>
      <c r="D48" s="24">
        <v>275000</v>
      </c>
      <c r="E48" s="22">
        <v>647.48749999999995</v>
      </c>
      <c r="F48" s="23">
        <v>0.51116638062754505</v>
      </c>
    </row>
    <row r="49" spans="1:9" x14ac:dyDescent="0.2">
      <c r="A49" s="21" t="s">
        <v>315</v>
      </c>
      <c r="B49" s="21" t="s">
        <v>314</v>
      </c>
      <c r="C49" s="21" t="s">
        <v>295</v>
      </c>
      <c r="D49" s="24">
        <v>10000</v>
      </c>
      <c r="E49" s="22">
        <v>518.125</v>
      </c>
      <c r="F49" s="23">
        <v>0.40903968178944999</v>
      </c>
    </row>
    <row r="50" spans="1:9" x14ac:dyDescent="0.2">
      <c r="A50" s="21" t="s">
        <v>316</v>
      </c>
      <c r="B50" s="21" t="s">
        <v>1221</v>
      </c>
      <c r="C50" s="21" t="s">
        <v>108</v>
      </c>
      <c r="D50" s="24">
        <v>658</v>
      </c>
      <c r="E50" s="22">
        <v>5.1271360000000001</v>
      </c>
      <c r="F50" s="23">
        <v>4.0476759043304904E-3</v>
      </c>
    </row>
    <row r="51" spans="1:9" ht="10.5" x14ac:dyDescent="0.25">
      <c r="A51" s="20" t="s">
        <v>25</v>
      </c>
      <c r="B51" s="20"/>
      <c r="C51" s="20"/>
      <c r="D51" s="20"/>
      <c r="E51" s="25">
        <f>SUM(E7:E50)</f>
        <v>111782.83603599998</v>
      </c>
      <c r="F51" s="26">
        <f>SUM(F7:F50)</f>
        <v>88.248232920024563</v>
      </c>
      <c r="G51" s="14"/>
      <c r="H51" s="14"/>
      <c r="I51" s="14"/>
    </row>
    <row r="52" spans="1:9" x14ac:dyDescent="0.2">
      <c r="A52" s="21"/>
      <c r="B52" s="21"/>
      <c r="C52" s="21"/>
      <c r="D52" s="21"/>
      <c r="E52" s="22"/>
      <c r="F52" s="23"/>
    </row>
    <row r="53" spans="1:9" ht="10.5" x14ac:dyDescent="0.25">
      <c r="A53" s="20" t="s">
        <v>317</v>
      </c>
      <c r="B53" s="21"/>
      <c r="C53" s="21"/>
      <c r="D53" s="21"/>
      <c r="E53" s="22"/>
      <c r="F53" s="23"/>
    </row>
    <row r="54" spans="1:9" x14ac:dyDescent="0.2">
      <c r="A54" s="21" t="s">
        <v>319</v>
      </c>
      <c r="B54" s="21" t="s">
        <v>318</v>
      </c>
      <c r="C54" s="21" t="s">
        <v>434</v>
      </c>
      <c r="D54" s="24">
        <v>1400000</v>
      </c>
      <c r="E54" s="22">
        <v>3470.6</v>
      </c>
      <c r="F54" s="23">
        <v>2.73990469407665</v>
      </c>
    </row>
    <row r="55" spans="1:9" ht="10.5" x14ac:dyDescent="0.25">
      <c r="A55" s="20" t="s">
        <v>25</v>
      </c>
      <c r="B55" s="20"/>
      <c r="C55" s="20"/>
      <c r="D55" s="20"/>
      <c r="E55" s="25">
        <f>SUM(E53:E54)</f>
        <v>3470.6</v>
      </c>
      <c r="F55" s="26">
        <f>SUM(F53:F54)</f>
        <v>2.73990469407665</v>
      </c>
      <c r="G55" s="14"/>
      <c r="H55" s="14"/>
      <c r="I55" s="14"/>
    </row>
    <row r="56" spans="1:9" x14ac:dyDescent="0.2">
      <c r="A56" s="21"/>
      <c r="B56" s="21"/>
      <c r="C56" s="21"/>
      <c r="D56" s="21"/>
      <c r="E56" s="22"/>
      <c r="F56" s="23"/>
    </row>
    <row r="57" spans="1:9" ht="10.5" x14ac:dyDescent="0.25">
      <c r="A57" s="20" t="s">
        <v>320</v>
      </c>
      <c r="B57" s="21"/>
      <c r="C57" s="21"/>
      <c r="D57" s="21"/>
      <c r="E57" s="22"/>
      <c r="F57" s="23"/>
    </row>
    <row r="58" spans="1:9" x14ac:dyDescent="0.2">
      <c r="A58" s="21" t="s">
        <v>322</v>
      </c>
      <c r="B58" s="21" t="s">
        <v>321</v>
      </c>
      <c r="C58" s="21" t="s">
        <v>168</v>
      </c>
      <c r="D58" s="24">
        <v>46000</v>
      </c>
      <c r="E58" s="22">
        <v>2726.6515770000001</v>
      </c>
      <c r="F58" s="23">
        <v>2.1525861392652001</v>
      </c>
    </row>
    <row r="59" spans="1:9" ht="10.5" x14ac:dyDescent="0.25">
      <c r="A59" s="20" t="s">
        <v>25</v>
      </c>
      <c r="B59" s="20"/>
      <c r="C59" s="20"/>
      <c r="D59" s="20"/>
      <c r="E59" s="25">
        <f>SUM(E57:E58)</f>
        <v>2726.6515770000001</v>
      </c>
      <c r="F59" s="26">
        <f>SUM(F57:F58)</f>
        <v>2.1525861392652001</v>
      </c>
      <c r="G59" s="14"/>
      <c r="H59" s="14"/>
      <c r="I59" s="14"/>
    </row>
    <row r="60" spans="1:9" x14ac:dyDescent="0.2">
      <c r="A60" s="21"/>
      <c r="B60" s="21"/>
      <c r="C60" s="21"/>
      <c r="D60" s="21"/>
      <c r="E60" s="22"/>
      <c r="F60" s="23"/>
    </row>
    <row r="61" spans="1:9" ht="10.5" x14ac:dyDescent="0.25">
      <c r="A61" s="20" t="s">
        <v>26</v>
      </c>
      <c r="B61" s="20"/>
      <c r="C61" s="20"/>
      <c r="D61" s="20"/>
      <c r="E61" s="25">
        <f>E51+E55+E59</f>
        <v>117980.08761299998</v>
      </c>
      <c r="F61" s="26">
        <f>F51+F55+F59</f>
        <v>93.140723753366416</v>
      </c>
      <c r="G61" s="14"/>
      <c r="H61" s="14"/>
      <c r="I61" s="14"/>
    </row>
    <row r="62" spans="1:9" ht="10.5" x14ac:dyDescent="0.25">
      <c r="A62" s="20"/>
      <c r="B62" s="20"/>
      <c r="C62" s="20"/>
      <c r="D62" s="20"/>
      <c r="E62" s="25"/>
      <c r="F62" s="26"/>
      <c r="G62" s="14"/>
      <c r="H62" s="14"/>
      <c r="I62" s="14"/>
    </row>
    <row r="63" spans="1:9" ht="10.5" x14ac:dyDescent="0.25">
      <c r="A63" s="20" t="s">
        <v>28</v>
      </c>
      <c r="B63" s="20"/>
      <c r="C63" s="20"/>
      <c r="D63" s="20"/>
      <c r="E63" s="25">
        <f>E65-(E51+E55+E59)</f>
        <v>8688.5519022000226</v>
      </c>
      <c r="F63" s="26">
        <f>F65-(F51+F55+F59)</f>
        <v>6.8592762466335842</v>
      </c>
      <c r="G63" s="14"/>
      <c r="H63" s="14"/>
      <c r="I63" s="14"/>
    </row>
    <row r="64" spans="1:9" ht="10.5" x14ac:dyDescent="0.25">
      <c r="A64" s="20"/>
      <c r="B64" s="20"/>
      <c r="C64" s="20"/>
      <c r="D64" s="20"/>
      <c r="E64" s="25"/>
      <c r="F64" s="26"/>
      <c r="G64" s="14"/>
      <c r="H64" s="14"/>
      <c r="I64" s="14"/>
    </row>
    <row r="65" spans="1:9" ht="10.5" x14ac:dyDescent="0.25">
      <c r="A65" s="27" t="s">
        <v>27</v>
      </c>
      <c r="B65" s="27"/>
      <c r="C65" s="27"/>
      <c r="D65" s="27"/>
      <c r="E65" s="28">
        <v>126668.6395152</v>
      </c>
      <c r="F65" s="29">
        <v>100</v>
      </c>
      <c r="G65" s="14"/>
      <c r="H65" s="14"/>
      <c r="I65" s="14"/>
    </row>
    <row r="66" spans="1:9" ht="10.5" x14ac:dyDescent="0.25">
      <c r="F66" s="15" t="s">
        <v>29</v>
      </c>
    </row>
    <row r="67" spans="1:9" x14ac:dyDescent="0.2">
      <c r="A67" s="7" t="s">
        <v>1222</v>
      </c>
    </row>
    <row r="69" spans="1:9" ht="10.5" x14ac:dyDescent="0.25">
      <c r="A69" s="14" t="s">
        <v>32</v>
      </c>
    </row>
    <row r="70" spans="1:9" ht="10.5" x14ac:dyDescent="0.25">
      <c r="A70" s="14" t="s">
        <v>33</v>
      </c>
    </row>
    <row r="71" spans="1:9" ht="10.5" x14ac:dyDescent="0.25">
      <c r="A71" s="14" t="s">
        <v>34</v>
      </c>
      <c r="B71" s="14"/>
      <c r="C71" s="30" t="s">
        <v>36</v>
      </c>
      <c r="D71" s="14" t="s">
        <v>35</v>
      </c>
    </row>
    <row r="72" spans="1:9" x14ac:dyDescent="0.2">
      <c r="A72" s="7" t="s">
        <v>72</v>
      </c>
      <c r="C72" s="31">
        <v>438.9248</v>
      </c>
      <c r="D72" s="31">
        <v>517.03610000000003</v>
      </c>
    </row>
    <row r="73" spans="1:9" x14ac:dyDescent="0.2">
      <c r="A73" s="7" t="s">
        <v>80</v>
      </c>
      <c r="C73" s="31">
        <v>74.286500000000004</v>
      </c>
      <c r="D73" s="31">
        <v>87.506500000000003</v>
      </c>
    </row>
    <row r="74" spans="1:9" x14ac:dyDescent="0.2">
      <c r="A74" s="7" t="s">
        <v>73</v>
      </c>
      <c r="C74" s="31">
        <v>475.58920000000001</v>
      </c>
      <c r="D74" s="31">
        <v>564.03330000000005</v>
      </c>
    </row>
    <row r="75" spans="1:9" x14ac:dyDescent="0.2">
      <c r="A75" s="7" t="s">
        <v>81</v>
      </c>
      <c r="C75" s="31">
        <v>83.168000000000006</v>
      </c>
      <c r="D75" s="31">
        <v>98.629900000000006</v>
      </c>
    </row>
    <row r="77" spans="1:9" x14ac:dyDescent="0.2">
      <c r="A77" s="7" t="s">
        <v>37</v>
      </c>
    </row>
    <row r="79" spans="1:9" ht="10.5" x14ac:dyDescent="0.25">
      <c r="A79" s="14" t="s">
        <v>38</v>
      </c>
      <c r="D79" s="30" t="s">
        <v>39</v>
      </c>
    </row>
    <row r="81" spans="1:4" ht="10.5" x14ac:dyDescent="0.25">
      <c r="A81" s="14" t="s">
        <v>40</v>
      </c>
      <c r="D81" s="32">
        <v>0.201223315173963</v>
      </c>
    </row>
    <row r="83" spans="1:4" ht="10.5" x14ac:dyDescent="0.25">
      <c r="A83" s="14" t="s">
        <v>825</v>
      </c>
    </row>
    <row r="84" spans="1:4" x14ac:dyDescent="0.2">
      <c r="A84" s="50"/>
    </row>
    <row r="85" spans="1:4" ht="10.5" x14ac:dyDescent="0.25">
      <c r="A85" s="51" t="s">
        <v>820</v>
      </c>
    </row>
    <row r="86" spans="1:4" x14ac:dyDescent="0.2">
      <c r="A86" s="52"/>
    </row>
    <row r="87" spans="1:4" x14ac:dyDescent="0.2">
      <c r="A87" s="53"/>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ht="10.5" x14ac:dyDescent="0.25">
      <c r="A99" s="51" t="s">
        <v>1227</v>
      </c>
    </row>
    <row r="100" spans="1:1" x14ac:dyDescent="0.2">
      <c r="A100" s="53"/>
    </row>
    <row r="101" spans="1:1" ht="10.5" x14ac:dyDescent="0.25">
      <c r="A101" s="51" t="s">
        <v>1224</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6" spans="1:1" ht="10.5" x14ac:dyDescent="0.25">
      <c r="A116" s="14" t="s">
        <v>1226</v>
      </c>
    </row>
    <row r="118" spans="1:1" ht="10.5" x14ac:dyDescent="0.25">
      <c r="A118" s="51" t="s">
        <v>1225</v>
      </c>
    </row>
  </sheetData>
  <mergeCells count="1">
    <mergeCell ref="A1:F1"/>
  </mergeCells>
  <conditionalFormatting sqref="F2:F3">
    <cfRule type="cellIs" dxfId="59" priority="3" stopIfTrue="1" operator="between">
      <formula>0.009</formula>
      <formula>-0.009</formula>
    </cfRule>
  </conditionalFormatting>
  <conditionalFormatting sqref="F5:F65536">
    <cfRule type="cellIs" dxfId="58"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118"/>
  <sheetViews>
    <sheetView workbookViewId="0">
      <selection sqref="A1:F1"/>
    </sheetView>
  </sheetViews>
  <sheetFormatPr defaultColWidth="9.1796875" defaultRowHeight="10" x14ac:dyDescent="0.2"/>
  <cols>
    <col min="1" max="1" width="40.54296875" style="7" bestFit="1" customWidth="1"/>
    <col min="2" max="2" width="36.26953125" style="7" bestFit="1" customWidth="1"/>
    <col min="3" max="3" width="24.7265625" style="7" bestFit="1" customWidth="1"/>
    <col min="4" max="4" width="15.54296875" style="7" bestFit="1" customWidth="1"/>
    <col min="5" max="5" width="27.1796875" style="10" customWidth="1"/>
    <col min="6" max="6" width="21.26953125" style="11" customWidth="1"/>
    <col min="7" max="7" width="29.26953125" style="7" customWidth="1"/>
    <col min="8" max="8" width="20.26953125" style="7" customWidth="1"/>
    <col min="9" max="16384" width="9.1796875" style="7"/>
  </cols>
  <sheetData>
    <row r="1" spans="1:9" s="1" customFormat="1" ht="14" x14ac:dyDescent="0.25">
      <c r="A1" s="82" t="s">
        <v>12</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117</v>
      </c>
      <c r="B7" s="21" t="s">
        <v>116</v>
      </c>
      <c r="C7" s="21" t="s">
        <v>118</v>
      </c>
      <c r="D7" s="24">
        <v>3800000</v>
      </c>
      <c r="E7" s="22">
        <v>8371.4</v>
      </c>
      <c r="F7" s="23">
        <v>5.3465365430324798</v>
      </c>
    </row>
    <row r="8" spans="1:9" x14ac:dyDescent="0.2">
      <c r="A8" s="21" t="s">
        <v>94</v>
      </c>
      <c r="B8" s="21" t="s">
        <v>93</v>
      </c>
      <c r="C8" s="21" t="s">
        <v>95</v>
      </c>
      <c r="D8" s="24">
        <v>500000</v>
      </c>
      <c r="E8" s="22">
        <v>7177.25</v>
      </c>
      <c r="F8" s="23">
        <v>4.5838723992975901</v>
      </c>
    </row>
    <row r="9" spans="1:9" x14ac:dyDescent="0.2">
      <c r="A9" s="21" t="s">
        <v>325</v>
      </c>
      <c r="B9" s="21" t="s">
        <v>324</v>
      </c>
      <c r="C9" s="21" t="s">
        <v>118</v>
      </c>
      <c r="D9" s="24">
        <v>14000000</v>
      </c>
      <c r="E9" s="22">
        <v>7028</v>
      </c>
      <c r="F9" s="23">
        <v>4.4885513563361297</v>
      </c>
    </row>
    <row r="10" spans="1:9" x14ac:dyDescent="0.2">
      <c r="A10" s="21" t="s">
        <v>236</v>
      </c>
      <c r="B10" s="21" t="s">
        <v>235</v>
      </c>
      <c r="C10" s="21" t="s">
        <v>118</v>
      </c>
      <c r="D10" s="24">
        <v>2800000</v>
      </c>
      <c r="E10" s="22">
        <v>6847.4</v>
      </c>
      <c r="F10" s="23">
        <v>4.3732081043506001</v>
      </c>
    </row>
    <row r="11" spans="1:9" x14ac:dyDescent="0.2">
      <c r="A11" s="21" t="s">
        <v>89</v>
      </c>
      <c r="B11" s="21" t="s">
        <v>88</v>
      </c>
      <c r="C11" s="21" t="s">
        <v>87</v>
      </c>
      <c r="D11" s="24">
        <v>420000</v>
      </c>
      <c r="E11" s="22">
        <v>6600.09</v>
      </c>
      <c r="F11" s="23">
        <v>4.2152593798293303</v>
      </c>
    </row>
    <row r="12" spans="1:9" x14ac:dyDescent="0.2">
      <c r="A12" s="21" t="s">
        <v>102</v>
      </c>
      <c r="B12" s="21" t="s">
        <v>101</v>
      </c>
      <c r="C12" s="21" t="s">
        <v>95</v>
      </c>
      <c r="D12" s="24">
        <v>530000</v>
      </c>
      <c r="E12" s="22">
        <v>6212.3950000000004</v>
      </c>
      <c r="F12" s="23">
        <v>3.96765139489837</v>
      </c>
    </row>
    <row r="13" spans="1:9" x14ac:dyDescent="0.2">
      <c r="A13" s="21" t="s">
        <v>282</v>
      </c>
      <c r="B13" s="21" t="s">
        <v>281</v>
      </c>
      <c r="C13" s="21" t="s">
        <v>220</v>
      </c>
      <c r="D13" s="24">
        <v>1400000</v>
      </c>
      <c r="E13" s="22">
        <v>6155.8</v>
      </c>
      <c r="F13" s="23">
        <v>3.93150603860756</v>
      </c>
    </row>
    <row r="14" spans="1:9" x14ac:dyDescent="0.2">
      <c r="A14" s="21" t="s">
        <v>178</v>
      </c>
      <c r="B14" s="21" t="s">
        <v>177</v>
      </c>
      <c r="C14" s="21" t="s">
        <v>179</v>
      </c>
      <c r="D14" s="24">
        <v>3500000</v>
      </c>
      <c r="E14" s="22">
        <v>6095.25</v>
      </c>
      <c r="F14" s="23">
        <v>3.89283475451164</v>
      </c>
    </row>
    <row r="15" spans="1:9" x14ac:dyDescent="0.2">
      <c r="A15" s="21" t="s">
        <v>123</v>
      </c>
      <c r="B15" s="21" t="s">
        <v>122</v>
      </c>
      <c r="C15" s="21" t="s">
        <v>124</v>
      </c>
      <c r="D15" s="24">
        <v>5250000</v>
      </c>
      <c r="E15" s="22">
        <v>6037.5</v>
      </c>
      <c r="F15" s="23">
        <v>3.8559517378883599</v>
      </c>
    </row>
    <row r="16" spans="1:9" x14ac:dyDescent="0.2">
      <c r="A16" s="21" t="s">
        <v>277</v>
      </c>
      <c r="B16" s="21" t="s">
        <v>276</v>
      </c>
      <c r="C16" s="21" t="s">
        <v>278</v>
      </c>
      <c r="D16" s="24">
        <v>2200000</v>
      </c>
      <c r="E16" s="22">
        <v>5061.1000000000004</v>
      </c>
      <c r="F16" s="23">
        <v>3.2323573234992602</v>
      </c>
    </row>
    <row r="17" spans="1:6" x14ac:dyDescent="0.2">
      <c r="A17" s="21" t="s">
        <v>155</v>
      </c>
      <c r="B17" s="21" t="s">
        <v>154</v>
      </c>
      <c r="C17" s="21" t="s">
        <v>95</v>
      </c>
      <c r="D17" s="24">
        <v>350000</v>
      </c>
      <c r="E17" s="22">
        <v>4206.8249999999998</v>
      </c>
      <c r="F17" s="23">
        <v>2.68676011093038</v>
      </c>
    </row>
    <row r="18" spans="1:6" x14ac:dyDescent="0.2">
      <c r="A18" s="21" t="s">
        <v>327</v>
      </c>
      <c r="B18" s="21" t="s">
        <v>326</v>
      </c>
      <c r="C18" s="21" t="s">
        <v>95</v>
      </c>
      <c r="D18" s="24">
        <v>120000</v>
      </c>
      <c r="E18" s="22">
        <v>4028.16</v>
      </c>
      <c r="F18" s="23">
        <v>2.5726526795018398</v>
      </c>
    </row>
    <row r="19" spans="1:6" x14ac:dyDescent="0.2">
      <c r="A19" s="21" t="s">
        <v>286</v>
      </c>
      <c r="B19" s="21" t="s">
        <v>285</v>
      </c>
      <c r="C19" s="21" t="s">
        <v>100</v>
      </c>
      <c r="D19" s="24">
        <v>2600000</v>
      </c>
      <c r="E19" s="22">
        <v>3763.5</v>
      </c>
      <c r="F19" s="23">
        <v>2.4036230833197201</v>
      </c>
    </row>
    <row r="20" spans="1:6" x14ac:dyDescent="0.2">
      <c r="A20" s="21" t="s">
        <v>329</v>
      </c>
      <c r="B20" s="21" t="s">
        <v>328</v>
      </c>
      <c r="C20" s="21" t="s">
        <v>124</v>
      </c>
      <c r="D20" s="24">
        <v>1700000</v>
      </c>
      <c r="E20" s="22">
        <v>3660.1</v>
      </c>
      <c r="F20" s="23">
        <v>2.3375849202227998</v>
      </c>
    </row>
    <row r="21" spans="1:6" x14ac:dyDescent="0.2">
      <c r="A21" s="21" t="s">
        <v>197</v>
      </c>
      <c r="B21" s="21" t="s">
        <v>196</v>
      </c>
      <c r="C21" s="21" t="s">
        <v>100</v>
      </c>
      <c r="D21" s="24">
        <v>1400000</v>
      </c>
      <c r="E21" s="22">
        <v>3473.4</v>
      </c>
      <c r="F21" s="23">
        <v>2.2183457998147298</v>
      </c>
    </row>
    <row r="22" spans="1:6" x14ac:dyDescent="0.2">
      <c r="A22" s="21" t="s">
        <v>304</v>
      </c>
      <c r="B22" s="21" t="s">
        <v>303</v>
      </c>
      <c r="C22" s="21" t="s">
        <v>153</v>
      </c>
      <c r="D22" s="24">
        <v>115000</v>
      </c>
      <c r="E22" s="22">
        <v>3159.625</v>
      </c>
      <c r="F22" s="23">
        <v>2.01794807616157</v>
      </c>
    </row>
    <row r="23" spans="1:6" x14ac:dyDescent="0.2">
      <c r="A23" s="21" t="s">
        <v>219</v>
      </c>
      <c r="B23" s="21" t="s">
        <v>218</v>
      </c>
      <c r="C23" s="21" t="s">
        <v>220</v>
      </c>
      <c r="D23" s="24">
        <v>120000</v>
      </c>
      <c r="E23" s="22">
        <v>3006.06</v>
      </c>
      <c r="F23" s="23">
        <v>1.9198711852913699</v>
      </c>
    </row>
    <row r="24" spans="1:6" x14ac:dyDescent="0.2">
      <c r="A24" s="21" t="s">
        <v>331</v>
      </c>
      <c r="B24" s="21" t="s">
        <v>330</v>
      </c>
      <c r="C24" s="21" t="s">
        <v>192</v>
      </c>
      <c r="D24" s="24">
        <v>120000</v>
      </c>
      <c r="E24" s="22">
        <v>2330.46</v>
      </c>
      <c r="F24" s="23">
        <v>1.48838779082059</v>
      </c>
    </row>
    <row r="25" spans="1:6" x14ac:dyDescent="0.2">
      <c r="A25" s="21" t="s">
        <v>238</v>
      </c>
      <c r="B25" s="21" t="s">
        <v>237</v>
      </c>
      <c r="C25" s="21" t="s">
        <v>100</v>
      </c>
      <c r="D25" s="24">
        <v>2550000</v>
      </c>
      <c r="E25" s="22">
        <v>2272.0500000000002</v>
      </c>
      <c r="F25" s="23">
        <v>1.45108325400733</v>
      </c>
    </row>
    <row r="26" spans="1:6" x14ac:dyDescent="0.2">
      <c r="A26" s="21" t="s">
        <v>129</v>
      </c>
      <c r="B26" s="21" t="s">
        <v>128</v>
      </c>
      <c r="C26" s="21" t="s">
        <v>130</v>
      </c>
      <c r="D26" s="24">
        <v>1500000</v>
      </c>
      <c r="E26" s="22">
        <v>1998</v>
      </c>
      <c r="F26" s="23">
        <v>1.2760565751223101</v>
      </c>
    </row>
    <row r="27" spans="1:6" x14ac:dyDescent="0.2">
      <c r="A27" s="21" t="s">
        <v>280</v>
      </c>
      <c r="B27" s="21" t="s">
        <v>279</v>
      </c>
      <c r="C27" s="21" t="s">
        <v>174</v>
      </c>
      <c r="D27" s="24">
        <v>100000</v>
      </c>
      <c r="E27" s="22">
        <v>1790.95</v>
      </c>
      <c r="F27" s="23">
        <v>1.14382058218984</v>
      </c>
    </row>
    <row r="28" spans="1:6" x14ac:dyDescent="0.2">
      <c r="A28" s="21" t="s">
        <v>333</v>
      </c>
      <c r="B28" s="21" t="s">
        <v>332</v>
      </c>
      <c r="C28" s="21" t="s">
        <v>118</v>
      </c>
      <c r="D28" s="24">
        <v>2000000</v>
      </c>
      <c r="E28" s="22">
        <v>1664</v>
      </c>
      <c r="F28" s="23">
        <v>1.0627418123140699</v>
      </c>
    </row>
    <row r="29" spans="1:6" x14ac:dyDescent="0.2">
      <c r="A29" s="21" t="s">
        <v>292</v>
      </c>
      <c r="B29" s="21" t="s">
        <v>291</v>
      </c>
      <c r="C29" s="21" t="s">
        <v>124</v>
      </c>
      <c r="D29" s="24">
        <v>600000</v>
      </c>
      <c r="E29" s="22">
        <v>1656.9</v>
      </c>
      <c r="F29" s="23">
        <v>1.0582072769370101</v>
      </c>
    </row>
    <row r="30" spans="1:6" x14ac:dyDescent="0.2">
      <c r="A30" s="21" t="s">
        <v>335</v>
      </c>
      <c r="B30" s="21" t="s">
        <v>334</v>
      </c>
      <c r="C30" s="21" t="s">
        <v>171</v>
      </c>
      <c r="D30" s="24">
        <v>335961</v>
      </c>
      <c r="E30" s="22">
        <v>1637.305934</v>
      </c>
      <c r="F30" s="23">
        <v>1.04569319447821</v>
      </c>
    </row>
    <row r="31" spans="1:6" x14ac:dyDescent="0.2">
      <c r="A31" s="21" t="s">
        <v>306</v>
      </c>
      <c r="B31" s="21" t="s">
        <v>305</v>
      </c>
      <c r="C31" s="21" t="s">
        <v>118</v>
      </c>
      <c r="D31" s="24">
        <v>1200000</v>
      </c>
      <c r="E31" s="22">
        <v>1564.8</v>
      </c>
      <c r="F31" s="23">
        <v>0.99938605042612005</v>
      </c>
    </row>
    <row r="32" spans="1:6" x14ac:dyDescent="0.2">
      <c r="A32" s="21" t="s">
        <v>201</v>
      </c>
      <c r="B32" s="21" t="s">
        <v>200</v>
      </c>
      <c r="C32" s="21" t="s">
        <v>108</v>
      </c>
      <c r="D32" s="24">
        <v>500000</v>
      </c>
      <c r="E32" s="22">
        <v>1197.75</v>
      </c>
      <c r="F32" s="23">
        <v>0.76496334477114403</v>
      </c>
    </row>
    <row r="33" spans="1:9" x14ac:dyDescent="0.2">
      <c r="A33" s="21" t="s">
        <v>312</v>
      </c>
      <c r="B33" s="21" t="s">
        <v>311</v>
      </c>
      <c r="C33" s="21" t="s">
        <v>313</v>
      </c>
      <c r="D33" s="24">
        <v>500000</v>
      </c>
      <c r="E33" s="22">
        <v>1177.25</v>
      </c>
      <c r="F33" s="23">
        <v>0.75187067220357295</v>
      </c>
    </row>
    <row r="34" spans="1:9" ht="10.5" x14ac:dyDescent="0.25">
      <c r="A34" s="20" t="s">
        <v>25</v>
      </c>
      <c r="B34" s="20"/>
      <c r="C34" s="20"/>
      <c r="D34" s="20"/>
      <c r="E34" s="25">
        <f>SUM(E7:E33)</f>
        <v>108173.32093400002</v>
      </c>
      <c r="F34" s="26">
        <f>SUM(F7:F33)</f>
        <v>69.086725440763928</v>
      </c>
      <c r="G34" s="14"/>
      <c r="H34" s="14"/>
      <c r="I34" s="14"/>
    </row>
    <row r="35" spans="1:9" x14ac:dyDescent="0.2">
      <c r="A35" s="21"/>
      <c r="B35" s="21"/>
      <c r="C35" s="21"/>
      <c r="D35" s="21"/>
      <c r="E35" s="22"/>
      <c r="F35" s="23"/>
    </row>
    <row r="36" spans="1:9" ht="10.5" x14ac:dyDescent="0.25">
      <c r="A36" s="20" t="s">
        <v>317</v>
      </c>
      <c r="B36" s="21"/>
      <c r="C36" s="21"/>
      <c r="D36" s="21"/>
      <c r="E36" s="22"/>
      <c r="F36" s="23"/>
    </row>
    <row r="37" spans="1:9" x14ac:dyDescent="0.2">
      <c r="A37" s="21" t="s">
        <v>319</v>
      </c>
      <c r="B37" s="21" t="s">
        <v>318</v>
      </c>
      <c r="C37" s="21" t="s">
        <v>434</v>
      </c>
      <c r="D37" s="24">
        <v>2350000</v>
      </c>
      <c r="E37" s="22">
        <v>5825.65</v>
      </c>
      <c r="F37" s="23">
        <v>3.7206501435742099</v>
      </c>
    </row>
    <row r="38" spans="1:9" x14ac:dyDescent="0.2">
      <c r="A38" s="21" t="s">
        <v>337</v>
      </c>
      <c r="B38" s="21" t="s">
        <v>336</v>
      </c>
      <c r="C38" s="21" t="s">
        <v>434</v>
      </c>
      <c r="D38" s="24">
        <v>1900000</v>
      </c>
      <c r="E38" s="22">
        <v>5798.23</v>
      </c>
      <c r="F38" s="23">
        <v>3.7031378956813898</v>
      </c>
    </row>
    <row r="39" spans="1:9" ht="10.5" x14ac:dyDescent="0.25">
      <c r="A39" s="20" t="s">
        <v>25</v>
      </c>
      <c r="B39" s="20"/>
      <c r="C39" s="20"/>
      <c r="D39" s="20"/>
      <c r="E39" s="25">
        <f>SUM(E36:E38)</f>
        <v>11623.88</v>
      </c>
      <c r="F39" s="26">
        <f>SUM(F36:F38)</f>
        <v>7.4237880392555997</v>
      </c>
      <c r="G39" s="14"/>
      <c r="H39" s="14"/>
      <c r="I39" s="14"/>
    </row>
    <row r="40" spans="1:9" x14ac:dyDescent="0.2">
      <c r="A40" s="21"/>
      <c r="B40" s="21"/>
      <c r="C40" s="21"/>
      <c r="D40" s="21"/>
      <c r="E40" s="22"/>
      <c r="F40" s="23"/>
    </row>
    <row r="41" spans="1:9" ht="10.5" x14ac:dyDescent="0.25">
      <c r="A41" s="20" t="s">
        <v>320</v>
      </c>
      <c r="B41" s="21"/>
      <c r="C41" s="21"/>
      <c r="D41" s="21"/>
      <c r="E41" s="22"/>
      <c r="F41" s="23"/>
    </row>
    <row r="42" spans="1:9" x14ac:dyDescent="0.2">
      <c r="A42" s="21" t="s">
        <v>339</v>
      </c>
      <c r="B42" s="21" t="s">
        <v>338</v>
      </c>
      <c r="C42" s="21" t="s">
        <v>340</v>
      </c>
      <c r="D42" s="24">
        <v>86900</v>
      </c>
      <c r="E42" s="22">
        <v>3669.9349870000001</v>
      </c>
      <c r="F42" s="23">
        <v>2.3438662014177898</v>
      </c>
    </row>
    <row r="43" spans="1:9" x14ac:dyDescent="0.2">
      <c r="A43" s="21" t="s">
        <v>342</v>
      </c>
      <c r="B43" s="21" t="s">
        <v>341</v>
      </c>
      <c r="C43" s="21" t="s">
        <v>343</v>
      </c>
      <c r="D43" s="24">
        <v>155000</v>
      </c>
      <c r="E43" s="22">
        <v>2836.5580380000001</v>
      </c>
      <c r="F43" s="23">
        <v>1.8116158834364</v>
      </c>
    </row>
    <row r="44" spans="1:9" x14ac:dyDescent="0.2">
      <c r="A44" s="21" t="s">
        <v>345</v>
      </c>
      <c r="B44" s="21" t="s">
        <v>344</v>
      </c>
      <c r="C44" s="21" t="s">
        <v>343</v>
      </c>
      <c r="D44" s="24">
        <v>187038</v>
      </c>
      <c r="E44" s="22">
        <v>1939.623746</v>
      </c>
      <c r="F44" s="23">
        <v>1.2387735907641</v>
      </c>
    </row>
    <row r="45" spans="1:9" x14ac:dyDescent="0.2">
      <c r="A45" s="21" t="s">
        <v>347</v>
      </c>
      <c r="B45" s="21" t="s">
        <v>346</v>
      </c>
      <c r="C45" s="21" t="s">
        <v>153</v>
      </c>
      <c r="D45" s="24">
        <v>2297307</v>
      </c>
      <c r="E45" s="22">
        <v>1883.543678</v>
      </c>
      <c r="F45" s="23">
        <v>1.2029571045255001</v>
      </c>
    </row>
    <row r="46" spans="1:9" x14ac:dyDescent="0.2">
      <c r="A46" s="21" t="s">
        <v>349</v>
      </c>
      <c r="B46" s="21" t="s">
        <v>348</v>
      </c>
      <c r="C46" s="21" t="s">
        <v>153</v>
      </c>
      <c r="D46" s="24">
        <v>65000</v>
      </c>
      <c r="E46" s="22">
        <v>1539.346714</v>
      </c>
      <c r="F46" s="23">
        <v>0.983129877774084</v>
      </c>
    </row>
    <row r="47" spans="1:9" x14ac:dyDescent="0.2">
      <c r="A47" s="21" t="s">
        <v>322</v>
      </c>
      <c r="B47" s="21" t="s">
        <v>321</v>
      </c>
      <c r="C47" s="21" t="s">
        <v>168</v>
      </c>
      <c r="D47" s="24">
        <v>25300</v>
      </c>
      <c r="E47" s="22">
        <v>1499.658367</v>
      </c>
      <c r="F47" s="23">
        <v>0.95778224206583296</v>
      </c>
    </row>
    <row r="48" spans="1:9" x14ac:dyDescent="0.2">
      <c r="A48" s="21" t="s">
        <v>351</v>
      </c>
      <c r="B48" s="21" t="s">
        <v>350</v>
      </c>
      <c r="C48" s="21" t="s">
        <v>343</v>
      </c>
      <c r="D48" s="24">
        <v>858000</v>
      </c>
      <c r="E48" s="22">
        <v>1476.6299570000001</v>
      </c>
      <c r="F48" s="23">
        <v>0.943074757583794</v>
      </c>
    </row>
    <row r="49" spans="1:9" x14ac:dyDescent="0.2">
      <c r="A49" s="21" t="s">
        <v>353</v>
      </c>
      <c r="B49" s="21" t="s">
        <v>352</v>
      </c>
      <c r="C49" s="21" t="s">
        <v>139</v>
      </c>
      <c r="D49" s="24">
        <v>4177000</v>
      </c>
      <c r="E49" s="22">
        <v>1458.5382890000001</v>
      </c>
      <c r="F49" s="23">
        <v>0.93152020708012595</v>
      </c>
    </row>
    <row r="50" spans="1:9" x14ac:dyDescent="0.2">
      <c r="A50" s="21" t="s">
        <v>355</v>
      </c>
      <c r="B50" s="21" t="s">
        <v>354</v>
      </c>
      <c r="C50" s="21" t="s">
        <v>113</v>
      </c>
      <c r="D50" s="24">
        <v>12220</v>
      </c>
      <c r="E50" s="22">
        <v>1443.931587</v>
      </c>
      <c r="F50" s="23">
        <v>0.92219138919826804</v>
      </c>
    </row>
    <row r="51" spans="1:9" x14ac:dyDescent="0.2">
      <c r="A51" s="21" t="s">
        <v>357</v>
      </c>
      <c r="B51" s="21" t="s">
        <v>356</v>
      </c>
      <c r="C51" s="21" t="s">
        <v>192</v>
      </c>
      <c r="D51" s="24">
        <v>1316500</v>
      </c>
      <c r="E51" s="22">
        <v>1416.957017</v>
      </c>
      <c r="F51" s="23">
        <v>0.90496362272699804</v>
      </c>
    </row>
    <row r="52" spans="1:9" x14ac:dyDescent="0.2">
      <c r="A52" s="21" t="s">
        <v>359</v>
      </c>
      <c r="B52" s="21" t="s">
        <v>358</v>
      </c>
      <c r="C52" s="21" t="s">
        <v>121</v>
      </c>
      <c r="D52" s="24">
        <v>43300</v>
      </c>
      <c r="E52" s="22">
        <v>1300.0653119999999</v>
      </c>
      <c r="F52" s="23">
        <v>0.83030875348650401</v>
      </c>
    </row>
    <row r="53" spans="1:9" x14ac:dyDescent="0.2">
      <c r="A53" s="21" t="s">
        <v>361</v>
      </c>
      <c r="B53" s="21" t="s">
        <v>360</v>
      </c>
      <c r="C53" s="21" t="s">
        <v>362</v>
      </c>
      <c r="D53" s="24">
        <v>1575983</v>
      </c>
      <c r="E53" s="22">
        <v>1089.2522590000001</v>
      </c>
      <c r="F53" s="23">
        <v>0.69566942295484402</v>
      </c>
    </row>
    <row r="54" spans="1:9" x14ac:dyDescent="0.2">
      <c r="A54" s="21" t="s">
        <v>364</v>
      </c>
      <c r="B54" s="21" t="s">
        <v>363</v>
      </c>
      <c r="C54" s="21" t="s">
        <v>362</v>
      </c>
      <c r="D54" s="24">
        <v>244000</v>
      </c>
      <c r="E54" s="22">
        <v>674.54401429999996</v>
      </c>
      <c r="F54" s="23">
        <v>0.43080897129975598</v>
      </c>
    </row>
    <row r="55" spans="1:9" ht="10.5" x14ac:dyDescent="0.25">
      <c r="A55" s="20" t="s">
        <v>25</v>
      </c>
      <c r="B55" s="20"/>
      <c r="C55" s="20"/>
      <c r="D55" s="20"/>
      <c r="E55" s="25">
        <f>SUM(E41:E54)</f>
        <v>22228.5839653</v>
      </c>
      <c r="F55" s="26">
        <f>SUM(F41:F54)</f>
        <v>14.196662024313994</v>
      </c>
      <c r="G55" s="14"/>
      <c r="H55" s="14"/>
      <c r="I55" s="14"/>
    </row>
    <row r="56" spans="1:9" x14ac:dyDescent="0.2">
      <c r="A56" s="21"/>
      <c r="B56" s="21"/>
      <c r="C56" s="21"/>
      <c r="D56" s="21"/>
      <c r="E56" s="22"/>
      <c r="F56" s="23"/>
    </row>
    <row r="57" spans="1:9" ht="10.5" x14ac:dyDescent="0.25">
      <c r="A57" s="20" t="s">
        <v>365</v>
      </c>
      <c r="B57" s="21"/>
      <c r="C57" s="21"/>
      <c r="D57" s="21"/>
      <c r="E57" s="22"/>
      <c r="F57" s="23"/>
    </row>
    <row r="58" spans="1:9" x14ac:dyDescent="0.2">
      <c r="A58" s="21" t="s">
        <v>367</v>
      </c>
      <c r="B58" s="21" t="s">
        <v>366</v>
      </c>
      <c r="C58" s="21" t="s">
        <v>368</v>
      </c>
      <c r="D58" s="24">
        <v>3408000</v>
      </c>
      <c r="E58" s="22">
        <v>3123.691691</v>
      </c>
      <c r="F58" s="23">
        <v>1.99499865913687</v>
      </c>
    </row>
    <row r="59" spans="1:9" ht="10.5" x14ac:dyDescent="0.25">
      <c r="A59" s="20" t="s">
        <v>25</v>
      </c>
      <c r="B59" s="20"/>
      <c r="C59" s="20"/>
      <c r="D59" s="20"/>
      <c r="E59" s="25">
        <f>SUM(E58:E58)</f>
        <v>3123.691691</v>
      </c>
      <c r="F59" s="26">
        <f>SUM(F58:F58)</f>
        <v>1.99499865913687</v>
      </c>
      <c r="G59" s="14"/>
      <c r="H59" s="14"/>
      <c r="I59" s="14"/>
    </row>
    <row r="60" spans="1:9" x14ac:dyDescent="0.2">
      <c r="A60" s="21"/>
      <c r="B60" s="21"/>
      <c r="C60" s="21"/>
      <c r="D60" s="21"/>
      <c r="E60" s="22"/>
      <c r="F60" s="23"/>
    </row>
    <row r="61" spans="1:9" ht="10.5" x14ac:dyDescent="0.25">
      <c r="A61" s="20" t="s">
        <v>26</v>
      </c>
      <c r="B61" s="20"/>
      <c r="C61" s="20"/>
      <c r="D61" s="20"/>
      <c r="E61" s="25">
        <f>E34+E39+E55+E59</f>
        <v>145149.47659030004</v>
      </c>
      <c r="F61" s="26">
        <f>F34+F39+F55+F59</f>
        <v>92.702174163470389</v>
      </c>
      <c r="G61" s="14"/>
      <c r="H61" s="14"/>
      <c r="I61" s="14"/>
    </row>
    <row r="62" spans="1:9" ht="10.5" x14ac:dyDescent="0.25">
      <c r="A62" s="20"/>
      <c r="B62" s="20"/>
      <c r="C62" s="20"/>
      <c r="D62" s="20"/>
      <c r="E62" s="25"/>
      <c r="F62" s="26"/>
      <c r="G62" s="14"/>
      <c r="H62" s="14"/>
      <c r="I62" s="14"/>
    </row>
    <row r="63" spans="1:9" ht="10.5" x14ac:dyDescent="0.25">
      <c r="A63" s="20" t="s">
        <v>28</v>
      </c>
      <c r="B63" s="20"/>
      <c r="C63" s="20"/>
      <c r="D63" s="20"/>
      <c r="E63" s="25">
        <f>E65-(E34+E39+E55+E59)</f>
        <v>11426.653257899976</v>
      </c>
      <c r="F63" s="26">
        <f>F65-(F34+F39+F55+F59)</f>
        <v>7.2978258365296114</v>
      </c>
      <c r="G63" s="14"/>
      <c r="H63" s="14"/>
      <c r="I63" s="14"/>
    </row>
    <row r="64" spans="1:9" ht="10.5" x14ac:dyDescent="0.25">
      <c r="A64" s="20"/>
      <c r="B64" s="20"/>
      <c r="C64" s="20"/>
      <c r="D64" s="20"/>
      <c r="E64" s="25"/>
      <c r="F64" s="26"/>
      <c r="G64" s="14"/>
      <c r="H64" s="14"/>
      <c r="I64" s="14"/>
    </row>
    <row r="65" spans="1:9" ht="10.5" x14ac:dyDescent="0.25">
      <c r="A65" s="27" t="s">
        <v>27</v>
      </c>
      <c r="B65" s="27"/>
      <c r="C65" s="27"/>
      <c r="D65" s="27"/>
      <c r="E65" s="28">
        <v>156576.12984820001</v>
      </c>
      <c r="F65" s="29">
        <v>100</v>
      </c>
      <c r="G65" s="14"/>
      <c r="H65" s="14"/>
      <c r="I65" s="14"/>
    </row>
    <row r="67" spans="1:9" ht="10.5" x14ac:dyDescent="0.25">
      <c r="A67" s="14" t="s">
        <v>32</v>
      </c>
    </row>
    <row r="68" spans="1:9" ht="10.5" x14ac:dyDescent="0.25">
      <c r="A68" s="14" t="s">
        <v>33</v>
      </c>
    </row>
    <row r="69" spans="1:9" ht="10.5" x14ac:dyDescent="0.25">
      <c r="A69" s="14" t="s">
        <v>34</v>
      </c>
      <c r="B69" s="14"/>
      <c r="C69" s="30" t="s">
        <v>36</v>
      </c>
      <c r="D69" s="14" t="s">
        <v>35</v>
      </c>
    </row>
    <row r="70" spans="1:9" x14ac:dyDescent="0.2">
      <c r="A70" s="7" t="s">
        <v>72</v>
      </c>
      <c r="C70" s="31">
        <v>86.818799999999996</v>
      </c>
      <c r="D70" s="31">
        <v>96.296400000000006</v>
      </c>
    </row>
    <row r="71" spans="1:9" x14ac:dyDescent="0.2">
      <c r="A71" s="7" t="s">
        <v>80</v>
      </c>
      <c r="C71" s="31">
        <v>20.0502</v>
      </c>
      <c r="D71" s="31">
        <v>21.319500000000001</v>
      </c>
    </row>
    <row r="72" spans="1:9" x14ac:dyDescent="0.2">
      <c r="A72" s="7" t="s">
        <v>73</v>
      </c>
      <c r="C72" s="31">
        <v>93.111000000000004</v>
      </c>
      <c r="D72" s="31">
        <v>103.7792</v>
      </c>
    </row>
    <row r="73" spans="1:9" x14ac:dyDescent="0.2">
      <c r="A73" s="7" t="s">
        <v>81</v>
      </c>
      <c r="C73" s="31">
        <v>22.1419</v>
      </c>
      <c r="D73" s="31">
        <v>23.698</v>
      </c>
    </row>
    <row r="75" spans="1:9" ht="10.5" x14ac:dyDescent="0.25">
      <c r="A75" s="14" t="s">
        <v>38</v>
      </c>
    </row>
    <row r="76" spans="1:9" ht="10.5" x14ac:dyDescent="0.25">
      <c r="A76" s="84" t="s">
        <v>57</v>
      </c>
      <c r="B76" s="85"/>
      <c r="C76" s="35" t="s">
        <v>58</v>
      </c>
    </row>
    <row r="77" spans="1:9" x14ac:dyDescent="0.2">
      <c r="A77" s="80" t="s">
        <v>80</v>
      </c>
      <c r="B77" s="81"/>
      <c r="C77" s="36">
        <v>0.85</v>
      </c>
    </row>
    <row r="78" spans="1:9" x14ac:dyDescent="0.2">
      <c r="A78" s="80" t="s">
        <v>81</v>
      </c>
      <c r="B78" s="81"/>
      <c r="C78" s="36">
        <v>0.9</v>
      </c>
    </row>
    <row r="79" spans="1:9" x14ac:dyDescent="0.2">
      <c r="A79" s="7" t="s">
        <v>59</v>
      </c>
    </row>
    <row r="80" spans="1:9" x14ac:dyDescent="0.2">
      <c r="A80" s="7" t="s">
        <v>37</v>
      </c>
    </row>
    <row r="82" spans="1:4" ht="10.5" x14ac:dyDescent="0.25">
      <c r="A82" s="14" t="s">
        <v>40</v>
      </c>
      <c r="D82" s="32">
        <v>0.112156775361407</v>
      </c>
    </row>
    <row r="84" spans="1:4" ht="10.5" x14ac:dyDescent="0.25">
      <c r="A84" s="14" t="s">
        <v>825</v>
      </c>
    </row>
    <row r="85" spans="1:4" x14ac:dyDescent="0.2">
      <c r="A85" s="50"/>
    </row>
    <row r="86" spans="1:4" ht="10.5" x14ac:dyDescent="0.25">
      <c r="A86" s="51" t="s">
        <v>820</v>
      </c>
    </row>
    <row r="87" spans="1:4" x14ac:dyDescent="0.2">
      <c r="A87" s="52"/>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ht="10.5" x14ac:dyDescent="0.25">
      <c r="A99" s="51" t="s">
        <v>1228</v>
      </c>
    </row>
    <row r="100" spans="1:1" x14ac:dyDescent="0.2">
      <c r="A100" s="53"/>
    </row>
    <row r="101" spans="1:1" ht="10.5" x14ac:dyDescent="0.25">
      <c r="A101" s="51" t="s">
        <v>1224</v>
      </c>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6" spans="1:1" ht="10.5" x14ac:dyDescent="0.25">
      <c r="A116" s="14" t="s">
        <v>1229</v>
      </c>
    </row>
    <row r="118" spans="1:1" ht="10.5" x14ac:dyDescent="0.25">
      <c r="A118" s="51" t="s">
        <v>1225</v>
      </c>
    </row>
  </sheetData>
  <mergeCells count="4">
    <mergeCell ref="A1:F1"/>
    <mergeCell ref="A76:B76"/>
    <mergeCell ref="A77:B77"/>
    <mergeCell ref="A78:B78"/>
  </mergeCells>
  <conditionalFormatting sqref="F2:F3">
    <cfRule type="cellIs" dxfId="57" priority="2" stopIfTrue="1" operator="between">
      <formula>0.009</formula>
      <formula>-0.009</formula>
    </cfRule>
  </conditionalFormatting>
  <conditionalFormatting sqref="F5:F65534">
    <cfRule type="cellIs" dxfId="56"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06"/>
  <sheetViews>
    <sheetView workbookViewId="0">
      <selection sqref="A1:F1"/>
    </sheetView>
  </sheetViews>
  <sheetFormatPr defaultColWidth="9.1796875" defaultRowHeight="10" x14ac:dyDescent="0.2"/>
  <cols>
    <col min="1" max="1" width="38.7265625" style="7" bestFit="1" customWidth="1"/>
    <col min="2" max="2" width="29.81640625" style="7" bestFit="1" customWidth="1"/>
    <col min="3" max="3" width="23.54296875" style="7" bestFit="1" customWidth="1"/>
    <col min="4" max="4" width="15.54296875" style="7" bestFit="1" customWidth="1"/>
    <col min="5" max="5" width="27.54296875" style="10" customWidth="1"/>
    <col min="6" max="6" width="21.26953125" style="11" customWidth="1"/>
    <col min="7" max="7" width="29.26953125" style="7" customWidth="1"/>
    <col min="8" max="8" width="20.26953125" style="7" customWidth="1"/>
    <col min="9" max="16384" width="9.1796875" style="7"/>
  </cols>
  <sheetData>
    <row r="1" spans="1:9" s="1" customFormat="1" ht="14" x14ac:dyDescent="0.25">
      <c r="A1" s="82" t="s">
        <v>13</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147</v>
      </c>
      <c r="B7" s="21" t="s">
        <v>146</v>
      </c>
      <c r="C7" s="21" t="s">
        <v>148</v>
      </c>
      <c r="D7" s="24">
        <v>7586636</v>
      </c>
      <c r="E7" s="22">
        <v>7404.5567359999995</v>
      </c>
      <c r="F7" s="23">
        <v>7.8280371311137298</v>
      </c>
    </row>
    <row r="8" spans="1:9" x14ac:dyDescent="0.2">
      <c r="A8" s="21" t="s">
        <v>183</v>
      </c>
      <c r="B8" s="21" t="s">
        <v>182</v>
      </c>
      <c r="C8" s="21" t="s">
        <v>184</v>
      </c>
      <c r="D8" s="24">
        <v>874825</v>
      </c>
      <c r="E8" s="22">
        <v>6776.8318630000003</v>
      </c>
      <c r="F8" s="23">
        <v>7.1644115031166997</v>
      </c>
    </row>
    <row r="9" spans="1:9" x14ac:dyDescent="0.2">
      <c r="A9" s="21" t="s">
        <v>370</v>
      </c>
      <c r="B9" s="21" t="s">
        <v>369</v>
      </c>
      <c r="C9" s="21" t="s">
        <v>95</v>
      </c>
      <c r="D9" s="24">
        <v>843191</v>
      </c>
      <c r="E9" s="22">
        <v>4443.1949750000003</v>
      </c>
      <c r="F9" s="23">
        <v>4.6973095737081501</v>
      </c>
    </row>
    <row r="10" spans="1:9" x14ac:dyDescent="0.2">
      <c r="A10" s="21" t="s">
        <v>372</v>
      </c>
      <c r="B10" s="21" t="s">
        <v>371</v>
      </c>
      <c r="C10" s="21" t="s">
        <v>95</v>
      </c>
      <c r="D10" s="24">
        <v>793907</v>
      </c>
      <c r="E10" s="22">
        <v>4046.543979</v>
      </c>
      <c r="F10" s="23">
        <v>4.2779733682489898</v>
      </c>
    </row>
    <row r="11" spans="1:9" x14ac:dyDescent="0.2">
      <c r="A11" s="21" t="s">
        <v>102</v>
      </c>
      <c r="B11" s="21" t="s">
        <v>101</v>
      </c>
      <c r="C11" s="21" t="s">
        <v>95</v>
      </c>
      <c r="D11" s="24">
        <v>340646</v>
      </c>
      <c r="E11" s="22">
        <v>3992.8820890000002</v>
      </c>
      <c r="F11" s="23">
        <v>4.2212424547827698</v>
      </c>
    </row>
    <row r="12" spans="1:9" x14ac:dyDescent="0.2">
      <c r="A12" s="21" t="s">
        <v>327</v>
      </c>
      <c r="B12" s="21" t="s">
        <v>326</v>
      </c>
      <c r="C12" s="21" t="s">
        <v>95</v>
      </c>
      <c r="D12" s="24">
        <v>107998</v>
      </c>
      <c r="E12" s="22">
        <v>3625.2768639999999</v>
      </c>
      <c r="F12" s="23">
        <v>3.8326132020821002</v>
      </c>
    </row>
    <row r="13" spans="1:9" x14ac:dyDescent="0.2">
      <c r="A13" s="21" t="s">
        <v>155</v>
      </c>
      <c r="B13" s="21" t="s">
        <v>154</v>
      </c>
      <c r="C13" s="21" t="s">
        <v>95</v>
      </c>
      <c r="D13" s="24">
        <v>298015</v>
      </c>
      <c r="E13" s="22">
        <v>3581.991293</v>
      </c>
      <c r="F13" s="23">
        <v>3.7868520486315398</v>
      </c>
    </row>
    <row r="14" spans="1:9" x14ac:dyDescent="0.2">
      <c r="A14" s="21" t="s">
        <v>374</v>
      </c>
      <c r="B14" s="21" t="s">
        <v>373</v>
      </c>
      <c r="C14" s="21" t="s">
        <v>95</v>
      </c>
      <c r="D14" s="24">
        <v>504500</v>
      </c>
      <c r="E14" s="22">
        <v>3035.0720000000001</v>
      </c>
      <c r="F14" s="23">
        <v>3.2086534223030601</v>
      </c>
    </row>
    <row r="15" spans="1:9" x14ac:dyDescent="0.2">
      <c r="A15" s="21" t="s">
        <v>376</v>
      </c>
      <c r="B15" s="21" t="s">
        <v>375</v>
      </c>
      <c r="C15" s="21" t="s">
        <v>148</v>
      </c>
      <c r="D15" s="24">
        <v>96221</v>
      </c>
      <c r="E15" s="22">
        <v>2945.3729210000001</v>
      </c>
      <c r="F15" s="23">
        <v>3.1138242858572802</v>
      </c>
    </row>
    <row r="16" spans="1:9" x14ac:dyDescent="0.2">
      <c r="A16" s="21" t="s">
        <v>378</v>
      </c>
      <c r="B16" s="21" t="s">
        <v>377</v>
      </c>
      <c r="C16" s="21" t="s">
        <v>95</v>
      </c>
      <c r="D16" s="24">
        <v>166875</v>
      </c>
      <c r="E16" s="22">
        <v>2918.1431250000001</v>
      </c>
      <c r="F16" s="23">
        <v>3.0850371670923802</v>
      </c>
    </row>
    <row r="17" spans="1:9" x14ac:dyDescent="0.2">
      <c r="A17" s="21" t="s">
        <v>380</v>
      </c>
      <c r="B17" s="21" t="s">
        <v>379</v>
      </c>
      <c r="C17" s="21" t="s">
        <v>95</v>
      </c>
      <c r="D17" s="24">
        <v>118003</v>
      </c>
      <c r="E17" s="22">
        <v>2866.0568640000001</v>
      </c>
      <c r="F17" s="23">
        <v>3.0299719957842099</v>
      </c>
    </row>
    <row r="18" spans="1:9" x14ac:dyDescent="0.2">
      <c r="A18" s="21" t="s">
        <v>382</v>
      </c>
      <c r="B18" s="21" t="s">
        <v>381</v>
      </c>
      <c r="C18" s="21" t="s">
        <v>95</v>
      </c>
      <c r="D18" s="24">
        <v>50111</v>
      </c>
      <c r="E18" s="22">
        <v>2691.3114770000002</v>
      </c>
      <c r="F18" s="23">
        <v>2.8452325945346799</v>
      </c>
    </row>
    <row r="19" spans="1:9" x14ac:dyDescent="0.2">
      <c r="A19" s="21" t="s">
        <v>94</v>
      </c>
      <c r="B19" s="21" t="s">
        <v>93</v>
      </c>
      <c r="C19" s="21" t="s">
        <v>95</v>
      </c>
      <c r="D19" s="24">
        <v>182145</v>
      </c>
      <c r="E19" s="22">
        <v>2614.6004029999999</v>
      </c>
      <c r="F19" s="23">
        <v>2.7641342712927099</v>
      </c>
    </row>
    <row r="20" spans="1:9" x14ac:dyDescent="0.2">
      <c r="A20" s="21" t="s">
        <v>384</v>
      </c>
      <c r="B20" s="21" t="s">
        <v>383</v>
      </c>
      <c r="C20" s="21" t="s">
        <v>95</v>
      </c>
      <c r="D20" s="24">
        <v>44867</v>
      </c>
      <c r="E20" s="22">
        <v>2452.632122</v>
      </c>
      <c r="F20" s="23">
        <v>2.5929027225402699</v>
      </c>
    </row>
    <row r="21" spans="1:9" x14ac:dyDescent="0.2">
      <c r="A21" s="21" t="s">
        <v>386</v>
      </c>
      <c r="B21" s="21" t="s">
        <v>385</v>
      </c>
      <c r="C21" s="21" t="s">
        <v>148</v>
      </c>
      <c r="D21" s="24">
        <v>56375</v>
      </c>
      <c r="E21" s="22">
        <v>2441.8831249999998</v>
      </c>
      <c r="F21" s="23">
        <v>2.5815389703754499</v>
      </c>
    </row>
    <row r="22" spans="1:9" x14ac:dyDescent="0.2">
      <c r="A22" s="21" t="s">
        <v>388</v>
      </c>
      <c r="B22" s="21" t="s">
        <v>387</v>
      </c>
      <c r="C22" s="21" t="s">
        <v>95</v>
      </c>
      <c r="D22" s="24">
        <v>295912</v>
      </c>
      <c r="E22" s="22">
        <v>2174.9531999999999</v>
      </c>
      <c r="F22" s="23">
        <v>2.2993428256492798</v>
      </c>
    </row>
    <row r="23" spans="1:9" x14ac:dyDescent="0.2">
      <c r="A23" s="21" t="s">
        <v>167</v>
      </c>
      <c r="B23" s="21" t="s">
        <v>166</v>
      </c>
      <c r="C23" s="21" t="s">
        <v>168</v>
      </c>
      <c r="D23" s="24">
        <v>194295</v>
      </c>
      <c r="E23" s="22">
        <v>2094.9858380000001</v>
      </c>
      <c r="F23" s="23">
        <v>2.2148019812298201</v>
      </c>
    </row>
    <row r="24" spans="1:9" x14ac:dyDescent="0.2">
      <c r="A24" s="21" t="s">
        <v>120</v>
      </c>
      <c r="B24" s="21" t="s">
        <v>119</v>
      </c>
      <c r="C24" s="21" t="s">
        <v>121</v>
      </c>
      <c r="D24" s="24">
        <v>242266</v>
      </c>
      <c r="E24" s="22">
        <v>2074.766024</v>
      </c>
      <c r="F24" s="23">
        <v>2.1934257583957599</v>
      </c>
    </row>
    <row r="25" spans="1:9" x14ac:dyDescent="0.2">
      <c r="A25" s="21" t="s">
        <v>390</v>
      </c>
      <c r="B25" s="21" t="s">
        <v>389</v>
      </c>
      <c r="C25" s="21" t="s">
        <v>195</v>
      </c>
      <c r="D25" s="24">
        <v>994122</v>
      </c>
      <c r="E25" s="22">
        <v>1622.4071039999999</v>
      </c>
      <c r="F25" s="23">
        <v>1.7151955889739701</v>
      </c>
    </row>
    <row r="26" spans="1:9" x14ac:dyDescent="0.2">
      <c r="A26" s="21" t="s">
        <v>392</v>
      </c>
      <c r="B26" s="21" t="s">
        <v>391</v>
      </c>
      <c r="C26" s="21" t="s">
        <v>184</v>
      </c>
      <c r="D26" s="24">
        <v>180000</v>
      </c>
      <c r="E26" s="22">
        <v>1537.02</v>
      </c>
      <c r="F26" s="23">
        <v>1.6249250374120501</v>
      </c>
    </row>
    <row r="27" spans="1:9" x14ac:dyDescent="0.2">
      <c r="A27" s="21" t="s">
        <v>194</v>
      </c>
      <c r="B27" s="21" t="s">
        <v>193</v>
      </c>
      <c r="C27" s="21" t="s">
        <v>195</v>
      </c>
      <c r="D27" s="24">
        <v>60692</v>
      </c>
      <c r="E27" s="22">
        <v>1468.7464</v>
      </c>
      <c r="F27" s="23">
        <v>1.55274674302794</v>
      </c>
    </row>
    <row r="28" spans="1:9" x14ac:dyDescent="0.2">
      <c r="A28" s="21" t="s">
        <v>394</v>
      </c>
      <c r="B28" s="21" t="s">
        <v>393</v>
      </c>
      <c r="C28" s="21" t="s">
        <v>148</v>
      </c>
      <c r="D28" s="24">
        <v>1014844</v>
      </c>
      <c r="E28" s="22">
        <v>1355.3241619999999</v>
      </c>
      <c r="F28" s="23">
        <v>1.4328376759204799</v>
      </c>
    </row>
    <row r="29" spans="1:9" x14ac:dyDescent="0.2">
      <c r="A29" s="21" t="s">
        <v>396</v>
      </c>
      <c r="B29" s="21" t="s">
        <v>395</v>
      </c>
      <c r="C29" s="21" t="s">
        <v>343</v>
      </c>
      <c r="D29" s="24">
        <v>103006</v>
      </c>
      <c r="E29" s="22">
        <v>871.63677199999995</v>
      </c>
      <c r="F29" s="23">
        <v>0.92148730293152703</v>
      </c>
    </row>
    <row r="30" spans="1:9" x14ac:dyDescent="0.2">
      <c r="A30" s="21" t="s">
        <v>398</v>
      </c>
      <c r="B30" s="21" t="s">
        <v>397</v>
      </c>
      <c r="C30" s="21" t="s">
        <v>195</v>
      </c>
      <c r="D30" s="24">
        <v>575671</v>
      </c>
      <c r="E30" s="22">
        <v>441.53965699999998</v>
      </c>
      <c r="F30" s="23">
        <v>0.46679213261351699</v>
      </c>
    </row>
    <row r="31" spans="1:9" x14ac:dyDescent="0.2">
      <c r="A31" s="21" t="s">
        <v>400</v>
      </c>
      <c r="B31" s="21" t="s">
        <v>399</v>
      </c>
      <c r="C31" s="21" t="s">
        <v>95</v>
      </c>
      <c r="D31" s="24">
        <v>63629</v>
      </c>
      <c r="E31" s="22">
        <v>57.202471000000003</v>
      </c>
      <c r="F31" s="23">
        <v>6.0473986890044698E-2</v>
      </c>
    </row>
    <row r="32" spans="1:9" ht="10.5" x14ac:dyDescent="0.25">
      <c r="A32" s="20" t="s">
        <v>25</v>
      </c>
      <c r="B32" s="20"/>
      <c r="C32" s="20"/>
      <c r="D32" s="20"/>
      <c r="E32" s="25">
        <f>SUM(E7:E31)</f>
        <v>69534.931463999994</v>
      </c>
      <c r="F32" s="26">
        <f>SUM(F7:F31)</f>
        <v>73.5117637445084</v>
      </c>
      <c r="G32" s="14"/>
      <c r="H32" s="14"/>
      <c r="I32" s="14"/>
    </row>
    <row r="33" spans="1:6" x14ac:dyDescent="0.2">
      <c r="A33" s="21"/>
      <c r="B33" s="21"/>
      <c r="C33" s="21"/>
      <c r="D33" s="21"/>
      <c r="E33" s="22"/>
      <c r="F33" s="23"/>
    </row>
    <row r="34" spans="1:6" ht="10.5" x14ac:dyDescent="0.25">
      <c r="A34" s="20" t="s">
        <v>320</v>
      </c>
      <c r="B34" s="21"/>
      <c r="C34" s="21"/>
      <c r="D34" s="21"/>
      <c r="E34" s="22"/>
      <c r="F34" s="23"/>
    </row>
    <row r="35" spans="1:6" x14ac:dyDescent="0.2">
      <c r="A35" s="21" t="s">
        <v>322</v>
      </c>
      <c r="B35" s="21" t="s">
        <v>321</v>
      </c>
      <c r="C35" s="21" t="s">
        <v>168</v>
      </c>
      <c r="D35" s="24">
        <v>54229</v>
      </c>
      <c r="E35" s="22">
        <v>3214.4258340000001</v>
      </c>
      <c r="F35" s="23">
        <v>3.3982648362224999</v>
      </c>
    </row>
    <row r="36" spans="1:6" x14ac:dyDescent="0.2">
      <c r="A36" s="21" t="s">
        <v>402</v>
      </c>
      <c r="B36" s="21" t="s">
        <v>401</v>
      </c>
      <c r="C36" s="21" t="s">
        <v>148</v>
      </c>
      <c r="D36" s="24">
        <v>14487</v>
      </c>
      <c r="E36" s="22">
        <v>1654.9586839999999</v>
      </c>
      <c r="F36" s="23">
        <v>1.7496088544808099</v>
      </c>
    </row>
    <row r="37" spans="1:6" x14ac:dyDescent="0.2">
      <c r="A37" s="21" t="s">
        <v>404</v>
      </c>
      <c r="B37" s="21" t="s">
        <v>403</v>
      </c>
      <c r="C37" s="21" t="s">
        <v>168</v>
      </c>
      <c r="D37" s="24">
        <v>90474</v>
      </c>
      <c r="E37" s="22">
        <v>1637.837139</v>
      </c>
      <c r="F37" s="23">
        <v>1.7315080964232199</v>
      </c>
    </row>
    <row r="38" spans="1:6" x14ac:dyDescent="0.2">
      <c r="A38" s="21" t="s">
        <v>406</v>
      </c>
      <c r="B38" s="21" t="s">
        <v>405</v>
      </c>
      <c r="C38" s="21" t="s">
        <v>148</v>
      </c>
      <c r="D38" s="24">
        <v>111883</v>
      </c>
      <c r="E38" s="22">
        <v>1064.8937579999999</v>
      </c>
      <c r="F38" s="23">
        <v>1.1257970160167099</v>
      </c>
    </row>
    <row r="39" spans="1:6" x14ac:dyDescent="0.2">
      <c r="A39" s="21" t="s">
        <v>408</v>
      </c>
      <c r="B39" s="21" t="s">
        <v>407</v>
      </c>
      <c r="C39" s="21" t="s">
        <v>136</v>
      </c>
      <c r="D39" s="24">
        <v>30808</v>
      </c>
      <c r="E39" s="22">
        <v>1011.379987</v>
      </c>
      <c r="F39" s="23">
        <v>1.0692226927520601</v>
      </c>
    </row>
    <row r="40" spans="1:6" x14ac:dyDescent="0.2">
      <c r="A40" s="21" t="s">
        <v>410</v>
      </c>
      <c r="B40" s="21" t="s">
        <v>409</v>
      </c>
      <c r="C40" s="21" t="s">
        <v>95</v>
      </c>
      <c r="D40" s="24">
        <v>3800</v>
      </c>
      <c r="E40" s="22">
        <v>930.70495170000004</v>
      </c>
      <c r="F40" s="23">
        <v>0.98393370187811502</v>
      </c>
    </row>
    <row r="41" spans="1:6" x14ac:dyDescent="0.2">
      <c r="A41" s="21" t="s">
        <v>412</v>
      </c>
      <c r="B41" s="21" t="s">
        <v>411</v>
      </c>
      <c r="C41" s="21" t="s">
        <v>95</v>
      </c>
      <c r="D41" s="24">
        <v>25217</v>
      </c>
      <c r="E41" s="22">
        <v>864.79350720000002</v>
      </c>
      <c r="F41" s="23">
        <v>0.91425265906797204</v>
      </c>
    </row>
    <row r="42" spans="1:6" x14ac:dyDescent="0.2">
      <c r="A42" s="21" t="s">
        <v>414</v>
      </c>
      <c r="B42" s="21" t="s">
        <v>413</v>
      </c>
      <c r="C42" s="21" t="s">
        <v>343</v>
      </c>
      <c r="D42" s="24">
        <v>5322</v>
      </c>
      <c r="E42" s="22">
        <v>827.61898719999999</v>
      </c>
      <c r="F42" s="23">
        <v>0.87495205900956396</v>
      </c>
    </row>
    <row r="43" spans="1:6" x14ac:dyDescent="0.2">
      <c r="A43" s="21" t="s">
        <v>416</v>
      </c>
      <c r="B43" s="21" t="s">
        <v>415</v>
      </c>
      <c r="C43" s="21" t="s">
        <v>343</v>
      </c>
      <c r="D43" s="24">
        <v>18900</v>
      </c>
      <c r="E43" s="22">
        <v>790.08133880000003</v>
      </c>
      <c r="F43" s="23">
        <v>0.83526756256141799</v>
      </c>
    </row>
    <row r="44" spans="1:6" x14ac:dyDescent="0.2">
      <c r="A44" s="21" t="s">
        <v>418</v>
      </c>
      <c r="B44" s="21" t="s">
        <v>417</v>
      </c>
      <c r="C44" s="21" t="s">
        <v>95</v>
      </c>
      <c r="D44" s="24">
        <v>2901</v>
      </c>
      <c r="E44" s="22">
        <v>787.04908769999997</v>
      </c>
      <c r="F44" s="23">
        <v>0.83206189137164099</v>
      </c>
    </row>
    <row r="45" spans="1:6" x14ac:dyDescent="0.2">
      <c r="A45" s="21" t="s">
        <v>342</v>
      </c>
      <c r="B45" s="21" t="s">
        <v>341</v>
      </c>
      <c r="C45" s="21" t="s">
        <v>343</v>
      </c>
      <c r="D45" s="24">
        <v>37000</v>
      </c>
      <c r="E45" s="22">
        <v>677.11385410000003</v>
      </c>
      <c r="F45" s="23">
        <v>0.715839256942433</v>
      </c>
    </row>
    <row r="46" spans="1:6" x14ac:dyDescent="0.2">
      <c r="A46" s="21" t="s">
        <v>420</v>
      </c>
      <c r="B46" s="21" t="s">
        <v>419</v>
      </c>
      <c r="C46" s="21" t="s">
        <v>343</v>
      </c>
      <c r="D46" s="24">
        <v>19982</v>
      </c>
      <c r="E46" s="22">
        <v>581.21772720000001</v>
      </c>
      <c r="F46" s="23">
        <v>0.61445865188156601</v>
      </c>
    </row>
    <row r="47" spans="1:6" x14ac:dyDescent="0.2">
      <c r="A47" s="21" t="s">
        <v>422</v>
      </c>
      <c r="B47" s="21" t="s">
        <v>421</v>
      </c>
      <c r="C47" s="21" t="s">
        <v>423</v>
      </c>
      <c r="D47" s="24">
        <v>1273</v>
      </c>
      <c r="E47" s="22">
        <v>463.74670900000001</v>
      </c>
      <c r="F47" s="23">
        <v>0.49026924729121202</v>
      </c>
    </row>
    <row r="48" spans="1:6" x14ac:dyDescent="0.2">
      <c r="A48" s="21" t="s">
        <v>425</v>
      </c>
      <c r="B48" s="21" t="s">
        <v>424</v>
      </c>
      <c r="C48" s="21" t="s">
        <v>343</v>
      </c>
      <c r="D48" s="24">
        <v>1149</v>
      </c>
      <c r="E48" s="22">
        <v>440.83115709999998</v>
      </c>
      <c r="F48" s="23">
        <v>0.46604311228423401</v>
      </c>
    </row>
    <row r="49" spans="1:9" x14ac:dyDescent="0.2">
      <c r="A49" s="21" t="s">
        <v>427</v>
      </c>
      <c r="B49" s="21" t="s">
        <v>426</v>
      </c>
      <c r="C49" s="21" t="s">
        <v>95</v>
      </c>
      <c r="D49" s="24">
        <v>7250</v>
      </c>
      <c r="E49" s="22">
        <v>426.26331820000001</v>
      </c>
      <c r="F49" s="23">
        <v>0.45064211153629602</v>
      </c>
    </row>
    <row r="50" spans="1:9" ht="10.5" x14ac:dyDescent="0.25">
      <c r="A50" s="20" t="s">
        <v>25</v>
      </c>
      <c r="B50" s="20"/>
      <c r="C50" s="20"/>
      <c r="D50" s="20"/>
      <c r="E50" s="25">
        <f>SUM(E34:E49)</f>
        <v>15372.916040200002</v>
      </c>
      <c r="F50" s="26">
        <f>SUM(F34:F49)</f>
        <v>16.252121749719748</v>
      </c>
      <c r="G50" s="14"/>
      <c r="H50" s="14"/>
      <c r="I50" s="14"/>
    </row>
    <row r="51" spans="1:9" x14ac:dyDescent="0.2">
      <c r="A51" s="21"/>
      <c r="B51" s="21"/>
      <c r="C51" s="21"/>
      <c r="D51" s="21"/>
      <c r="E51" s="22"/>
      <c r="F51" s="23"/>
    </row>
    <row r="52" spans="1:9" ht="10.5" x14ac:dyDescent="0.25">
      <c r="A52" s="20" t="s">
        <v>365</v>
      </c>
      <c r="B52" s="21"/>
      <c r="C52" s="21"/>
      <c r="D52" s="21"/>
      <c r="E52" s="22"/>
      <c r="F52" s="23"/>
    </row>
    <row r="53" spans="1:9" x14ac:dyDescent="0.2">
      <c r="A53" s="21" t="s">
        <v>429</v>
      </c>
      <c r="B53" s="21" t="s">
        <v>428</v>
      </c>
      <c r="C53" s="21" t="s">
        <v>368</v>
      </c>
      <c r="D53" s="24">
        <v>175810.12400000001</v>
      </c>
      <c r="E53" s="22">
        <v>7823.5034880000003</v>
      </c>
      <c r="F53" s="23">
        <v>8.2709442283975996</v>
      </c>
    </row>
    <row r="54" spans="1:9" ht="10.5" x14ac:dyDescent="0.25">
      <c r="A54" s="20" t="s">
        <v>25</v>
      </c>
      <c r="B54" s="20"/>
      <c r="C54" s="20"/>
      <c r="D54" s="20"/>
      <c r="E54" s="25">
        <f>SUM(E53:E53)</f>
        <v>7823.5034880000003</v>
      </c>
      <c r="F54" s="26">
        <f>SUM(F53:F53)</f>
        <v>8.2709442283975996</v>
      </c>
      <c r="G54" s="14"/>
      <c r="H54" s="14"/>
      <c r="I54" s="14"/>
    </row>
    <row r="55" spans="1:9" x14ac:dyDescent="0.2">
      <c r="A55" s="21"/>
      <c r="B55" s="21"/>
      <c r="C55" s="21"/>
      <c r="D55" s="21"/>
      <c r="E55" s="22"/>
      <c r="F55" s="23"/>
    </row>
    <row r="56" spans="1:9" ht="10.5" x14ac:dyDescent="0.25">
      <c r="A56" s="20" t="s">
        <v>26</v>
      </c>
      <c r="B56" s="20"/>
      <c r="C56" s="20"/>
      <c r="D56" s="20"/>
      <c r="E56" s="25">
        <f>E32+E50+E54</f>
        <v>92731.350992199994</v>
      </c>
      <c r="F56" s="26">
        <f>F32+F50+F54</f>
        <v>98.034829722625744</v>
      </c>
      <c r="G56" s="14"/>
      <c r="H56" s="14"/>
      <c r="I56" s="14"/>
    </row>
    <row r="57" spans="1:9" ht="10.5" x14ac:dyDescent="0.25">
      <c r="A57" s="20"/>
      <c r="B57" s="20"/>
      <c r="C57" s="20"/>
      <c r="D57" s="20"/>
      <c r="E57" s="25"/>
      <c r="F57" s="26"/>
      <c r="G57" s="14"/>
      <c r="H57" s="14"/>
      <c r="I57" s="14"/>
    </row>
    <row r="58" spans="1:9" ht="10.5" x14ac:dyDescent="0.25">
      <c r="A58" s="20" t="s">
        <v>28</v>
      </c>
      <c r="B58" s="20"/>
      <c r="C58" s="20"/>
      <c r="D58" s="20"/>
      <c r="E58" s="25">
        <f>E60-(E32+E50+E54)</f>
        <v>1858.8586859000061</v>
      </c>
      <c r="F58" s="26">
        <f>F60-(F32+F50+F54)</f>
        <v>1.9651702773742556</v>
      </c>
      <c r="G58" s="14"/>
      <c r="H58" s="14"/>
      <c r="I58" s="14"/>
    </row>
    <row r="59" spans="1:9" ht="10.5" x14ac:dyDescent="0.25">
      <c r="A59" s="20"/>
      <c r="B59" s="20"/>
      <c r="C59" s="20"/>
      <c r="D59" s="20"/>
      <c r="E59" s="25"/>
      <c r="F59" s="26"/>
      <c r="G59" s="14"/>
      <c r="H59" s="14"/>
      <c r="I59" s="14"/>
    </row>
    <row r="60" spans="1:9" ht="10.5" x14ac:dyDescent="0.25">
      <c r="A60" s="27" t="s">
        <v>27</v>
      </c>
      <c r="B60" s="27"/>
      <c r="C60" s="27"/>
      <c r="D60" s="27"/>
      <c r="E60" s="28">
        <v>94590.2096781</v>
      </c>
      <c r="F60" s="29">
        <v>100</v>
      </c>
      <c r="G60" s="14"/>
      <c r="H60" s="14"/>
      <c r="I60" s="14"/>
    </row>
    <row r="62" spans="1:9" ht="10.5" x14ac:dyDescent="0.25">
      <c r="A62" s="14" t="s">
        <v>32</v>
      </c>
    </row>
    <row r="63" spans="1:9" ht="10.5" x14ac:dyDescent="0.25">
      <c r="A63" s="14" t="s">
        <v>33</v>
      </c>
    </row>
    <row r="64" spans="1:9" ht="10.5" x14ac:dyDescent="0.25">
      <c r="A64" s="14" t="s">
        <v>34</v>
      </c>
      <c r="B64" s="14"/>
      <c r="C64" s="30" t="s">
        <v>36</v>
      </c>
      <c r="D64" s="14" t="s">
        <v>35</v>
      </c>
    </row>
    <row r="65" spans="1:4" x14ac:dyDescent="0.2">
      <c r="A65" s="7" t="s">
        <v>72</v>
      </c>
      <c r="C65" s="31">
        <v>291.57979999999998</v>
      </c>
      <c r="D65" s="31">
        <v>368.04180000000002</v>
      </c>
    </row>
    <row r="66" spans="1:4" x14ac:dyDescent="0.2">
      <c r="A66" s="7" t="s">
        <v>80</v>
      </c>
      <c r="C66" s="31">
        <v>32.618600000000001</v>
      </c>
      <c r="D66" s="31">
        <v>41.172199999999997</v>
      </c>
    </row>
    <row r="67" spans="1:4" x14ac:dyDescent="0.2">
      <c r="A67" s="7" t="s">
        <v>73</v>
      </c>
      <c r="C67" s="31">
        <v>313.0471</v>
      </c>
      <c r="D67" s="31">
        <v>397.53440000000001</v>
      </c>
    </row>
    <row r="68" spans="1:4" x14ac:dyDescent="0.2">
      <c r="A68" s="7" t="s">
        <v>81</v>
      </c>
      <c r="C68" s="31">
        <v>35.704500000000003</v>
      </c>
      <c r="D68" s="31">
        <v>45.3367</v>
      </c>
    </row>
    <row r="70" spans="1:4" x14ac:dyDescent="0.2">
      <c r="A70" s="7" t="s">
        <v>37</v>
      </c>
    </row>
    <row r="72" spans="1:4" ht="10.5" x14ac:dyDescent="0.25">
      <c r="A72" s="14" t="s">
        <v>38</v>
      </c>
      <c r="D72" s="30" t="s">
        <v>39</v>
      </c>
    </row>
    <row r="74" spans="1:4" ht="10.5" x14ac:dyDescent="0.25">
      <c r="A74" s="14" t="s">
        <v>40</v>
      </c>
      <c r="D74" s="32">
        <v>0.32864010162614399</v>
      </c>
    </row>
    <row r="76" spans="1:4" ht="10.5" x14ac:dyDescent="0.25">
      <c r="A76" s="14" t="s">
        <v>825</v>
      </c>
    </row>
    <row r="77" spans="1:4" ht="10.5" x14ac:dyDescent="0.25">
      <c r="A77" s="14"/>
    </row>
    <row r="78" spans="1:4" ht="10.5" x14ac:dyDescent="0.25">
      <c r="A78" s="51" t="s">
        <v>820</v>
      </c>
    </row>
    <row r="79" spans="1:4" x14ac:dyDescent="0.2">
      <c r="A79" s="52"/>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ht="10.5" x14ac:dyDescent="0.25">
      <c r="A92" s="51" t="s">
        <v>826</v>
      </c>
    </row>
    <row r="93" spans="1:1" x14ac:dyDescent="0.2">
      <c r="A93" s="53"/>
    </row>
    <row r="94" spans="1:1" ht="10.5" x14ac:dyDescent="0.25">
      <c r="A94" s="51" t="s">
        <v>821</v>
      </c>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sheetData>
  <mergeCells count="1">
    <mergeCell ref="A1:F1"/>
  </mergeCells>
  <conditionalFormatting sqref="F2:F3">
    <cfRule type="cellIs" dxfId="55" priority="2" stopIfTrue="1" operator="between">
      <formula>0.009</formula>
      <formula>-0.009</formula>
    </cfRule>
  </conditionalFormatting>
  <conditionalFormatting sqref="F5:F65534">
    <cfRule type="cellIs" dxfId="5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53"/>
  <sheetViews>
    <sheetView workbookViewId="0">
      <selection sqref="A1:F1"/>
    </sheetView>
  </sheetViews>
  <sheetFormatPr defaultColWidth="9.1796875" defaultRowHeight="10" x14ac:dyDescent="0.2"/>
  <cols>
    <col min="1" max="1" width="38.7265625" style="7" bestFit="1" customWidth="1"/>
    <col min="2" max="2" width="48.54296875" style="7" bestFit="1" customWidth="1"/>
    <col min="3" max="3" width="25.54296875" style="7" bestFit="1" customWidth="1"/>
    <col min="4" max="4" width="15.54296875" style="7" bestFit="1" customWidth="1"/>
    <col min="5" max="5" width="23.81640625" style="10" customWidth="1"/>
    <col min="6" max="6" width="14.7265625" style="11" customWidth="1"/>
    <col min="7" max="7" width="29.26953125" style="7" customWidth="1"/>
    <col min="8" max="8" width="20.26953125" style="7" customWidth="1"/>
    <col min="9" max="16384" width="9.1796875" style="7"/>
  </cols>
  <sheetData>
    <row r="1" spans="1:9" s="1" customFormat="1" ht="14" x14ac:dyDescent="0.25">
      <c r="A1" s="82" t="s">
        <v>14</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431</v>
      </c>
      <c r="B7" s="21" t="s">
        <v>430</v>
      </c>
      <c r="C7" s="21" t="s">
        <v>87</v>
      </c>
      <c r="D7" s="24">
        <v>48064081</v>
      </c>
      <c r="E7" s="22">
        <v>43497.993309999998</v>
      </c>
      <c r="F7" s="23">
        <v>4.5332726109377504</v>
      </c>
    </row>
    <row r="8" spans="1:9" x14ac:dyDescent="0.2">
      <c r="A8" s="21" t="s">
        <v>433</v>
      </c>
      <c r="B8" s="21" t="s">
        <v>432</v>
      </c>
      <c r="C8" s="21" t="s">
        <v>434</v>
      </c>
      <c r="D8" s="24">
        <v>5893691</v>
      </c>
      <c r="E8" s="22">
        <v>34937.80025</v>
      </c>
      <c r="F8" s="23">
        <v>3.6411466577546201</v>
      </c>
    </row>
    <row r="9" spans="1:9" x14ac:dyDescent="0.2">
      <c r="A9" s="21" t="s">
        <v>436</v>
      </c>
      <c r="B9" s="21" t="s">
        <v>435</v>
      </c>
      <c r="C9" s="21" t="s">
        <v>423</v>
      </c>
      <c r="D9" s="24">
        <v>1387967</v>
      </c>
      <c r="E9" s="22">
        <v>30812.867399999999</v>
      </c>
      <c r="F9" s="23">
        <v>3.21125452508551</v>
      </c>
    </row>
    <row r="10" spans="1:9" x14ac:dyDescent="0.2">
      <c r="A10" s="21" t="s">
        <v>244</v>
      </c>
      <c r="B10" s="21" t="s">
        <v>243</v>
      </c>
      <c r="C10" s="21" t="s">
        <v>153</v>
      </c>
      <c r="D10" s="24">
        <v>11664895</v>
      </c>
      <c r="E10" s="22">
        <v>29372.205610000001</v>
      </c>
      <c r="F10" s="23">
        <v>3.0611116762490802</v>
      </c>
    </row>
    <row r="11" spans="1:9" x14ac:dyDescent="0.2">
      <c r="A11" s="21" t="s">
        <v>141</v>
      </c>
      <c r="B11" s="21" t="s">
        <v>140</v>
      </c>
      <c r="C11" s="21" t="s">
        <v>142</v>
      </c>
      <c r="D11" s="24">
        <v>7113765</v>
      </c>
      <c r="E11" s="22">
        <v>24780.800380000001</v>
      </c>
      <c r="F11" s="23">
        <v>2.5826047385487998</v>
      </c>
    </row>
    <row r="12" spans="1:9" x14ac:dyDescent="0.2">
      <c r="A12" s="21" t="s">
        <v>438</v>
      </c>
      <c r="B12" s="21" t="s">
        <v>437</v>
      </c>
      <c r="C12" s="21" t="s">
        <v>105</v>
      </c>
      <c r="D12" s="24">
        <v>831988</v>
      </c>
      <c r="E12" s="22">
        <v>23033.587780000002</v>
      </c>
      <c r="F12" s="23">
        <v>2.4005137862463002</v>
      </c>
    </row>
    <row r="13" spans="1:9" x14ac:dyDescent="0.2">
      <c r="A13" s="21" t="s">
        <v>440</v>
      </c>
      <c r="B13" s="21" t="s">
        <v>439</v>
      </c>
      <c r="C13" s="21" t="s">
        <v>95</v>
      </c>
      <c r="D13" s="24">
        <v>1872610</v>
      </c>
      <c r="E13" s="22">
        <v>22020.020990000001</v>
      </c>
      <c r="F13" s="23">
        <v>2.29488191178908</v>
      </c>
    </row>
    <row r="14" spans="1:9" x14ac:dyDescent="0.2">
      <c r="A14" s="21" t="s">
        <v>86</v>
      </c>
      <c r="B14" s="21" t="s">
        <v>85</v>
      </c>
      <c r="C14" s="21" t="s">
        <v>87</v>
      </c>
      <c r="D14" s="24">
        <v>2259945</v>
      </c>
      <c r="E14" s="22">
        <v>21667.222689999999</v>
      </c>
      <c r="F14" s="23">
        <v>2.2581139887454298</v>
      </c>
    </row>
    <row r="15" spans="1:9" x14ac:dyDescent="0.2">
      <c r="A15" s="21" t="s">
        <v>442</v>
      </c>
      <c r="B15" s="21" t="s">
        <v>441</v>
      </c>
      <c r="C15" s="21" t="s">
        <v>87</v>
      </c>
      <c r="D15" s="24">
        <v>17148917</v>
      </c>
      <c r="E15" s="22">
        <v>20844.508610000001</v>
      </c>
      <c r="F15" s="23">
        <v>2.1723723965088202</v>
      </c>
    </row>
    <row r="16" spans="1:9" x14ac:dyDescent="0.2">
      <c r="A16" s="21" t="s">
        <v>444</v>
      </c>
      <c r="B16" s="21" t="s">
        <v>443</v>
      </c>
      <c r="C16" s="21" t="s">
        <v>108</v>
      </c>
      <c r="D16" s="24">
        <v>1812883</v>
      </c>
      <c r="E16" s="22">
        <v>20598.883089999999</v>
      </c>
      <c r="F16" s="23">
        <v>2.1467738031569898</v>
      </c>
    </row>
    <row r="17" spans="1:6" x14ac:dyDescent="0.2">
      <c r="A17" s="21" t="s">
        <v>446</v>
      </c>
      <c r="B17" s="21" t="s">
        <v>445</v>
      </c>
      <c r="C17" s="21" t="s">
        <v>108</v>
      </c>
      <c r="D17" s="24">
        <v>1818898</v>
      </c>
      <c r="E17" s="22">
        <v>20002.421310000002</v>
      </c>
      <c r="F17" s="23">
        <v>2.08461176658958</v>
      </c>
    </row>
    <row r="18" spans="1:6" x14ac:dyDescent="0.2">
      <c r="A18" s="21" t="s">
        <v>448</v>
      </c>
      <c r="B18" s="21" t="s">
        <v>447</v>
      </c>
      <c r="C18" s="21" t="s">
        <v>127</v>
      </c>
      <c r="D18" s="24">
        <v>2860279</v>
      </c>
      <c r="E18" s="22">
        <v>17333.29074</v>
      </c>
      <c r="F18" s="23">
        <v>1.8064403939066001</v>
      </c>
    </row>
    <row r="19" spans="1:6" x14ac:dyDescent="0.2">
      <c r="A19" s="21" t="s">
        <v>450</v>
      </c>
      <c r="B19" s="21" t="s">
        <v>449</v>
      </c>
      <c r="C19" s="21" t="s">
        <v>92</v>
      </c>
      <c r="D19" s="24">
        <v>2354035</v>
      </c>
      <c r="E19" s="22">
        <v>17095.00217</v>
      </c>
      <c r="F19" s="23">
        <v>1.78160644259804</v>
      </c>
    </row>
    <row r="20" spans="1:6" x14ac:dyDescent="0.2">
      <c r="A20" s="21" t="s">
        <v>452</v>
      </c>
      <c r="B20" s="21" t="s">
        <v>451</v>
      </c>
      <c r="C20" s="21" t="s">
        <v>168</v>
      </c>
      <c r="D20" s="24">
        <v>1035911</v>
      </c>
      <c r="E20" s="22">
        <v>16961.48876</v>
      </c>
      <c r="F20" s="23">
        <v>1.7676919458893701</v>
      </c>
    </row>
    <row r="21" spans="1:6" x14ac:dyDescent="0.2">
      <c r="A21" s="21" t="s">
        <v>89</v>
      </c>
      <c r="B21" s="21" t="s">
        <v>88</v>
      </c>
      <c r="C21" s="21" t="s">
        <v>87</v>
      </c>
      <c r="D21" s="24">
        <v>1036125</v>
      </c>
      <c r="E21" s="22">
        <v>16282.186309999999</v>
      </c>
      <c r="F21" s="23">
        <v>1.69689642276761</v>
      </c>
    </row>
    <row r="22" spans="1:6" x14ac:dyDescent="0.2">
      <c r="A22" s="21" t="s">
        <v>454</v>
      </c>
      <c r="B22" s="21" t="s">
        <v>453</v>
      </c>
      <c r="C22" s="21" t="s">
        <v>92</v>
      </c>
      <c r="D22" s="24">
        <v>2804074</v>
      </c>
      <c r="E22" s="22">
        <v>15894.893470000001</v>
      </c>
      <c r="F22" s="23">
        <v>1.65653354875014</v>
      </c>
    </row>
    <row r="23" spans="1:6" x14ac:dyDescent="0.2">
      <c r="A23" s="21" t="s">
        <v>456</v>
      </c>
      <c r="B23" s="21" t="s">
        <v>455</v>
      </c>
      <c r="C23" s="21" t="s">
        <v>457</v>
      </c>
      <c r="D23" s="24">
        <v>2060963</v>
      </c>
      <c r="E23" s="22">
        <v>15612.825210000001</v>
      </c>
      <c r="F23" s="23">
        <v>1.6271369669731399</v>
      </c>
    </row>
    <row r="24" spans="1:6" x14ac:dyDescent="0.2">
      <c r="A24" s="21" t="s">
        <v>459</v>
      </c>
      <c r="B24" s="21" t="s">
        <v>458</v>
      </c>
      <c r="C24" s="21" t="s">
        <v>362</v>
      </c>
      <c r="D24" s="24">
        <v>2773613</v>
      </c>
      <c r="E24" s="22">
        <v>14976.123390000001</v>
      </c>
      <c r="F24" s="23">
        <v>1.56078119507879</v>
      </c>
    </row>
    <row r="25" spans="1:6" x14ac:dyDescent="0.2">
      <c r="A25" s="21" t="s">
        <v>461</v>
      </c>
      <c r="B25" s="21" t="s">
        <v>460</v>
      </c>
      <c r="C25" s="21" t="s">
        <v>92</v>
      </c>
      <c r="D25" s="24">
        <v>5297684</v>
      </c>
      <c r="E25" s="22">
        <v>14600.417100000001</v>
      </c>
      <c r="F25" s="23">
        <v>1.52162584779471</v>
      </c>
    </row>
    <row r="26" spans="1:6" x14ac:dyDescent="0.2">
      <c r="A26" s="21" t="s">
        <v>463</v>
      </c>
      <c r="B26" s="21" t="s">
        <v>462</v>
      </c>
      <c r="C26" s="21" t="s">
        <v>295</v>
      </c>
      <c r="D26" s="24">
        <v>490000</v>
      </c>
      <c r="E26" s="22">
        <v>14212.45</v>
      </c>
      <c r="F26" s="23">
        <v>1.4811927037680199</v>
      </c>
    </row>
    <row r="27" spans="1:6" x14ac:dyDescent="0.2">
      <c r="A27" s="21" t="s">
        <v>246</v>
      </c>
      <c r="B27" s="21" t="s">
        <v>245</v>
      </c>
      <c r="C27" s="21" t="s">
        <v>247</v>
      </c>
      <c r="D27" s="24">
        <v>829140</v>
      </c>
      <c r="E27" s="22">
        <v>13997.956050000001</v>
      </c>
      <c r="F27" s="23">
        <v>1.4588385794796399</v>
      </c>
    </row>
    <row r="28" spans="1:6" x14ac:dyDescent="0.2">
      <c r="A28" s="21" t="s">
        <v>176</v>
      </c>
      <c r="B28" s="21" t="s">
        <v>175</v>
      </c>
      <c r="C28" s="21" t="s">
        <v>105</v>
      </c>
      <c r="D28" s="24">
        <v>1710900</v>
      </c>
      <c r="E28" s="22">
        <v>13858.29</v>
      </c>
      <c r="F28" s="23">
        <v>1.4442828671130801</v>
      </c>
    </row>
    <row r="29" spans="1:6" x14ac:dyDescent="0.2">
      <c r="A29" s="21" t="s">
        <v>465</v>
      </c>
      <c r="B29" s="21" t="s">
        <v>464</v>
      </c>
      <c r="C29" s="21" t="s">
        <v>423</v>
      </c>
      <c r="D29" s="24">
        <v>2539678</v>
      </c>
      <c r="E29" s="22">
        <v>13202.516079999999</v>
      </c>
      <c r="F29" s="23">
        <v>1.3759394396515701</v>
      </c>
    </row>
    <row r="30" spans="1:6" x14ac:dyDescent="0.2">
      <c r="A30" s="21" t="s">
        <v>467</v>
      </c>
      <c r="B30" s="21" t="s">
        <v>466</v>
      </c>
      <c r="C30" s="21" t="s">
        <v>434</v>
      </c>
      <c r="D30" s="24">
        <v>2131243</v>
      </c>
      <c r="E30" s="22">
        <v>13008.041649999999</v>
      </c>
      <c r="F30" s="23">
        <v>1.3556717091205599</v>
      </c>
    </row>
    <row r="31" spans="1:6" x14ac:dyDescent="0.2">
      <c r="A31" s="21" t="s">
        <v>181</v>
      </c>
      <c r="B31" s="21" t="s">
        <v>180</v>
      </c>
      <c r="C31" s="21" t="s">
        <v>136</v>
      </c>
      <c r="D31" s="24">
        <v>1340117</v>
      </c>
      <c r="E31" s="22">
        <v>12573.64775</v>
      </c>
      <c r="F31" s="23">
        <v>1.31040005819188</v>
      </c>
    </row>
    <row r="32" spans="1:6" x14ac:dyDescent="0.2">
      <c r="A32" s="21" t="s">
        <v>335</v>
      </c>
      <c r="B32" s="21" t="s">
        <v>334</v>
      </c>
      <c r="C32" s="21" t="s">
        <v>171</v>
      </c>
      <c r="D32" s="24">
        <v>2577684</v>
      </c>
      <c r="E32" s="22">
        <v>12562.34297</v>
      </c>
      <c r="F32" s="23">
        <v>1.3092218969562299</v>
      </c>
    </row>
    <row r="33" spans="1:6" x14ac:dyDescent="0.2">
      <c r="A33" s="21" t="s">
        <v>469</v>
      </c>
      <c r="B33" s="21" t="s">
        <v>468</v>
      </c>
      <c r="C33" s="21" t="s">
        <v>87</v>
      </c>
      <c r="D33" s="24">
        <v>10449095</v>
      </c>
      <c r="E33" s="22">
        <v>12188.86932</v>
      </c>
      <c r="F33" s="23">
        <v>1.2702992308832</v>
      </c>
    </row>
    <row r="34" spans="1:6" x14ac:dyDescent="0.2">
      <c r="A34" s="21" t="s">
        <v>471</v>
      </c>
      <c r="B34" s="21" t="s">
        <v>470</v>
      </c>
      <c r="C34" s="21" t="s">
        <v>153</v>
      </c>
      <c r="D34" s="24">
        <v>1605632</v>
      </c>
      <c r="E34" s="22">
        <v>11888.90214</v>
      </c>
      <c r="F34" s="23">
        <v>1.2390372599784001</v>
      </c>
    </row>
    <row r="35" spans="1:6" x14ac:dyDescent="0.2">
      <c r="A35" s="21" t="s">
        <v>473</v>
      </c>
      <c r="B35" s="21" t="s">
        <v>472</v>
      </c>
      <c r="C35" s="21" t="s">
        <v>130</v>
      </c>
      <c r="D35" s="24">
        <v>498732</v>
      </c>
      <c r="E35" s="22">
        <v>11830.9205</v>
      </c>
      <c r="F35" s="23">
        <v>1.23299453109489</v>
      </c>
    </row>
    <row r="36" spans="1:6" x14ac:dyDescent="0.2">
      <c r="A36" s="21" t="s">
        <v>290</v>
      </c>
      <c r="B36" s="21" t="s">
        <v>289</v>
      </c>
      <c r="C36" s="21" t="s">
        <v>174</v>
      </c>
      <c r="D36" s="24">
        <v>1753507</v>
      </c>
      <c r="E36" s="22">
        <v>11819.513929999999</v>
      </c>
      <c r="F36" s="23">
        <v>1.23180576151195</v>
      </c>
    </row>
    <row r="37" spans="1:6" x14ac:dyDescent="0.2">
      <c r="A37" s="21" t="s">
        <v>135</v>
      </c>
      <c r="B37" s="21" t="s">
        <v>134</v>
      </c>
      <c r="C37" s="21" t="s">
        <v>136</v>
      </c>
      <c r="D37" s="24">
        <v>775258</v>
      </c>
      <c r="E37" s="22">
        <v>11050.1399</v>
      </c>
      <c r="F37" s="23">
        <v>1.15162316106624</v>
      </c>
    </row>
    <row r="38" spans="1:6" x14ac:dyDescent="0.2">
      <c r="A38" s="21" t="s">
        <v>201</v>
      </c>
      <c r="B38" s="21" t="s">
        <v>200</v>
      </c>
      <c r="C38" s="21" t="s">
        <v>108</v>
      </c>
      <c r="D38" s="24">
        <v>4596450</v>
      </c>
      <c r="E38" s="22">
        <v>11010.795980000001</v>
      </c>
      <c r="F38" s="23">
        <v>1.14752281754759</v>
      </c>
    </row>
    <row r="39" spans="1:6" x14ac:dyDescent="0.2">
      <c r="A39" s="21" t="s">
        <v>294</v>
      </c>
      <c r="B39" s="21" t="s">
        <v>293</v>
      </c>
      <c r="C39" s="21" t="s">
        <v>295</v>
      </c>
      <c r="D39" s="24">
        <v>4118888</v>
      </c>
      <c r="E39" s="22">
        <v>10989.19318</v>
      </c>
      <c r="F39" s="23">
        <v>1.14527141756089</v>
      </c>
    </row>
    <row r="40" spans="1:6" x14ac:dyDescent="0.2">
      <c r="A40" s="21" t="s">
        <v>475</v>
      </c>
      <c r="B40" s="21" t="s">
        <v>474</v>
      </c>
      <c r="C40" s="21" t="s">
        <v>195</v>
      </c>
      <c r="D40" s="24">
        <v>1479164</v>
      </c>
      <c r="E40" s="22">
        <v>10686.9599</v>
      </c>
      <c r="F40" s="23">
        <v>1.11377327831172</v>
      </c>
    </row>
    <row r="41" spans="1:6" x14ac:dyDescent="0.2">
      <c r="A41" s="21" t="s">
        <v>477</v>
      </c>
      <c r="B41" s="21" t="s">
        <v>476</v>
      </c>
      <c r="C41" s="21" t="s">
        <v>340</v>
      </c>
      <c r="D41" s="24">
        <v>992102</v>
      </c>
      <c r="E41" s="22">
        <v>10648.23077</v>
      </c>
      <c r="F41" s="23">
        <v>1.10973700695954</v>
      </c>
    </row>
    <row r="42" spans="1:6" x14ac:dyDescent="0.2">
      <c r="A42" s="21" t="s">
        <v>479</v>
      </c>
      <c r="B42" s="21" t="s">
        <v>478</v>
      </c>
      <c r="C42" s="21" t="s">
        <v>92</v>
      </c>
      <c r="D42" s="24">
        <v>1988022</v>
      </c>
      <c r="E42" s="22">
        <v>10627.965609999999</v>
      </c>
      <c r="F42" s="23">
        <v>1.10762501309974</v>
      </c>
    </row>
    <row r="43" spans="1:6" x14ac:dyDescent="0.2">
      <c r="A43" s="21" t="s">
        <v>388</v>
      </c>
      <c r="B43" s="21" t="s">
        <v>387</v>
      </c>
      <c r="C43" s="21" t="s">
        <v>95</v>
      </c>
      <c r="D43" s="24">
        <v>1421444</v>
      </c>
      <c r="E43" s="22">
        <v>10447.6134</v>
      </c>
      <c r="F43" s="23">
        <v>1.08882907168497</v>
      </c>
    </row>
    <row r="44" spans="1:6" x14ac:dyDescent="0.2">
      <c r="A44" s="21" t="s">
        <v>481</v>
      </c>
      <c r="B44" s="21" t="s">
        <v>480</v>
      </c>
      <c r="C44" s="21" t="s">
        <v>136</v>
      </c>
      <c r="D44" s="24">
        <v>9388074</v>
      </c>
      <c r="E44" s="22">
        <v>10256.47085</v>
      </c>
      <c r="F44" s="23">
        <v>1.0689085829275999</v>
      </c>
    </row>
    <row r="45" spans="1:6" x14ac:dyDescent="0.2">
      <c r="A45" s="21" t="s">
        <v>107</v>
      </c>
      <c r="B45" s="21" t="s">
        <v>106</v>
      </c>
      <c r="C45" s="21" t="s">
        <v>108</v>
      </c>
      <c r="D45" s="24">
        <v>2108245</v>
      </c>
      <c r="E45" s="22">
        <v>10201.797560000001</v>
      </c>
      <c r="F45" s="23">
        <v>1.06321064356887</v>
      </c>
    </row>
    <row r="46" spans="1:6" x14ac:dyDescent="0.2">
      <c r="A46" s="21" t="s">
        <v>483</v>
      </c>
      <c r="B46" s="21" t="s">
        <v>482</v>
      </c>
      <c r="C46" s="21" t="s">
        <v>423</v>
      </c>
      <c r="D46" s="24">
        <v>1499472</v>
      </c>
      <c r="E46" s="22">
        <v>9319.2184799999995</v>
      </c>
      <c r="F46" s="23">
        <v>0.97123004249064204</v>
      </c>
    </row>
    <row r="47" spans="1:6" x14ac:dyDescent="0.2">
      <c r="A47" s="21" t="s">
        <v>485</v>
      </c>
      <c r="B47" s="21" t="s">
        <v>484</v>
      </c>
      <c r="C47" s="21" t="s">
        <v>195</v>
      </c>
      <c r="D47" s="24">
        <v>2172601</v>
      </c>
      <c r="E47" s="22">
        <v>9274.8336689999996</v>
      </c>
      <c r="F47" s="23">
        <v>0.96660434753929103</v>
      </c>
    </row>
    <row r="48" spans="1:6" x14ac:dyDescent="0.2">
      <c r="A48" s="21" t="s">
        <v>487</v>
      </c>
      <c r="B48" s="21" t="s">
        <v>486</v>
      </c>
      <c r="C48" s="21" t="s">
        <v>160</v>
      </c>
      <c r="D48" s="24">
        <v>10743660</v>
      </c>
      <c r="E48" s="22">
        <v>9239.5475999999999</v>
      </c>
      <c r="F48" s="23">
        <v>0.96292690501900402</v>
      </c>
    </row>
    <row r="49" spans="1:6" x14ac:dyDescent="0.2">
      <c r="A49" s="21" t="s">
        <v>489</v>
      </c>
      <c r="B49" s="21" t="s">
        <v>488</v>
      </c>
      <c r="C49" s="21" t="s">
        <v>148</v>
      </c>
      <c r="D49" s="24">
        <v>1071467</v>
      </c>
      <c r="E49" s="22">
        <v>9175.5076549999994</v>
      </c>
      <c r="F49" s="23">
        <v>0.95625279187991097</v>
      </c>
    </row>
    <row r="50" spans="1:6" x14ac:dyDescent="0.2">
      <c r="A50" s="21" t="s">
        <v>194</v>
      </c>
      <c r="B50" s="21" t="s">
        <v>193</v>
      </c>
      <c r="C50" s="21" t="s">
        <v>195</v>
      </c>
      <c r="D50" s="24">
        <v>378887</v>
      </c>
      <c r="E50" s="22">
        <v>9169.0653999999995</v>
      </c>
      <c r="F50" s="23">
        <v>0.955581393134317</v>
      </c>
    </row>
    <row r="51" spans="1:6" x14ac:dyDescent="0.2">
      <c r="A51" s="21" t="s">
        <v>491</v>
      </c>
      <c r="B51" s="21" t="s">
        <v>490</v>
      </c>
      <c r="C51" s="21" t="s">
        <v>171</v>
      </c>
      <c r="D51" s="24">
        <v>900000</v>
      </c>
      <c r="E51" s="22">
        <v>8856.9</v>
      </c>
      <c r="F51" s="23">
        <v>0.92304814848973904</v>
      </c>
    </row>
    <row r="52" spans="1:6" x14ac:dyDescent="0.2">
      <c r="A52" s="21" t="s">
        <v>493</v>
      </c>
      <c r="B52" s="21" t="s">
        <v>492</v>
      </c>
      <c r="C52" s="21" t="s">
        <v>153</v>
      </c>
      <c r="D52" s="24">
        <v>1326602</v>
      </c>
      <c r="E52" s="22">
        <v>8830.5262129999992</v>
      </c>
      <c r="F52" s="23">
        <v>0.92029952591761899</v>
      </c>
    </row>
    <row r="53" spans="1:6" x14ac:dyDescent="0.2">
      <c r="A53" s="21" t="s">
        <v>188</v>
      </c>
      <c r="B53" s="21" t="s">
        <v>187</v>
      </c>
      <c r="C53" s="21" t="s">
        <v>189</v>
      </c>
      <c r="D53" s="24">
        <v>638456</v>
      </c>
      <c r="E53" s="22">
        <v>8562.6526439999998</v>
      </c>
      <c r="F53" s="23">
        <v>0.89238228603743697</v>
      </c>
    </row>
    <row r="54" spans="1:6" x14ac:dyDescent="0.2">
      <c r="A54" s="21" t="s">
        <v>288</v>
      </c>
      <c r="B54" s="21" t="s">
        <v>287</v>
      </c>
      <c r="C54" s="21" t="s">
        <v>87</v>
      </c>
      <c r="D54" s="24">
        <v>6708453</v>
      </c>
      <c r="E54" s="22">
        <v>8278.2310020000004</v>
      </c>
      <c r="F54" s="23">
        <v>0.86274043956310498</v>
      </c>
    </row>
    <row r="55" spans="1:6" x14ac:dyDescent="0.2">
      <c r="A55" s="21" t="s">
        <v>495</v>
      </c>
      <c r="B55" s="21" t="s">
        <v>494</v>
      </c>
      <c r="C55" s="21" t="s">
        <v>130</v>
      </c>
      <c r="D55" s="24">
        <v>333239</v>
      </c>
      <c r="E55" s="22">
        <v>8206.0103749999998</v>
      </c>
      <c r="F55" s="23">
        <v>0.85521375234352204</v>
      </c>
    </row>
    <row r="56" spans="1:6" x14ac:dyDescent="0.2">
      <c r="A56" s="21" t="s">
        <v>497</v>
      </c>
      <c r="B56" s="21" t="s">
        <v>496</v>
      </c>
      <c r="C56" s="21" t="s">
        <v>87</v>
      </c>
      <c r="D56" s="24">
        <v>16181469</v>
      </c>
      <c r="E56" s="22">
        <v>7928.9198100000003</v>
      </c>
      <c r="F56" s="23">
        <v>0.82633593584031795</v>
      </c>
    </row>
    <row r="57" spans="1:6" x14ac:dyDescent="0.2">
      <c r="A57" s="21" t="s">
        <v>499</v>
      </c>
      <c r="B57" s="21" t="s">
        <v>498</v>
      </c>
      <c r="C57" s="21" t="s">
        <v>295</v>
      </c>
      <c r="D57" s="24">
        <v>1098411</v>
      </c>
      <c r="E57" s="22">
        <v>7525.213761</v>
      </c>
      <c r="F57" s="23">
        <v>0.78426251048115703</v>
      </c>
    </row>
    <row r="58" spans="1:6" x14ac:dyDescent="0.2">
      <c r="A58" s="21" t="s">
        <v>370</v>
      </c>
      <c r="B58" s="21" t="s">
        <v>369</v>
      </c>
      <c r="C58" s="21" t="s">
        <v>95</v>
      </c>
      <c r="D58" s="24">
        <v>1417839</v>
      </c>
      <c r="E58" s="22">
        <v>7471.3026110000001</v>
      </c>
      <c r="F58" s="23">
        <v>0.77864399980694199</v>
      </c>
    </row>
    <row r="59" spans="1:6" x14ac:dyDescent="0.2">
      <c r="A59" s="21" t="s">
        <v>501</v>
      </c>
      <c r="B59" s="21" t="s">
        <v>500</v>
      </c>
      <c r="C59" s="21" t="s">
        <v>153</v>
      </c>
      <c r="D59" s="24">
        <v>812579</v>
      </c>
      <c r="E59" s="22">
        <v>6373.0570969999999</v>
      </c>
      <c r="F59" s="23">
        <v>0.66418708053667097</v>
      </c>
    </row>
    <row r="60" spans="1:6" x14ac:dyDescent="0.2">
      <c r="A60" s="21" t="s">
        <v>503</v>
      </c>
      <c r="B60" s="21" t="s">
        <v>502</v>
      </c>
      <c r="C60" s="21" t="s">
        <v>362</v>
      </c>
      <c r="D60" s="24">
        <v>610000</v>
      </c>
      <c r="E60" s="22">
        <v>6071.94</v>
      </c>
      <c r="F60" s="23">
        <v>0.63280526761516898</v>
      </c>
    </row>
    <row r="61" spans="1:6" x14ac:dyDescent="0.2">
      <c r="A61" s="21" t="s">
        <v>505</v>
      </c>
      <c r="B61" s="21" t="s">
        <v>504</v>
      </c>
      <c r="C61" s="21" t="s">
        <v>108</v>
      </c>
      <c r="D61" s="24">
        <v>912544</v>
      </c>
      <c r="E61" s="22">
        <v>5874.9582719999999</v>
      </c>
      <c r="F61" s="23">
        <v>0.61227623157358402</v>
      </c>
    </row>
    <row r="62" spans="1:6" x14ac:dyDescent="0.2">
      <c r="A62" s="21" t="s">
        <v>507</v>
      </c>
      <c r="B62" s="21" t="s">
        <v>506</v>
      </c>
      <c r="C62" s="21" t="s">
        <v>508</v>
      </c>
      <c r="D62" s="24">
        <v>2464730</v>
      </c>
      <c r="E62" s="22">
        <v>5549.3395950000004</v>
      </c>
      <c r="F62" s="23">
        <v>0.57834091369503404</v>
      </c>
    </row>
    <row r="63" spans="1:6" x14ac:dyDescent="0.2">
      <c r="A63" s="21" t="s">
        <v>510</v>
      </c>
      <c r="B63" s="21" t="s">
        <v>509</v>
      </c>
      <c r="C63" s="21" t="s">
        <v>362</v>
      </c>
      <c r="D63" s="24">
        <v>624444</v>
      </c>
      <c r="E63" s="22">
        <v>5513.8405199999997</v>
      </c>
      <c r="F63" s="23">
        <v>0.574641272121589</v>
      </c>
    </row>
    <row r="64" spans="1:6" x14ac:dyDescent="0.2">
      <c r="A64" s="21" t="s">
        <v>372</v>
      </c>
      <c r="B64" s="21" t="s">
        <v>371</v>
      </c>
      <c r="C64" s="21" t="s">
        <v>95</v>
      </c>
      <c r="D64" s="24">
        <v>1050000</v>
      </c>
      <c r="E64" s="22">
        <v>5351.85</v>
      </c>
      <c r="F64" s="23">
        <v>0.55775894878510701</v>
      </c>
    </row>
    <row r="65" spans="1:6" x14ac:dyDescent="0.2">
      <c r="A65" s="21" t="s">
        <v>512</v>
      </c>
      <c r="B65" s="21" t="s">
        <v>511</v>
      </c>
      <c r="C65" s="21" t="s">
        <v>160</v>
      </c>
      <c r="D65" s="24">
        <v>2664940</v>
      </c>
      <c r="E65" s="22">
        <v>5333.8774100000001</v>
      </c>
      <c r="F65" s="23">
        <v>0.55588588191937904</v>
      </c>
    </row>
    <row r="66" spans="1:6" x14ac:dyDescent="0.2">
      <c r="A66" s="21" t="s">
        <v>183</v>
      </c>
      <c r="B66" s="21" t="s">
        <v>182</v>
      </c>
      <c r="C66" s="21" t="s">
        <v>184</v>
      </c>
      <c r="D66" s="24">
        <v>668093</v>
      </c>
      <c r="E66" s="22">
        <v>5175.3824249999998</v>
      </c>
      <c r="F66" s="23">
        <v>0.53936785614860605</v>
      </c>
    </row>
    <row r="67" spans="1:6" x14ac:dyDescent="0.2">
      <c r="A67" s="21" t="s">
        <v>514</v>
      </c>
      <c r="B67" s="21" t="s">
        <v>513</v>
      </c>
      <c r="C67" s="21" t="s">
        <v>108</v>
      </c>
      <c r="D67" s="24">
        <v>499868</v>
      </c>
      <c r="E67" s="22">
        <v>4612.0321020000001</v>
      </c>
      <c r="F67" s="23">
        <v>0.480656628450851</v>
      </c>
    </row>
    <row r="68" spans="1:6" x14ac:dyDescent="0.2">
      <c r="A68" s="21" t="s">
        <v>516</v>
      </c>
      <c r="B68" s="21" t="s">
        <v>515</v>
      </c>
      <c r="C68" s="21" t="s">
        <v>108</v>
      </c>
      <c r="D68" s="24">
        <v>673000</v>
      </c>
      <c r="E68" s="22">
        <v>4574.7174999999997</v>
      </c>
      <c r="F68" s="23">
        <v>0.47676777633693601</v>
      </c>
    </row>
    <row r="69" spans="1:6" x14ac:dyDescent="0.2">
      <c r="A69" s="21" t="s">
        <v>518</v>
      </c>
      <c r="B69" s="21" t="s">
        <v>517</v>
      </c>
      <c r="C69" s="21" t="s">
        <v>105</v>
      </c>
      <c r="D69" s="24">
        <v>1337700</v>
      </c>
      <c r="E69" s="22">
        <v>4243.8532500000001</v>
      </c>
      <c r="F69" s="23">
        <v>0.44228577548291897</v>
      </c>
    </row>
    <row r="70" spans="1:6" x14ac:dyDescent="0.2">
      <c r="A70" s="21" t="s">
        <v>520</v>
      </c>
      <c r="B70" s="21" t="s">
        <v>519</v>
      </c>
      <c r="C70" s="21" t="s">
        <v>100</v>
      </c>
      <c r="D70" s="24">
        <v>731119</v>
      </c>
      <c r="E70" s="22">
        <v>4232.813451</v>
      </c>
      <c r="F70" s="23">
        <v>0.44113523002947003</v>
      </c>
    </row>
    <row r="71" spans="1:6" x14ac:dyDescent="0.2">
      <c r="A71" s="21" t="s">
        <v>522</v>
      </c>
      <c r="B71" s="21" t="s">
        <v>521</v>
      </c>
      <c r="C71" s="21" t="s">
        <v>523</v>
      </c>
      <c r="D71" s="24">
        <v>90597</v>
      </c>
      <c r="E71" s="22">
        <v>3987.1286719999998</v>
      </c>
      <c r="F71" s="23">
        <v>0.41553046082488798</v>
      </c>
    </row>
    <row r="72" spans="1:6" x14ac:dyDescent="0.2">
      <c r="A72" s="21" t="s">
        <v>525</v>
      </c>
      <c r="B72" s="21" t="s">
        <v>524</v>
      </c>
      <c r="C72" s="21" t="s">
        <v>423</v>
      </c>
      <c r="D72" s="24">
        <v>1159420</v>
      </c>
      <c r="E72" s="22">
        <v>3782.6077500000001</v>
      </c>
      <c r="F72" s="23">
        <v>0.39421570528067801</v>
      </c>
    </row>
    <row r="73" spans="1:6" x14ac:dyDescent="0.2">
      <c r="A73" s="21" t="s">
        <v>527</v>
      </c>
      <c r="B73" s="21" t="s">
        <v>526</v>
      </c>
      <c r="C73" s="21" t="s">
        <v>189</v>
      </c>
      <c r="D73" s="24">
        <v>1135523</v>
      </c>
      <c r="E73" s="22">
        <v>3766.5297909999999</v>
      </c>
      <c r="F73" s="23">
        <v>0.39254009301380799</v>
      </c>
    </row>
    <row r="74" spans="1:6" x14ac:dyDescent="0.2">
      <c r="A74" s="21" t="s">
        <v>197</v>
      </c>
      <c r="B74" s="21" t="s">
        <v>196</v>
      </c>
      <c r="C74" s="21" t="s">
        <v>100</v>
      </c>
      <c r="D74" s="24">
        <v>1485684</v>
      </c>
      <c r="E74" s="22">
        <v>3685.982004</v>
      </c>
      <c r="F74" s="23">
        <v>0.38414556607376199</v>
      </c>
    </row>
    <row r="75" spans="1:6" x14ac:dyDescent="0.2">
      <c r="A75" s="21" t="s">
        <v>529</v>
      </c>
      <c r="B75" s="21" t="s">
        <v>528</v>
      </c>
      <c r="C75" s="21" t="s">
        <v>92</v>
      </c>
      <c r="D75" s="24">
        <v>2023567</v>
      </c>
      <c r="E75" s="22">
        <v>3431.9696319999998</v>
      </c>
      <c r="F75" s="23">
        <v>0.35767291202233398</v>
      </c>
    </row>
    <row r="76" spans="1:6" x14ac:dyDescent="0.2">
      <c r="A76" s="21" t="s">
        <v>167</v>
      </c>
      <c r="B76" s="21" t="s">
        <v>166</v>
      </c>
      <c r="C76" s="21" t="s">
        <v>168</v>
      </c>
      <c r="D76" s="24">
        <v>303744</v>
      </c>
      <c r="E76" s="22">
        <v>3275.1196799999998</v>
      </c>
      <c r="F76" s="23">
        <v>0.34132632825326098</v>
      </c>
    </row>
    <row r="77" spans="1:6" x14ac:dyDescent="0.2">
      <c r="A77" s="21" t="s">
        <v>390</v>
      </c>
      <c r="B77" s="21" t="s">
        <v>389</v>
      </c>
      <c r="C77" s="21" t="s">
        <v>195</v>
      </c>
      <c r="D77" s="24">
        <v>2000000</v>
      </c>
      <c r="E77" s="22">
        <v>3264</v>
      </c>
      <c r="F77" s="23">
        <v>0.34016745776406099</v>
      </c>
    </row>
    <row r="78" spans="1:6" x14ac:dyDescent="0.2">
      <c r="A78" s="21" t="s">
        <v>531</v>
      </c>
      <c r="B78" s="21" t="s">
        <v>530</v>
      </c>
      <c r="C78" s="21" t="s">
        <v>247</v>
      </c>
      <c r="D78" s="24">
        <v>220481</v>
      </c>
      <c r="E78" s="22">
        <v>3145.1614650000001</v>
      </c>
      <c r="F78" s="23">
        <v>0.327782346754454</v>
      </c>
    </row>
    <row r="79" spans="1:6" x14ac:dyDescent="0.2">
      <c r="A79" s="21" t="s">
        <v>533</v>
      </c>
      <c r="B79" s="21" t="s">
        <v>532</v>
      </c>
      <c r="C79" s="21" t="s">
        <v>362</v>
      </c>
      <c r="D79" s="24">
        <v>366161</v>
      </c>
      <c r="E79" s="22">
        <v>2978.170494</v>
      </c>
      <c r="F79" s="23">
        <v>0.31037888656002399</v>
      </c>
    </row>
    <row r="80" spans="1:6" x14ac:dyDescent="0.2">
      <c r="A80" s="21" t="s">
        <v>535</v>
      </c>
      <c r="B80" s="21" t="s">
        <v>534</v>
      </c>
      <c r="C80" s="21" t="s">
        <v>174</v>
      </c>
      <c r="D80" s="24">
        <v>1567339</v>
      </c>
      <c r="E80" s="22">
        <v>2932.4912690000001</v>
      </c>
      <c r="F80" s="23">
        <v>0.30561829040779198</v>
      </c>
    </row>
    <row r="81" spans="1:9" x14ac:dyDescent="0.2">
      <c r="A81" s="21" t="s">
        <v>376</v>
      </c>
      <c r="B81" s="21" t="s">
        <v>375</v>
      </c>
      <c r="C81" s="21" t="s">
        <v>148</v>
      </c>
      <c r="D81" s="24">
        <v>95528</v>
      </c>
      <c r="E81" s="22">
        <v>2924.1598439999998</v>
      </c>
      <c r="F81" s="23">
        <v>0.304750006197681</v>
      </c>
    </row>
    <row r="82" spans="1:9" x14ac:dyDescent="0.2">
      <c r="A82" s="21" t="s">
        <v>537</v>
      </c>
      <c r="B82" s="21" t="s">
        <v>536</v>
      </c>
      <c r="C82" s="21" t="s">
        <v>153</v>
      </c>
      <c r="D82" s="24">
        <v>292158</v>
      </c>
      <c r="E82" s="22">
        <v>2580.3394560000002</v>
      </c>
      <c r="F82" s="23">
        <v>0.26891774292764098</v>
      </c>
    </row>
    <row r="83" spans="1:9" x14ac:dyDescent="0.2">
      <c r="A83" s="21" t="s">
        <v>539</v>
      </c>
      <c r="B83" s="21" t="s">
        <v>538</v>
      </c>
      <c r="C83" s="21" t="s">
        <v>105</v>
      </c>
      <c r="D83" s="24">
        <v>236040</v>
      </c>
      <c r="E83" s="22">
        <v>2298.91158</v>
      </c>
      <c r="F83" s="23">
        <v>0.239587900671863</v>
      </c>
    </row>
    <row r="84" spans="1:9" x14ac:dyDescent="0.2">
      <c r="A84" s="21" t="s">
        <v>541</v>
      </c>
      <c r="B84" s="21" t="s">
        <v>540</v>
      </c>
      <c r="C84" s="21" t="s">
        <v>189</v>
      </c>
      <c r="D84" s="24">
        <v>242660</v>
      </c>
      <c r="E84" s="22">
        <v>1721.5513699999999</v>
      </c>
      <c r="F84" s="23">
        <v>0.179416590975225</v>
      </c>
    </row>
    <row r="85" spans="1:9" x14ac:dyDescent="0.2">
      <c r="A85" s="21" t="s">
        <v>542</v>
      </c>
      <c r="B85" s="21" t="s">
        <v>851</v>
      </c>
      <c r="C85" s="21" t="s">
        <v>508</v>
      </c>
      <c r="D85" s="24">
        <v>1892146</v>
      </c>
      <c r="E85" s="22">
        <v>1702.9313999999999</v>
      </c>
      <c r="F85" s="23">
        <v>0.177476055479348</v>
      </c>
    </row>
    <row r="86" spans="1:9" x14ac:dyDescent="0.2">
      <c r="A86" s="21" t="s">
        <v>544</v>
      </c>
      <c r="B86" s="21" t="s">
        <v>543</v>
      </c>
      <c r="C86" s="21" t="s">
        <v>153</v>
      </c>
      <c r="D86" s="24">
        <v>518764</v>
      </c>
      <c r="E86" s="22">
        <v>1565.6297520000001</v>
      </c>
      <c r="F86" s="23">
        <v>0.16316675629216201</v>
      </c>
    </row>
    <row r="87" spans="1:9" x14ac:dyDescent="0.2">
      <c r="A87" s="21" t="s">
        <v>546</v>
      </c>
      <c r="B87" s="21" t="s">
        <v>545</v>
      </c>
      <c r="C87" s="21" t="s">
        <v>171</v>
      </c>
      <c r="D87" s="24">
        <v>1758380</v>
      </c>
      <c r="E87" s="22">
        <v>1547.3743999999999</v>
      </c>
      <c r="F87" s="23">
        <v>0.161264220544482</v>
      </c>
    </row>
    <row r="88" spans="1:9" x14ac:dyDescent="0.2">
      <c r="A88" s="21" t="s">
        <v>398</v>
      </c>
      <c r="B88" s="21" t="s">
        <v>397</v>
      </c>
      <c r="C88" s="21" t="s">
        <v>195</v>
      </c>
      <c r="D88" s="24">
        <v>2000000</v>
      </c>
      <c r="E88" s="22">
        <v>1534</v>
      </c>
      <c r="F88" s="23">
        <v>0.15987036771141799</v>
      </c>
    </row>
    <row r="89" spans="1:9" x14ac:dyDescent="0.2">
      <c r="A89" s="21" t="s">
        <v>548</v>
      </c>
      <c r="B89" s="21" t="s">
        <v>547</v>
      </c>
      <c r="C89" s="21" t="s">
        <v>457</v>
      </c>
      <c r="D89" s="24">
        <v>273600</v>
      </c>
      <c r="E89" s="22">
        <v>1522.8576</v>
      </c>
      <c r="F89" s="23">
        <v>0.15870912938991399</v>
      </c>
    </row>
    <row r="90" spans="1:9" x14ac:dyDescent="0.2">
      <c r="A90" s="21" t="s">
        <v>550</v>
      </c>
      <c r="B90" s="21" t="s">
        <v>549</v>
      </c>
      <c r="C90" s="21" t="s">
        <v>508</v>
      </c>
      <c r="D90" s="24">
        <v>11033171</v>
      </c>
      <c r="E90" s="22">
        <v>1445.345401</v>
      </c>
      <c r="F90" s="23">
        <v>0.15063096527240999</v>
      </c>
    </row>
    <row r="91" spans="1:9" x14ac:dyDescent="0.2">
      <c r="A91" s="21" t="s">
        <v>552</v>
      </c>
      <c r="B91" s="21" t="s">
        <v>551</v>
      </c>
      <c r="C91" s="21" t="s">
        <v>108</v>
      </c>
      <c r="D91" s="24">
        <v>314268</v>
      </c>
      <c r="E91" s="22">
        <v>1429.4479980000001</v>
      </c>
      <c r="F91" s="23">
        <v>0.14897417018553499</v>
      </c>
    </row>
    <row r="92" spans="1:9" x14ac:dyDescent="0.2">
      <c r="A92" s="21" t="s">
        <v>554</v>
      </c>
      <c r="B92" s="21" t="s">
        <v>553</v>
      </c>
      <c r="C92" s="21" t="s">
        <v>108</v>
      </c>
      <c r="D92" s="24">
        <v>59361</v>
      </c>
      <c r="E92" s="22">
        <v>504.33105599999999</v>
      </c>
      <c r="F92" s="23">
        <v>5.2560359433512303E-2</v>
      </c>
    </row>
    <row r="93" spans="1:9" x14ac:dyDescent="0.2">
      <c r="A93" s="21" t="s">
        <v>556</v>
      </c>
      <c r="B93" s="21" t="s">
        <v>555</v>
      </c>
      <c r="C93" s="21" t="s">
        <v>457</v>
      </c>
      <c r="D93" s="24">
        <v>418868</v>
      </c>
      <c r="E93" s="22">
        <v>319.80571800000001</v>
      </c>
      <c r="F93" s="23">
        <v>3.3329503085315598E-2</v>
      </c>
    </row>
    <row r="94" spans="1:9" ht="10.5" x14ac:dyDescent="0.25">
      <c r="A94" s="20" t="s">
        <v>25</v>
      </c>
      <c r="B94" s="20"/>
      <c r="C94" s="20"/>
      <c r="D94" s="20"/>
      <c r="E94" s="25">
        <f>SUM(E7:E93)</f>
        <v>887478.59328399959</v>
      </c>
      <c r="F94" s="26">
        <f>SUM(F7:F93)</f>
        <v>92.491218412206806</v>
      </c>
      <c r="G94" s="14"/>
      <c r="H94" s="14"/>
      <c r="I94" s="14"/>
    </row>
    <row r="95" spans="1:9" x14ac:dyDescent="0.2">
      <c r="A95" s="21"/>
      <c r="B95" s="21"/>
      <c r="C95" s="21"/>
      <c r="D95" s="21"/>
      <c r="E95" s="22"/>
      <c r="F95" s="23"/>
    </row>
    <row r="96" spans="1:9" ht="10.5" x14ac:dyDescent="0.25">
      <c r="A96" s="20" t="s">
        <v>26</v>
      </c>
      <c r="B96" s="20"/>
      <c r="C96" s="20"/>
      <c r="D96" s="20"/>
      <c r="E96" s="25">
        <f>E94</f>
        <v>887478.59328399959</v>
      </c>
      <c r="F96" s="26">
        <f>F94</f>
        <v>92.491218412206806</v>
      </c>
      <c r="G96" s="14"/>
      <c r="H96" s="14"/>
      <c r="I96" s="14"/>
    </row>
    <row r="97" spans="1:9" ht="10.5" x14ac:dyDescent="0.25">
      <c r="A97" s="20"/>
      <c r="B97" s="20"/>
      <c r="C97" s="20"/>
      <c r="D97" s="20"/>
      <c r="E97" s="25"/>
      <c r="F97" s="26"/>
      <c r="G97" s="14"/>
      <c r="H97" s="14"/>
      <c r="I97" s="14"/>
    </row>
    <row r="98" spans="1:9" ht="10.5" x14ac:dyDescent="0.25">
      <c r="A98" s="20" t="s">
        <v>28</v>
      </c>
      <c r="B98" s="20"/>
      <c r="C98" s="20"/>
      <c r="D98" s="20"/>
      <c r="E98" s="25">
        <f>E100-(E94)</f>
        <v>72048.817554900423</v>
      </c>
      <c r="F98" s="26">
        <f>F100-(F94)</f>
        <v>7.5087815877931945</v>
      </c>
      <c r="G98" s="14"/>
      <c r="H98" s="14"/>
      <c r="I98" s="14"/>
    </row>
    <row r="99" spans="1:9" ht="10.5" x14ac:dyDescent="0.25">
      <c r="A99" s="20"/>
      <c r="B99" s="20"/>
      <c r="C99" s="20"/>
      <c r="D99" s="20"/>
      <c r="E99" s="25"/>
      <c r="F99" s="26"/>
      <c r="G99" s="14"/>
      <c r="H99" s="14"/>
      <c r="I99" s="14"/>
    </row>
    <row r="100" spans="1:9" ht="10.5" x14ac:dyDescent="0.25">
      <c r="A100" s="27" t="s">
        <v>27</v>
      </c>
      <c r="B100" s="27"/>
      <c r="C100" s="27"/>
      <c r="D100" s="27"/>
      <c r="E100" s="28">
        <v>959527.41083890002</v>
      </c>
      <c r="F100" s="29">
        <v>100</v>
      </c>
      <c r="G100" s="14"/>
      <c r="H100" s="14"/>
      <c r="I100" s="14"/>
    </row>
    <row r="102" spans="1:9" ht="10.5" x14ac:dyDescent="0.25">
      <c r="A102" s="14" t="s">
        <v>32</v>
      </c>
    </row>
    <row r="103" spans="1:9" ht="10.5" x14ac:dyDescent="0.25">
      <c r="A103" s="14" t="s">
        <v>33</v>
      </c>
    </row>
    <row r="104" spans="1:9" ht="10.5" x14ac:dyDescent="0.25">
      <c r="A104" s="14" t="s">
        <v>34</v>
      </c>
      <c r="B104" s="14"/>
      <c r="C104" s="30" t="s">
        <v>36</v>
      </c>
      <c r="D104" s="14" t="s">
        <v>35</v>
      </c>
    </row>
    <row r="105" spans="1:9" x14ac:dyDescent="0.2">
      <c r="A105" s="7" t="s">
        <v>72</v>
      </c>
      <c r="C105" s="31">
        <v>96.352400000000003</v>
      </c>
      <c r="D105" s="31">
        <v>125.1999</v>
      </c>
    </row>
    <row r="106" spans="1:9" x14ac:dyDescent="0.2">
      <c r="A106" s="7" t="s">
        <v>80</v>
      </c>
      <c r="C106" s="31">
        <v>35.306199999999997</v>
      </c>
      <c r="D106" s="31">
        <v>42.049100000000003</v>
      </c>
    </row>
    <row r="107" spans="1:9" x14ac:dyDescent="0.2">
      <c r="A107" s="7" t="s">
        <v>73</v>
      </c>
      <c r="C107" s="31">
        <v>106.8755</v>
      </c>
      <c r="D107" s="31">
        <v>139.51689999999999</v>
      </c>
    </row>
    <row r="108" spans="1:9" x14ac:dyDescent="0.2">
      <c r="A108" s="7" t="s">
        <v>81</v>
      </c>
      <c r="C108" s="31">
        <v>41.040900000000001</v>
      </c>
      <c r="D108" s="31">
        <v>49.088299999999997</v>
      </c>
    </row>
    <row r="110" spans="1:9" ht="10.5" x14ac:dyDescent="0.25">
      <c r="A110" s="14" t="s">
        <v>38</v>
      </c>
    </row>
    <row r="111" spans="1:9" ht="10.5" x14ac:dyDescent="0.25">
      <c r="A111" s="84" t="s">
        <v>57</v>
      </c>
      <c r="B111" s="85"/>
      <c r="C111" s="35" t="s">
        <v>58</v>
      </c>
    </row>
    <row r="112" spans="1:9" x14ac:dyDescent="0.2">
      <c r="A112" s="80" t="s">
        <v>80</v>
      </c>
      <c r="B112" s="81"/>
      <c r="C112" s="36">
        <v>3</v>
      </c>
    </row>
    <row r="113" spans="1:9" x14ac:dyDescent="0.2">
      <c r="A113" s="80" t="s">
        <v>81</v>
      </c>
      <c r="B113" s="81"/>
      <c r="C113" s="36">
        <v>3.5</v>
      </c>
    </row>
    <row r="114" spans="1:9" x14ac:dyDescent="0.2">
      <c r="A114" s="7" t="s">
        <v>59</v>
      </c>
    </row>
    <row r="115" spans="1:9" x14ac:dyDescent="0.2">
      <c r="A115" s="7" t="s">
        <v>37</v>
      </c>
    </row>
    <row r="117" spans="1:9" ht="10.5" x14ac:dyDescent="0.25">
      <c r="A117" s="14" t="s">
        <v>40</v>
      </c>
      <c r="D117" s="32">
        <v>0.133563810151408</v>
      </c>
    </row>
    <row r="119" spans="1:9" ht="10.5" x14ac:dyDescent="0.25">
      <c r="A119" s="14" t="s">
        <v>852</v>
      </c>
      <c r="D119" s="30" t="s">
        <v>39</v>
      </c>
    </row>
    <row r="120" spans="1:9" x14ac:dyDescent="0.2">
      <c r="A120" s="7" t="s">
        <v>853</v>
      </c>
    </row>
    <row r="121" spans="1:9" x14ac:dyDescent="0.2">
      <c r="A121" s="50" t="s">
        <v>854</v>
      </c>
    </row>
    <row r="122" spans="1:9" x14ac:dyDescent="0.2">
      <c r="A122" s="50"/>
    </row>
    <row r="123" spans="1:9" ht="10.5" x14ac:dyDescent="0.25">
      <c r="A123" s="14" t="s">
        <v>827</v>
      </c>
      <c r="B123" s="14"/>
      <c r="C123" s="14"/>
      <c r="D123" s="14"/>
      <c r="E123" s="14"/>
      <c r="F123" s="14"/>
      <c r="G123" s="14"/>
      <c r="H123" s="14"/>
      <c r="I123" s="14"/>
    </row>
    <row r="124" spans="1:9" x14ac:dyDescent="0.2">
      <c r="A124" s="50"/>
    </row>
    <row r="125" spans="1:9" ht="10.5" x14ac:dyDescent="0.25">
      <c r="A125" s="51" t="s">
        <v>820</v>
      </c>
    </row>
    <row r="126" spans="1:9" x14ac:dyDescent="0.2">
      <c r="A126" s="52"/>
    </row>
    <row r="127" spans="1:9" x14ac:dyDescent="0.2">
      <c r="A127" s="53"/>
    </row>
    <row r="128" spans="1:9"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ht="10.5" x14ac:dyDescent="0.25">
      <c r="A139" s="51" t="s">
        <v>828</v>
      </c>
    </row>
    <row r="140" spans="1:1" x14ac:dyDescent="0.2">
      <c r="A140" s="53"/>
    </row>
    <row r="141" spans="1:1" ht="10.5" x14ac:dyDescent="0.25">
      <c r="A141" s="51" t="s">
        <v>821</v>
      </c>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3"/>
    </row>
    <row r="148" spans="1:1" x14ac:dyDescent="0.2">
      <c r="A148" s="53"/>
    </row>
    <row r="149" spans="1:1" x14ac:dyDescent="0.2">
      <c r="A149" s="53"/>
    </row>
    <row r="150" spans="1:1" x14ac:dyDescent="0.2">
      <c r="A150" s="53"/>
    </row>
    <row r="151" spans="1:1" x14ac:dyDescent="0.2">
      <c r="A151" s="53"/>
    </row>
    <row r="152" spans="1:1" x14ac:dyDescent="0.2">
      <c r="A152" s="53"/>
    </row>
    <row r="153" spans="1:1" x14ac:dyDescent="0.2">
      <c r="A153" s="53"/>
    </row>
  </sheetData>
  <mergeCells count="4">
    <mergeCell ref="A1:F1"/>
    <mergeCell ref="A111:B111"/>
    <mergeCell ref="A112:B112"/>
    <mergeCell ref="A113:B113"/>
  </mergeCells>
  <conditionalFormatting sqref="F2:F3 F5:F122">
    <cfRule type="cellIs" dxfId="53" priority="2" stopIfTrue="1" operator="between">
      <formula>0.009</formula>
      <formula>-0.009</formula>
    </cfRule>
  </conditionalFormatting>
  <conditionalFormatting sqref="F124:F65536">
    <cfRule type="cellIs" dxfId="52" priority="1" stopIfTrue="1" operator="between">
      <formula>0.009</formula>
      <formula>-0.009</formula>
    </cfRule>
  </conditionalFormatting>
  <hyperlinks>
    <hyperlink ref="A124" r:id="rId1" tooltip="https://www.franklintempletonindia.com/downloadsServlet/pdf/product-labels-jg9o5k7l" display="https://www.franklintempletonindia.com/downloadsServlet/pdf/product-labels-jg9o5k7l" xr:uid="{00000000-0004-0000-0F00-000000000000}"/>
    <hyperlink ref="A121" r:id="rId2" xr:uid="{00000000-0004-0000-0F00-000001000000}"/>
  </hyperlinks>
  <pageMargins left="0.7" right="0.7" top="0.75" bottom="0.75" header="0.3" footer="0.3"/>
  <pageSetup paperSize="9" orientation="portrait" r:id="rId3"/>
  <headerFooter>
    <oddFooter>&amp;C&amp;1#&amp;"Calibri"&amp;10&amp;K000000PUBLIC</oddFooter>
    <evenFooter>&amp;LPUBLIC</evenFooter>
    <firstFooter>&amp;LPUBLIC</firstFooter>
  </headerFooter>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2"/>
  <sheetViews>
    <sheetView workbookViewId="0">
      <selection sqref="A1:F1"/>
    </sheetView>
  </sheetViews>
  <sheetFormatPr defaultColWidth="9.1796875" defaultRowHeight="10" x14ac:dyDescent="0.2"/>
  <cols>
    <col min="1" max="1" width="38.7265625" style="7" bestFit="1" customWidth="1"/>
    <col min="2" max="2" width="32.1796875" style="7" bestFit="1" customWidth="1"/>
    <col min="3" max="3" width="35.453125" style="7" bestFit="1" customWidth="1"/>
    <col min="4" max="4" width="15.54296875" style="7" bestFit="1" customWidth="1"/>
    <col min="5" max="5" width="26.81640625" style="10" customWidth="1"/>
    <col min="6" max="6" width="16.26953125" style="11" customWidth="1"/>
    <col min="7" max="7" width="29.26953125" style="7" customWidth="1"/>
    <col min="8" max="8" width="20.26953125" style="7" customWidth="1"/>
    <col min="9" max="16384" width="9.1796875" style="7"/>
  </cols>
  <sheetData>
    <row r="1" spans="1:9" s="1" customFormat="1" ht="14" x14ac:dyDescent="0.25">
      <c r="A1" s="82" t="s">
        <v>15</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558</v>
      </c>
      <c r="B7" s="21" t="s">
        <v>557</v>
      </c>
      <c r="C7" s="21" t="s">
        <v>87</v>
      </c>
      <c r="D7" s="24">
        <v>23439752</v>
      </c>
      <c r="E7" s="22">
        <v>33741.523000000001</v>
      </c>
      <c r="F7" s="23">
        <v>3.8584759479559501</v>
      </c>
    </row>
    <row r="8" spans="1:9" x14ac:dyDescent="0.2">
      <c r="A8" s="21" t="s">
        <v>436</v>
      </c>
      <c r="B8" s="21" t="s">
        <v>435</v>
      </c>
      <c r="C8" s="21" t="s">
        <v>423</v>
      </c>
      <c r="D8" s="24">
        <v>1050123</v>
      </c>
      <c r="E8" s="22">
        <v>23312.730599999999</v>
      </c>
      <c r="F8" s="23">
        <v>2.6659024935322799</v>
      </c>
    </row>
    <row r="9" spans="1:9" x14ac:dyDescent="0.2">
      <c r="A9" s="21" t="s">
        <v>560</v>
      </c>
      <c r="B9" s="21" t="s">
        <v>559</v>
      </c>
      <c r="C9" s="21" t="s">
        <v>295</v>
      </c>
      <c r="D9" s="24">
        <v>1718493</v>
      </c>
      <c r="E9" s="22">
        <v>21869.54192</v>
      </c>
      <c r="F9" s="23">
        <v>2.5008681881708301</v>
      </c>
    </row>
    <row r="10" spans="1:9" x14ac:dyDescent="0.2">
      <c r="A10" s="21" t="s">
        <v>562</v>
      </c>
      <c r="B10" s="21" t="s">
        <v>561</v>
      </c>
      <c r="C10" s="21" t="s">
        <v>313</v>
      </c>
      <c r="D10" s="24">
        <v>1986228</v>
      </c>
      <c r="E10" s="22">
        <v>21668.754369999999</v>
      </c>
      <c r="F10" s="23">
        <v>2.47790734161023</v>
      </c>
    </row>
    <row r="11" spans="1:9" x14ac:dyDescent="0.2">
      <c r="A11" s="21" t="s">
        <v>431</v>
      </c>
      <c r="B11" s="21" t="s">
        <v>430</v>
      </c>
      <c r="C11" s="21" t="s">
        <v>87</v>
      </c>
      <c r="D11" s="24">
        <v>23580355</v>
      </c>
      <c r="E11" s="22">
        <v>21340.221280000002</v>
      </c>
      <c r="F11" s="23">
        <v>2.4403382897961601</v>
      </c>
    </row>
    <row r="12" spans="1:9" x14ac:dyDescent="0.2">
      <c r="A12" s="21" t="s">
        <v>86</v>
      </c>
      <c r="B12" s="21" t="s">
        <v>85</v>
      </c>
      <c r="C12" s="21" t="s">
        <v>87</v>
      </c>
      <c r="D12" s="24">
        <v>2135566</v>
      </c>
      <c r="E12" s="22">
        <v>20474.739030000001</v>
      </c>
      <c r="F12" s="23">
        <v>2.3413669883226702</v>
      </c>
    </row>
    <row r="13" spans="1:9" x14ac:dyDescent="0.2">
      <c r="A13" s="21" t="s">
        <v>564</v>
      </c>
      <c r="B13" s="21" t="s">
        <v>563</v>
      </c>
      <c r="C13" s="21" t="s">
        <v>295</v>
      </c>
      <c r="D13" s="24">
        <v>5194174</v>
      </c>
      <c r="E13" s="22">
        <v>20174.17182</v>
      </c>
      <c r="F13" s="23">
        <v>2.3069959449489201</v>
      </c>
    </row>
    <row r="14" spans="1:9" x14ac:dyDescent="0.2">
      <c r="A14" s="21" t="s">
        <v>232</v>
      </c>
      <c r="B14" s="21" t="s">
        <v>231</v>
      </c>
      <c r="C14" s="21" t="s">
        <v>148</v>
      </c>
      <c r="D14" s="24">
        <v>983937</v>
      </c>
      <c r="E14" s="22">
        <v>20156.933379999999</v>
      </c>
      <c r="F14" s="23">
        <v>2.3050246614914398</v>
      </c>
    </row>
    <row r="15" spans="1:9" x14ac:dyDescent="0.2">
      <c r="A15" s="21" t="s">
        <v>380</v>
      </c>
      <c r="B15" s="21" t="s">
        <v>379</v>
      </c>
      <c r="C15" s="21" t="s">
        <v>95</v>
      </c>
      <c r="D15" s="24">
        <v>822190</v>
      </c>
      <c r="E15" s="22">
        <v>19969.350719999999</v>
      </c>
      <c r="F15" s="23">
        <v>2.2835738460714099</v>
      </c>
    </row>
    <row r="16" spans="1:9" x14ac:dyDescent="0.2">
      <c r="A16" s="21" t="s">
        <v>129</v>
      </c>
      <c r="B16" s="21" t="s">
        <v>128</v>
      </c>
      <c r="C16" s="21" t="s">
        <v>130</v>
      </c>
      <c r="D16" s="24">
        <v>14617750</v>
      </c>
      <c r="E16" s="22">
        <v>19470.843000000001</v>
      </c>
      <c r="F16" s="23">
        <v>2.2265675263658502</v>
      </c>
    </row>
    <row r="17" spans="1:6" x14ac:dyDescent="0.2">
      <c r="A17" s="21" t="s">
        <v>275</v>
      </c>
      <c r="B17" s="21" t="s">
        <v>274</v>
      </c>
      <c r="C17" s="21" t="s">
        <v>192</v>
      </c>
      <c r="D17" s="24">
        <v>3676225</v>
      </c>
      <c r="E17" s="22">
        <v>19283.63824</v>
      </c>
      <c r="F17" s="23">
        <v>2.2051599252980898</v>
      </c>
    </row>
    <row r="18" spans="1:6" x14ac:dyDescent="0.2">
      <c r="A18" s="21" t="s">
        <v>89</v>
      </c>
      <c r="B18" s="21" t="s">
        <v>88</v>
      </c>
      <c r="C18" s="21" t="s">
        <v>87</v>
      </c>
      <c r="D18" s="24">
        <v>1223175</v>
      </c>
      <c r="E18" s="22">
        <v>19221.58354</v>
      </c>
      <c r="F18" s="23">
        <v>2.1980637261310401</v>
      </c>
    </row>
    <row r="19" spans="1:6" x14ac:dyDescent="0.2">
      <c r="A19" s="21" t="s">
        <v>152</v>
      </c>
      <c r="B19" s="21" t="s">
        <v>151</v>
      </c>
      <c r="C19" s="21" t="s">
        <v>153</v>
      </c>
      <c r="D19" s="24">
        <v>6391052</v>
      </c>
      <c r="E19" s="22">
        <v>19176.35153</v>
      </c>
      <c r="F19" s="23">
        <v>2.1928912677727501</v>
      </c>
    </row>
    <row r="20" spans="1:6" x14ac:dyDescent="0.2">
      <c r="A20" s="21" t="s">
        <v>132</v>
      </c>
      <c r="B20" s="21" t="s">
        <v>131</v>
      </c>
      <c r="C20" s="21" t="s">
        <v>133</v>
      </c>
      <c r="D20" s="24">
        <v>14600000</v>
      </c>
      <c r="E20" s="22">
        <v>17943.400000000001</v>
      </c>
      <c r="F20" s="23">
        <v>2.05189840792168</v>
      </c>
    </row>
    <row r="21" spans="1:6" x14ac:dyDescent="0.2">
      <c r="A21" s="21" t="s">
        <v>566</v>
      </c>
      <c r="B21" s="21" t="s">
        <v>565</v>
      </c>
      <c r="C21" s="21" t="s">
        <v>163</v>
      </c>
      <c r="D21" s="24">
        <v>1717030</v>
      </c>
      <c r="E21" s="22">
        <v>16031.909110000001</v>
      </c>
      <c r="F21" s="23">
        <v>1.8333119017997801</v>
      </c>
    </row>
    <row r="22" spans="1:6" x14ac:dyDescent="0.2">
      <c r="A22" s="21" t="s">
        <v>382</v>
      </c>
      <c r="B22" s="21" t="s">
        <v>381</v>
      </c>
      <c r="C22" s="21" t="s">
        <v>95</v>
      </c>
      <c r="D22" s="24">
        <v>294995</v>
      </c>
      <c r="E22" s="22">
        <v>15843.296469999999</v>
      </c>
      <c r="F22" s="23">
        <v>1.8117433041131701</v>
      </c>
    </row>
    <row r="23" spans="1:6" x14ac:dyDescent="0.2">
      <c r="A23" s="21" t="s">
        <v>568</v>
      </c>
      <c r="B23" s="21" t="s">
        <v>567</v>
      </c>
      <c r="C23" s="21" t="s">
        <v>523</v>
      </c>
      <c r="D23" s="24">
        <v>3620695</v>
      </c>
      <c r="E23" s="22">
        <v>15545.45398</v>
      </c>
      <c r="F23" s="23">
        <v>1.7776838431948101</v>
      </c>
    </row>
    <row r="24" spans="1:6" x14ac:dyDescent="0.2">
      <c r="A24" s="21" t="s">
        <v>570</v>
      </c>
      <c r="B24" s="21" t="s">
        <v>569</v>
      </c>
      <c r="C24" s="21" t="s">
        <v>171</v>
      </c>
      <c r="D24" s="24">
        <v>6500000</v>
      </c>
      <c r="E24" s="22">
        <v>15512.25</v>
      </c>
      <c r="F24" s="23">
        <v>1.7738868374044601</v>
      </c>
    </row>
    <row r="25" spans="1:6" x14ac:dyDescent="0.2">
      <c r="A25" s="21" t="s">
        <v>572</v>
      </c>
      <c r="B25" s="21" t="s">
        <v>571</v>
      </c>
      <c r="C25" s="21" t="s">
        <v>108</v>
      </c>
      <c r="D25" s="24">
        <v>892366</v>
      </c>
      <c r="E25" s="22">
        <v>15239.380370000001</v>
      </c>
      <c r="F25" s="23">
        <v>1.7426831213101199</v>
      </c>
    </row>
    <row r="26" spans="1:6" x14ac:dyDescent="0.2">
      <c r="A26" s="21" t="s">
        <v>574</v>
      </c>
      <c r="B26" s="21" t="s">
        <v>573</v>
      </c>
      <c r="C26" s="21" t="s">
        <v>153</v>
      </c>
      <c r="D26" s="24">
        <v>300000</v>
      </c>
      <c r="E26" s="22">
        <v>15011.55</v>
      </c>
      <c r="F26" s="23">
        <v>1.7166298218529801</v>
      </c>
    </row>
    <row r="27" spans="1:6" x14ac:dyDescent="0.2">
      <c r="A27" s="21" t="s">
        <v>165</v>
      </c>
      <c r="B27" s="21" t="s">
        <v>164</v>
      </c>
      <c r="C27" s="21" t="s">
        <v>130</v>
      </c>
      <c r="D27" s="24">
        <v>380000</v>
      </c>
      <c r="E27" s="22">
        <v>14821.14</v>
      </c>
      <c r="F27" s="23">
        <v>1.6948556889766899</v>
      </c>
    </row>
    <row r="28" spans="1:6" x14ac:dyDescent="0.2">
      <c r="A28" s="21" t="s">
        <v>576</v>
      </c>
      <c r="B28" s="21" t="s">
        <v>575</v>
      </c>
      <c r="C28" s="21" t="s">
        <v>434</v>
      </c>
      <c r="D28" s="24">
        <v>2297000</v>
      </c>
      <c r="E28" s="22">
        <v>14796.1255</v>
      </c>
      <c r="F28" s="23">
        <v>1.6919951824548001</v>
      </c>
    </row>
    <row r="29" spans="1:6" x14ac:dyDescent="0.2">
      <c r="A29" s="21" t="s">
        <v>578</v>
      </c>
      <c r="B29" s="21" t="s">
        <v>577</v>
      </c>
      <c r="C29" s="21" t="s">
        <v>174</v>
      </c>
      <c r="D29" s="24">
        <v>442739</v>
      </c>
      <c r="E29" s="22">
        <v>14591.34922</v>
      </c>
      <c r="F29" s="23">
        <v>1.66857820892068</v>
      </c>
    </row>
    <row r="30" spans="1:6" x14ac:dyDescent="0.2">
      <c r="A30" s="21" t="s">
        <v>580</v>
      </c>
      <c r="B30" s="21" t="s">
        <v>579</v>
      </c>
      <c r="C30" s="21" t="s">
        <v>171</v>
      </c>
      <c r="D30" s="24">
        <v>4850000</v>
      </c>
      <c r="E30" s="22">
        <v>14436.025</v>
      </c>
      <c r="F30" s="23">
        <v>1.6508162730707501</v>
      </c>
    </row>
    <row r="31" spans="1:6" x14ac:dyDescent="0.2">
      <c r="A31" s="21" t="s">
        <v>582</v>
      </c>
      <c r="B31" s="21" t="s">
        <v>581</v>
      </c>
      <c r="C31" s="21" t="s">
        <v>136</v>
      </c>
      <c r="D31" s="24">
        <v>3352118</v>
      </c>
      <c r="E31" s="22">
        <v>14109.06466</v>
      </c>
      <c r="F31" s="23">
        <v>1.6134270714088801</v>
      </c>
    </row>
    <row r="32" spans="1:6" x14ac:dyDescent="0.2">
      <c r="A32" s="21" t="s">
        <v>384</v>
      </c>
      <c r="B32" s="21" t="s">
        <v>383</v>
      </c>
      <c r="C32" s="21" t="s">
        <v>95</v>
      </c>
      <c r="D32" s="24">
        <v>257965</v>
      </c>
      <c r="E32" s="22">
        <v>14101.52774</v>
      </c>
      <c r="F32" s="23">
        <v>1.61256519494463</v>
      </c>
    </row>
    <row r="33" spans="1:6" x14ac:dyDescent="0.2">
      <c r="A33" s="21" t="s">
        <v>325</v>
      </c>
      <c r="B33" s="21" t="s">
        <v>324</v>
      </c>
      <c r="C33" s="21" t="s">
        <v>118</v>
      </c>
      <c r="D33" s="24">
        <v>28000000</v>
      </c>
      <c r="E33" s="22">
        <v>14056</v>
      </c>
      <c r="F33" s="23">
        <v>1.6073589186969699</v>
      </c>
    </row>
    <row r="34" spans="1:6" x14ac:dyDescent="0.2">
      <c r="A34" s="21" t="s">
        <v>584</v>
      </c>
      <c r="B34" s="21" t="s">
        <v>583</v>
      </c>
      <c r="C34" s="21" t="s">
        <v>108</v>
      </c>
      <c r="D34" s="24">
        <v>815000</v>
      </c>
      <c r="E34" s="22">
        <v>13656.955</v>
      </c>
      <c r="F34" s="23">
        <v>1.56172655246821</v>
      </c>
    </row>
    <row r="35" spans="1:6" x14ac:dyDescent="0.2">
      <c r="A35" s="21" t="s">
        <v>586</v>
      </c>
      <c r="B35" s="21" t="s">
        <v>585</v>
      </c>
      <c r="C35" s="21" t="s">
        <v>189</v>
      </c>
      <c r="D35" s="24">
        <v>2303205</v>
      </c>
      <c r="E35" s="22">
        <v>13578.54508</v>
      </c>
      <c r="F35" s="23">
        <v>1.5527600695266699</v>
      </c>
    </row>
    <row r="36" spans="1:6" x14ac:dyDescent="0.2">
      <c r="A36" s="21" t="s">
        <v>144</v>
      </c>
      <c r="B36" s="21" t="s">
        <v>143</v>
      </c>
      <c r="C36" s="21" t="s">
        <v>145</v>
      </c>
      <c r="D36" s="24">
        <v>415909</v>
      </c>
      <c r="E36" s="22">
        <v>13139.605079999999</v>
      </c>
      <c r="F36" s="23">
        <v>1.50256555303742</v>
      </c>
    </row>
    <row r="37" spans="1:6" x14ac:dyDescent="0.2">
      <c r="A37" s="21" t="s">
        <v>588</v>
      </c>
      <c r="B37" s="21" t="s">
        <v>587</v>
      </c>
      <c r="C37" s="21" t="s">
        <v>174</v>
      </c>
      <c r="D37" s="24">
        <v>1502334</v>
      </c>
      <c r="E37" s="22">
        <v>13035.752119999999</v>
      </c>
      <c r="F37" s="23">
        <v>1.4906895583384301</v>
      </c>
    </row>
    <row r="38" spans="1:6" x14ac:dyDescent="0.2">
      <c r="A38" s="21" t="s">
        <v>590</v>
      </c>
      <c r="B38" s="21" t="s">
        <v>589</v>
      </c>
      <c r="C38" s="21" t="s">
        <v>105</v>
      </c>
      <c r="D38" s="24">
        <v>1491580</v>
      </c>
      <c r="E38" s="22">
        <v>13028.20551</v>
      </c>
      <c r="F38" s="23">
        <v>1.48982657378454</v>
      </c>
    </row>
    <row r="39" spans="1:6" x14ac:dyDescent="0.2">
      <c r="A39" s="21" t="s">
        <v>592</v>
      </c>
      <c r="B39" s="21" t="s">
        <v>591</v>
      </c>
      <c r="C39" s="21" t="s">
        <v>434</v>
      </c>
      <c r="D39" s="24">
        <v>1158135</v>
      </c>
      <c r="E39" s="22">
        <v>12980.95615</v>
      </c>
      <c r="F39" s="23">
        <v>1.4844234235142799</v>
      </c>
    </row>
    <row r="40" spans="1:6" x14ac:dyDescent="0.2">
      <c r="A40" s="21" t="s">
        <v>183</v>
      </c>
      <c r="B40" s="21" t="s">
        <v>182</v>
      </c>
      <c r="C40" s="21" t="s">
        <v>184</v>
      </c>
      <c r="D40" s="24">
        <v>1634625</v>
      </c>
      <c r="E40" s="22">
        <v>12662.62256</v>
      </c>
      <c r="F40" s="23">
        <v>1.4480207246662899</v>
      </c>
    </row>
    <row r="41" spans="1:6" x14ac:dyDescent="0.2">
      <c r="A41" s="21" t="s">
        <v>594</v>
      </c>
      <c r="B41" s="21" t="s">
        <v>593</v>
      </c>
      <c r="C41" s="21" t="s">
        <v>457</v>
      </c>
      <c r="D41" s="24">
        <v>31000</v>
      </c>
      <c r="E41" s="22">
        <v>12447.492</v>
      </c>
      <c r="F41" s="23">
        <v>1.42341969846394</v>
      </c>
    </row>
    <row r="42" spans="1:6" x14ac:dyDescent="0.2">
      <c r="A42" s="21" t="s">
        <v>115</v>
      </c>
      <c r="B42" s="21" t="s">
        <v>114</v>
      </c>
      <c r="C42" s="21" t="s">
        <v>87</v>
      </c>
      <c r="D42" s="24">
        <v>880366</v>
      </c>
      <c r="E42" s="22">
        <v>12132.76403</v>
      </c>
      <c r="F42" s="23">
        <v>1.3874293164532101</v>
      </c>
    </row>
    <row r="43" spans="1:6" x14ac:dyDescent="0.2">
      <c r="A43" s="21" t="s">
        <v>596</v>
      </c>
      <c r="B43" s="21" t="s">
        <v>595</v>
      </c>
      <c r="C43" s="21" t="s">
        <v>105</v>
      </c>
      <c r="D43" s="24">
        <v>52304</v>
      </c>
      <c r="E43" s="22">
        <v>12087.21903</v>
      </c>
      <c r="F43" s="23">
        <v>1.3822210664566199</v>
      </c>
    </row>
    <row r="44" spans="1:6" x14ac:dyDescent="0.2">
      <c r="A44" s="21" t="s">
        <v>288</v>
      </c>
      <c r="B44" s="21" t="s">
        <v>287</v>
      </c>
      <c r="C44" s="21" t="s">
        <v>87</v>
      </c>
      <c r="D44" s="24">
        <v>8960416</v>
      </c>
      <c r="E44" s="22">
        <v>11057.153340000001</v>
      </c>
      <c r="F44" s="23">
        <v>1.26442900088567</v>
      </c>
    </row>
    <row r="45" spans="1:6" x14ac:dyDescent="0.2">
      <c r="A45" s="21" t="s">
        <v>598</v>
      </c>
      <c r="B45" s="21" t="s">
        <v>597</v>
      </c>
      <c r="C45" s="21" t="s">
        <v>295</v>
      </c>
      <c r="D45" s="24">
        <v>17469870</v>
      </c>
      <c r="E45" s="22">
        <v>10848.789269999999</v>
      </c>
      <c r="F45" s="23">
        <v>1.2406017494449699</v>
      </c>
    </row>
    <row r="46" spans="1:6" x14ac:dyDescent="0.2">
      <c r="A46" s="21" t="s">
        <v>600</v>
      </c>
      <c r="B46" s="21" t="s">
        <v>599</v>
      </c>
      <c r="C46" s="21" t="s">
        <v>139</v>
      </c>
      <c r="D46" s="24">
        <v>683231</v>
      </c>
      <c r="E46" s="22">
        <v>10361.88135</v>
      </c>
      <c r="F46" s="23">
        <v>1.18492191252151</v>
      </c>
    </row>
    <row r="47" spans="1:6" x14ac:dyDescent="0.2">
      <c r="A47" s="21" t="s">
        <v>602</v>
      </c>
      <c r="B47" s="21" t="s">
        <v>601</v>
      </c>
      <c r="C47" s="21" t="s">
        <v>434</v>
      </c>
      <c r="D47" s="24">
        <v>566062</v>
      </c>
      <c r="E47" s="22">
        <v>10188.26691</v>
      </c>
      <c r="F47" s="23">
        <v>1.1650684180317099</v>
      </c>
    </row>
    <row r="48" spans="1:6" x14ac:dyDescent="0.2">
      <c r="A48" s="21" t="s">
        <v>331</v>
      </c>
      <c r="B48" s="21" t="s">
        <v>330</v>
      </c>
      <c r="C48" s="21" t="s">
        <v>192</v>
      </c>
      <c r="D48" s="24">
        <v>500000</v>
      </c>
      <c r="E48" s="22">
        <v>9710.25</v>
      </c>
      <c r="F48" s="23">
        <v>1.11040530309314</v>
      </c>
    </row>
    <row r="49" spans="1:6" x14ac:dyDescent="0.2">
      <c r="A49" s="21" t="s">
        <v>604</v>
      </c>
      <c r="B49" s="21" t="s">
        <v>603</v>
      </c>
      <c r="C49" s="21" t="s">
        <v>105</v>
      </c>
      <c r="D49" s="24">
        <v>2422358</v>
      </c>
      <c r="E49" s="22">
        <v>9679.7425679999997</v>
      </c>
      <c r="F49" s="23">
        <v>1.1069166581791099</v>
      </c>
    </row>
    <row r="50" spans="1:6" x14ac:dyDescent="0.2">
      <c r="A50" s="21" t="s">
        <v>150</v>
      </c>
      <c r="B50" s="21" t="s">
        <v>149</v>
      </c>
      <c r="C50" s="21" t="s">
        <v>136</v>
      </c>
      <c r="D50" s="24">
        <v>1837180</v>
      </c>
      <c r="E50" s="22">
        <v>9407.2801899999995</v>
      </c>
      <c r="F50" s="23">
        <v>1.0757595129537401</v>
      </c>
    </row>
    <row r="51" spans="1:6" x14ac:dyDescent="0.2">
      <c r="A51" s="21" t="s">
        <v>292</v>
      </c>
      <c r="B51" s="21" t="s">
        <v>291</v>
      </c>
      <c r="C51" s="21" t="s">
        <v>124</v>
      </c>
      <c r="D51" s="24">
        <v>3325151</v>
      </c>
      <c r="E51" s="22">
        <v>9182.4044869999998</v>
      </c>
      <c r="F51" s="23">
        <v>1.05004409129642</v>
      </c>
    </row>
    <row r="52" spans="1:6" x14ac:dyDescent="0.2">
      <c r="A52" s="21" t="s">
        <v>606</v>
      </c>
      <c r="B52" s="21" t="s">
        <v>605</v>
      </c>
      <c r="C52" s="21" t="s">
        <v>105</v>
      </c>
      <c r="D52" s="24">
        <v>527173</v>
      </c>
      <c r="E52" s="22">
        <v>9106.3864020000001</v>
      </c>
      <c r="F52" s="23">
        <v>1.0413511241004201</v>
      </c>
    </row>
    <row r="53" spans="1:6" x14ac:dyDescent="0.2">
      <c r="A53" s="21" t="s">
        <v>608</v>
      </c>
      <c r="B53" s="21" t="s">
        <v>607</v>
      </c>
      <c r="C53" s="21" t="s">
        <v>153</v>
      </c>
      <c r="D53" s="24">
        <v>2695257</v>
      </c>
      <c r="E53" s="22">
        <v>8965.7724109999999</v>
      </c>
      <c r="F53" s="23">
        <v>1.0252713608301101</v>
      </c>
    </row>
    <row r="54" spans="1:6" x14ac:dyDescent="0.2">
      <c r="A54" s="21" t="s">
        <v>284</v>
      </c>
      <c r="B54" s="21" t="s">
        <v>283</v>
      </c>
      <c r="C54" s="21" t="s">
        <v>174</v>
      </c>
      <c r="D54" s="24">
        <v>440000</v>
      </c>
      <c r="E54" s="22">
        <v>8825.2999999999993</v>
      </c>
      <c r="F54" s="23">
        <v>1.0092077877900101</v>
      </c>
    </row>
    <row r="55" spans="1:6" x14ac:dyDescent="0.2">
      <c r="A55" s="21" t="s">
        <v>442</v>
      </c>
      <c r="B55" s="21" t="s">
        <v>441</v>
      </c>
      <c r="C55" s="21" t="s">
        <v>87</v>
      </c>
      <c r="D55" s="24">
        <v>7130441</v>
      </c>
      <c r="E55" s="22">
        <v>8667.0510360000007</v>
      </c>
      <c r="F55" s="23">
        <v>0.99111139595307396</v>
      </c>
    </row>
    <row r="56" spans="1:6" x14ac:dyDescent="0.2">
      <c r="A56" s="21" t="s">
        <v>159</v>
      </c>
      <c r="B56" s="21" t="s">
        <v>158</v>
      </c>
      <c r="C56" s="21" t="s">
        <v>160</v>
      </c>
      <c r="D56" s="24">
        <v>1240127</v>
      </c>
      <c r="E56" s="22">
        <v>8338.6139480000002</v>
      </c>
      <c r="F56" s="23">
        <v>0.95355332234552803</v>
      </c>
    </row>
    <row r="57" spans="1:6" x14ac:dyDescent="0.2">
      <c r="A57" s="21" t="s">
        <v>463</v>
      </c>
      <c r="B57" s="21" t="s">
        <v>462</v>
      </c>
      <c r="C57" s="21" t="s">
        <v>295</v>
      </c>
      <c r="D57" s="24">
        <v>286027</v>
      </c>
      <c r="E57" s="22">
        <v>8296.213135</v>
      </c>
      <c r="F57" s="23">
        <v>0.94870462250663001</v>
      </c>
    </row>
    <row r="58" spans="1:6" x14ac:dyDescent="0.2">
      <c r="A58" s="21" t="s">
        <v>610</v>
      </c>
      <c r="B58" s="21" t="s">
        <v>609</v>
      </c>
      <c r="C58" s="21" t="s">
        <v>313</v>
      </c>
      <c r="D58" s="24">
        <v>224936</v>
      </c>
      <c r="E58" s="22">
        <v>8161.3528880000003</v>
      </c>
      <c r="F58" s="23">
        <v>0.93328282250711903</v>
      </c>
    </row>
    <row r="59" spans="1:6" x14ac:dyDescent="0.2">
      <c r="A59" s="21" t="s">
        <v>173</v>
      </c>
      <c r="B59" s="21" t="s">
        <v>172</v>
      </c>
      <c r="C59" s="21" t="s">
        <v>174</v>
      </c>
      <c r="D59" s="24">
        <v>2402529</v>
      </c>
      <c r="E59" s="22">
        <v>8108.5353750000004</v>
      </c>
      <c r="F59" s="23">
        <v>0.92724293202732799</v>
      </c>
    </row>
    <row r="60" spans="1:6" x14ac:dyDescent="0.2">
      <c r="A60" s="21" t="s">
        <v>612</v>
      </c>
      <c r="B60" s="21" t="s">
        <v>611</v>
      </c>
      <c r="C60" s="21" t="s">
        <v>145</v>
      </c>
      <c r="D60" s="24">
        <v>3939858</v>
      </c>
      <c r="E60" s="22">
        <v>7243.4289330000001</v>
      </c>
      <c r="F60" s="23">
        <v>0.82831460567766202</v>
      </c>
    </row>
    <row r="61" spans="1:6" x14ac:dyDescent="0.2">
      <c r="A61" s="21" t="s">
        <v>614</v>
      </c>
      <c r="B61" s="21" t="s">
        <v>613</v>
      </c>
      <c r="C61" s="21" t="s">
        <v>153</v>
      </c>
      <c r="D61" s="24">
        <v>419825</v>
      </c>
      <c r="E61" s="22">
        <v>6858.6810249999999</v>
      </c>
      <c r="F61" s="23">
        <v>0.78431716818663999</v>
      </c>
    </row>
    <row r="62" spans="1:6" x14ac:dyDescent="0.2">
      <c r="A62" s="21" t="s">
        <v>616</v>
      </c>
      <c r="B62" s="21" t="s">
        <v>615</v>
      </c>
      <c r="C62" s="21" t="s">
        <v>124</v>
      </c>
      <c r="D62" s="24">
        <v>1318364</v>
      </c>
      <c r="E62" s="22">
        <v>6165.9884279999997</v>
      </c>
      <c r="F62" s="23">
        <v>0.70510504356346804</v>
      </c>
    </row>
    <row r="63" spans="1:6" x14ac:dyDescent="0.2">
      <c r="A63" s="21" t="s">
        <v>618</v>
      </c>
      <c r="B63" s="21" t="s">
        <v>617</v>
      </c>
      <c r="C63" s="21" t="s">
        <v>108</v>
      </c>
      <c r="D63" s="24">
        <v>532747</v>
      </c>
      <c r="E63" s="22">
        <v>5702.2575150000002</v>
      </c>
      <c r="F63" s="23">
        <v>0.65207558860572501</v>
      </c>
    </row>
    <row r="64" spans="1:6" x14ac:dyDescent="0.2">
      <c r="A64" s="21" t="s">
        <v>620</v>
      </c>
      <c r="B64" s="21" t="s">
        <v>619</v>
      </c>
      <c r="C64" s="21" t="s">
        <v>153</v>
      </c>
      <c r="D64" s="24">
        <v>370000</v>
      </c>
      <c r="E64" s="22">
        <v>5441.7749999999996</v>
      </c>
      <c r="F64" s="23">
        <v>0.62228838786227902</v>
      </c>
    </row>
    <row r="65" spans="1:9" x14ac:dyDescent="0.2">
      <c r="A65" s="21" t="s">
        <v>622</v>
      </c>
      <c r="B65" s="21" t="s">
        <v>621</v>
      </c>
      <c r="C65" s="21" t="s">
        <v>136</v>
      </c>
      <c r="D65" s="24">
        <v>2717419</v>
      </c>
      <c r="E65" s="22">
        <v>5316.6302740000001</v>
      </c>
      <c r="F65" s="23">
        <v>0.60797759592545597</v>
      </c>
    </row>
    <row r="66" spans="1:9" x14ac:dyDescent="0.2">
      <c r="A66" s="21" t="s">
        <v>199</v>
      </c>
      <c r="B66" s="21" t="s">
        <v>198</v>
      </c>
      <c r="C66" s="21" t="s">
        <v>153</v>
      </c>
      <c r="D66" s="24">
        <v>584057</v>
      </c>
      <c r="E66" s="22">
        <v>5080.711843</v>
      </c>
      <c r="F66" s="23">
        <v>0.58099939486165098</v>
      </c>
    </row>
    <row r="67" spans="1:9" x14ac:dyDescent="0.2">
      <c r="A67" s="21" t="s">
        <v>392</v>
      </c>
      <c r="B67" s="21" t="s">
        <v>391</v>
      </c>
      <c r="C67" s="21" t="s">
        <v>184</v>
      </c>
      <c r="D67" s="24">
        <v>550000</v>
      </c>
      <c r="E67" s="22">
        <v>4696.45</v>
      </c>
      <c r="F67" s="23">
        <v>0.53705754081633295</v>
      </c>
    </row>
    <row r="68" spans="1:9" x14ac:dyDescent="0.2">
      <c r="A68" s="21" t="s">
        <v>624</v>
      </c>
      <c r="B68" s="21" t="s">
        <v>623</v>
      </c>
      <c r="C68" s="21" t="s">
        <v>105</v>
      </c>
      <c r="D68" s="24">
        <v>120000</v>
      </c>
      <c r="E68" s="22">
        <v>4371.42</v>
      </c>
      <c r="F68" s="23">
        <v>0.49988908113050001</v>
      </c>
    </row>
    <row r="69" spans="1:9" x14ac:dyDescent="0.2">
      <c r="A69" s="21" t="s">
        <v>626</v>
      </c>
      <c r="B69" s="21" t="s">
        <v>625</v>
      </c>
      <c r="C69" s="21" t="s">
        <v>362</v>
      </c>
      <c r="D69" s="24">
        <v>11000</v>
      </c>
      <c r="E69" s="22">
        <v>4360.8069999999998</v>
      </c>
      <c r="F69" s="23">
        <v>0.49867544281205001</v>
      </c>
    </row>
    <row r="70" spans="1:9" x14ac:dyDescent="0.2">
      <c r="A70" s="21" t="s">
        <v>628</v>
      </c>
      <c r="B70" s="21" t="s">
        <v>627</v>
      </c>
      <c r="C70" s="21" t="s">
        <v>108</v>
      </c>
      <c r="D70" s="24">
        <v>2053763</v>
      </c>
      <c r="E70" s="22">
        <v>4033.5905320000002</v>
      </c>
      <c r="F70" s="23">
        <v>0.46125695190536797</v>
      </c>
    </row>
    <row r="71" spans="1:9" x14ac:dyDescent="0.2">
      <c r="A71" s="21" t="s">
        <v>630</v>
      </c>
      <c r="B71" s="21" t="s">
        <v>629</v>
      </c>
      <c r="C71" s="21" t="s">
        <v>171</v>
      </c>
      <c r="D71" s="24">
        <v>3100000</v>
      </c>
      <c r="E71" s="22">
        <v>3870.35</v>
      </c>
      <c r="F71" s="23">
        <v>0.44258975462285199</v>
      </c>
    </row>
    <row r="72" spans="1:9" x14ac:dyDescent="0.2">
      <c r="A72" s="21" t="s">
        <v>197</v>
      </c>
      <c r="B72" s="21" t="s">
        <v>196</v>
      </c>
      <c r="C72" s="21" t="s">
        <v>100</v>
      </c>
      <c r="D72" s="24">
        <v>1499850</v>
      </c>
      <c r="E72" s="22">
        <v>3721.1278499999999</v>
      </c>
      <c r="F72" s="23">
        <v>0.425525614492685</v>
      </c>
    </row>
    <row r="73" spans="1:9" x14ac:dyDescent="0.2">
      <c r="A73" s="21" t="s">
        <v>632</v>
      </c>
      <c r="B73" s="21" t="s">
        <v>631</v>
      </c>
      <c r="C73" s="21" t="s">
        <v>523</v>
      </c>
      <c r="D73" s="24">
        <v>11745014</v>
      </c>
      <c r="E73" s="22">
        <v>2883.4009369999999</v>
      </c>
      <c r="F73" s="23">
        <v>0.32972824503885501</v>
      </c>
    </row>
    <row r="74" spans="1:9" x14ac:dyDescent="0.2">
      <c r="A74" s="21" t="s">
        <v>465</v>
      </c>
      <c r="B74" s="21" t="s">
        <v>464</v>
      </c>
      <c r="C74" s="21" t="s">
        <v>423</v>
      </c>
      <c r="D74" s="24">
        <v>401269</v>
      </c>
      <c r="E74" s="22">
        <v>2085.996897</v>
      </c>
      <c r="F74" s="23">
        <v>0.238541954806997</v>
      </c>
    </row>
    <row r="75" spans="1:9" x14ac:dyDescent="0.2">
      <c r="A75" s="21" t="s">
        <v>634</v>
      </c>
      <c r="B75" s="21" t="s">
        <v>633</v>
      </c>
      <c r="C75" s="21" t="s">
        <v>108</v>
      </c>
      <c r="D75" s="24">
        <v>552</v>
      </c>
      <c r="E75" s="22">
        <v>28.770516000000001</v>
      </c>
      <c r="F75" s="23">
        <v>3.29002173364498E-3</v>
      </c>
    </row>
    <row r="76" spans="1:9" ht="10.5" x14ac:dyDescent="0.25">
      <c r="A76" s="20" t="s">
        <v>25</v>
      </c>
      <c r="B76" s="20"/>
      <c r="C76" s="20"/>
      <c r="D76" s="20"/>
      <c r="E76" s="25">
        <f>SUM(E7:E75)</f>
        <v>841415.35109999985</v>
      </c>
      <c r="F76" s="26">
        <f>SUM(F7:F75)</f>
        <v>96.219156866756279</v>
      </c>
      <c r="G76" s="14"/>
      <c r="H76" s="14"/>
      <c r="I76" s="14"/>
    </row>
    <row r="77" spans="1:9" x14ac:dyDescent="0.2">
      <c r="A77" s="21"/>
      <c r="B77" s="21"/>
      <c r="C77" s="21"/>
      <c r="D77" s="21"/>
      <c r="E77" s="22"/>
      <c r="F77" s="23"/>
    </row>
    <row r="78" spans="1:9" ht="10.5" x14ac:dyDescent="0.25">
      <c r="A78" s="20" t="s">
        <v>253</v>
      </c>
      <c r="B78" s="21"/>
      <c r="C78" s="21"/>
      <c r="D78" s="21"/>
      <c r="E78" s="22"/>
      <c r="F78" s="23"/>
    </row>
    <row r="79" spans="1:9" x14ac:dyDescent="0.2">
      <c r="A79" s="21"/>
      <c r="B79" s="21" t="s">
        <v>254</v>
      </c>
      <c r="C79" s="21" t="s">
        <v>171</v>
      </c>
      <c r="D79" s="24">
        <v>8100</v>
      </c>
      <c r="E79" s="22">
        <v>8.0999999999999996E-4</v>
      </c>
      <c r="F79" s="23">
        <v>9.2626687830431501E-8</v>
      </c>
    </row>
    <row r="80" spans="1:9" ht="10.5" x14ac:dyDescent="0.25">
      <c r="A80" s="20" t="s">
        <v>25</v>
      </c>
      <c r="B80" s="20"/>
      <c r="C80" s="20"/>
      <c r="D80" s="20"/>
      <c r="E80" s="25">
        <f>SUM(E78:E79)</f>
        <v>8.0999999999999996E-4</v>
      </c>
      <c r="F80" s="26">
        <f>SUM(F78:F79)</f>
        <v>9.2626687830431501E-8</v>
      </c>
      <c r="G80" s="14"/>
      <c r="H80" s="14"/>
      <c r="I80" s="14"/>
    </row>
    <row r="81" spans="1:9" x14ac:dyDescent="0.2">
      <c r="A81" s="21"/>
      <c r="B81" s="21"/>
      <c r="C81" s="21"/>
      <c r="D81" s="21"/>
      <c r="E81" s="22"/>
      <c r="F81" s="23"/>
    </row>
    <row r="82" spans="1:9" ht="10.5" x14ac:dyDescent="0.25">
      <c r="A82" s="20" t="s">
        <v>26</v>
      </c>
      <c r="B82" s="20"/>
      <c r="C82" s="20"/>
      <c r="D82" s="20"/>
      <c r="E82" s="25">
        <f>E76+E80</f>
        <v>841415.35190999985</v>
      </c>
      <c r="F82" s="26">
        <f>F76+F80</f>
        <v>96.219156959382971</v>
      </c>
      <c r="G82" s="14"/>
      <c r="H82" s="14"/>
      <c r="I82" s="14"/>
    </row>
    <row r="83" spans="1:9" ht="10.5" x14ac:dyDescent="0.25">
      <c r="A83" s="20"/>
      <c r="B83" s="20"/>
      <c r="C83" s="20"/>
      <c r="D83" s="20"/>
      <c r="E83" s="25"/>
      <c r="F83" s="26"/>
      <c r="G83" s="14"/>
      <c r="H83" s="14"/>
      <c r="I83" s="14"/>
    </row>
    <row r="84" spans="1:9" ht="10.5" x14ac:dyDescent="0.25">
      <c r="A84" s="20" t="s">
        <v>28</v>
      </c>
      <c r="B84" s="20"/>
      <c r="C84" s="20"/>
      <c r="D84" s="20"/>
      <c r="E84" s="25">
        <f>E86-(E76+E80)</f>
        <v>33062.640310600167</v>
      </c>
      <c r="F84" s="26">
        <f>F86-(F76+F80)</f>
        <v>3.7808430406170288</v>
      </c>
      <c r="G84" s="14"/>
      <c r="H84" s="14"/>
      <c r="I84" s="14"/>
    </row>
    <row r="85" spans="1:9" ht="10.5" x14ac:dyDescent="0.25">
      <c r="A85" s="20"/>
      <c r="B85" s="20"/>
      <c r="C85" s="20"/>
      <c r="D85" s="20"/>
      <c r="E85" s="25"/>
      <c r="F85" s="26"/>
      <c r="G85" s="14"/>
      <c r="H85" s="14"/>
      <c r="I85" s="14"/>
    </row>
    <row r="86" spans="1:9" ht="10.5" x14ac:dyDescent="0.25">
      <c r="A86" s="27" t="s">
        <v>27</v>
      </c>
      <c r="B86" s="27"/>
      <c r="C86" s="27"/>
      <c r="D86" s="27"/>
      <c r="E86" s="28">
        <v>874477.99222060002</v>
      </c>
      <c r="F86" s="29">
        <v>100</v>
      </c>
      <c r="G86" s="14"/>
      <c r="H86" s="14"/>
      <c r="I86" s="14"/>
    </row>
    <row r="87" spans="1:9" ht="10.5" x14ac:dyDescent="0.25">
      <c r="F87" s="15" t="s">
        <v>29</v>
      </c>
    </row>
    <row r="88" spans="1:9" ht="10.5" x14ac:dyDescent="0.25">
      <c r="A88" s="14" t="s">
        <v>31</v>
      </c>
    </row>
    <row r="89" spans="1:9" ht="10.5" x14ac:dyDescent="0.25">
      <c r="A89" s="14" t="s">
        <v>44</v>
      </c>
    </row>
    <row r="91" spans="1:9" ht="10.5" x14ac:dyDescent="0.25">
      <c r="A91" s="14" t="s">
        <v>32</v>
      </c>
    </row>
    <row r="92" spans="1:9" ht="10.5" x14ac:dyDescent="0.25">
      <c r="A92" s="14" t="s">
        <v>33</v>
      </c>
    </row>
    <row r="93" spans="1:9" ht="10.5" x14ac:dyDescent="0.25">
      <c r="A93" s="14" t="s">
        <v>34</v>
      </c>
      <c r="B93" s="14"/>
      <c r="C93" s="30" t="s">
        <v>36</v>
      </c>
      <c r="D93" s="14" t="s">
        <v>35</v>
      </c>
    </row>
    <row r="94" spans="1:9" x14ac:dyDescent="0.2">
      <c r="A94" s="7" t="s">
        <v>72</v>
      </c>
      <c r="C94" s="31">
        <v>1488.0289</v>
      </c>
      <c r="D94" s="31">
        <v>1823.2149999999999</v>
      </c>
    </row>
    <row r="95" spans="1:9" x14ac:dyDescent="0.2">
      <c r="A95" s="7" t="s">
        <v>80</v>
      </c>
      <c r="C95" s="31">
        <v>64.806100000000001</v>
      </c>
      <c r="D95" s="31">
        <v>72.988900000000001</v>
      </c>
    </row>
    <row r="96" spans="1:9" x14ac:dyDescent="0.2">
      <c r="A96" s="7" t="s">
        <v>73</v>
      </c>
      <c r="C96" s="31">
        <v>1639.9458999999999</v>
      </c>
      <c r="D96" s="31">
        <v>2018.8512000000001</v>
      </c>
    </row>
    <row r="97" spans="1:4" x14ac:dyDescent="0.2">
      <c r="A97" s="7" t="s">
        <v>81</v>
      </c>
      <c r="C97" s="31">
        <v>75.988900000000001</v>
      </c>
      <c r="D97" s="31">
        <v>86.314800000000005</v>
      </c>
    </row>
    <row r="99" spans="1:4" ht="10.5" x14ac:dyDescent="0.25">
      <c r="A99" s="14" t="s">
        <v>38</v>
      </c>
    </row>
    <row r="100" spans="1:4" ht="10.5" x14ac:dyDescent="0.25">
      <c r="A100" s="84" t="s">
        <v>57</v>
      </c>
      <c r="B100" s="85"/>
      <c r="C100" s="35" t="s">
        <v>58</v>
      </c>
    </row>
    <row r="101" spans="1:4" x14ac:dyDescent="0.2">
      <c r="A101" s="80" t="s">
        <v>80</v>
      </c>
      <c r="B101" s="81"/>
      <c r="C101" s="36">
        <v>6</v>
      </c>
    </row>
    <row r="102" spans="1:4" x14ac:dyDescent="0.2">
      <c r="A102" s="80" t="s">
        <v>81</v>
      </c>
      <c r="B102" s="81"/>
      <c r="C102" s="36">
        <v>6.75</v>
      </c>
    </row>
    <row r="103" spans="1:4" x14ac:dyDescent="0.2">
      <c r="A103" s="7" t="s">
        <v>59</v>
      </c>
    </row>
    <row r="104" spans="1:4" x14ac:dyDescent="0.2">
      <c r="A104" s="7" t="s">
        <v>37</v>
      </c>
    </row>
    <row r="106" spans="1:4" ht="10.5" x14ac:dyDescent="0.25">
      <c r="A106" s="14" t="s">
        <v>40</v>
      </c>
      <c r="D106" s="32">
        <v>0.147536163247561</v>
      </c>
    </row>
    <row r="108" spans="1:4" ht="10.5" x14ac:dyDescent="0.25">
      <c r="A108" s="14" t="s">
        <v>852</v>
      </c>
      <c r="D108" s="30" t="s">
        <v>39</v>
      </c>
    </row>
    <row r="109" spans="1:4" x14ac:dyDescent="0.2">
      <c r="A109" s="7" t="s">
        <v>853</v>
      </c>
    </row>
    <row r="110" spans="1:4" x14ac:dyDescent="0.2">
      <c r="A110" s="50" t="s">
        <v>854</v>
      </c>
    </row>
    <row r="112" spans="1:4" ht="10.5" x14ac:dyDescent="0.25">
      <c r="A112" s="14" t="s">
        <v>827</v>
      </c>
    </row>
    <row r="113" spans="1:1" ht="10.5" x14ac:dyDescent="0.25">
      <c r="A113" s="14"/>
    </row>
    <row r="114" spans="1:1" ht="10.5" x14ac:dyDescent="0.25">
      <c r="A114" s="51" t="s">
        <v>820</v>
      </c>
    </row>
    <row r="115" spans="1:1" x14ac:dyDescent="0.2">
      <c r="A115" s="52"/>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ht="10.5" x14ac:dyDescent="0.25">
      <c r="A128" s="51" t="s">
        <v>829</v>
      </c>
    </row>
    <row r="129" spans="1:1" x14ac:dyDescent="0.2">
      <c r="A129" s="53"/>
    </row>
    <row r="130" spans="1:1" ht="10.5" x14ac:dyDescent="0.25">
      <c r="A130" s="51" t="s">
        <v>821</v>
      </c>
    </row>
    <row r="131" spans="1:1" x14ac:dyDescent="0.2">
      <c r="A131" s="53"/>
    </row>
    <row r="132" spans="1:1" x14ac:dyDescent="0.2">
      <c r="A132" s="53"/>
    </row>
    <row r="133" spans="1:1" x14ac:dyDescent="0.2">
      <c r="A133" s="53"/>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sheetData>
  <mergeCells count="4">
    <mergeCell ref="A1:F1"/>
    <mergeCell ref="A100:B100"/>
    <mergeCell ref="A101:B101"/>
    <mergeCell ref="A102:B102"/>
  </mergeCells>
  <conditionalFormatting sqref="F2:F3">
    <cfRule type="cellIs" dxfId="51" priority="2" stopIfTrue="1" operator="between">
      <formula>0.009</formula>
      <formula>-0.009</formula>
    </cfRule>
  </conditionalFormatting>
  <conditionalFormatting sqref="F5:F65538">
    <cfRule type="cellIs" dxfId="50" priority="1" stopIfTrue="1" operator="between">
      <formula>0.009</formula>
      <formula>-0.009</formula>
    </cfRule>
  </conditionalFormatting>
  <hyperlinks>
    <hyperlink ref="A110" r:id="rId1"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I114"/>
  <sheetViews>
    <sheetView workbookViewId="0">
      <selection sqref="A1:F1"/>
    </sheetView>
  </sheetViews>
  <sheetFormatPr defaultColWidth="9.1796875" defaultRowHeight="10" x14ac:dyDescent="0.2"/>
  <cols>
    <col min="1" max="1" width="38.7265625" style="7" bestFit="1" customWidth="1"/>
    <col min="2" max="2" width="37" style="7" bestFit="1" customWidth="1"/>
    <col min="3" max="3" width="35.453125" style="7" bestFit="1" customWidth="1"/>
    <col min="4" max="4" width="15.54296875" style="7" bestFit="1" customWidth="1"/>
    <col min="5" max="5" width="26.26953125" style="10" customWidth="1"/>
    <col min="6" max="6" width="14.81640625" style="11" customWidth="1"/>
    <col min="7" max="7" width="29.26953125" style="7" customWidth="1"/>
    <col min="8" max="8" width="20.26953125" style="7" customWidth="1"/>
    <col min="9" max="16384" width="9.1796875" style="7"/>
  </cols>
  <sheetData>
    <row r="1" spans="1:9" s="1" customFormat="1" ht="14" x14ac:dyDescent="0.25">
      <c r="A1" s="82" t="s">
        <v>16</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107</v>
      </c>
      <c r="B7" s="21" t="s">
        <v>106</v>
      </c>
      <c r="C7" s="21" t="s">
        <v>108</v>
      </c>
      <c r="D7" s="24">
        <v>1257831</v>
      </c>
      <c r="E7" s="22">
        <v>6086.644209</v>
      </c>
      <c r="F7" s="23">
        <v>5.1683232869123898</v>
      </c>
    </row>
    <row r="8" spans="1:9" x14ac:dyDescent="0.2">
      <c r="A8" s="21" t="s">
        <v>129</v>
      </c>
      <c r="B8" s="21" t="s">
        <v>128</v>
      </c>
      <c r="C8" s="21" t="s">
        <v>130</v>
      </c>
      <c r="D8" s="24">
        <v>4281584</v>
      </c>
      <c r="E8" s="22">
        <v>5703.069888</v>
      </c>
      <c r="F8" s="23">
        <v>4.8426206456187604</v>
      </c>
    </row>
    <row r="9" spans="1:9" x14ac:dyDescent="0.2">
      <c r="A9" s="21" t="s">
        <v>86</v>
      </c>
      <c r="B9" s="21" t="s">
        <v>85</v>
      </c>
      <c r="C9" s="21" t="s">
        <v>87</v>
      </c>
      <c r="D9" s="24">
        <v>583651</v>
      </c>
      <c r="E9" s="22">
        <v>5595.7539630000001</v>
      </c>
      <c r="F9" s="23">
        <v>4.7514959839515098</v>
      </c>
    </row>
    <row r="10" spans="1:9" x14ac:dyDescent="0.2">
      <c r="A10" s="21" t="s">
        <v>165</v>
      </c>
      <c r="B10" s="21" t="s">
        <v>164</v>
      </c>
      <c r="C10" s="21" t="s">
        <v>130</v>
      </c>
      <c r="D10" s="24">
        <v>138590</v>
      </c>
      <c r="E10" s="22">
        <v>5405.4257699999998</v>
      </c>
      <c r="F10" s="23">
        <v>4.58988350944818</v>
      </c>
    </row>
    <row r="11" spans="1:9" x14ac:dyDescent="0.2">
      <c r="A11" s="21" t="s">
        <v>117</v>
      </c>
      <c r="B11" s="21" t="s">
        <v>116</v>
      </c>
      <c r="C11" s="21" t="s">
        <v>118</v>
      </c>
      <c r="D11" s="24">
        <v>2427954</v>
      </c>
      <c r="E11" s="22">
        <v>5348.7826619999996</v>
      </c>
      <c r="F11" s="23">
        <v>4.5417864161949497</v>
      </c>
    </row>
    <row r="12" spans="1:9" x14ac:dyDescent="0.2">
      <c r="A12" s="21" t="s">
        <v>99</v>
      </c>
      <c r="B12" s="21" t="s">
        <v>98</v>
      </c>
      <c r="C12" s="21" t="s">
        <v>100</v>
      </c>
      <c r="D12" s="24">
        <v>221302</v>
      </c>
      <c r="E12" s="22">
        <v>5326.7391399999997</v>
      </c>
      <c r="F12" s="23">
        <v>4.5230687050611698</v>
      </c>
    </row>
    <row r="13" spans="1:9" x14ac:dyDescent="0.2">
      <c r="A13" s="21" t="s">
        <v>454</v>
      </c>
      <c r="B13" s="21" t="s">
        <v>453</v>
      </c>
      <c r="C13" s="21" t="s">
        <v>92</v>
      </c>
      <c r="D13" s="24">
        <v>846230</v>
      </c>
      <c r="E13" s="22">
        <v>4796.8547550000003</v>
      </c>
      <c r="F13" s="23">
        <v>4.0731304940651496</v>
      </c>
    </row>
    <row r="14" spans="1:9" x14ac:dyDescent="0.2">
      <c r="A14" s="21" t="s">
        <v>183</v>
      </c>
      <c r="B14" s="21" t="s">
        <v>182</v>
      </c>
      <c r="C14" s="21" t="s">
        <v>184</v>
      </c>
      <c r="D14" s="24">
        <v>614045</v>
      </c>
      <c r="E14" s="22">
        <v>4756.6995930000003</v>
      </c>
      <c r="F14" s="23">
        <v>4.0390337320846399</v>
      </c>
    </row>
    <row r="15" spans="1:9" x14ac:dyDescent="0.2">
      <c r="A15" s="21" t="s">
        <v>91</v>
      </c>
      <c r="B15" s="21" t="s">
        <v>90</v>
      </c>
      <c r="C15" s="21" t="s">
        <v>92</v>
      </c>
      <c r="D15" s="24">
        <v>164222</v>
      </c>
      <c r="E15" s="22">
        <v>4438.4279939999997</v>
      </c>
      <c r="F15" s="23">
        <v>3.7687812809487098</v>
      </c>
    </row>
    <row r="16" spans="1:9" x14ac:dyDescent="0.2">
      <c r="A16" s="21" t="s">
        <v>505</v>
      </c>
      <c r="B16" s="21" t="s">
        <v>504</v>
      </c>
      <c r="C16" s="21" t="s">
        <v>108</v>
      </c>
      <c r="D16" s="24">
        <v>581401</v>
      </c>
      <c r="E16" s="22">
        <v>3743.0596380000002</v>
      </c>
      <c r="F16" s="23">
        <v>3.1783264516714</v>
      </c>
    </row>
    <row r="17" spans="1:6" x14ac:dyDescent="0.2">
      <c r="A17" s="21" t="s">
        <v>144</v>
      </c>
      <c r="B17" s="21" t="s">
        <v>143</v>
      </c>
      <c r="C17" s="21" t="s">
        <v>145</v>
      </c>
      <c r="D17" s="24">
        <v>116408</v>
      </c>
      <c r="E17" s="22">
        <v>3677.6197400000001</v>
      </c>
      <c r="F17" s="23">
        <v>3.1227597819083699</v>
      </c>
    </row>
    <row r="18" spans="1:6" x14ac:dyDescent="0.2">
      <c r="A18" s="21" t="s">
        <v>325</v>
      </c>
      <c r="B18" s="21" t="s">
        <v>324</v>
      </c>
      <c r="C18" s="21" t="s">
        <v>118</v>
      </c>
      <c r="D18" s="24">
        <v>7001913</v>
      </c>
      <c r="E18" s="22">
        <v>3514.9603259999999</v>
      </c>
      <c r="F18" s="23">
        <v>2.9846415662964501</v>
      </c>
    </row>
    <row r="19" spans="1:6" x14ac:dyDescent="0.2">
      <c r="A19" s="21" t="s">
        <v>598</v>
      </c>
      <c r="B19" s="21" t="s">
        <v>597</v>
      </c>
      <c r="C19" s="21" t="s">
        <v>295</v>
      </c>
      <c r="D19" s="24">
        <v>5072046</v>
      </c>
      <c r="E19" s="22">
        <v>3149.7405659999999</v>
      </c>
      <c r="F19" s="23">
        <v>2.6745242462044501</v>
      </c>
    </row>
    <row r="20" spans="1:6" x14ac:dyDescent="0.2">
      <c r="A20" s="21" t="s">
        <v>150</v>
      </c>
      <c r="B20" s="21" t="s">
        <v>149</v>
      </c>
      <c r="C20" s="21" t="s">
        <v>136</v>
      </c>
      <c r="D20" s="24">
        <v>592755</v>
      </c>
      <c r="E20" s="22">
        <v>3035.2019780000001</v>
      </c>
      <c r="F20" s="23">
        <v>2.5772666390101402</v>
      </c>
    </row>
    <row r="21" spans="1:6" x14ac:dyDescent="0.2">
      <c r="A21" s="21" t="s">
        <v>570</v>
      </c>
      <c r="B21" s="21" t="s">
        <v>569</v>
      </c>
      <c r="C21" s="21" t="s">
        <v>171</v>
      </c>
      <c r="D21" s="24">
        <v>1222008</v>
      </c>
      <c r="E21" s="22">
        <v>2916.3220919999999</v>
      </c>
      <c r="F21" s="23">
        <v>2.47632272606534</v>
      </c>
    </row>
    <row r="22" spans="1:6" x14ac:dyDescent="0.2">
      <c r="A22" s="21" t="s">
        <v>378</v>
      </c>
      <c r="B22" s="21" t="s">
        <v>377</v>
      </c>
      <c r="C22" s="21" t="s">
        <v>95</v>
      </c>
      <c r="D22" s="24">
        <v>165376</v>
      </c>
      <c r="E22" s="22">
        <v>2891.930112</v>
      </c>
      <c r="F22" s="23">
        <v>2.4556108799446901</v>
      </c>
    </row>
    <row r="23" spans="1:6" x14ac:dyDescent="0.2">
      <c r="A23" s="21" t="s">
        <v>636</v>
      </c>
      <c r="B23" s="21" t="s">
        <v>635</v>
      </c>
      <c r="C23" s="21" t="s">
        <v>105</v>
      </c>
      <c r="D23" s="24">
        <v>2661980</v>
      </c>
      <c r="E23" s="22">
        <v>2728.5295000000001</v>
      </c>
      <c r="F23" s="23">
        <v>2.31686329439556</v>
      </c>
    </row>
    <row r="24" spans="1:6" x14ac:dyDescent="0.2">
      <c r="A24" s="21" t="s">
        <v>630</v>
      </c>
      <c r="B24" s="21" t="s">
        <v>629</v>
      </c>
      <c r="C24" s="21" t="s">
        <v>171</v>
      </c>
      <c r="D24" s="24">
        <v>1839475</v>
      </c>
      <c r="E24" s="22">
        <v>2296.5845380000001</v>
      </c>
      <c r="F24" s="23">
        <v>1.9500879204599399</v>
      </c>
    </row>
    <row r="25" spans="1:6" x14ac:dyDescent="0.2">
      <c r="A25" s="21" t="s">
        <v>495</v>
      </c>
      <c r="B25" s="21" t="s">
        <v>494</v>
      </c>
      <c r="C25" s="21" t="s">
        <v>130</v>
      </c>
      <c r="D25" s="24">
        <v>93220</v>
      </c>
      <c r="E25" s="22">
        <v>2295.5425</v>
      </c>
      <c r="F25" s="23">
        <v>1.9492030996824601</v>
      </c>
    </row>
    <row r="26" spans="1:6" x14ac:dyDescent="0.2">
      <c r="A26" s="21" t="s">
        <v>638</v>
      </c>
      <c r="B26" s="21" t="s">
        <v>637</v>
      </c>
      <c r="C26" s="21" t="s">
        <v>113</v>
      </c>
      <c r="D26" s="24">
        <v>156462</v>
      </c>
      <c r="E26" s="22">
        <v>2221.6039380000002</v>
      </c>
      <c r="F26" s="23">
        <v>1.8864199997239699</v>
      </c>
    </row>
    <row r="27" spans="1:6" x14ac:dyDescent="0.2">
      <c r="A27" s="21" t="s">
        <v>167</v>
      </c>
      <c r="B27" s="21" t="s">
        <v>166</v>
      </c>
      <c r="C27" s="21" t="s">
        <v>168</v>
      </c>
      <c r="D27" s="24">
        <v>195524</v>
      </c>
      <c r="E27" s="22">
        <v>2108.2375299999999</v>
      </c>
      <c r="F27" s="23">
        <v>1.7901577201654499</v>
      </c>
    </row>
    <row r="28" spans="1:6" x14ac:dyDescent="0.2">
      <c r="A28" s="21" t="s">
        <v>147</v>
      </c>
      <c r="B28" s="21" t="s">
        <v>146</v>
      </c>
      <c r="C28" s="21" t="s">
        <v>148</v>
      </c>
      <c r="D28" s="24">
        <v>2090537</v>
      </c>
      <c r="E28" s="22">
        <v>2040.364112</v>
      </c>
      <c r="F28" s="23">
        <v>1.73252468712352</v>
      </c>
    </row>
    <row r="29" spans="1:6" x14ac:dyDescent="0.2">
      <c r="A29" s="21" t="s">
        <v>640</v>
      </c>
      <c r="B29" s="21" t="s">
        <v>639</v>
      </c>
      <c r="C29" s="21" t="s">
        <v>295</v>
      </c>
      <c r="D29" s="24">
        <v>10834</v>
      </c>
      <c r="E29" s="22">
        <v>2012.2909090000001</v>
      </c>
      <c r="F29" s="23">
        <v>1.7086870216019201</v>
      </c>
    </row>
    <row r="30" spans="1:6" x14ac:dyDescent="0.2">
      <c r="A30" s="21" t="s">
        <v>132</v>
      </c>
      <c r="B30" s="21" t="s">
        <v>131</v>
      </c>
      <c r="C30" s="21" t="s">
        <v>133</v>
      </c>
      <c r="D30" s="24">
        <v>1607262</v>
      </c>
      <c r="E30" s="22">
        <v>1975.3249980000001</v>
      </c>
      <c r="F30" s="23">
        <v>1.67729833317477</v>
      </c>
    </row>
    <row r="31" spans="1:6" x14ac:dyDescent="0.2">
      <c r="A31" s="21" t="s">
        <v>479</v>
      </c>
      <c r="B31" s="21" t="s">
        <v>478</v>
      </c>
      <c r="C31" s="21" t="s">
        <v>92</v>
      </c>
      <c r="D31" s="24">
        <v>364498</v>
      </c>
      <c r="E31" s="22">
        <v>1948.6063079999999</v>
      </c>
      <c r="F31" s="23">
        <v>1.65461081884321</v>
      </c>
    </row>
    <row r="32" spans="1:6" x14ac:dyDescent="0.2">
      <c r="A32" s="21" t="s">
        <v>152</v>
      </c>
      <c r="B32" s="21" t="s">
        <v>151</v>
      </c>
      <c r="C32" s="21" t="s">
        <v>153</v>
      </c>
      <c r="D32" s="24">
        <v>612257</v>
      </c>
      <c r="E32" s="22">
        <v>1837.077129</v>
      </c>
      <c r="F32" s="23">
        <v>1.55990857681901</v>
      </c>
    </row>
    <row r="33" spans="1:6" x14ac:dyDescent="0.2">
      <c r="A33" s="21" t="s">
        <v>370</v>
      </c>
      <c r="B33" s="21" t="s">
        <v>369</v>
      </c>
      <c r="C33" s="21" t="s">
        <v>95</v>
      </c>
      <c r="D33" s="24">
        <v>341173</v>
      </c>
      <c r="E33" s="22">
        <v>1797.8111240000001</v>
      </c>
      <c r="F33" s="23">
        <v>1.5265668204986</v>
      </c>
    </row>
    <row r="34" spans="1:6" x14ac:dyDescent="0.2">
      <c r="A34" s="21" t="s">
        <v>554</v>
      </c>
      <c r="B34" s="21" t="s">
        <v>553</v>
      </c>
      <c r="C34" s="21" t="s">
        <v>108</v>
      </c>
      <c r="D34" s="24">
        <v>205157</v>
      </c>
      <c r="E34" s="22">
        <v>1743.013872</v>
      </c>
      <c r="F34" s="23">
        <v>1.48003709018322</v>
      </c>
    </row>
    <row r="35" spans="1:6" x14ac:dyDescent="0.2">
      <c r="A35" s="21" t="s">
        <v>112</v>
      </c>
      <c r="B35" s="21" t="s">
        <v>111</v>
      </c>
      <c r="C35" s="21" t="s">
        <v>113</v>
      </c>
      <c r="D35" s="24">
        <v>277426</v>
      </c>
      <c r="E35" s="22">
        <v>1667.33026</v>
      </c>
      <c r="F35" s="23">
        <v>1.41577222420685</v>
      </c>
    </row>
    <row r="36" spans="1:6" x14ac:dyDescent="0.2">
      <c r="A36" s="21" t="s">
        <v>503</v>
      </c>
      <c r="B36" s="21" t="s">
        <v>502</v>
      </c>
      <c r="C36" s="21" t="s">
        <v>362</v>
      </c>
      <c r="D36" s="24">
        <v>156288</v>
      </c>
      <c r="E36" s="22">
        <v>1555.690752</v>
      </c>
      <c r="F36" s="23">
        <v>1.3209762990429199</v>
      </c>
    </row>
    <row r="37" spans="1:6" x14ac:dyDescent="0.2">
      <c r="A37" s="21" t="s">
        <v>522</v>
      </c>
      <c r="B37" s="21" t="s">
        <v>521</v>
      </c>
      <c r="C37" s="21" t="s">
        <v>523</v>
      </c>
      <c r="D37" s="24">
        <v>34755</v>
      </c>
      <c r="E37" s="22">
        <v>1529.5501730000001</v>
      </c>
      <c r="F37" s="23">
        <v>1.2987796733588901</v>
      </c>
    </row>
    <row r="38" spans="1:6" x14ac:dyDescent="0.2">
      <c r="A38" s="21" t="s">
        <v>199</v>
      </c>
      <c r="B38" s="21" t="s">
        <v>198</v>
      </c>
      <c r="C38" s="21" t="s">
        <v>153</v>
      </c>
      <c r="D38" s="24">
        <v>171665</v>
      </c>
      <c r="E38" s="22">
        <v>1493.3138349999999</v>
      </c>
      <c r="F38" s="23">
        <v>1.26801048378791</v>
      </c>
    </row>
    <row r="39" spans="1:6" x14ac:dyDescent="0.2">
      <c r="A39" s="21" t="s">
        <v>170</v>
      </c>
      <c r="B39" s="21" t="s">
        <v>169</v>
      </c>
      <c r="C39" s="21" t="s">
        <v>171</v>
      </c>
      <c r="D39" s="24">
        <v>166714</v>
      </c>
      <c r="E39" s="22">
        <v>1361.303167</v>
      </c>
      <c r="F39" s="23">
        <v>1.1559168922918901</v>
      </c>
    </row>
    <row r="40" spans="1:6" x14ac:dyDescent="0.2">
      <c r="A40" s="21" t="s">
        <v>386</v>
      </c>
      <c r="B40" s="21" t="s">
        <v>385</v>
      </c>
      <c r="C40" s="21" t="s">
        <v>148</v>
      </c>
      <c r="D40" s="24">
        <v>30311</v>
      </c>
      <c r="E40" s="22">
        <v>1312.920965</v>
      </c>
      <c r="F40" s="23">
        <v>1.11483434291288</v>
      </c>
    </row>
    <row r="41" spans="1:6" x14ac:dyDescent="0.2">
      <c r="A41" s="21" t="s">
        <v>642</v>
      </c>
      <c r="B41" s="21" t="s">
        <v>641</v>
      </c>
      <c r="C41" s="21" t="s">
        <v>153</v>
      </c>
      <c r="D41" s="24">
        <v>177027</v>
      </c>
      <c r="E41" s="22">
        <v>1270.257239</v>
      </c>
      <c r="F41" s="23">
        <v>1.0786074958981999</v>
      </c>
    </row>
    <row r="42" spans="1:6" x14ac:dyDescent="0.2">
      <c r="A42" s="21" t="s">
        <v>644</v>
      </c>
      <c r="B42" s="21" t="s">
        <v>643</v>
      </c>
      <c r="C42" s="21" t="s">
        <v>457</v>
      </c>
      <c r="D42" s="24">
        <v>112355</v>
      </c>
      <c r="E42" s="22">
        <v>1173.379443</v>
      </c>
      <c r="F42" s="23">
        <v>0.99634611312980603</v>
      </c>
    </row>
    <row r="43" spans="1:6" x14ac:dyDescent="0.2">
      <c r="A43" s="21" t="s">
        <v>646</v>
      </c>
      <c r="B43" s="21" t="s">
        <v>645</v>
      </c>
      <c r="C43" s="21" t="s">
        <v>523</v>
      </c>
      <c r="D43" s="24">
        <v>213318</v>
      </c>
      <c r="E43" s="22">
        <v>1072.0296089999999</v>
      </c>
      <c r="F43" s="23">
        <v>0.910287409975714</v>
      </c>
    </row>
    <row r="44" spans="1:6" x14ac:dyDescent="0.2">
      <c r="A44" s="21" t="s">
        <v>648</v>
      </c>
      <c r="B44" s="21" t="s">
        <v>647</v>
      </c>
      <c r="C44" s="21" t="s">
        <v>108</v>
      </c>
      <c r="D44" s="24">
        <v>27048</v>
      </c>
      <c r="E44" s="22">
        <v>999.46417199999996</v>
      </c>
      <c r="F44" s="23">
        <v>0.84867026512641897</v>
      </c>
    </row>
    <row r="45" spans="1:6" x14ac:dyDescent="0.2">
      <c r="A45" s="21" t="s">
        <v>463</v>
      </c>
      <c r="B45" s="21" t="s">
        <v>462</v>
      </c>
      <c r="C45" s="21" t="s">
        <v>295</v>
      </c>
      <c r="D45" s="24">
        <v>30340</v>
      </c>
      <c r="E45" s="22">
        <v>880.01170000000002</v>
      </c>
      <c r="F45" s="23">
        <v>0.74724015495109797</v>
      </c>
    </row>
    <row r="46" spans="1:6" x14ac:dyDescent="0.2">
      <c r="A46" s="21" t="s">
        <v>396</v>
      </c>
      <c r="B46" s="21" t="s">
        <v>395</v>
      </c>
      <c r="C46" s="21" t="s">
        <v>343</v>
      </c>
      <c r="D46" s="24">
        <v>103006</v>
      </c>
      <c r="E46" s="22">
        <v>871.63677199999995</v>
      </c>
      <c r="F46" s="23">
        <v>0.74012879211759897</v>
      </c>
    </row>
    <row r="47" spans="1:6" x14ac:dyDescent="0.2">
      <c r="A47" s="21" t="s">
        <v>376</v>
      </c>
      <c r="B47" s="21" t="s">
        <v>375</v>
      </c>
      <c r="C47" s="21" t="s">
        <v>148</v>
      </c>
      <c r="D47" s="24">
        <v>26004</v>
      </c>
      <c r="E47" s="22">
        <v>795.99544200000003</v>
      </c>
      <c r="F47" s="23">
        <v>0.67589982885505695</v>
      </c>
    </row>
    <row r="48" spans="1:6" x14ac:dyDescent="0.2">
      <c r="A48" s="21" t="s">
        <v>539</v>
      </c>
      <c r="B48" s="21" t="s">
        <v>538</v>
      </c>
      <c r="C48" s="21" t="s">
        <v>105</v>
      </c>
      <c r="D48" s="24">
        <v>67440</v>
      </c>
      <c r="E48" s="22">
        <v>656.83187999999996</v>
      </c>
      <c r="F48" s="23">
        <v>0.55773253445155402</v>
      </c>
    </row>
    <row r="49" spans="1:9" x14ac:dyDescent="0.2">
      <c r="A49" s="21" t="s">
        <v>527</v>
      </c>
      <c r="B49" s="21" t="s">
        <v>526</v>
      </c>
      <c r="C49" s="21" t="s">
        <v>189</v>
      </c>
      <c r="D49" s="24">
        <v>63849</v>
      </c>
      <c r="E49" s="22">
        <v>211.78713300000001</v>
      </c>
      <c r="F49" s="23">
        <v>0.17983380230009299</v>
      </c>
    </row>
    <row r="50" spans="1:9" ht="10.5" x14ac:dyDescent="0.25">
      <c r="A50" s="20" t="s">
        <v>25</v>
      </c>
      <c r="B50" s="20"/>
      <c r="C50" s="20"/>
      <c r="D50" s="20"/>
      <c r="E50" s="25">
        <f>SUM(E7:E49)</f>
        <v>112243.72142599997</v>
      </c>
      <c r="F50" s="26">
        <f>SUM(F7:F49)</f>
        <v>95.308978040464822</v>
      </c>
      <c r="G50" s="14"/>
      <c r="H50" s="14"/>
      <c r="I50" s="14"/>
    </row>
    <row r="51" spans="1:9" x14ac:dyDescent="0.2">
      <c r="A51" s="21"/>
      <c r="B51" s="21"/>
      <c r="C51" s="21"/>
      <c r="D51" s="21"/>
      <c r="E51" s="22"/>
      <c r="F51" s="23"/>
    </row>
    <row r="52" spans="1:9" ht="10.5" x14ac:dyDescent="0.25">
      <c r="A52" s="20" t="s">
        <v>253</v>
      </c>
      <c r="B52" s="21"/>
      <c r="C52" s="21"/>
      <c r="D52" s="21"/>
      <c r="E52" s="22"/>
      <c r="F52" s="23"/>
    </row>
    <row r="53" spans="1:9" x14ac:dyDescent="0.2">
      <c r="A53" s="21"/>
      <c r="B53" s="21" t="s">
        <v>254</v>
      </c>
      <c r="C53" s="21" t="s">
        <v>171</v>
      </c>
      <c r="D53" s="24">
        <v>98000</v>
      </c>
      <c r="E53" s="22">
        <v>9.7999999999999997E-3</v>
      </c>
      <c r="F53" s="23">
        <v>8.3214274520676895E-6</v>
      </c>
    </row>
    <row r="54" spans="1:9" x14ac:dyDescent="0.2">
      <c r="A54" s="21"/>
      <c r="B54" s="21" t="s">
        <v>649</v>
      </c>
      <c r="C54" s="21" t="s">
        <v>168</v>
      </c>
      <c r="D54" s="24">
        <v>23815</v>
      </c>
      <c r="E54" s="22">
        <v>2.3814999999999999E-3</v>
      </c>
      <c r="F54" s="23">
        <v>2.0221917833774699E-6</v>
      </c>
    </row>
    <row r="55" spans="1:9" ht="10.5" x14ac:dyDescent="0.25">
      <c r="A55" s="20" t="s">
        <v>25</v>
      </c>
      <c r="B55" s="20"/>
      <c r="C55" s="20"/>
      <c r="D55" s="20"/>
      <c r="E55" s="25">
        <f>SUM(E52:E54)</f>
        <v>1.21815E-2</v>
      </c>
      <c r="F55" s="26">
        <f>SUM(F52:F54)</f>
        <v>1.034361923544516E-5</v>
      </c>
      <c r="G55" s="14"/>
      <c r="H55" s="14"/>
      <c r="I55" s="14"/>
    </row>
    <row r="56" spans="1:9" x14ac:dyDescent="0.2">
      <c r="A56" s="21"/>
      <c r="B56" s="21"/>
      <c r="C56" s="21"/>
      <c r="D56" s="21"/>
      <c r="E56" s="22"/>
      <c r="F56" s="23"/>
    </row>
    <row r="57" spans="1:9" ht="10.5" x14ac:dyDescent="0.25">
      <c r="A57" s="20" t="s">
        <v>26</v>
      </c>
      <c r="B57" s="20"/>
      <c r="C57" s="20"/>
      <c r="D57" s="20"/>
      <c r="E57" s="25">
        <f>E50+E55</f>
        <v>112243.73360749998</v>
      </c>
      <c r="F57" s="26">
        <f>F50+F55</f>
        <v>95.30898838408406</v>
      </c>
      <c r="G57" s="14"/>
      <c r="H57" s="14"/>
      <c r="I57" s="14"/>
    </row>
    <row r="58" spans="1:9" ht="10.5" x14ac:dyDescent="0.25">
      <c r="A58" s="20"/>
      <c r="B58" s="20"/>
      <c r="C58" s="20"/>
      <c r="D58" s="20"/>
      <c r="E58" s="25"/>
      <c r="F58" s="26"/>
      <c r="G58" s="14"/>
      <c r="H58" s="14"/>
      <c r="I58" s="14"/>
    </row>
    <row r="59" spans="1:9" ht="10.5" x14ac:dyDescent="0.25">
      <c r="A59" s="20" t="s">
        <v>28</v>
      </c>
      <c r="B59" s="20"/>
      <c r="C59" s="20"/>
      <c r="D59" s="20"/>
      <c r="E59" s="25">
        <f>E61-(E50+E55)</f>
        <v>5524.522577500029</v>
      </c>
      <c r="F59" s="26">
        <f>F61-(F50+F55)</f>
        <v>4.6910116159159401</v>
      </c>
      <c r="G59" s="14"/>
      <c r="H59" s="14"/>
      <c r="I59" s="14"/>
    </row>
    <row r="60" spans="1:9" ht="10.5" x14ac:dyDescent="0.25">
      <c r="A60" s="20"/>
      <c r="B60" s="20"/>
      <c r="C60" s="20"/>
      <c r="D60" s="20"/>
      <c r="E60" s="25"/>
      <c r="F60" s="26"/>
      <c r="G60" s="14"/>
      <c r="H60" s="14"/>
      <c r="I60" s="14"/>
    </row>
    <row r="61" spans="1:9" ht="10.5" x14ac:dyDescent="0.25">
      <c r="A61" s="27" t="s">
        <v>27</v>
      </c>
      <c r="B61" s="27"/>
      <c r="C61" s="27"/>
      <c r="D61" s="27"/>
      <c r="E61" s="28">
        <v>117768.25618500001</v>
      </c>
      <c r="F61" s="29">
        <v>100</v>
      </c>
      <c r="G61" s="14"/>
      <c r="H61" s="14"/>
      <c r="I61" s="14"/>
    </row>
    <row r="62" spans="1:9" ht="10.5" x14ac:dyDescent="0.25">
      <c r="F62" s="15" t="s">
        <v>29</v>
      </c>
    </row>
    <row r="63" spans="1:9" ht="10.5" x14ac:dyDescent="0.25">
      <c r="A63" s="14" t="s">
        <v>31</v>
      </c>
    </row>
    <row r="64" spans="1:9" ht="10.5" x14ac:dyDescent="0.25">
      <c r="A64" s="14" t="s">
        <v>44</v>
      </c>
    </row>
    <row r="66" spans="1:4" ht="10.5" x14ac:dyDescent="0.25">
      <c r="A66" s="14" t="s">
        <v>32</v>
      </c>
    </row>
    <row r="67" spans="1:4" ht="10.5" x14ac:dyDescent="0.25">
      <c r="A67" s="14" t="s">
        <v>33</v>
      </c>
    </row>
    <row r="68" spans="1:4" ht="10.5" x14ac:dyDescent="0.25">
      <c r="A68" s="14" t="s">
        <v>34</v>
      </c>
      <c r="B68" s="14"/>
      <c r="C68" s="30" t="s">
        <v>36</v>
      </c>
      <c r="D68" s="14" t="s">
        <v>35</v>
      </c>
    </row>
    <row r="69" spans="1:4" x14ac:dyDescent="0.2">
      <c r="A69" s="7" t="s">
        <v>72</v>
      </c>
      <c r="C69" s="31">
        <v>118.1251</v>
      </c>
      <c r="D69" s="31">
        <v>152.398</v>
      </c>
    </row>
    <row r="70" spans="1:4" x14ac:dyDescent="0.2">
      <c r="A70" s="7" t="s">
        <v>80</v>
      </c>
      <c r="C70" s="31">
        <v>21.782399999999999</v>
      </c>
      <c r="D70" s="31">
        <v>28.102399999999999</v>
      </c>
    </row>
    <row r="71" spans="1:4" x14ac:dyDescent="0.2">
      <c r="A71" s="7" t="s">
        <v>73</v>
      </c>
      <c r="C71" s="31">
        <v>126.744</v>
      </c>
      <c r="D71" s="31">
        <v>164.23830000000001</v>
      </c>
    </row>
    <row r="72" spans="1:4" x14ac:dyDescent="0.2">
      <c r="A72" s="7" t="s">
        <v>81</v>
      </c>
      <c r="C72" s="31">
        <v>23.923200000000001</v>
      </c>
      <c r="D72" s="31">
        <v>30.996200000000002</v>
      </c>
    </row>
    <row r="74" spans="1:4" x14ac:dyDescent="0.2">
      <c r="A74" s="7" t="s">
        <v>37</v>
      </c>
    </row>
    <row r="76" spans="1:4" ht="10.5" x14ac:dyDescent="0.25">
      <c r="A76" s="14" t="s">
        <v>38</v>
      </c>
      <c r="D76" s="30" t="s">
        <v>39</v>
      </c>
    </row>
    <row r="78" spans="1:4" ht="10.5" x14ac:dyDescent="0.25">
      <c r="A78" s="14" t="s">
        <v>40</v>
      </c>
      <c r="D78" s="32">
        <v>0.14336964591859599</v>
      </c>
    </row>
    <row r="79" spans="1:4" ht="10.5" x14ac:dyDescent="0.25">
      <c r="A79" s="14"/>
      <c r="D79" s="32"/>
    </row>
    <row r="80" spans="1:4" ht="10.5" x14ac:dyDescent="0.25">
      <c r="A80" s="14" t="s">
        <v>852</v>
      </c>
      <c r="D80" s="30" t="s">
        <v>39</v>
      </c>
    </row>
    <row r="81" spans="1:1" x14ac:dyDescent="0.2">
      <c r="A81" s="7" t="s">
        <v>853</v>
      </c>
    </row>
    <row r="82" spans="1:1" x14ac:dyDescent="0.2">
      <c r="A82" s="50" t="s">
        <v>854</v>
      </c>
    </row>
    <row r="84" spans="1:1" ht="10.5" x14ac:dyDescent="0.25">
      <c r="A84" s="14" t="s">
        <v>827</v>
      </c>
    </row>
    <row r="85" spans="1:1" ht="10.5" x14ac:dyDescent="0.25">
      <c r="A85" s="14"/>
    </row>
    <row r="86" spans="1:1" ht="10.5" x14ac:dyDescent="0.25">
      <c r="A86" s="51" t="s">
        <v>820</v>
      </c>
    </row>
    <row r="87" spans="1:1" x14ac:dyDescent="0.2">
      <c r="A87" s="52"/>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ht="10.5" x14ac:dyDescent="0.25">
      <c r="A100" s="51" t="s">
        <v>830</v>
      </c>
    </row>
    <row r="101" spans="1:1" x14ac:dyDescent="0.2">
      <c r="A101" s="53"/>
    </row>
    <row r="102" spans="1:1" ht="10.5" x14ac:dyDescent="0.25">
      <c r="A102" s="51" t="s">
        <v>821</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sheetData>
  <mergeCells count="1">
    <mergeCell ref="A1:F1"/>
  </mergeCells>
  <conditionalFormatting sqref="F2:F3 F217:F65538">
    <cfRule type="cellIs" dxfId="49" priority="2" stopIfTrue="1" operator="between">
      <formula>0.009</formula>
      <formula>-0.009</formula>
    </cfRule>
  </conditionalFormatting>
  <conditionalFormatting sqref="F5:F117">
    <cfRule type="cellIs" dxfId="48" priority="1" stopIfTrue="1" operator="between">
      <formula>0.009</formula>
      <formula>-0.009</formula>
    </cfRule>
  </conditionalFormatting>
  <hyperlinks>
    <hyperlink ref="A82" r:id="rId1" xr:uid="{00000000-0004-0000-1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91"/>
  <sheetViews>
    <sheetView workbookViewId="0">
      <selection sqref="A1:F1"/>
    </sheetView>
  </sheetViews>
  <sheetFormatPr defaultColWidth="9.1796875" defaultRowHeight="10" x14ac:dyDescent="0.2"/>
  <cols>
    <col min="1" max="1" width="38.7265625" style="7" bestFit="1" customWidth="1"/>
    <col min="2" max="2" width="32.1796875" style="7" bestFit="1" customWidth="1"/>
    <col min="3" max="3" width="35.453125" style="7" bestFit="1" customWidth="1"/>
    <col min="4" max="4" width="15.54296875" style="7" bestFit="1" customWidth="1"/>
    <col min="5" max="5" width="26.81640625" style="10" customWidth="1"/>
    <col min="6" max="6" width="16.81640625" style="11" customWidth="1"/>
    <col min="7" max="7" width="29.26953125" style="7" customWidth="1"/>
    <col min="8" max="8" width="20.26953125" style="7" customWidth="1"/>
    <col min="9" max="16384" width="9.1796875" style="7"/>
  </cols>
  <sheetData>
    <row r="1" spans="1:9" s="1" customFormat="1" ht="14" x14ac:dyDescent="0.25">
      <c r="A1" s="82" t="s">
        <v>17</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86</v>
      </c>
      <c r="B7" s="21" t="s">
        <v>85</v>
      </c>
      <c r="C7" s="21" t="s">
        <v>87</v>
      </c>
      <c r="D7" s="24">
        <v>8650000</v>
      </c>
      <c r="E7" s="22">
        <v>82931.875</v>
      </c>
      <c r="F7" s="23">
        <v>8.8611598205891493</v>
      </c>
    </row>
    <row r="8" spans="1:9" x14ac:dyDescent="0.2">
      <c r="A8" s="21" t="s">
        <v>89</v>
      </c>
      <c r="B8" s="21" t="s">
        <v>88</v>
      </c>
      <c r="C8" s="21" t="s">
        <v>87</v>
      </c>
      <c r="D8" s="24">
        <v>5100000</v>
      </c>
      <c r="E8" s="22">
        <v>80143.95</v>
      </c>
      <c r="F8" s="23">
        <v>8.5632737666103207</v>
      </c>
    </row>
    <row r="9" spans="1:9" x14ac:dyDescent="0.2">
      <c r="A9" s="21" t="s">
        <v>91</v>
      </c>
      <c r="B9" s="21" t="s">
        <v>90</v>
      </c>
      <c r="C9" s="21" t="s">
        <v>92</v>
      </c>
      <c r="D9" s="24">
        <v>2175000</v>
      </c>
      <c r="E9" s="22">
        <v>58783.724999999999</v>
      </c>
      <c r="F9" s="23">
        <v>6.2809623208755596</v>
      </c>
    </row>
    <row r="10" spans="1:9" x14ac:dyDescent="0.2">
      <c r="A10" s="21" t="s">
        <v>97</v>
      </c>
      <c r="B10" s="21" t="s">
        <v>96</v>
      </c>
      <c r="C10" s="21" t="s">
        <v>87</v>
      </c>
      <c r="D10" s="24">
        <v>4970000</v>
      </c>
      <c r="E10" s="22">
        <v>48382.95</v>
      </c>
      <c r="F10" s="23">
        <v>5.1696534359264597</v>
      </c>
    </row>
    <row r="11" spans="1:9" x14ac:dyDescent="0.2">
      <c r="A11" s="21" t="s">
        <v>94</v>
      </c>
      <c r="B11" s="21" t="s">
        <v>93</v>
      </c>
      <c r="C11" s="21" t="s">
        <v>95</v>
      </c>
      <c r="D11" s="24">
        <v>3275000</v>
      </c>
      <c r="E11" s="22">
        <v>47010.987500000003</v>
      </c>
      <c r="F11" s="23">
        <v>5.0230610794850401</v>
      </c>
    </row>
    <row r="12" spans="1:9" x14ac:dyDescent="0.2">
      <c r="A12" s="21" t="s">
        <v>651</v>
      </c>
      <c r="B12" s="21" t="s">
        <v>650</v>
      </c>
      <c r="C12" s="21" t="s">
        <v>105</v>
      </c>
      <c r="D12" s="24">
        <v>3700000</v>
      </c>
      <c r="E12" s="22">
        <v>46531.199999999997</v>
      </c>
      <c r="F12" s="23">
        <v>4.97179642741464</v>
      </c>
    </row>
    <row r="13" spans="1:9" x14ac:dyDescent="0.2">
      <c r="A13" s="21" t="s">
        <v>120</v>
      </c>
      <c r="B13" s="21" t="s">
        <v>119</v>
      </c>
      <c r="C13" s="21" t="s">
        <v>121</v>
      </c>
      <c r="D13" s="24">
        <v>4850000</v>
      </c>
      <c r="E13" s="22">
        <v>41535.4</v>
      </c>
      <c r="F13" s="23">
        <v>4.4380018854282302</v>
      </c>
    </row>
    <row r="14" spans="1:9" x14ac:dyDescent="0.2">
      <c r="A14" s="21" t="s">
        <v>653</v>
      </c>
      <c r="B14" s="21" t="s">
        <v>652</v>
      </c>
      <c r="C14" s="21" t="s">
        <v>108</v>
      </c>
      <c r="D14" s="24">
        <v>1494269</v>
      </c>
      <c r="E14" s="22">
        <v>40457.333180000001</v>
      </c>
      <c r="F14" s="23">
        <v>4.3228118889486602</v>
      </c>
    </row>
    <row r="15" spans="1:9" x14ac:dyDescent="0.2">
      <c r="A15" s="21" t="s">
        <v>104</v>
      </c>
      <c r="B15" s="21" t="s">
        <v>103</v>
      </c>
      <c r="C15" s="21" t="s">
        <v>105</v>
      </c>
      <c r="D15" s="24">
        <v>3575000</v>
      </c>
      <c r="E15" s="22">
        <v>39739.699999999997</v>
      </c>
      <c r="F15" s="23">
        <v>4.2461337443807503</v>
      </c>
    </row>
    <row r="16" spans="1:9" x14ac:dyDescent="0.2">
      <c r="A16" s="21" t="s">
        <v>157</v>
      </c>
      <c r="B16" s="21" t="s">
        <v>156</v>
      </c>
      <c r="C16" s="21" t="s">
        <v>113</v>
      </c>
      <c r="D16" s="24">
        <v>355000</v>
      </c>
      <c r="E16" s="22">
        <v>35513.49</v>
      </c>
      <c r="F16" s="23">
        <v>3.79456886362324</v>
      </c>
    </row>
    <row r="17" spans="1:6" x14ac:dyDescent="0.2">
      <c r="A17" s="21" t="s">
        <v>110</v>
      </c>
      <c r="B17" s="21" t="s">
        <v>109</v>
      </c>
      <c r="C17" s="21" t="s">
        <v>87</v>
      </c>
      <c r="D17" s="24">
        <v>5600000</v>
      </c>
      <c r="E17" s="22">
        <v>31435.599999999999</v>
      </c>
      <c r="F17" s="23">
        <v>3.3588517763057002</v>
      </c>
    </row>
    <row r="18" spans="1:6" x14ac:dyDescent="0.2">
      <c r="A18" s="21" t="s">
        <v>115</v>
      </c>
      <c r="B18" s="21" t="s">
        <v>114</v>
      </c>
      <c r="C18" s="21" t="s">
        <v>87</v>
      </c>
      <c r="D18" s="24">
        <v>2250000</v>
      </c>
      <c r="E18" s="22">
        <v>31008.375</v>
      </c>
      <c r="F18" s="23">
        <v>3.31320335699345</v>
      </c>
    </row>
    <row r="19" spans="1:6" x14ac:dyDescent="0.2">
      <c r="A19" s="21" t="s">
        <v>132</v>
      </c>
      <c r="B19" s="21" t="s">
        <v>131</v>
      </c>
      <c r="C19" s="21" t="s">
        <v>133</v>
      </c>
      <c r="D19" s="24">
        <v>22500000</v>
      </c>
      <c r="E19" s="22">
        <v>27652.5</v>
      </c>
      <c r="F19" s="23">
        <v>2.9546326058447598</v>
      </c>
    </row>
    <row r="20" spans="1:6" x14ac:dyDescent="0.2">
      <c r="A20" s="21" t="s">
        <v>219</v>
      </c>
      <c r="B20" s="21" t="s">
        <v>218</v>
      </c>
      <c r="C20" s="21" t="s">
        <v>220</v>
      </c>
      <c r="D20" s="24">
        <v>1100000</v>
      </c>
      <c r="E20" s="22">
        <v>27555.55</v>
      </c>
      <c r="F20" s="23">
        <v>2.94427362813436</v>
      </c>
    </row>
    <row r="21" spans="1:6" x14ac:dyDescent="0.2">
      <c r="A21" s="21" t="s">
        <v>655</v>
      </c>
      <c r="B21" s="21" t="s">
        <v>654</v>
      </c>
      <c r="C21" s="21" t="s">
        <v>163</v>
      </c>
      <c r="D21" s="24">
        <v>3568295</v>
      </c>
      <c r="E21" s="22">
        <v>23006.582009999998</v>
      </c>
      <c r="F21" s="23">
        <v>2.4582224882302599</v>
      </c>
    </row>
    <row r="22" spans="1:6" x14ac:dyDescent="0.2">
      <c r="A22" s="21" t="s">
        <v>657</v>
      </c>
      <c r="B22" s="21" t="s">
        <v>656</v>
      </c>
      <c r="C22" s="21" t="s">
        <v>295</v>
      </c>
      <c r="D22" s="24">
        <v>24000000</v>
      </c>
      <c r="E22" s="22">
        <v>22992</v>
      </c>
      <c r="F22" s="23">
        <v>2.4566644199830998</v>
      </c>
    </row>
    <row r="23" spans="1:6" x14ac:dyDescent="0.2">
      <c r="A23" s="21" t="s">
        <v>99</v>
      </c>
      <c r="B23" s="21" t="s">
        <v>98</v>
      </c>
      <c r="C23" s="21" t="s">
        <v>100</v>
      </c>
      <c r="D23" s="24">
        <v>930000</v>
      </c>
      <c r="E23" s="22">
        <v>22385.1</v>
      </c>
      <c r="F23" s="23">
        <v>2.3918179674566602</v>
      </c>
    </row>
    <row r="24" spans="1:6" x14ac:dyDescent="0.2">
      <c r="A24" s="21" t="s">
        <v>572</v>
      </c>
      <c r="B24" s="21" t="s">
        <v>571</v>
      </c>
      <c r="C24" s="21" t="s">
        <v>108</v>
      </c>
      <c r="D24" s="24">
        <v>1275000</v>
      </c>
      <c r="E24" s="22">
        <v>21773.8125</v>
      </c>
      <c r="F24" s="23">
        <v>2.3265027164288998</v>
      </c>
    </row>
    <row r="25" spans="1:6" x14ac:dyDescent="0.2">
      <c r="A25" s="21" t="s">
        <v>612</v>
      </c>
      <c r="B25" s="21" t="s">
        <v>611</v>
      </c>
      <c r="C25" s="21" t="s">
        <v>145</v>
      </c>
      <c r="D25" s="24">
        <v>11500000</v>
      </c>
      <c r="E25" s="22">
        <v>21142.75</v>
      </c>
      <c r="F25" s="23">
        <v>2.2590745331244602</v>
      </c>
    </row>
    <row r="26" spans="1:6" x14ac:dyDescent="0.2">
      <c r="A26" s="21" t="s">
        <v>467</v>
      </c>
      <c r="B26" s="21" t="s">
        <v>466</v>
      </c>
      <c r="C26" s="21" t="s">
        <v>434</v>
      </c>
      <c r="D26" s="24">
        <v>3157370</v>
      </c>
      <c r="E26" s="22">
        <v>19271.007799999999</v>
      </c>
      <c r="F26" s="23">
        <v>2.05908138480675</v>
      </c>
    </row>
    <row r="27" spans="1:6" x14ac:dyDescent="0.2">
      <c r="A27" s="21" t="s">
        <v>150</v>
      </c>
      <c r="B27" s="21" t="s">
        <v>149</v>
      </c>
      <c r="C27" s="21" t="s">
        <v>136</v>
      </c>
      <c r="D27" s="24">
        <v>3608254</v>
      </c>
      <c r="E27" s="22">
        <v>18476.064610000001</v>
      </c>
      <c r="F27" s="23">
        <v>1.9741427691673601</v>
      </c>
    </row>
    <row r="28" spans="1:6" x14ac:dyDescent="0.2">
      <c r="A28" s="21" t="s">
        <v>659</v>
      </c>
      <c r="B28" s="21" t="s">
        <v>658</v>
      </c>
      <c r="C28" s="21" t="s">
        <v>160</v>
      </c>
      <c r="D28" s="24">
        <v>735000</v>
      </c>
      <c r="E28" s="22">
        <v>17897.25</v>
      </c>
      <c r="F28" s="23">
        <v>1.9122972029637499</v>
      </c>
    </row>
    <row r="29" spans="1:6" x14ac:dyDescent="0.2">
      <c r="A29" s="21" t="s">
        <v>275</v>
      </c>
      <c r="B29" s="21" t="s">
        <v>274</v>
      </c>
      <c r="C29" s="21" t="s">
        <v>192</v>
      </c>
      <c r="D29" s="24">
        <v>3300000</v>
      </c>
      <c r="E29" s="22">
        <v>17310.150000000001</v>
      </c>
      <c r="F29" s="23">
        <v>1.84956635393052</v>
      </c>
    </row>
    <row r="30" spans="1:6" x14ac:dyDescent="0.2">
      <c r="A30" s="21" t="s">
        <v>436</v>
      </c>
      <c r="B30" s="21" t="s">
        <v>435</v>
      </c>
      <c r="C30" s="21" t="s">
        <v>423</v>
      </c>
      <c r="D30" s="24">
        <v>767769</v>
      </c>
      <c r="E30" s="22">
        <v>17044.471799999999</v>
      </c>
      <c r="F30" s="23">
        <v>1.82117899393116</v>
      </c>
    </row>
    <row r="31" spans="1:6" x14ac:dyDescent="0.2">
      <c r="A31" s="21" t="s">
        <v>152</v>
      </c>
      <c r="B31" s="21" t="s">
        <v>151</v>
      </c>
      <c r="C31" s="21" t="s">
        <v>153</v>
      </c>
      <c r="D31" s="24">
        <v>5200000</v>
      </c>
      <c r="E31" s="22">
        <v>15602.6</v>
      </c>
      <c r="F31" s="23">
        <v>1.6671169223742299</v>
      </c>
    </row>
    <row r="32" spans="1:6" x14ac:dyDescent="0.2">
      <c r="A32" s="21" t="s">
        <v>384</v>
      </c>
      <c r="B32" s="21" t="s">
        <v>383</v>
      </c>
      <c r="C32" s="21" t="s">
        <v>95</v>
      </c>
      <c r="D32" s="24">
        <v>251887</v>
      </c>
      <c r="E32" s="22">
        <v>13769.27691</v>
      </c>
      <c r="F32" s="23">
        <v>1.4712288045273101</v>
      </c>
    </row>
    <row r="33" spans="1:9" x14ac:dyDescent="0.2">
      <c r="A33" s="21" t="s">
        <v>642</v>
      </c>
      <c r="B33" s="21" t="s">
        <v>641</v>
      </c>
      <c r="C33" s="21" t="s">
        <v>153</v>
      </c>
      <c r="D33" s="24">
        <v>1412047</v>
      </c>
      <c r="E33" s="22">
        <v>10132.143249999999</v>
      </c>
      <c r="F33" s="23">
        <v>1.0826059420862399</v>
      </c>
    </row>
    <row r="34" spans="1:9" x14ac:dyDescent="0.2">
      <c r="A34" s="21" t="s">
        <v>661</v>
      </c>
      <c r="B34" s="21" t="s">
        <v>660</v>
      </c>
      <c r="C34" s="21" t="s">
        <v>92</v>
      </c>
      <c r="D34" s="24">
        <v>2901583</v>
      </c>
      <c r="E34" s="22">
        <v>6306.5906510000004</v>
      </c>
      <c r="F34" s="23">
        <v>0.673850768254599</v>
      </c>
    </row>
    <row r="35" spans="1:9" x14ac:dyDescent="0.2">
      <c r="A35" s="21" t="s">
        <v>147</v>
      </c>
      <c r="B35" s="21" t="s">
        <v>146</v>
      </c>
      <c r="C35" s="21" t="s">
        <v>148</v>
      </c>
      <c r="D35" s="24">
        <v>4939932</v>
      </c>
      <c r="E35" s="22">
        <v>4821.3736319999998</v>
      </c>
      <c r="F35" s="23">
        <v>0.51515731807494303</v>
      </c>
    </row>
    <row r="36" spans="1:9" ht="10.5" x14ac:dyDescent="0.25">
      <c r="A36" s="20" t="s">
        <v>25</v>
      </c>
      <c r="B36" s="20"/>
      <c r="C36" s="20"/>
      <c r="D36" s="20"/>
      <c r="E36" s="25">
        <f>SUM(E7:E35)</f>
        <v>890613.80884299998</v>
      </c>
      <c r="F36" s="26">
        <f>SUM(F7:F35)</f>
        <v>95.160893185900576</v>
      </c>
      <c r="G36" s="14"/>
      <c r="H36" s="14"/>
      <c r="I36" s="14"/>
    </row>
    <row r="37" spans="1:9" x14ac:dyDescent="0.2">
      <c r="A37" s="21"/>
      <c r="B37" s="21"/>
      <c r="C37" s="21"/>
      <c r="D37" s="21"/>
      <c r="E37" s="22"/>
      <c r="F37" s="23"/>
    </row>
    <row r="38" spans="1:9" ht="10.5" x14ac:dyDescent="0.25">
      <c r="A38" s="20" t="s">
        <v>26</v>
      </c>
      <c r="B38" s="20"/>
      <c r="C38" s="20"/>
      <c r="D38" s="20"/>
      <c r="E38" s="25">
        <f>E36</f>
        <v>890613.80884299998</v>
      </c>
      <c r="F38" s="26">
        <f>F36</f>
        <v>95.160893185900576</v>
      </c>
      <c r="G38" s="14"/>
      <c r="H38" s="14"/>
      <c r="I38" s="14"/>
    </row>
    <row r="39" spans="1:9" ht="10.5" x14ac:dyDescent="0.25">
      <c r="A39" s="20"/>
      <c r="B39" s="20"/>
      <c r="C39" s="20"/>
      <c r="D39" s="20"/>
      <c r="E39" s="25"/>
      <c r="F39" s="26"/>
      <c r="G39" s="14"/>
      <c r="H39" s="14"/>
      <c r="I39" s="14"/>
    </row>
    <row r="40" spans="1:9" ht="10.5" x14ac:dyDescent="0.25">
      <c r="A40" s="20" t="s">
        <v>28</v>
      </c>
      <c r="B40" s="20"/>
      <c r="C40" s="20"/>
      <c r="D40" s="20"/>
      <c r="E40" s="25">
        <f>E42-(E36)</f>
        <v>45289.353712600074</v>
      </c>
      <c r="F40" s="26">
        <f>F42-(F36)</f>
        <v>4.8391068140994236</v>
      </c>
      <c r="G40" s="14"/>
      <c r="H40" s="14"/>
      <c r="I40" s="14"/>
    </row>
    <row r="41" spans="1:9" ht="10.5" x14ac:dyDescent="0.25">
      <c r="A41" s="20"/>
      <c r="B41" s="20"/>
      <c r="C41" s="20"/>
      <c r="D41" s="20"/>
      <c r="E41" s="25"/>
      <c r="F41" s="26"/>
      <c r="G41" s="14"/>
      <c r="H41" s="14"/>
      <c r="I41" s="14"/>
    </row>
    <row r="42" spans="1:9" ht="10.5" x14ac:dyDescent="0.25">
      <c r="A42" s="27" t="s">
        <v>27</v>
      </c>
      <c r="B42" s="27"/>
      <c r="C42" s="27"/>
      <c r="D42" s="27"/>
      <c r="E42" s="28">
        <v>935903.16255560005</v>
      </c>
      <c r="F42" s="29">
        <v>100</v>
      </c>
      <c r="G42" s="14"/>
      <c r="H42" s="14"/>
      <c r="I42" s="14"/>
    </row>
    <row r="44" spans="1:9" ht="10.5" x14ac:dyDescent="0.25">
      <c r="A44" s="14" t="s">
        <v>32</v>
      </c>
    </row>
    <row r="45" spans="1:9" ht="10.5" x14ac:dyDescent="0.25">
      <c r="A45" s="14" t="s">
        <v>33</v>
      </c>
    </row>
    <row r="46" spans="1:9" ht="10.5" x14ac:dyDescent="0.25">
      <c r="A46" s="14" t="s">
        <v>34</v>
      </c>
      <c r="B46" s="14"/>
      <c r="C46" s="30" t="s">
        <v>36</v>
      </c>
      <c r="D46" s="14" t="s">
        <v>35</v>
      </c>
    </row>
    <row r="47" spans="1:9" x14ac:dyDescent="0.2">
      <c r="A47" s="7" t="s">
        <v>72</v>
      </c>
      <c r="C47" s="31">
        <v>67.643900000000002</v>
      </c>
      <c r="D47" s="31">
        <v>79.202299999999994</v>
      </c>
    </row>
    <row r="48" spans="1:9" x14ac:dyDescent="0.2">
      <c r="A48" s="7" t="s">
        <v>80</v>
      </c>
      <c r="C48" s="31">
        <v>28.8428</v>
      </c>
      <c r="D48" s="31">
        <v>31.0076</v>
      </c>
    </row>
    <row r="49" spans="1:4" x14ac:dyDescent="0.2">
      <c r="A49" s="7" t="s">
        <v>73</v>
      </c>
      <c r="C49" s="31">
        <v>74.721900000000005</v>
      </c>
      <c r="D49" s="31">
        <v>87.880799999999994</v>
      </c>
    </row>
    <row r="50" spans="1:4" x14ac:dyDescent="0.2">
      <c r="A50" s="7" t="s">
        <v>81</v>
      </c>
      <c r="C50" s="31">
        <v>33.603200000000001</v>
      </c>
      <c r="D50" s="31">
        <v>36.253300000000003</v>
      </c>
    </row>
    <row r="52" spans="1:4" ht="10.5" x14ac:dyDescent="0.25">
      <c r="A52" s="14" t="s">
        <v>38</v>
      </c>
    </row>
    <row r="53" spans="1:4" ht="10.5" x14ac:dyDescent="0.25">
      <c r="A53" s="84" t="s">
        <v>57</v>
      </c>
      <c r="B53" s="85"/>
      <c r="C53" s="35" t="s">
        <v>58</v>
      </c>
    </row>
    <row r="54" spans="1:4" x14ac:dyDescent="0.2">
      <c r="A54" s="80" t="s">
        <v>80</v>
      </c>
      <c r="B54" s="81"/>
      <c r="C54" s="36">
        <v>2.75</v>
      </c>
    </row>
    <row r="55" spans="1:4" x14ac:dyDescent="0.2">
      <c r="A55" s="80" t="s">
        <v>81</v>
      </c>
      <c r="B55" s="81"/>
      <c r="C55" s="36">
        <v>3.25</v>
      </c>
    </row>
    <row r="56" spans="1:4" x14ac:dyDescent="0.2">
      <c r="A56" s="7" t="s">
        <v>59</v>
      </c>
    </row>
    <row r="57" spans="1:4" x14ac:dyDescent="0.2">
      <c r="A57" s="7" t="s">
        <v>37</v>
      </c>
    </row>
    <row r="59" spans="1:4" ht="10.5" x14ac:dyDescent="0.25">
      <c r="A59" s="14" t="s">
        <v>40</v>
      </c>
      <c r="D59" s="32">
        <v>0.13850869456938</v>
      </c>
    </row>
    <row r="61" spans="1:4" ht="10.5" x14ac:dyDescent="0.25">
      <c r="A61" s="14" t="s">
        <v>825</v>
      </c>
    </row>
    <row r="62" spans="1:4" x14ac:dyDescent="0.2">
      <c r="A62" s="50"/>
    </row>
    <row r="63" spans="1:4" ht="10.5" x14ac:dyDescent="0.25">
      <c r="A63" s="51" t="s">
        <v>820</v>
      </c>
    </row>
    <row r="64" spans="1:4" x14ac:dyDescent="0.2">
      <c r="A64" s="52"/>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ht="10.5" x14ac:dyDescent="0.25">
      <c r="A77" s="51" t="s">
        <v>830</v>
      </c>
    </row>
    <row r="78" spans="1:1" x14ac:dyDescent="0.2">
      <c r="A78" s="53"/>
    </row>
    <row r="79" spans="1:1" ht="10.5" x14ac:dyDescent="0.25">
      <c r="A79" s="51" t="s">
        <v>821</v>
      </c>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sheetData>
  <mergeCells count="4">
    <mergeCell ref="A1:F1"/>
    <mergeCell ref="A53:B53"/>
    <mergeCell ref="A54:B54"/>
    <mergeCell ref="A55:B55"/>
  </mergeCells>
  <conditionalFormatting sqref="F2:F3">
    <cfRule type="cellIs" dxfId="47" priority="2" stopIfTrue="1" operator="between">
      <formula>0.009</formula>
      <formula>-0.009</formula>
    </cfRule>
  </conditionalFormatting>
  <conditionalFormatting sqref="F5:F65534">
    <cfRule type="cellIs" dxfId="46"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7"/>
  <sheetViews>
    <sheetView workbookViewId="0">
      <selection sqref="A1:G1"/>
    </sheetView>
  </sheetViews>
  <sheetFormatPr defaultColWidth="9.1796875" defaultRowHeight="10" x14ac:dyDescent="0.2"/>
  <cols>
    <col min="1" max="1" width="34.453125" style="7" bestFit="1" customWidth="1"/>
    <col min="2" max="2" width="20"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9" s="1" customFormat="1" ht="14" x14ac:dyDescent="0.25">
      <c r="A1" s="82" t="s">
        <v>940</v>
      </c>
      <c r="B1" s="83"/>
      <c r="C1" s="83"/>
      <c r="D1" s="83"/>
      <c r="E1" s="83"/>
      <c r="F1" s="83"/>
      <c r="G1" s="83"/>
    </row>
    <row r="2" spans="1:9" s="1" customFormat="1" ht="11.5" x14ac:dyDescent="0.25">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16" t="s">
        <v>45</v>
      </c>
      <c r="B5" s="17"/>
      <c r="C5" s="17"/>
      <c r="D5" s="17"/>
      <c r="E5" s="18"/>
      <c r="F5" s="19"/>
      <c r="G5" s="18"/>
    </row>
    <row r="6" spans="1:9" ht="10.5" x14ac:dyDescent="0.25">
      <c r="A6" s="20" t="s">
        <v>912</v>
      </c>
      <c r="B6" s="21"/>
      <c r="C6" s="21"/>
      <c r="D6" s="21"/>
      <c r="E6" s="22"/>
      <c r="F6" s="23"/>
      <c r="G6" s="22"/>
    </row>
    <row r="7" spans="1:9" x14ac:dyDescent="0.2">
      <c r="A7" s="21" t="s">
        <v>941</v>
      </c>
      <c r="B7" s="21" t="s">
        <v>942</v>
      </c>
      <c r="C7" s="21" t="s">
        <v>63</v>
      </c>
      <c r="D7" s="24">
        <v>454600</v>
      </c>
      <c r="E7" s="22">
        <v>453.53396300000003</v>
      </c>
      <c r="F7" s="23">
        <v>1.36952955636504</v>
      </c>
      <c r="G7" s="22">
        <v>6.5994999999999999</v>
      </c>
    </row>
    <row r="8" spans="1:9" x14ac:dyDescent="0.2">
      <c r="A8" s="21" t="s">
        <v>917</v>
      </c>
      <c r="B8" s="21" t="s">
        <v>918</v>
      </c>
      <c r="C8" s="21" t="s">
        <v>63</v>
      </c>
      <c r="D8" s="24">
        <v>250000</v>
      </c>
      <c r="E8" s="22">
        <v>249.72874999999999</v>
      </c>
      <c r="F8" s="23">
        <v>0.75410207856714695</v>
      </c>
      <c r="G8" s="22">
        <v>6.6075999999999997</v>
      </c>
    </row>
    <row r="9" spans="1:9" ht="10.5" x14ac:dyDescent="0.25">
      <c r="A9" s="20" t="s">
        <v>25</v>
      </c>
      <c r="B9" s="20"/>
      <c r="C9" s="20"/>
      <c r="D9" s="20"/>
      <c r="E9" s="25">
        <f>SUM(E6:E8)</f>
        <v>703.26271300000008</v>
      </c>
      <c r="F9" s="26">
        <f>SUM(F6:F8)</f>
        <v>2.1236316349321869</v>
      </c>
      <c r="G9" s="25"/>
      <c r="H9" s="14"/>
      <c r="I9" s="14"/>
    </row>
    <row r="10" spans="1:9" x14ac:dyDescent="0.2">
      <c r="A10" s="21"/>
      <c r="B10" s="21"/>
      <c r="C10" s="21"/>
      <c r="D10" s="21"/>
      <c r="E10" s="22"/>
      <c r="F10" s="23"/>
      <c r="G10" s="22"/>
    </row>
    <row r="11" spans="1:9" ht="10.5" x14ac:dyDescent="0.25">
      <c r="A11" s="20" t="s">
        <v>26</v>
      </c>
      <c r="B11" s="20"/>
      <c r="C11" s="20"/>
      <c r="D11" s="20"/>
      <c r="E11" s="25">
        <f>E9</f>
        <v>703.26271300000008</v>
      </c>
      <c r="F11" s="26">
        <f>F9</f>
        <v>2.1236316349321869</v>
      </c>
      <c r="G11" s="25"/>
      <c r="H11" s="14"/>
      <c r="I11" s="14"/>
    </row>
    <row r="12" spans="1:9" ht="10.5" x14ac:dyDescent="0.25">
      <c r="A12" s="20"/>
      <c r="B12" s="20"/>
      <c r="C12" s="20"/>
      <c r="D12" s="20"/>
      <c r="E12" s="25"/>
      <c r="F12" s="26"/>
      <c r="G12" s="25"/>
      <c r="H12" s="14"/>
      <c r="I12" s="14"/>
    </row>
    <row r="13" spans="1:9" ht="10.5" x14ac:dyDescent="0.25">
      <c r="A13" s="20" t="s">
        <v>28</v>
      </c>
      <c r="B13" s="20"/>
      <c r="C13" s="20"/>
      <c r="D13" s="20"/>
      <c r="E13" s="25">
        <f>E15-(E9)</f>
        <v>32412.777820200001</v>
      </c>
      <c r="F13" s="26">
        <f>F15-(F9)</f>
        <v>97.876368365067819</v>
      </c>
      <c r="G13" s="25"/>
      <c r="H13" s="14"/>
      <c r="I13" s="14"/>
    </row>
    <row r="14" spans="1:9" ht="10.5" x14ac:dyDescent="0.25">
      <c r="A14" s="20"/>
      <c r="B14" s="20"/>
      <c r="C14" s="20"/>
      <c r="D14" s="20"/>
      <c r="E14" s="25"/>
      <c r="F14" s="26"/>
      <c r="G14" s="25"/>
      <c r="H14" s="14"/>
      <c r="I14" s="14"/>
    </row>
    <row r="15" spans="1:9" ht="10.5" x14ac:dyDescent="0.25">
      <c r="A15" s="27" t="s">
        <v>27</v>
      </c>
      <c r="B15" s="27"/>
      <c r="C15" s="27"/>
      <c r="D15" s="27"/>
      <c r="E15" s="28">
        <v>33116.040533200001</v>
      </c>
      <c r="F15" s="29">
        <v>100</v>
      </c>
      <c r="G15" s="28"/>
      <c r="H15" s="14"/>
      <c r="I15" s="14"/>
    </row>
    <row r="17" spans="1:4" ht="10.5" x14ac:dyDescent="0.25">
      <c r="A17" s="14" t="s">
        <v>32</v>
      </c>
    </row>
    <row r="18" spans="1:4" ht="10.5" x14ac:dyDescent="0.25">
      <c r="A18" s="14" t="s">
        <v>33</v>
      </c>
    </row>
    <row r="19" spans="1:4" ht="10.5" x14ac:dyDescent="0.25">
      <c r="A19" s="14" t="s">
        <v>34</v>
      </c>
      <c r="B19" s="14"/>
      <c r="C19" s="30" t="s">
        <v>36</v>
      </c>
      <c r="D19" s="14" t="s">
        <v>35</v>
      </c>
    </row>
    <row r="20" spans="1:4" x14ac:dyDescent="0.2">
      <c r="A20" s="7" t="s">
        <v>72</v>
      </c>
      <c r="C20" s="31">
        <v>1161.5237999999999</v>
      </c>
      <c r="D20" s="31">
        <v>1199.1081999999999</v>
      </c>
    </row>
    <row r="21" spans="1:4" x14ac:dyDescent="0.2">
      <c r="A21" s="7" t="s">
        <v>943</v>
      </c>
      <c r="C21" s="31">
        <v>1000</v>
      </c>
      <c r="D21" s="31">
        <v>1000</v>
      </c>
    </row>
    <row r="22" spans="1:4" x14ac:dyDescent="0.2">
      <c r="A22" s="7" t="s">
        <v>944</v>
      </c>
      <c r="C22" s="31">
        <v>1000.3516</v>
      </c>
      <c r="D22" s="31">
        <v>1000.7216</v>
      </c>
    </row>
    <row r="23" spans="1:4" x14ac:dyDescent="0.2">
      <c r="A23" s="7" t="s">
        <v>73</v>
      </c>
      <c r="C23" s="31">
        <v>1163.9218000000001</v>
      </c>
      <c r="D23" s="31">
        <v>1201.8893</v>
      </c>
    </row>
    <row r="24" spans="1:4" x14ac:dyDescent="0.2">
      <c r="A24" s="7" t="s">
        <v>945</v>
      </c>
      <c r="C24" s="31">
        <v>1000</v>
      </c>
      <c r="D24" s="31">
        <v>1000.0005</v>
      </c>
    </row>
    <row r="25" spans="1:4" x14ac:dyDescent="0.2">
      <c r="A25" s="7" t="s">
        <v>946</v>
      </c>
      <c r="C25" s="31">
        <v>1000.3524</v>
      </c>
      <c r="D25" s="31">
        <v>1000.7236</v>
      </c>
    </row>
    <row r="26" spans="1:4" x14ac:dyDescent="0.2">
      <c r="A26" s="7" t="s">
        <v>947</v>
      </c>
      <c r="C26" s="31">
        <v>10.564</v>
      </c>
      <c r="D26" s="31">
        <v>10.9086</v>
      </c>
    </row>
    <row r="27" spans="1:4" x14ac:dyDescent="0.2">
      <c r="A27" s="7" t="s">
        <v>948</v>
      </c>
      <c r="C27" s="31">
        <v>10.564</v>
      </c>
      <c r="D27" s="31">
        <v>10.9086</v>
      </c>
    </row>
    <row r="28" spans="1:4" x14ac:dyDescent="0.2">
      <c r="A28" s="7" t="s">
        <v>949</v>
      </c>
      <c r="C28" s="31">
        <v>10</v>
      </c>
      <c r="D28" s="31">
        <v>10</v>
      </c>
    </row>
    <row r="29" spans="1:4" x14ac:dyDescent="0.2">
      <c r="A29" s="7" t="s">
        <v>950</v>
      </c>
      <c r="C29" s="31">
        <v>10</v>
      </c>
      <c r="D29" s="31">
        <v>10</v>
      </c>
    </row>
    <row r="31" spans="1:4" ht="10.5" x14ac:dyDescent="0.25">
      <c r="A31" s="14" t="s">
        <v>38</v>
      </c>
    </row>
    <row r="32" spans="1:4" ht="10.5" x14ac:dyDescent="0.25">
      <c r="A32" s="84" t="s">
        <v>57</v>
      </c>
      <c r="B32" s="85"/>
      <c r="C32" s="35" t="s">
        <v>58</v>
      </c>
    </row>
    <row r="33" spans="1:5" x14ac:dyDescent="0.2">
      <c r="A33" s="80" t="s">
        <v>943</v>
      </c>
      <c r="B33" s="81"/>
      <c r="C33" s="36">
        <v>31.824164570000001</v>
      </c>
    </row>
    <row r="34" spans="1:5" x14ac:dyDescent="0.2">
      <c r="A34" s="80" t="s">
        <v>944</v>
      </c>
      <c r="B34" s="81"/>
      <c r="C34" s="36">
        <v>31.599412749999999</v>
      </c>
    </row>
    <row r="35" spans="1:5" x14ac:dyDescent="0.2">
      <c r="A35" s="80" t="s">
        <v>945</v>
      </c>
      <c r="B35" s="81"/>
      <c r="C35" s="36">
        <v>32.191136440000001</v>
      </c>
    </row>
    <row r="36" spans="1:5" x14ac:dyDescent="0.2">
      <c r="A36" s="80" t="s">
        <v>946</v>
      </c>
      <c r="B36" s="81"/>
      <c r="C36" s="36">
        <v>31.772765679999999</v>
      </c>
    </row>
    <row r="37" spans="1:5" x14ac:dyDescent="0.2">
      <c r="A37" s="7" t="s">
        <v>59</v>
      </c>
    </row>
    <row r="38" spans="1:5" x14ac:dyDescent="0.2">
      <c r="A38" s="7" t="s">
        <v>37</v>
      </c>
    </row>
    <row r="40" spans="1:5" ht="10.5" x14ac:dyDescent="0.25">
      <c r="A40" s="14" t="s">
        <v>934</v>
      </c>
      <c r="D40" s="58">
        <v>6.6809093822624505E-4</v>
      </c>
      <c r="E40" s="10" t="s">
        <v>42</v>
      </c>
    </row>
    <row r="42" spans="1:5" ht="27" customHeight="1" x14ac:dyDescent="0.35">
      <c r="A42" s="86" t="s">
        <v>852</v>
      </c>
      <c r="B42" s="87"/>
      <c r="C42" s="87"/>
      <c r="D42" s="30" t="s">
        <v>39</v>
      </c>
    </row>
    <row r="44" spans="1:5" ht="10.5" x14ac:dyDescent="0.25">
      <c r="A44" s="14" t="s">
        <v>935</v>
      </c>
    </row>
    <row r="46" spans="1:5" ht="10.5" x14ac:dyDescent="0.25">
      <c r="A46" s="51" t="s">
        <v>820</v>
      </c>
    </row>
    <row r="47" spans="1:5" x14ac:dyDescent="0.2">
      <c r="A47" s="52"/>
    </row>
    <row r="48" spans="1:5"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ht="10.5" x14ac:dyDescent="0.25">
      <c r="A60" s="51" t="s">
        <v>951</v>
      </c>
    </row>
    <row r="61" spans="1:1" x14ac:dyDescent="0.2">
      <c r="A61" s="53"/>
    </row>
    <row r="62" spans="1:1" ht="10.5" x14ac:dyDescent="0.25">
      <c r="A62" s="51" t="s">
        <v>821</v>
      </c>
    </row>
    <row r="63" spans="1:1" x14ac:dyDescent="0.2">
      <c r="A63" s="53"/>
    </row>
    <row r="64" spans="1:1"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2"/>
    </row>
  </sheetData>
  <mergeCells count="7">
    <mergeCell ref="A42:C42"/>
    <mergeCell ref="A1:G1"/>
    <mergeCell ref="A32:B32"/>
    <mergeCell ref="A33:B33"/>
    <mergeCell ref="A34:B34"/>
    <mergeCell ref="A35:B35"/>
    <mergeCell ref="A36:B36"/>
  </mergeCells>
  <conditionalFormatting sqref="F2:F3">
    <cfRule type="cellIs" dxfId="79" priority="2" stopIfTrue="1" operator="between">
      <formula>0.009</formula>
      <formula>-0.009</formula>
    </cfRule>
  </conditionalFormatting>
  <conditionalFormatting sqref="F5:F65534">
    <cfRule type="cellIs" dxfId="78"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27"/>
  <sheetViews>
    <sheetView workbookViewId="0">
      <selection sqref="A1:F1"/>
    </sheetView>
  </sheetViews>
  <sheetFormatPr defaultColWidth="9.1796875" defaultRowHeight="10" x14ac:dyDescent="0.2"/>
  <cols>
    <col min="1" max="1" width="38.7265625" style="7" bestFit="1" customWidth="1"/>
    <col min="2" max="2" width="28" style="7" bestFit="1" customWidth="1"/>
    <col min="3" max="3" width="35.453125" style="7" bestFit="1" customWidth="1"/>
    <col min="4" max="4" width="15.54296875" style="7" bestFit="1" customWidth="1"/>
    <col min="5" max="5" width="25.453125" style="10" customWidth="1"/>
    <col min="6" max="6" width="17.26953125" style="11" customWidth="1"/>
    <col min="7" max="7" width="29.26953125" style="7" customWidth="1"/>
    <col min="8" max="8" width="20.26953125" style="7" customWidth="1"/>
    <col min="9" max="16384" width="9.1796875" style="7"/>
  </cols>
  <sheetData>
    <row r="1" spans="1:9" s="1" customFormat="1" ht="15" customHeight="1" x14ac:dyDescent="0.25">
      <c r="A1" s="82" t="s">
        <v>855</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86</v>
      </c>
      <c r="B7" s="21" t="s">
        <v>85</v>
      </c>
      <c r="C7" s="21" t="s">
        <v>87</v>
      </c>
      <c r="D7" s="24">
        <v>10000000</v>
      </c>
      <c r="E7" s="22">
        <v>95875</v>
      </c>
      <c r="F7" s="23">
        <v>8.1600956374767701</v>
      </c>
    </row>
    <row r="8" spans="1:9" x14ac:dyDescent="0.2">
      <c r="A8" s="21" t="s">
        <v>89</v>
      </c>
      <c r="B8" s="21" t="s">
        <v>88</v>
      </c>
      <c r="C8" s="21" t="s">
        <v>87</v>
      </c>
      <c r="D8" s="24">
        <v>5500000</v>
      </c>
      <c r="E8" s="22">
        <v>86429.75</v>
      </c>
      <c r="F8" s="23">
        <v>7.3561932299682704</v>
      </c>
    </row>
    <row r="9" spans="1:9" x14ac:dyDescent="0.2">
      <c r="A9" s="21" t="s">
        <v>91</v>
      </c>
      <c r="B9" s="21" t="s">
        <v>90</v>
      </c>
      <c r="C9" s="21" t="s">
        <v>92</v>
      </c>
      <c r="D9" s="24">
        <v>2400000</v>
      </c>
      <c r="E9" s="22">
        <v>64864.800000000003</v>
      </c>
      <c r="F9" s="23">
        <v>5.5207611108819101</v>
      </c>
    </row>
    <row r="10" spans="1:9" x14ac:dyDescent="0.2">
      <c r="A10" s="21" t="s">
        <v>94</v>
      </c>
      <c r="B10" s="21" t="s">
        <v>93</v>
      </c>
      <c r="C10" s="21" t="s">
        <v>95</v>
      </c>
      <c r="D10" s="24">
        <v>4200000</v>
      </c>
      <c r="E10" s="22">
        <v>60288.9</v>
      </c>
      <c r="F10" s="23">
        <v>5.1312979387564397</v>
      </c>
    </row>
    <row r="11" spans="1:9" x14ac:dyDescent="0.2">
      <c r="A11" s="21" t="s">
        <v>97</v>
      </c>
      <c r="B11" s="21" t="s">
        <v>96</v>
      </c>
      <c r="C11" s="21" t="s">
        <v>87</v>
      </c>
      <c r="D11" s="24">
        <v>5800000</v>
      </c>
      <c r="E11" s="22">
        <v>56463</v>
      </c>
      <c r="F11" s="23">
        <v>4.8056686308094001</v>
      </c>
    </row>
    <row r="12" spans="1:9" x14ac:dyDescent="0.2">
      <c r="A12" s="21" t="s">
        <v>120</v>
      </c>
      <c r="B12" s="21" t="s">
        <v>119</v>
      </c>
      <c r="C12" s="21" t="s">
        <v>121</v>
      </c>
      <c r="D12" s="24">
        <v>6000000</v>
      </c>
      <c r="E12" s="22">
        <v>51384</v>
      </c>
      <c r="F12" s="23">
        <v>4.3733857025930298</v>
      </c>
    </row>
    <row r="13" spans="1:9" x14ac:dyDescent="0.2">
      <c r="A13" s="21" t="s">
        <v>138</v>
      </c>
      <c r="B13" s="21" t="s">
        <v>137</v>
      </c>
      <c r="C13" s="21" t="s">
        <v>139</v>
      </c>
      <c r="D13" s="24">
        <v>3540000</v>
      </c>
      <c r="E13" s="22">
        <v>35667.269999999997</v>
      </c>
      <c r="F13" s="23">
        <v>3.03570622506082</v>
      </c>
    </row>
    <row r="14" spans="1:9" x14ac:dyDescent="0.2">
      <c r="A14" s="21" t="s">
        <v>110</v>
      </c>
      <c r="B14" s="21" t="s">
        <v>109</v>
      </c>
      <c r="C14" s="21" t="s">
        <v>87</v>
      </c>
      <c r="D14" s="24">
        <v>6350000</v>
      </c>
      <c r="E14" s="22">
        <v>35645.724999999999</v>
      </c>
      <c r="F14" s="23">
        <v>3.0338724909225201</v>
      </c>
    </row>
    <row r="15" spans="1:9" x14ac:dyDescent="0.2">
      <c r="A15" s="21" t="s">
        <v>102</v>
      </c>
      <c r="B15" s="21" t="s">
        <v>101</v>
      </c>
      <c r="C15" s="21" t="s">
        <v>95</v>
      </c>
      <c r="D15" s="24">
        <v>2800000</v>
      </c>
      <c r="E15" s="22">
        <v>32820.199999999997</v>
      </c>
      <c r="F15" s="23">
        <v>2.7933869188121498</v>
      </c>
    </row>
    <row r="16" spans="1:9" x14ac:dyDescent="0.2">
      <c r="A16" s="21" t="s">
        <v>280</v>
      </c>
      <c r="B16" s="21" t="s">
        <v>279</v>
      </c>
      <c r="C16" s="21" t="s">
        <v>174</v>
      </c>
      <c r="D16" s="24">
        <v>1720000</v>
      </c>
      <c r="E16" s="22">
        <v>30804.34</v>
      </c>
      <c r="F16" s="23">
        <v>2.6218134075551598</v>
      </c>
    </row>
    <row r="17" spans="1:6" x14ac:dyDescent="0.2">
      <c r="A17" s="21" t="s">
        <v>141</v>
      </c>
      <c r="B17" s="21" t="s">
        <v>140</v>
      </c>
      <c r="C17" s="21" t="s">
        <v>142</v>
      </c>
      <c r="D17" s="24">
        <v>7700000</v>
      </c>
      <c r="E17" s="22">
        <v>26822.95</v>
      </c>
      <c r="F17" s="23">
        <v>2.2829500628866501</v>
      </c>
    </row>
    <row r="18" spans="1:6" x14ac:dyDescent="0.2">
      <c r="A18" s="21" t="s">
        <v>99</v>
      </c>
      <c r="B18" s="21" t="s">
        <v>98</v>
      </c>
      <c r="C18" s="21" t="s">
        <v>100</v>
      </c>
      <c r="D18" s="24">
        <v>1100000</v>
      </c>
      <c r="E18" s="22">
        <v>26477</v>
      </c>
      <c r="F18" s="23">
        <v>2.25350562913661</v>
      </c>
    </row>
    <row r="19" spans="1:6" x14ac:dyDescent="0.2">
      <c r="A19" s="21" t="s">
        <v>117</v>
      </c>
      <c r="B19" s="21" t="s">
        <v>116</v>
      </c>
      <c r="C19" s="21" t="s">
        <v>118</v>
      </c>
      <c r="D19" s="24">
        <v>12000000</v>
      </c>
      <c r="E19" s="22">
        <v>26436</v>
      </c>
      <c r="F19" s="23">
        <v>2.2500160445615198</v>
      </c>
    </row>
    <row r="20" spans="1:6" x14ac:dyDescent="0.2">
      <c r="A20" s="21" t="s">
        <v>129</v>
      </c>
      <c r="B20" s="21" t="s">
        <v>128</v>
      </c>
      <c r="C20" s="21" t="s">
        <v>130</v>
      </c>
      <c r="D20" s="24">
        <v>17200000</v>
      </c>
      <c r="E20" s="22">
        <v>22910.400000000001</v>
      </c>
      <c r="F20" s="23">
        <v>1.9499458158315299</v>
      </c>
    </row>
    <row r="21" spans="1:6" x14ac:dyDescent="0.2">
      <c r="A21" s="21" t="s">
        <v>126</v>
      </c>
      <c r="B21" s="21" t="s">
        <v>125</v>
      </c>
      <c r="C21" s="21" t="s">
        <v>127</v>
      </c>
      <c r="D21" s="24">
        <v>4000000</v>
      </c>
      <c r="E21" s="22">
        <v>22802</v>
      </c>
      <c r="F21" s="23">
        <v>1.94071969466227</v>
      </c>
    </row>
    <row r="22" spans="1:6" x14ac:dyDescent="0.2">
      <c r="A22" s="21" t="s">
        <v>244</v>
      </c>
      <c r="B22" s="21" t="s">
        <v>243</v>
      </c>
      <c r="C22" s="21" t="s">
        <v>153</v>
      </c>
      <c r="D22" s="24">
        <v>8300000</v>
      </c>
      <c r="E22" s="22">
        <v>20899.400000000001</v>
      </c>
      <c r="F22" s="23">
        <v>1.7787859480144199</v>
      </c>
    </row>
    <row r="23" spans="1:6" x14ac:dyDescent="0.2">
      <c r="A23" s="21" t="s">
        <v>123</v>
      </c>
      <c r="B23" s="21" t="s">
        <v>122</v>
      </c>
      <c r="C23" s="21" t="s">
        <v>124</v>
      </c>
      <c r="D23" s="24">
        <v>18000000</v>
      </c>
      <c r="E23" s="22">
        <v>20700</v>
      </c>
      <c r="F23" s="23">
        <v>1.7618146513248401</v>
      </c>
    </row>
    <row r="24" spans="1:6" x14ac:dyDescent="0.2">
      <c r="A24" s="21" t="s">
        <v>155</v>
      </c>
      <c r="B24" s="21" t="s">
        <v>154</v>
      </c>
      <c r="C24" s="21" t="s">
        <v>95</v>
      </c>
      <c r="D24" s="24">
        <v>1620000</v>
      </c>
      <c r="E24" s="22">
        <v>19471.59</v>
      </c>
      <c r="F24" s="23">
        <v>1.6572624418642601</v>
      </c>
    </row>
    <row r="25" spans="1:6" x14ac:dyDescent="0.2">
      <c r="A25" s="21" t="s">
        <v>600</v>
      </c>
      <c r="B25" s="21" t="s">
        <v>599</v>
      </c>
      <c r="C25" s="21" t="s">
        <v>139</v>
      </c>
      <c r="D25" s="24">
        <v>1275602</v>
      </c>
      <c r="E25" s="22">
        <v>19345.779930000001</v>
      </c>
      <c r="F25" s="23">
        <v>1.64655451797005</v>
      </c>
    </row>
    <row r="26" spans="1:6" x14ac:dyDescent="0.2">
      <c r="A26" s="21" t="s">
        <v>310</v>
      </c>
      <c r="B26" s="21" t="s">
        <v>309</v>
      </c>
      <c r="C26" s="21" t="s">
        <v>148</v>
      </c>
      <c r="D26" s="24">
        <v>8600000</v>
      </c>
      <c r="E26" s="22">
        <v>18881.3</v>
      </c>
      <c r="F26" s="23">
        <v>1.60702178628308</v>
      </c>
    </row>
    <row r="27" spans="1:6" x14ac:dyDescent="0.2">
      <c r="A27" s="21" t="s">
        <v>107</v>
      </c>
      <c r="B27" s="21" t="s">
        <v>106</v>
      </c>
      <c r="C27" s="21" t="s">
        <v>108</v>
      </c>
      <c r="D27" s="24">
        <v>3900000</v>
      </c>
      <c r="E27" s="22">
        <v>18872.099999999999</v>
      </c>
      <c r="F27" s="23">
        <v>1.6062387575491599</v>
      </c>
    </row>
    <row r="28" spans="1:6" x14ac:dyDescent="0.2">
      <c r="A28" s="21" t="s">
        <v>112</v>
      </c>
      <c r="B28" s="21" t="s">
        <v>111</v>
      </c>
      <c r="C28" s="21" t="s">
        <v>113</v>
      </c>
      <c r="D28" s="24">
        <v>3000000</v>
      </c>
      <c r="E28" s="22">
        <v>18030</v>
      </c>
      <c r="F28" s="23">
        <v>1.53456609484961</v>
      </c>
    </row>
    <row r="29" spans="1:6" x14ac:dyDescent="0.2">
      <c r="A29" s="21" t="s">
        <v>273</v>
      </c>
      <c r="B29" s="21" t="s">
        <v>272</v>
      </c>
      <c r="C29" s="21" t="s">
        <v>113</v>
      </c>
      <c r="D29" s="24">
        <v>4500000</v>
      </c>
      <c r="E29" s="22">
        <v>17977.5</v>
      </c>
      <c r="F29" s="23">
        <v>1.5300977243571201</v>
      </c>
    </row>
    <row r="30" spans="1:6" x14ac:dyDescent="0.2">
      <c r="A30" s="21" t="s">
        <v>162</v>
      </c>
      <c r="B30" s="21" t="s">
        <v>161</v>
      </c>
      <c r="C30" s="21" t="s">
        <v>163</v>
      </c>
      <c r="D30" s="24">
        <v>3000000</v>
      </c>
      <c r="E30" s="22">
        <v>16917</v>
      </c>
      <c r="F30" s="23">
        <v>1.4398366404088101</v>
      </c>
    </row>
    <row r="31" spans="1:6" x14ac:dyDescent="0.2">
      <c r="A31" s="21" t="s">
        <v>147</v>
      </c>
      <c r="B31" s="21" t="s">
        <v>146</v>
      </c>
      <c r="C31" s="21" t="s">
        <v>148</v>
      </c>
      <c r="D31" s="24">
        <v>17000000</v>
      </c>
      <c r="E31" s="22">
        <v>16592</v>
      </c>
      <c r="F31" s="23">
        <v>1.41217529926482</v>
      </c>
    </row>
    <row r="32" spans="1:6" x14ac:dyDescent="0.2">
      <c r="A32" s="21" t="s">
        <v>150</v>
      </c>
      <c r="B32" s="21" t="s">
        <v>149</v>
      </c>
      <c r="C32" s="21" t="s">
        <v>136</v>
      </c>
      <c r="D32" s="24">
        <v>2900000</v>
      </c>
      <c r="E32" s="22">
        <v>14849.45</v>
      </c>
      <c r="F32" s="23">
        <v>1.26386369923264</v>
      </c>
    </row>
    <row r="33" spans="1:6" x14ac:dyDescent="0.2">
      <c r="A33" s="21" t="s">
        <v>181</v>
      </c>
      <c r="B33" s="21" t="s">
        <v>180</v>
      </c>
      <c r="C33" s="21" t="s">
        <v>136</v>
      </c>
      <c r="D33" s="24">
        <v>1400000</v>
      </c>
      <c r="E33" s="22">
        <v>13135.5</v>
      </c>
      <c r="F33" s="23">
        <v>1.1179862972211301</v>
      </c>
    </row>
    <row r="34" spans="1:6" x14ac:dyDescent="0.2">
      <c r="A34" s="21" t="s">
        <v>284</v>
      </c>
      <c r="B34" s="21" t="s">
        <v>283</v>
      </c>
      <c r="C34" s="21" t="s">
        <v>174</v>
      </c>
      <c r="D34" s="24">
        <v>650000</v>
      </c>
      <c r="E34" s="22">
        <v>13037.375</v>
      </c>
      <c r="F34" s="23">
        <v>1.10963469999112</v>
      </c>
    </row>
    <row r="35" spans="1:6" x14ac:dyDescent="0.2">
      <c r="A35" s="21" t="s">
        <v>226</v>
      </c>
      <c r="B35" s="21" t="s">
        <v>225</v>
      </c>
      <c r="C35" s="21" t="s">
        <v>87</v>
      </c>
      <c r="D35" s="24">
        <v>700000</v>
      </c>
      <c r="E35" s="22">
        <v>12311.25</v>
      </c>
      <c r="F35" s="23">
        <v>1.04783288048903</v>
      </c>
    </row>
    <row r="36" spans="1:6" x14ac:dyDescent="0.2">
      <c r="A36" s="21" t="s">
        <v>199</v>
      </c>
      <c r="B36" s="21" t="s">
        <v>198</v>
      </c>
      <c r="C36" s="21" t="s">
        <v>153</v>
      </c>
      <c r="D36" s="24">
        <v>1400000</v>
      </c>
      <c r="E36" s="22">
        <v>12178.6</v>
      </c>
      <c r="F36" s="23">
        <v>1.0365427977113399</v>
      </c>
    </row>
    <row r="37" spans="1:6" x14ac:dyDescent="0.2">
      <c r="A37" s="21" t="s">
        <v>608</v>
      </c>
      <c r="B37" s="21" t="s">
        <v>607</v>
      </c>
      <c r="C37" s="21" t="s">
        <v>153</v>
      </c>
      <c r="D37" s="24">
        <v>3600000</v>
      </c>
      <c r="E37" s="22">
        <v>11975.4</v>
      </c>
      <c r="F37" s="23">
        <v>1.0192480761099301</v>
      </c>
    </row>
    <row r="38" spans="1:6" x14ac:dyDescent="0.2">
      <c r="A38" s="21" t="s">
        <v>115</v>
      </c>
      <c r="B38" s="21" t="s">
        <v>114</v>
      </c>
      <c r="C38" s="21" t="s">
        <v>87</v>
      </c>
      <c r="D38" s="24">
        <v>850000</v>
      </c>
      <c r="E38" s="22">
        <v>11714.275</v>
      </c>
      <c r="F38" s="23">
        <v>0.99702325239846901</v>
      </c>
    </row>
    <row r="39" spans="1:6" x14ac:dyDescent="0.2">
      <c r="A39" s="21" t="s">
        <v>622</v>
      </c>
      <c r="B39" s="21" t="s">
        <v>621</v>
      </c>
      <c r="C39" s="21" t="s">
        <v>136</v>
      </c>
      <c r="D39" s="24">
        <v>5900000</v>
      </c>
      <c r="E39" s="22">
        <v>11543.35</v>
      </c>
      <c r="F39" s="23">
        <v>0.98247551475220296</v>
      </c>
    </row>
    <row r="40" spans="1:6" x14ac:dyDescent="0.2">
      <c r="A40" s="21" t="s">
        <v>663</v>
      </c>
      <c r="B40" s="21" t="s">
        <v>662</v>
      </c>
      <c r="C40" s="21" t="s">
        <v>664</v>
      </c>
      <c r="D40" s="24">
        <v>1100000</v>
      </c>
      <c r="E40" s="22">
        <v>11313.5</v>
      </c>
      <c r="F40" s="23">
        <v>0.96291256317698504</v>
      </c>
    </row>
    <row r="41" spans="1:6" x14ac:dyDescent="0.2">
      <c r="A41" s="21" t="s">
        <v>302</v>
      </c>
      <c r="B41" s="21" t="s">
        <v>301</v>
      </c>
      <c r="C41" s="21" t="s">
        <v>105</v>
      </c>
      <c r="D41" s="24">
        <v>1000000</v>
      </c>
      <c r="E41" s="22">
        <v>10978.5</v>
      </c>
      <c r="F41" s="23">
        <v>0.93440010384395</v>
      </c>
    </row>
    <row r="42" spans="1:6" x14ac:dyDescent="0.2">
      <c r="A42" s="21" t="s">
        <v>238</v>
      </c>
      <c r="B42" s="21" t="s">
        <v>237</v>
      </c>
      <c r="C42" s="21" t="s">
        <v>100</v>
      </c>
      <c r="D42" s="24">
        <v>12000000</v>
      </c>
      <c r="E42" s="22">
        <v>10692</v>
      </c>
      <c r="F42" s="23">
        <v>0.91001556772778802</v>
      </c>
    </row>
    <row r="43" spans="1:6" x14ac:dyDescent="0.2">
      <c r="A43" s="21" t="s">
        <v>165</v>
      </c>
      <c r="B43" s="21" t="s">
        <v>164</v>
      </c>
      <c r="C43" s="21" t="s">
        <v>130</v>
      </c>
      <c r="D43" s="24">
        <v>250000</v>
      </c>
      <c r="E43" s="22">
        <v>9750.75</v>
      </c>
      <c r="F43" s="23">
        <v>0.82990406818384999</v>
      </c>
    </row>
    <row r="44" spans="1:6" x14ac:dyDescent="0.2">
      <c r="A44" s="21" t="s">
        <v>144</v>
      </c>
      <c r="B44" s="21" t="s">
        <v>143</v>
      </c>
      <c r="C44" s="21" t="s">
        <v>145</v>
      </c>
      <c r="D44" s="24">
        <v>302862</v>
      </c>
      <c r="E44" s="22">
        <v>9568.1677350000009</v>
      </c>
      <c r="F44" s="23">
        <v>0.81436415950998198</v>
      </c>
    </row>
    <row r="45" spans="1:6" x14ac:dyDescent="0.2">
      <c r="A45" s="21" t="s">
        <v>614</v>
      </c>
      <c r="B45" s="21" t="s">
        <v>613</v>
      </c>
      <c r="C45" s="21" t="s">
        <v>153</v>
      </c>
      <c r="D45" s="24">
        <v>530000</v>
      </c>
      <c r="E45" s="22">
        <v>8658.61</v>
      </c>
      <c r="F45" s="23">
        <v>0.73695004628539995</v>
      </c>
    </row>
    <row r="46" spans="1:6" x14ac:dyDescent="0.2">
      <c r="A46" s="21" t="s">
        <v>194</v>
      </c>
      <c r="B46" s="21" t="s">
        <v>193</v>
      </c>
      <c r="C46" s="21" t="s">
        <v>195</v>
      </c>
      <c r="D46" s="24">
        <v>280000</v>
      </c>
      <c r="E46" s="22">
        <v>6776</v>
      </c>
      <c r="F46" s="23">
        <v>0.57671768489744601</v>
      </c>
    </row>
    <row r="47" spans="1:6" x14ac:dyDescent="0.2">
      <c r="A47" s="21" t="s">
        <v>288</v>
      </c>
      <c r="B47" s="21" t="s">
        <v>287</v>
      </c>
      <c r="C47" s="21" t="s">
        <v>87</v>
      </c>
      <c r="D47" s="24">
        <v>5100000</v>
      </c>
      <c r="E47" s="22">
        <v>6293.4</v>
      </c>
      <c r="F47" s="23">
        <v>0.53564272109409505</v>
      </c>
    </row>
    <row r="48" spans="1:6" x14ac:dyDescent="0.2">
      <c r="A48" s="21" t="s">
        <v>197</v>
      </c>
      <c r="B48" s="21" t="s">
        <v>196</v>
      </c>
      <c r="C48" s="21" t="s">
        <v>100</v>
      </c>
      <c r="D48" s="24">
        <v>2100000</v>
      </c>
      <c r="E48" s="22">
        <v>5210.1000000000004</v>
      </c>
      <c r="F48" s="23">
        <v>0.44344108767476098</v>
      </c>
    </row>
    <row r="49" spans="1:9" x14ac:dyDescent="0.2">
      <c r="A49" s="21" t="s">
        <v>292</v>
      </c>
      <c r="B49" s="21" t="s">
        <v>291</v>
      </c>
      <c r="C49" s="21" t="s">
        <v>124</v>
      </c>
      <c r="D49" s="24">
        <v>1801857</v>
      </c>
      <c r="E49" s="22">
        <v>4975.8281059999999</v>
      </c>
      <c r="F49" s="23">
        <v>0.42350178065819999</v>
      </c>
    </row>
    <row r="50" spans="1:9" x14ac:dyDescent="0.2">
      <c r="A50" s="21" t="s">
        <v>290</v>
      </c>
      <c r="B50" s="21" t="s">
        <v>289</v>
      </c>
      <c r="C50" s="21" t="s">
        <v>174</v>
      </c>
      <c r="D50" s="24">
        <v>732897</v>
      </c>
      <c r="E50" s="22">
        <v>4940.0922289999999</v>
      </c>
      <c r="F50" s="23">
        <v>0.42046023516657899</v>
      </c>
    </row>
    <row r="51" spans="1:9" x14ac:dyDescent="0.2">
      <c r="A51" s="21" t="s">
        <v>448</v>
      </c>
      <c r="B51" s="21" t="s">
        <v>447</v>
      </c>
      <c r="C51" s="21" t="s">
        <v>127</v>
      </c>
      <c r="D51" s="24">
        <v>700000</v>
      </c>
      <c r="E51" s="22">
        <v>4242</v>
      </c>
      <c r="F51" s="23">
        <v>0.36104433579323603</v>
      </c>
    </row>
    <row r="52" spans="1:9" x14ac:dyDescent="0.2">
      <c r="A52" s="21" t="s">
        <v>520</v>
      </c>
      <c r="B52" s="21" t="s">
        <v>519</v>
      </c>
      <c r="C52" s="21" t="s">
        <v>100</v>
      </c>
      <c r="D52" s="24">
        <v>700000</v>
      </c>
      <c r="E52" s="22">
        <v>4052.65</v>
      </c>
      <c r="F52" s="23">
        <v>0.344928412883653</v>
      </c>
    </row>
    <row r="53" spans="1:9" x14ac:dyDescent="0.2">
      <c r="A53" s="21" t="s">
        <v>512</v>
      </c>
      <c r="B53" s="21" t="s">
        <v>511</v>
      </c>
      <c r="C53" s="21" t="s">
        <v>160</v>
      </c>
      <c r="D53" s="24">
        <v>1776652</v>
      </c>
      <c r="E53" s="22">
        <v>3555.9689779999999</v>
      </c>
      <c r="F53" s="23">
        <v>0.30265498768584698</v>
      </c>
    </row>
    <row r="54" spans="1:9" x14ac:dyDescent="0.2">
      <c r="A54" s="21" t="s">
        <v>170</v>
      </c>
      <c r="B54" s="21" t="s">
        <v>169</v>
      </c>
      <c r="C54" s="21" t="s">
        <v>171</v>
      </c>
      <c r="D54" s="24">
        <v>400000</v>
      </c>
      <c r="E54" s="22">
        <v>3266.2</v>
      </c>
      <c r="F54" s="23">
        <v>0.277992222906145</v>
      </c>
    </row>
    <row r="55" spans="1:9" x14ac:dyDescent="0.2">
      <c r="A55" s="21" t="s">
        <v>666</v>
      </c>
      <c r="B55" s="21" t="s">
        <v>665</v>
      </c>
      <c r="C55" s="21" t="s">
        <v>148</v>
      </c>
      <c r="D55" s="24">
        <v>800000</v>
      </c>
      <c r="E55" s="22">
        <v>2574.8000000000002</v>
      </c>
      <c r="F55" s="23">
        <v>0.219145911315517</v>
      </c>
    </row>
    <row r="56" spans="1:9" x14ac:dyDescent="0.2">
      <c r="A56" s="21" t="s">
        <v>203</v>
      </c>
      <c r="B56" s="21" t="s">
        <v>202</v>
      </c>
      <c r="C56" s="21" t="s">
        <v>171</v>
      </c>
      <c r="D56" s="24">
        <v>1100000</v>
      </c>
      <c r="E56" s="22">
        <v>2568.5</v>
      </c>
      <c r="F56" s="23">
        <v>0.21860970685641801</v>
      </c>
    </row>
    <row r="57" spans="1:9" x14ac:dyDescent="0.2">
      <c r="A57" s="21" t="s">
        <v>246</v>
      </c>
      <c r="B57" s="21" t="s">
        <v>245</v>
      </c>
      <c r="C57" s="21" t="s">
        <v>247</v>
      </c>
      <c r="D57" s="24">
        <v>92402</v>
      </c>
      <c r="E57" s="22">
        <v>1559.9767649999999</v>
      </c>
      <c r="F57" s="23">
        <v>0.13277245991803499</v>
      </c>
    </row>
    <row r="58" spans="1:9" ht="10.5" x14ac:dyDescent="0.25">
      <c r="A58" s="20" t="s">
        <v>25</v>
      </c>
      <c r="B58" s="20"/>
      <c r="C58" s="20"/>
      <c r="D58" s="20"/>
      <c r="E58" s="25">
        <f>SUM(E7:E57)</f>
        <v>1075100.248743</v>
      </c>
      <c r="F58" s="26">
        <f>SUM(F7:F57)</f>
        <v>91.503737675284953</v>
      </c>
      <c r="G58" s="14"/>
      <c r="H58" s="14"/>
      <c r="I58" s="14"/>
    </row>
    <row r="59" spans="1:9" x14ac:dyDescent="0.2">
      <c r="A59" s="21"/>
      <c r="B59" s="21"/>
      <c r="C59" s="21"/>
      <c r="D59" s="21"/>
      <c r="E59" s="22"/>
      <c r="F59" s="23"/>
    </row>
    <row r="60" spans="1:9" ht="10.5" x14ac:dyDescent="0.25">
      <c r="A60" s="20" t="s">
        <v>253</v>
      </c>
      <c r="B60" s="21"/>
      <c r="C60" s="21"/>
      <c r="D60" s="21"/>
      <c r="E60" s="22"/>
      <c r="F60" s="23"/>
    </row>
    <row r="61" spans="1:9" x14ac:dyDescent="0.2">
      <c r="A61" s="21"/>
      <c r="B61" s="21" t="s">
        <v>254</v>
      </c>
      <c r="C61" s="21" t="s">
        <v>171</v>
      </c>
      <c r="D61" s="24">
        <v>73500</v>
      </c>
      <c r="E61" s="22">
        <v>7.3499999999999998E-3</v>
      </c>
      <c r="F61" s="23">
        <v>6.2557186894867596E-7</v>
      </c>
    </row>
    <row r="62" spans="1:9" x14ac:dyDescent="0.2">
      <c r="A62" s="21"/>
      <c r="B62" s="21" t="s">
        <v>667</v>
      </c>
      <c r="C62" s="21" t="s">
        <v>195</v>
      </c>
      <c r="D62" s="24">
        <v>45000</v>
      </c>
      <c r="E62" s="22">
        <v>4.4999999999999997E-3</v>
      </c>
      <c r="F62" s="23">
        <v>3.8300318507061802E-7</v>
      </c>
    </row>
    <row r="63" spans="1:9" ht="10.5" x14ac:dyDescent="0.25">
      <c r="A63" s="20" t="s">
        <v>25</v>
      </c>
      <c r="B63" s="20"/>
      <c r="C63" s="20"/>
      <c r="D63" s="20"/>
      <c r="E63" s="25">
        <f>SUM(E60:E62)</f>
        <v>1.1849999999999999E-2</v>
      </c>
      <c r="F63" s="26">
        <f>SUM(F60:F62)</f>
        <v>1.008575054019294E-6</v>
      </c>
      <c r="G63" s="14"/>
      <c r="H63" s="14"/>
      <c r="I63" s="14"/>
    </row>
    <row r="64" spans="1:9" x14ac:dyDescent="0.2">
      <c r="A64" s="21"/>
      <c r="B64" s="21"/>
      <c r="C64" s="21"/>
      <c r="D64" s="21"/>
      <c r="E64" s="22"/>
      <c r="F64" s="23"/>
    </row>
    <row r="65" spans="1:9" ht="10.5" x14ac:dyDescent="0.25">
      <c r="A65" s="20" t="s">
        <v>26</v>
      </c>
      <c r="B65" s="20"/>
      <c r="C65" s="20"/>
      <c r="D65" s="20"/>
      <c r="E65" s="25">
        <f>E58+E63</f>
        <v>1075100.2605929999</v>
      </c>
      <c r="F65" s="26">
        <f>F58+F63</f>
        <v>91.503738683860007</v>
      </c>
      <c r="G65" s="14"/>
      <c r="H65" s="14"/>
      <c r="I65" s="14"/>
    </row>
    <row r="66" spans="1:9" ht="10.5" x14ac:dyDescent="0.25">
      <c r="A66" s="20"/>
      <c r="B66" s="20"/>
      <c r="C66" s="20"/>
      <c r="D66" s="20"/>
      <c r="E66" s="25"/>
      <c r="F66" s="26"/>
      <c r="G66" s="14"/>
      <c r="H66" s="14"/>
      <c r="I66" s="14"/>
    </row>
    <row r="67" spans="1:9" ht="10.5" x14ac:dyDescent="0.25">
      <c r="A67" s="20" t="s">
        <v>28</v>
      </c>
      <c r="B67" s="20"/>
      <c r="C67" s="20"/>
      <c r="D67" s="20"/>
      <c r="E67" s="25">
        <f>E69-(E58+E63)</f>
        <v>99824.694448900176</v>
      </c>
      <c r="F67" s="26">
        <f>F69-(F58+F63)</f>
        <v>8.4962613161399929</v>
      </c>
      <c r="G67" s="14"/>
      <c r="H67" s="14"/>
      <c r="I67" s="14"/>
    </row>
    <row r="68" spans="1:9" ht="10.5" x14ac:dyDescent="0.25">
      <c r="A68" s="20"/>
      <c r="B68" s="20"/>
      <c r="C68" s="20"/>
      <c r="D68" s="20"/>
      <c r="E68" s="25"/>
      <c r="F68" s="26"/>
      <c r="G68" s="14"/>
      <c r="H68" s="14"/>
      <c r="I68" s="14"/>
    </row>
    <row r="69" spans="1:9" ht="10.5" x14ac:dyDescent="0.25">
      <c r="A69" s="27" t="s">
        <v>27</v>
      </c>
      <c r="B69" s="27"/>
      <c r="C69" s="27"/>
      <c r="D69" s="27"/>
      <c r="E69" s="28">
        <v>1174924.9550419</v>
      </c>
      <c r="F69" s="29">
        <v>100</v>
      </c>
      <c r="G69" s="14"/>
      <c r="H69" s="14"/>
      <c r="I69" s="14"/>
    </row>
    <row r="70" spans="1:9" ht="10.5" x14ac:dyDescent="0.25">
      <c r="F70" s="15" t="s">
        <v>29</v>
      </c>
    </row>
    <row r="71" spans="1:9" ht="10.5" x14ac:dyDescent="0.25">
      <c r="A71" s="14" t="s">
        <v>31</v>
      </c>
    </row>
    <row r="72" spans="1:9" ht="10.5" x14ac:dyDescent="0.25">
      <c r="A72" s="14" t="s">
        <v>44</v>
      </c>
    </row>
    <row r="74" spans="1:9" ht="10.5" x14ac:dyDescent="0.25">
      <c r="A74" s="14" t="s">
        <v>32</v>
      </c>
    </row>
    <row r="75" spans="1:9" ht="10.5" x14ac:dyDescent="0.25">
      <c r="A75" s="14" t="s">
        <v>33</v>
      </c>
    </row>
    <row r="76" spans="1:9" ht="10.5" x14ac:dyDescent="0.25">
      <c r="A76" s="14" t="s">
        <v>34</v>
      </c>
      <c r="B76" s="14"/>
      <c r="C76" s="30" t="s">
        <v>36</v>
      </c>
      <c r="D76" s="14" t="s">
        <v>35</v>
      </c>
    </row>
    <row r="77" spans="1:9" x14ac:dyDescent="0.2">
      <c r="A77" s="7" t="s">
        <v>72</v>
      </c>
      <c r="C77" s="31">
        <v>961.48009999999999</v>
      </c>
      <c r="D77" s="31">
        <v>1144.3501000000001</v>
      </c>
    </row>
    <row r="78" spans="1:9" x14ac:dyDescent="0.2">
      <c r="A78" s="7" t="s">
        <v>80</v>
      </c>
      <c r="C78" s="31">
        <v>47.287500000000001</v>
      </c>
      <c r="D78" s="31">
        <v>52.783700000000003</v>
      </c>
    </row>
    <row r="79" spans="1:9" x14ac:dyDescent="0.2">
      <c r="A79" s="7" t="s">
        <v>73</v>
      </c>
      <c r="C79" s="31">
        <v>1050.4775999999999</v>
      </c>
      <c r="D79" s="31">
        <v>1255.7175999999999</v>
      </c>
    </row>
    <row r="80" spans="1:9" x14ac:dyDescent="0.2">
      <c r="A80" s="7" t="s">
        <v>81</v>
      </c>
      <c r="C80" s="31">
        <v>53.648800000000001</v>
      </c>
      <c r="D80" s="31">
        <v>59.445399999999999</v>
      </c>
    </row>
    <row r="82" spans="1:4" ht="10.5" x14ac:dyDescent="0.25">
      <c r="A82" s="14" t="s">
        <v>38</v>
      </c>
    </row>
    <row r="83" spans="1:4" ht="10.5" x14ac:dyDescent="0.25">
      <c r="A83" s="84" t="s">
        <v>57</v>
      </c>
      <c r="B83" s="85"/>
      <c r="C83" s="35" t="s">
        <v>58</v>
      </c>
    </row>
    <row r="84" spans="1:4" x14ac:dyDescent="0.2">
      <c r="A84" s="80" t="s">
        <v>80</v>
      </c>
      <c r="B84" s="81"/>
      <c r="C84" s="36">
        <v>3</v>
      </c>
    </row>
    <row r="85" spans="1:4" x14ac:dyDescent="0.2">
      <c r="A85" s="80" t="s">
        <v>81</v>
      </c>
      <c r="B85" s="81"/>
      <c r="C85" s="36">
        <v>4</v>
      </c>
    </row>
    <row r="86" spans="1:4" x14ac:dyDescent="0.2">
      <c r="A86" s="7" t="s">
        <v>59</v>
      </c>
    </row>
    <row r="87" spans="1:4" x14ac:dyDescent="0.2">
      <c r="A87" s="7" t="s">
        <v>37</v>
      </c>
    </row>
    <row r="89" spans="1:4" ht="10.5" x14ac:dyDescent="0.25">
      <c r="A89" s="14" t="s">
        <v>40</v>
      </c>
      <c r="D89" s="32">
        <v>7.5130735993809594E-2</v>
      </c>
    </row>
    <row r="91" spans="1:4" ht="10.5" x14ac:dyDescent="0.25">
      <c r="A91" s="91" t="s">
        <v>852</v>
      </c>
      <c r="B91" s="91"/>
      <c r="C91" s="91"/>
      <c r="D91" s="30" t="s">
        <v>39</v>
      </c>
    </row>
    <row r="92" spans="1:4" x14ac:dyDescent="0.2">
      <c r="A92" s="7" t="s">
        <v>853</v>
      </c>
    </row>
    <row r="93" spans="1:4" x14ac:dyDescent="0.2">
      <c r="A93" s="50" t="s">
        <v>854</v>
      </c>
    </row>
    <row r="95" spans="1:4" ht="10.5" x14ac:dyDescent="0.25">
      <c r="A95" s="14" t="s">
        <v>827</v>
      </c>
    </row>
    <row r="96" spans="1:4" ht="10.5" x14ac:dyDescent="0.25">
      <c r="A96" s="14"/>
    </row>
    <row r="97" spans="1:1" ht="10.5" x14ac:dyDescent="0.25">
      <c r="A97" s="51" t="s">
        <v>820</v>
      </c>
    </row>
    <row r="98" spans="1:1" x14ac:dyDescent="0.2">
      <c r="A98" s="52"/>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ht="10.5" x14ac:dyDescent="0.25">
      <c r="A111" s="51" t="s">
        <v>830</v>
      </c>
    </row>
    <row r="112" spans="1:1" x14ac:dyDescent="0.2">
      <c r="A112" s="53"/>
    </row>
    <row r="113" spans="1:1" ht="10.5" x14ac:dyDescent="0.25">
      <c r="A113" s="51" t="s">
        <v>821</v>
      </c>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7" spans="1:1" ht="10.5" x14ac:dyDescent="0.25">
      <c r="A127" s="14" t="s">
        <v>831</v>
      </c>
    </row>
  </sheetData>
  <mergeCells count="5">
    <mergeCell ref="A1:F1"/>
    <mergeCell ref="A83:B83"/>
    <mergeCell ref="A84:B84"/>
    <mergeCell ref="A85:B85"/>
    <mergeCell ref="A91:C91"/>
  </mergeCells>
  <conditionalFormatting sqref="F2:F3">
    <cfRule type="cellIs" dxfId="45" priority="2" stopIfTrue="1" operator="between">
      <formula>0.009</formula>
      <formula>-0.009</formula>
    </cfRule>
  </conditionalFormatting>
  <conditionalFormatting sqref="F5:F65538">
    <cfRule type="cellIs" dxfId="44" priority="1" stopIfTrue="1" operator="between">
      <formula>0.009</formula>
      <formula>-0.009</formula>
    </cfRule>
  </conditionalFormatting>
  <hyperlinks>
    <hyperlink ref="A93" r:id="rId1"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23"/>
  <sheetViews>
    <sheetView workbookViewId="0">
      <selection sqref="A1:F1"/>
    </sheetView>
  </sheetViews>
  <sheetFormatPr defaultColWidth="9.1796875" defaultRowHeight="10" x14ac:dyDescent="0.2"/>
  <cols>
    <col min="1" max="1" width="38.7265625" style="7" bestFit="1" customWidth="1"/>
    <col min="2" max="2" width="32.1796875" style="7" bestFit="1" customWidth="1"/>
    <col min="3" max="3" width="35.453125" style="7" bestFit="1" customWidth="1"/>
    <col min="4" max="4" width="15.54296875" style="7" bestFit="1" customWidth="1"/>
    <col min="5" max="5" width="27.453125" style="10" customWidth="1"/>
    <col min="6" max="6" width="16.26953125" style="11" customWidth="1"/>
    <col min="7" max="7" width="29.26953125" style="7" customWidth="1"/>
    <col min="8" max="8" width="20.26953125" style="7" customWidth="1"/>
    <col min="9" max="16384" width="9.1796875" style="7"/>
  </cols>
  <sheetData>
    <row r="1" spans="1:9" s="1" customFormat="1" ht="14" x14ac:dyDescent="0.25">
      <c r="A1" s="82" t="s">
        <v>18</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89</v>
      </c>
      <c r="B7" s="21" t="s">
        <v>88</v>
      </c>
      <c r="C7" s="21" t="s">
        <v>87</v>
      </c>
      <c r="D7" s="24">
        <v>1125000</v>
      </c>
      <c r="E7" s="22">
        <v>17678.8125</v>
      </c>
      <c r="F7" s="23">
        <v>6.2112679568186602</v>
      </c>
    </row>
    <row r="8" spans="1:9" x14ac:dyDescent="0.2">
      <c r="A8" s="21" t="s">
        <v>86</v>
      </c>
      <c r="B8" s="21" t="s">
        <v>85</v>
      </c>
      <c r="C8" s="21" t="s">
        <v>87</v>
      </c>
      <c r="D8" s="24">
        <v>1775000</v>
      </c>
      <c r="E8" s="22">
        <v>17017.8125</v>
      </c>
      <c r="F8" s="23">
        <v>5.9790324421619401</v>
      </c>
    </row>
    <row r="9" spans="1:9" x14ac:dyDescent="0.2">
      <c r="A9" s="21" t="s">
        <v>99</v>
      </c>
      <c r="B9" s="21" t="s">
        <v>98</v>
      </c>
      <c r="C9" s="21" t="s">
        <v>100</v>
      </c>
      <c r="D9" s="24">
        <v>425000</v>
      </c>
      <c r="E9" s="22">
        <v>10229.75</v>
      </c>
      <c r="F9" s="23">
        <v>3.5941168775485202</v>
      </c>
    </row>
    <row r="10" spans="1:9" x14ac:dyDescent="0.2">
      <c r="A10" s="21" t="s">
        <v>94</v>
      </c>
      <c r="B10" s="21" t="s">
        <v>93</v>
      </c>
      <c r="C10" s="21" t="s">
        <v>95</v>
      </c>
      <c r="D10" s="24">
        <v>550000</v>
      </c>
      <c r="E10" s="22">
        <v>7894.9750000000004</v>
      </c>
      <c r="F10" s="23">
        <v>2.77381782500292</v>
      </c>
    </row>
    <row r="11" spans="1:9" x14ac:dyDescent="0.2">
      <c r="A11" s="21" t="s">
        <v>669</v>
      </c>
      <c r="B11" s="21" t="s">
        <v>668</v>
      </c>
      <c r="C11" s="21" t="s">
        <v>171</v>
      </c>
      <c r="D11" s="24">
        <v>1700000</v>
      </c>
      <c r="E11" s="22">
        <v>7196.95</v>
      </c>
      <c r="F11" s="23">
        <v>2.5285739594684902</v>
      </c>
    </row>
    <row r="12" spans="1:9" x14ac:dyDescent="0.2">
      <c r="A12" s="21" t="s">
        <v>110</v>
      </c>
      <c r="B12" s="21" t="s">
        <v>109</v>
      </c>
      <c r="C12" s="21" t="s">
        <v>87</v>
      </c>
      <c r="D12" s="24">
        <v>1250000</v>
      </c>
      <c r="E12" s="22">
        <v>7016.875</v>
      </c>
      <c r="F12" s="23">
        <v>2.4653064703583398</v>
      </c>
    </row>
    <row r="13" spans="1:9" x14ac:dyDescent="0.2">
      <c r="A13" s="21" t="s">
        <v>226</v>
      </c>
      <c r="B13" s="21" t="s">
        <v>225</v>
      </c>
      <c r="C13" s="21" t="s">
        <v>87</v>
      </c>
      <c r="D13" s="24">
        <v>375000</v>
      </c>
      <c r="E13" s="22">
        <v>6595.3125</v>
      </c>
      <c r="F13" s="23">
        <v>2.3171948453243401</v>
      </c>
    </row>
    <row r="14" spans="1:9" x14ac:dyDescent="0.2">
      <c r="A14" s="21" t="s">
        <v>91</v>
      </c>
      <c r="B14" s="21" t="s">
        <v>90</v>
      </c>
      <c r="C14" s="21" t="s">
        <v>92</v>
      </c>
      <c r="D14" s="24">
        <v>240000</v>
      </c>
      <c r="E14" s="22">
        <v>6486.48</v>
      </c>
      <c r="F14" s="23">
        <v>2.2789576718767202</v>
      </c>
    </row>
    <row r="15" spans="1:9" x14ac:dyDescent="0.2">
      <c r="A15" s="21" t="s">
        <v>558</v>
      </c>
      <c r="B15" s="21" t="s">
        <v>557</v>
      </c>
      <c r="C15" s="21" t="s">
        <v>87</v>
      </c>
      <c r="D15" s="24">
        <v>4500000</v>
      </c>
      <c r="E15" s="22">
        <v>6477.75</v>
      </c>
      <c r="F15" s="23">
        <v>2.27589047665289</v>
      </c>
    </row>
    <row r="16" spans="1:9" x14ac:dyDescent="0.2">
      <c r="A16" s="21" t="s">
        <v>331</v>
      </c>
      <c r="B16" s="21" t="s">
        <v>330</v>
      </c>
      <c r="C16" s="21" t="s">
        <v>192</v>
      </c>
      <c r="D16" s="24">
        <v>330000</v>
      </c>
      <c r="E16" s="22">
        <v>6408.7650000000003</v>
      </c>
      <c r="F16" s="23">
        <v>2.2516533102707501</v>
      </c>
    </row>
    <row r="17" spans="1:6" x14ac:dyDescent="0.2">
      <c r="A17" s="21" t="s">
        <v>624</v>
      </c>
      <c r="B17" s="21" t="s">
        <v>623</v>
      </c>
      <c r="C17" s="21" t="s">
        <v>105</v>
      </c>
      <c r="D17" s="24">
        <v>170000</v>
      </c>
      <c r="E17" s="22">
        <v>6192.8450000000003</v>
      </c>
      <c r="F17" s="23">
        <v>2.1757920510806201</v>
      </c>
    </row>
    <row r="18" spans="1:6" x14ac:dyDescent="0.2">
      <c r="A18" s="21" t="s">
        <v>102</v>
      </c>
      <c r="B18" s="21" t="s">
        <v>101</v>
      </c>
      <c r="C18" s="21" t="s">
        <v>95</v>
      </c>
      <c r="D18" s="24">
        <v>525000</v>
      </c>
      <c r="E18" s="22">
        <v>6153.7875000000004</v>
      </c>
      <c r="F18" s="23">
        <v>2.1620696023458099</v>
      </c>
    </row>
    <row r="19" spans="1:6" x14ac:dyDescent="0.2">
      <c r="A19" s="21" t="s">
        <v>598</v>
      </c>
      <c r="B19" s="21" t="s">
        <v>597</v>
      </c>
      <c r="C19" s="21" t="s">
        <v>295</v>
      </c>
      <c r="D19" s="24">
        <v>9800000</v>
      </c>
      <c r="E19" s="22">
        <v>6085.8</v>
      </c>
      <c r="F19" s="23">
        <v>2.1381828972736101</v>
      </c>
    </row>
    <row r="20" spans="1:6" x14ac:dyDescent="0.2">
      <c r="A20" s="21" t="s">
        <v>183</v>
      </c>
      <c r="B20" s="21" t="s">
        <v>182</v>
      </c>
      <c r="C20" s="21" t="s">
        <v>184</v>
      </c>
      <c r="D20" s="24">
        <v>750000</v>
      </c>
      <c r="E20" s="22">
        <v>5809.875</v>
      </c>
      <c r="F20" s="23">
        <v>2.0412395018399501</v>
      </c>
    </row>
    <row r="21" spans="1:6" x14ac:dyDescent="0.2">
      <c r="A21" s="21" t="s">
        <v>157</v>
      </c>
      <c r="B21" s="21" t="s">
        <v>156</v>
      </c>
      <c r="C21" s="21" t="s">
        <v>113</v>
      </c>
      <c r="D21" s="24">
        <v>57500</v>
      </c>
      <c r="E21" s="22">
        <v>5752.1850000000004</v>
      </c>
      <c r="F21" s="23">
        <v>2.0209707169072</v>
      </c>
    </row>
    <row r="22" spans="1:6" x14ac:dyDescent="0.2">
      <c r="A22" s="21" t="s">
        <v>671</v>
      </c>
      <c r="B22" s="21" t="s">
        <v>670</v>
      </c>
      <c r="C22" s="21" t="s">
        <v>160</v>
      </c>
      <c r="D22" s="24">
        <v>1300000</v>
      </c>
      <c r="E22" s="22">
        <v>5687.5</v>
      </c>
      <c r="F22" s="23">
        <v>1.9982443110591299</v>
      </c>
    </row>
    <row r="23" spans="1:6" x14ac:dyDescent="0.2">
      <c r="A23" s="21" t="s">
        <v>673</v>
      </c>
      <c r="B23" s="21" t="s">
        <v>672</v>
      </c>
      <c r="C23" s="21" t="s">
        <v>508</v>
      </c>
      <c r="D23" s="24">
        <v>2100000</v>
      </c>
      <c r="E23" s="22">
        <v>5506.2</v>
      </c>
      <c r="F23" s="23">
        <v>1.9345464308666001</v>
      </c>
    </row>
    <row r="24" spans="1:6" x14ac:dyDescent="0.2">
      <c r="A24" s="21" t="s">
        <v>436</v>
      </c>
      <c r="B24" s="21" t="s">
        <v>435</v>
      </c>
      <c r="C24" s="21" t="s">
        <v>423</v>
      </c>
      <c r="D24" s="24">
        <v>245000</v>
      </c>
      <c r="E24" s="22">
        <v>5439</v>
      </c>
      <c r="F24" s="23">
        <v>1.9109364057759399</v>
      </c>
    </row>
    <row r="25" spans="1:6" x14ac:dyDescent="0.2">
      <c r="A25" s="21" t="s">
        <v>675</v>
      </c>
      <c r="B25" s="21" t="s">
        <v>674</v>
      </c>
      <c r="C25" s="21" t="s">
        <v>295</v>
      </c>
      <c r="D25" s="24">
        <v>325764</v>
      </c>
      <c r="E25" s="22">
        <v>5408.8225739999998</v>
      </c>
      <c r="F25" s="23">
        <v>1.90033387921296</v>
      </c>
    </row>
    <row r="26" spans="1:6" x14ac:dyDescent="0.2">
      <c r="A26" s="21" t="s">
        <v>327</v>
      </c>
      <c r="B26" s="21" t="s">
        <v>326</v>
      </c>
      <c r="C26" s="21" t="s">
        <v>95</v>
      </c>
      <c r="D26" s="24">
        <v>160000</v>
      </c>
      <c r="E26" s="22">
        <v>5370.88</v>
      </c>
      <c r="F26" s="23">
        <v>1.88700314819891</v>
      </c>
    </row>
    <row r="27" spans="1:6" x14ac:dyDescent="0.2">
      <c r="A27" s="21" t="s">
        <v>147</v>
      </c>
      <c r="B27" s="21" t="s">
        <v>146</v>
      </c>
      <c r="C27" s="21" t="s">
        <v>148</v>
      </c>
      <c r="D27" s="24">
        <v>5500000</v>
      </c>
      <c r="E27" s="22">
        <v>5368</v>
      </c>
      <c r="F27" s="23">
        <v>1.8859912899807401</v>
      </c>
    </row>
    <row r="28" spans="1:6" x14ac:dyDescent="0.2">
      <c r="A28" s="21" t="s">
        <v>677</v>
      </c>
      <c r="B28" s="21" t="s">
        <v>676</v>
      </c>
      <c r="C28" s="21" t="s">
        <v>192</v>
      </c>
      <c r="D28" s="24">
        <v>525000</v>
      </c>
      <c r="E28" s="22">
        <v>5277.0375000000004</v>
      </c>
      <c r="F28" s="23">
        <v>1.85403255624101</v>
      </c>
    </row>
    <row r="29" spans="1:6" x14ac:dyDescent="0.2">
      <c r="A29" s="21" t="s">
        <v>199</v>
      </c>
      <c r="B29" s="21" t="s">
        <v>198</v>
      </c>
      <c r="C29" s="21" t="s">
        <v>153</v>
      </c>
      <c r="D29" s="24">
        <v>600000</v>
      </c>
      <c r="E29" s="22">
        <v>5219.3999999999996</v>
      </c>
      <c r="F29" s="23">
        <v>1.8337822166403599</v>
      </c>
    </row>
    <row r="30" spans="1:6" x14ac:dyDescent="0.2">
      <c r="A30" s="21" t="s">
        <v>600</v>
      </c>
      <c r="B30" s="21" t="s">
        <v>599</v>
      </c>
      <c r="C30" s="21" t="s">
        <v>139</v>
      </c>
      <c r="D30" s="24">
        <v>340000</v>
      </c>
      <c r="E30" s="22">
        <v>5156.4399999999996</v>
      </c>
      <c r="F30" s="23">
        <v>1.8116618717042201</v>
      </c>
    </row>
    <row r="31" spans="1:6" x14ac:dyDescent="0.2">
      <c r="A31" s="21" t="s">
        <v>659</v>
      </c>
      <c r="B31" s="21" t="s">
        <v>658</v>
      </c>
      <c r="C31" s="21" t="s">
        <v>160</v>
      </c>
      <c r="D31" s="24">
        <v>200000</v>
      </c>
      <c r="E31" s="22">
        <v>4870</v>
      </c>
      <c r="F31" s="23">
        <v>1.7110241397552499</v>
      </c>
    </row>
    <row r="32" spans="1:6" x14ac:dyDescent="0.2">
      <c r="A32" s="21" t="s">
        <v>217</v>
      </c>
      <c r="B32" s="21" t="s">
        <v>216</v>
      </c>
      <c r="C32" s="21" t="s">
        <v>113</v>
      </c>
      <c r="D32" s="24">
        <v>300000</v>
      </c>
      <c r="E32" s="22">
        <v>4726.2</v>
      </c>
      <c r="F32" s="23">
        <v>1.6605014967784899</v>
      </c>
    </row>
    <row r="33" spans="1:6" x14ac:dyDescent="0.2">
      <c r="A33" s="21" t="s">
        <v>604</v>
      </c>
      <c r="B33" s="21" t="s">
        <v>603</v>
      </c>
      <c r="C33" s="21" t="s">
        <v>105</v>
      </c>
      <c r="D33" s="24">
        <v>1100000</v>
      </c>
      <c r="E33" s="22">
        <v>4395.6000000000004</v>
      </c>
      <c r="F33" s="23">
        <v>1.5443486054842299</v>
      </c>
    </row>
    <row r="34" spans="1:6" x14ac:dyDescent="0.2">
      <c r="A34" s="21" t="s">
        <v>104</v>
      </c>
      <c r="B34" s="21" t="s">
        <v>103</v>
      </c>
      <c r="C34" s="21" t="s">
        <v>105</v>
      </c>
      <c r="D34" s="24">
        <v>390000</v>
      </c>
      <c r="E34" s="22">
        <v>4335.24</v>
      </c>
      <c r="F34" s="23">
        <v>1.5231417436617101</v>
      </c>
    </row>
    <row r="35" spans="1:6" x14ac:dyDescent="0.2">
      <c r="A35" s="21" t="s">
        <v>120</v>
      </c>
      <c r="B35" s="21" t="s">
        <v>119</v>
      </c>
      <c r="C35" s="21" t="s">
        <v>121</v>
      </c>
      <c r="D35" s="24">
        <v>500000</v>
      </c>
      <c r="E35" s="22">
        <v>4282</v>
      </c>
      <c r="F35" s="23">
        <v>1.50443642021191</v>
      </c>
    </row>
    <row r="36" spans="1:6" x14ac:dyDescent="0.2">
      <c r="A36" s="21" t="s">
        <v>679</v>
      </c>
      <c r="B36" s="21" t="s">
        <v>678</v>
      </c>
      <c r="C36" s="21" t="s">
        <v>174</v>
      </c>
      <c r="D36" s="24">
        <v>200000</v>
      </c>
      <c r="E36" s="22">
        <v>4170.1000000000004</v>
      </c>
      <c r="F36" s="23">
        <v>1.4651215123600301</v>
      </c>
    </row>
    <row r="37" spans="1:6" x14ac:dyDescent="0.2">
      <c r="A37" s="21" t="s">
        <v>580</v>
      </c>
      <c r="B37" s="21" t="s">
        <v>579</v>
      </c>
      <c r="C37" s="21" t="s">
        <v>171</v>
      </c>
      <c r="D37" s="24">
        <v>1300000</v>
      </c>
      <c r="E37" s="22">
        <v>3869.45</v>
      </c>
      <c r="F37" s="23">
        <v>1.3594912438554301</v>
      </c>
    </row>
    <row r="38" spans="1:6" x14ac:dyDescent="0.2">
      <c r="A38" s="21" t="s">
        <v>655</v>
      </c>
      <c r="B38" s="21" t="s">
        <v>654</v>
      </c>
      <c r="C38" s="21" t="s">
        <v>163</v>
      </c>
      <c r="D38" s="24">
        <v>600000</v>
      </c>
      <c r="E38" s="22">
        <v>3868.5</v>
      </c>
      <c r="F38" s="23">
        <v>1.3591574711793</v>
      </c>
    </row>
    <row r="39" spans="1:6" x14ac:dyDescent="0.2">
      <c r="A39" s="21" t="s">
        <v>132</v>
      </c>
      <c r="B39" s="21" t="s">
        <v>131</v>
      </c>
      <c r="C39" s="21" t="s">
        <v>133</v>
      </c>
      <c r="D39" s="24">
        <v>3100000</v>
      </c>
      <c r="E39" s="22">
        <v>3809.9</v>
      </c>
      <c r="F39" s="23">
        <v>1.33856896715678</v>
      </c>
    </row>
    <row r="40" spans="1:6" x14ac:dyDescent="0.2">
      <c r="A40" s="21" t="s">
        <v>236</v>
      </c>
      <c r="B40" s="21" t="s">
        <v>235</v>
      </c>
      <c r="C40" s="21" t="s">
        <v>118</v>
      </c>
      <c r="D40" s="24">
        <v>1550000</v>
      </c>
      <c r="E40" s="22">
        <v>3790.5250000000001</v>
      </c>
      <c r="F40" s="23">
        <v>1.3317617612619701</v>
      </c>
    </row>
    <row r="41" spans="1:6" x14ac:dyDescent="0.2">
      <c r="A41" s="21" t="s">
        <v>152</v>
      </c>
      <c r="B41" s="21" t="s">
        <v>151</v>
      </c>
      <c r="C41" s="21" t="s">
        <v>153</v>
      </c>
      <c r="D41" s="24">
        <v>1250000</v>
      </c>
      <c r="E41" s="22">
        <v>3750.625</v>
      </c>
      <c r="F41" s="23">
        <v>1.31774330886438</v>
      </c>
    </row>
    <row r="42" spans="1:6" x14ac:dyDescent="0.2">
      <c r="A42" s="21" t="s">
        <v>112</v>
      </c>
      <c r="B42" s="21" t="s">
        <v>111</v>
      </c>
      <c r="C42" s="21" t="s">
        <v>113</v>
      </c>
      <c r="D42" s="24">
        <v>600000</v>
      </c>
      <c r="E42" s="22">
        <v>3606</v>
      </c>
      <c r="F42" s="23">
        <v>1.2669308106688799</v>
      </c>
    </row>
    <row r="43" spans="1:6" x14ac:dyDescent="0.2">
      <c r="A43" s="21" t="s">
        <v>586</v>
      </c>
      <c r="B43" s="21" t="s">
        <v>585</v>
      </c>
      <c r="C43" s="21" t="s">
        <v>189</v>
      </c>
      <c r="D43" s="24">
        <v>600000</v>
      </c>
      <c r="E43" s="22">
        <v>3537.3</v>
      </c>
      <c r="F43" s="23">
        <v>1.24279377608958</v>
      </c>
    </row>
    <row r="44" spans="1:6" x14ac:dyDescent="0.2">
      <c r="A44" s="21" t="s">
        <v>384</v>
      </c>
      <c r="B44" s="21" t="s">
        <v>383</v>
      </c>
      <c r="C44" s="21" t="s">
        <v>95</v>
      </c>
      <c r="D44" s="24">
        <v>63298</v>
      </c>
      <c r="E44" s="22">
        <v>3460.1535210000002</v>
      </c>
      <c r="F44" s="23">
        <v>1.2156891584579299</v>
      </c>
    </row>
    <row r="45" spans="1:6" x14ac:dyDescent="0.2">
      <c r="A45" s="21" t="s">
        <v>681</v>
      </c>
      <c r="B45" s="21" t="s">
        <v>680</v>
      </c>
      <c r="C45" s="21" t="s">
        <v>87</v>
      </c>
      <c r="D45" s="24">
        <v>450000</v>
      </c>
      <c r="E45" s="22">
        <v>3255.9749999999999</v>
      </c>
      <c r="F45" s="23">
        <v>1.14395314649684</v>
      </c>
    </row>
    <row r="46" spans="1:6" x14ac:dyDescent="0.2">
      <c r="A46" s="21" t="s">
        <v>162</v>
      </c>
      <c r="B46" s="21" t="s">
        <v>161</v>
      </c>
      <c r="C46" s="21" t="s">
        <v>163</v>
      </c>
      <c r="D46" s="24">
        <v>575000</v>
      </c>
      <c r="E46" s="22">
        <v>3242.4250000000002</v>
      </c>
      <c r="F46" s="23">
        <v>1.1391924941161999</v>
      </c>
    </row>
    <row r="47" spans="1:6" x14ac:dyDescent="0.2">
      <c r="A47" s="21" t="s">
        <v>683</v>
      </c>
      <c r="B47" s="21" t="s">
        <v>682</v>
      </c>
      <c r="C47" s="21" t="s">
        <v>247</v>
      </c>
      <c r="D47" s="24">
        <v>1000000</v>
      </c>
      <c r="E47" s="22">
        <v>3119</v>
      </c>
      <c r="F47" s="23">
        <v>1.09582839669335</v>
      </c>
    </row>
    <row r="48" spans="1:6" x14ac:dyDescent="0.2">
      <c r="A48" s="21" t="s">
        <v>685</v>
      </c>
      <c r="B48" s="21" t="s">
        <v>684</v>
      </c>
      <c r="C48" s="21" t="s">
        <v>113</v>
      </c>
      <c r="D48" s="24">
        <v>90000</v>
      </c>
      <c r="E48" s="22">
        <v>3002.94</v>
      </c>
      <c r="F48" s="23">
        <v>1.0550519158596801</v>
      </c>
    </row>
    <row r="49" spans="1:9" x14ac:dyDescent="0.2">
      <c r="A49" s="21" t="s">
        <v>126</v>
      </c>
      <c r="B49" s="21" t="s">
        <v>125</v>
      </c>
      <c r="C49" s="21" t="s">
        <v>127</v>
      </c>
      <c r="D49" s="24">
        <v>525000</v>
      </c>
      <c r="E49" s="22">
        <v>2992.7624999999998</v>
      </c>
      <c r="F49" s="23">
        <v>1.05147615647932</v>
      </c>
    </row>
    <row r="50" spans="1:9" x14ac:dyDescent="0.2">
      <c r="A50" s="21" t="s">
        <v>299</v>
      </c>
      <c r="B50" s="21" t="s">
        <v>298</v>
      </c>
      <c r="C50" s="21" t="s">
        <v>300</v>
      </c>
      <c r="D50" s="24">
        <v>650000</v>
      </c>
      <c r="E50" s="22">
        <v>2989.0250000000001</v>
      </c>
      <c r="F50" s="23">
        <v>1.0501630245034801</v>
      </c>
    </row>
    <row r="51" spans="1:9" x14ac:dyDescent="0.2">
      <c r="A51" s="21" t="s">
        <v>687</v>
      </c>
      <c r="B51" s="21" t="s">
        <v>686</v>
      </c>
      <c r="C51" s="21" t="s">
        <v>163</v>
      </c>
      <c r="D51" s="24">
        <v>230000</v>
      </c>
      <c r="E51" s="22">
        <v>2972.8649999999998</v>
      </c>
      <c r="F51" s="23">
        <v>1.04448537561263</v>
      </c>
    </row>
    <row r="52" spans="1:9" x14ac:dyDescent="0.2">
      <c r="A52" s="21" t="s">
        <v>689</v>
      </c>
      <c r="B52" s="21" t="s">
        <v>688</v>
      </c>
      <c r="C52" s="21" t="s">
        <v>295</v>
      </c>
      <c r="D52" s="24">
        <v>125000</v>
      </c>
      <c r="E52" s="22">
        <v>2903.9375</v>
      </c>
      <c r="F52" s="23">
        <v>1.02026841126089</v>
      </c>
    </row>
    <row r="53" spans="1:9" x14ac:dyDescent="0.2">
      <c r="A53" s="21" t="s">
        <v>691</v>
      </c>
      <c r="B53" s="21" t="s">
        <v>690</v>
      </c>
      <c r="C53" s="21" t="s">
        <v>189</v>
      </c>
      <c r="D53" s="24">
        <v>60000</v>
      </c>
      <c r="E53" s="22">
        <v>2888.46</v>
      </c>
      <c r="F53" s="23">
        <v>1.0148305516873599</v>
      </c>
    </row>
    <row r="54" spans="1:9" x14ac:dyDescent="0.2">
      <c r="A54" s="21" t="s">
        <v>693</v>
      </c>
      <c r="B54" s="21" t="s">
        <v>692</v>
      </c>
      <c r="C54" s="21" t="s">
        <v>105</v>
      </c>
      <c r="D54" s="24">
        <v>135000</v>
      </c>
      <c r="E54" s="22">
        <v>2487.375</v>
      </c>
      <c r="F54" s="23">
        <v>0.87391348452232398</v>
      </c>
    </row>
    <row r="55" spans="1:9" x14ac:dyDescent="0.2">
      <c r="A55" s="21" t="s">
        <v>380</v>
      </c>
      <c r="B55" s="21" t="s">
        <v>379</v>
      </c>
      <c r="C55" s="21" t="s">
        <v>95</v>
      </c>
      <c r="D55" s="24">
        <v>100000</v>
      </c>
      <c r="E55" s="22">
        <v>2428.8000000000002</v>
      </c>
      <c r="F55" s="23">
        <v>0.85333376399128402</v>
      </c>
    </row>
    <row r="56" spans="1:9" x14ac:dyDescent="0.2">
      <c r="A56" s="21" t="s">
        <v>219</v>
      </c>
      <c r="B56" s="21" t="s">
        <v>218</v>
      </c>
      <c r="C56" s="21" t="s">
        <v>220</v>
      </c>
      <c r="D56" s="24">
        <v>95000</v>
      </c>
      <c r="E56" s="22">
        <v>2379.7975000000001</v>
      </c>
      <c r="F56" s="23">
        <v>0.83611724234685703</v>
      </c>
    </row>
    <row r="57" spans="1:9" x14ac:dyDescent="0.2">
      <c r="A57" s="21" t="s">
        <v>695</v>
      </c>
      <c r="B57" s="21" t="s">
        <v>694</v>
      </c>
      <c r="C57" s="21" t="s">
        <v>163</v>
      </c>
      <c r="D57" s="24">
        <v>175000</v>
      </c>
      <c r="E57" s="22">
        <v>2298.9749999999999</v>
      </c>
      <c r="F57" s="23">
        <v>0.80772109275027204</v>
      </c>
    </row>
    <row r="58" spans="1:9" x14ac:dyDescent="0.2">
      <c r="A58" s="21" t="s">
        <v>612</v>
      </c>
      <c r="B58" s="21" t="s">
        <v>611</v>
      </c>
      <c r="C58" s="21" t="s">
        <v>145</v>
      </c>
      <c r="D58" s="24">
        <v>1000000</v>
      </c>
      <c r="E58" s="22">
        <v>1838.5</v>
      </c>
      <c r="F58" s="23">
        <v>0.645937963232039</v>
      </c>
    </row>
    <row r="59" spans="1:9" x14ac:dyDescent="0.2">
      <c r="A59" s="21" t="s">
        <v>191</v>
      </c>
      <c r="B59" s="21" t="s">
        <v>190</v>
      </c>
      <c r="C59" s="21" t="s">
        <v>192</v>
      </c>
      <c r="D59" s="24">
        <v>325000</v>
      </c>
      <c r="E59" s="22">
        <v>1797.575</v>
      </c>
      <c r="F59" s="23">
        <v>0.63155938768388997</v>
      </c>
    </row>
    <row r="60" spans="1:9" x14ac:dyDescent="0.2">
      <c r="A60" s="21" t="s">
        <v>170</v>
      </c>
      <c r="B60" s="21" t="s">
        <v>169</v>
      </c>
      <c r="C60" s="21" t="s">
        <v>171</v>
      </c>
      <c r="D60" s="24">
        <v>180000</v>
      </c>
      <c r="E60" s="22">
        <v>1469.79</v>
      </c>
      <c r="F60" s="23">
        <v>0.51639551752995305</v>
      </c>
    </row>
    <row r="61" spans="1:9" x14ac:dyDescent="0.2">
      <c r="A61" s="21" t="s">
        <v>697</v>
      </c>
      <c r="B61" s="21" t="s">
        <v>696</v>
      </c>
      <c r="C61" s="21" t="s">
        <v>247</v>
      </c>
      <c r="D61" s="24">
        <v>20000</v>
      </c>
      <c r="E61" s="22">
        <v>504.84</v>
      </c>
      <c r="F61" s="23">
        <v>0.17737031349364299</v>
      </c>
    </row>
    <row r="62" spans="1:9" x14ac:dyDescent="0.2">
      <c r="A62" s="21" t="s">
        <v>273</v>
      </c>
      <c r="B62" s="21" t="s">
        <v>272</v>
      </c>
      <c r="C62" s="21" t="s">
        <v>113</v>
      </c>
      <c r="D62" s="24">
        <v>100000</v>
      </c>
      <c r="E62" s="22">
        <v>399.5</v>
      </c>
      <c r="F62" s="23">
        <v>0.140360193805385</v>
      </c>
    </row>
    <row r="63" spans="1:9" ht="10.5" x14ac:dyDescent="0.25">
      <c r="A63" s="20" t="s">
        <v>25</v>
      </c>
      <c r="B63" s="20"/>
      <c r="C63" s="20"/>
      <c r="D63" s="20"/>
      <c r="E63" s="25">
        <f>SUM(E7:E62)</f>
        <v>270875.39109499997</v>
      </c>
      <c r="F63" s="26">
        <f>SUM(F7:F62)</f>
        <v>95.169267562461883</v>
      </c>
      <c r="G63" s="14"/>
      <c r="H63" s="14"/>
      <c r="I63" s="14"/>
    </row>
    <row r="64" spans="1:9" x14ac:dyDescent="0.2">
      <c r="A64" s="21"/>
      <c r="B64" s="21"/>
      <c r="C64" s="21"/>
      <c r="D64" s="21"/>
      <c r="E64" s="22"/>
      <c r="F64" s="23"/>
    </row>
    <row r="65" spans="1:9" ht="10.5" x14ac:dyDescent="0.25">
      <c r="A65" s="20" t="s">
        <v>320</v>
      </c>
      <c r="B65" s="21"/>
      <c r="C65" s="21"/>
      <c r="D65" s="21"/>
      <c r="E65" s="22"/>
      <c r="F65" s="23"/>
    </row>
    <row r="66" spans="1:9" x14ac:dyDescent="0.2">
      <c r="A66" s="21" t="s">
        <v>322</v>
      </c>
      <c r="B66" s="21" t="s">
        <v>321</v>
      </c>
      <c r="C66" s="21" t="s">
        <v>168</v>
      </c>
      <c r="D66" s="24">
        <v>50000</v>
      </c>
      <c r="E66" s="22">
        <v>2963.751714</v>
      </c>
      <c r="F66" s="23">
        <v>1.04128351681622</v>
      </c>
    </row>
    <row r="67" spans="1:9" x14ac:dyDescent="0.2">
      <c r="A67" s="21" t="s">
        <v>404</v>
      </c>
      <c r="B67" s="21" t="s">
        <v>403</v>
      </c>
      <c r="C67" s="21" t="s">
        <v>168</v>
      </c>
      <c r="D67" s="24">
        <v>125000</v>
      </c>
      <c r="E67" s="22">
        <v>2262.8560950000001</v>
      </c>
      <c r="F67" s="23">
        <v>0.79503108898096497</v>
      </c>
    </row>
    <row r="68" spans="1:9" ht="10.5" x14ac:dyDescent="0.25">
      <c r="A68" s="20" t="s">
        <v>25</v>
      </c>
      <c r="B68" s="20"/>
      <c r="C68" s="20"/>
      <c r="D68" s="20"/>
      <c r="E68" s="25">
        <f>SUM(E65:E67)</f>
        <v>5226.6078090000001</v>
      </c>
      <c r="F68" s="26">
        <f>SUM(F65:F67)</f>
        <v>1.8363146057971851</v>
      </c>
      <c r="G68" s="14"/>
      <c r="H68" s="14"/>
      <c r="I68" s="14"/>
    </row>
    <row r="69" spans="1:9" x14ac:dyDescent="0.2">
      <c r="A69" s="21"/>
      <c r="B69" s="21"/>
      <c r="C69" s="21"/>
      <c r="D69" s="21"/>
      <c r="E69" s="22"/>
      <c r="F69" s="23"/>
    </row>
    <row r="70" spans="1:9" ht="10.5" x14ac:dyDescent="0.25">
      <c r="A70" s="20" t="s">
        <v>26</v>
      </c>
      <c r="B70" s="20"/>
      <c r="C70" s="20"/>
      <c r="D70" s="20"/>
      <c r="E70" s="25">
        <f>E63+E68</f>
        <v>276101.99890399998</v>
      </c>
      <c r="F70" s="26">
        <f>F63+F68</f>
        <v>97.005582168259068</v>
      </c>
      <c r="G70" s="14"/>
      <c r="H70" s="14"/>
      <c r="I70" s="14"/>
    </row>
    <row r="71" spans="1:9" ht="10.5" x14ac:dyDescent="0.25">
      <c r="A71" s="20"/>
      <c r="B71" s="20"/>
      <c r="C71" s="20"/>
      <c r="D71" s="20"/>
      <c r="E71" s="25"/>
      <c r="F71" s="26"/>
      <c r="G71" s="14"/>
      <c r="H71" s="14"/>
      <c r="I71" s="14"/>
    </row>
    <row r="72" spans="1:9" ht="10.5" x14ac:dyDescent="0.25">
      <c r="A72" s="20" t="s">
        <v>28</v>
      </c>
      <c r="B72" s="20"/>
      <c r="C72" s="20"/>
      <c r="D72" s="20"/>
      <c r="E72" s="25">
        <f>E74-(E63+E68)</f>
        <v>8522.8574523000279</v>
      </c>
      <c r="F72" s="26">
        <f>F74-(F63+F68)</f>
        <v>2.9944178317409325</v>
      </c>
      <c r="G72" s="14"/>
      <c r="H72" s="14"/>
      <c r="I72" s="14"/>
    </row>
    <row r="73" spans="1:9" ht="10.5" x14ac:dyDescent="0.25">
      <c r="A73" s="20"/>
      <c r="B73" s="20"/>
      <c r="C73" s="20"/>
      <c r="D73" s="20"/>
      <c r="E73" s="25"/>
      <c r="F73" s="26"/>
      <c r="G73" s="14"/>
      <c r="H73" s="14"/>
      <c r="I73" s="14"/>
    </row>
    <row r="74" spans="1:9" ht="10.5" x14ac:dyDescent="0.25">
      <c r="A74" s="27" t="s">
        <v>27</v>
      </c>
      <c r="B74" s="27"/>
      <c r="C74" s="27"/>
      <c r="D74" s="27"/>
      <c r="E74" s="28">
        <v>284624.85635630001</v>
      </c>
      <c r="F74" s="29">
        <v>100</v>
      </c>
      <c r="G74" s="14"/>
      <c r="H74" s="14"/>
      <c r="I74" s="14"/>
    </row>
    <row r="76" spans="1:9" ht="10.5" x14ac:dyDescent="0.25">
      <c r="A76" s="14" t="s">
        <v>32</v>
      </c>
    </row>
    <row r="77" spans="1:9" ht="10.5" x14ac:dyDescent="0.25">
      <c r="A77" s="14" t="s">
        <v>33</v>
      </c>
    </row>
    <row r="78" spans="1:9" ht="10.5" x14ac:dyDescent="0.25">
      <c r="A78" s="14" t="s">
        <v>34</v>
      </c>
      <c r="B78" s="14"/>
      <c r="C78" s="30" t="s">
        <v>36</v>
      </c>
      <c r="D78" s="14" t="s">
        <v>35</v>
      </c>
    </row>
    <row r="79" spans="1:9" x14ac:dyDescent="0.2">
      <c r="A79" s="7" t="s">
        <v>72</v>
      </c>
      <c r="C79" s="31">
        <v>116.50579999999999</v>
      </c>
      <c r="D79" s="31">
        <v>136.1173</v>
      </c>
    </row>
    <row r="80" spans="1:9" x14ac:dyDescent="0.2">
      <c r="A80" s="7" t="s">
        <v>80</v>
      </c>
      <c r="C80" s="31">
        <v>17.1568</v>
      </c>
      <c r="D80" s="31">
        <v>18.419899999999998</v>
      </c>
    </row>
    <row r="81" spans="1:4" x14ac:dyDescent="0.2">
      <c r="A81" s="7" t="s">
        <v>73</v>
      </c>
      <c r="C81" s="31">
        <v>125.71380000000001</v>
      </c>
      <c r="D81" s="31">
        <v>147.54490000000001</v>
      </c>
    </row>
    <row r="82" spans="1:4" x14ac:dyDescent="0.2">
      <c r="A82" s="7" t="s">
        <v>81</v>
      </c>
      <c r="C82" s="31">
        <v>19.280799999999999</v>
      </c>
      <c r="D82" s="31">
        <v>20.762599999999999</v>
      </c>
    </row>
    <row r="84" spans="1:4" ht="10.5" x14ac:dyDescent="0.25">
      <c r="A84" s="14" t="s">
        <v>38</v>
      </c>
    </row>
    <row r="85" spans="1:4" ht="10.5" x14ac:dyDescent="0.25">
      <c r="A85" s="84" t="s">
        <v>57</v>
      </c>
      <c r="B85" s="85"/>
      <c r="C85" s="35" t="s">
        <v>58</v>
      </c>
    </row>
    <row r="86" spans="1:4" x14ac:dyDescent="0.2">
      <c r="A86" s="80" t="s">
        <v>80</v>
      </c>
      <c r="B86" s="81"/>
      <c r="C86" s="36">
        <v>1.4</v>
      </c>
    </row>
    <row r="87" spans="1:4" x14ac:dyDescent="0.2">
      <c r="A87" s="80" t="s">
        <v>81</v>
      </c>
      <c r="B87" s="81"/>
      <c r="C87" s="36">
        <v>1.6</v>
      </c>
    </row>
    <row r="88" spans="1:4" x14ac:dyDescent="0.2">
      <c r="A88" s="7" t="s">
        <v>59</v>
      </c>
    </row>
    <row r="89" spans="1:4" x14ac:dyDescent="0.2">
      <c r="A89" s="7" t="s">
        <v>37</v>
      </c>
    </row>
    <row r="91" spans="1:4" ht="10.5" x14ac:dyDescent="0.25">
      <c r="A91" s="14" t="s">
        <v>40</v>
      </c>
      <c r="D91" s="32">
        <v>0.27084667050934103</v>
      </c>
    </row>
    <row r="93" spans="1:4" ht="10.5" x14ac:dyDescent="0.25">
      <c r="A93" s="14" t="s">
        <v>825</v>
      </c>
    </row>
    <row r="94" spans="1:4" x14ac:dyDescent="0.2">
      <c r="A94" s="50"/>
    </row>
    <row r="95" spans="1:4" ht="10.5" x14ac:dyDescent="0.25">
      <c r="A95" s="51" t="s">
        <v>820</v>
      </c>
    </row>
    <row r="96" spans="1:4" x14ac:dyDescent="0.2">
      <c r="A96" s="52"/>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ht="10.5" x14ac:dyDescent="0.25">
      <c r="A109" s="51" t="s">
        <v>832</v>
      </c>
    </row>
    <row r="110" spans="1:1" x14ac:dyDescent="0.2">
      <c r="A110" s="53"/>
    </row>
    <row r="111" spans="1:1" ht="10.5" x14ac:dyDescent="0.25">
      <c r="A111" s="51" t="s">
        <v>821</v>
      </c>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row r="121" spans="1:1" x14ac:dyDescent="0.2">
      <c r="A121" s="53"/>
    </row>
    <row r="122" spans="1:1" x14ac:dyDescent="0.2">
      <c r="A122" s="53"/>
    </row>
    <row r="123" spans="1:1" x14ac:dyDescent="0.2">
      <c r="A123" s="53"/>
    </row>
  </sheetData>
  <mergeCells count="4">
    <mergeCell ref="A1:F1"/>
    <mergeCell ref="A85:B85"/>
    <mergeCell ref="A86:B86"/>
    <mergeCell ref="A87:B87"/>
  </mergeCells>
  <conditionalFormatting sqref="F2:F3">
    <cfRule type="cellIs" dxfId="43" priority="2" stopIfTrue="1" operator="between">
      <formula>0.009</formula>
      <formula>-0.009</formula>
    </cfRule>
  </conditionalFormatting>
  <conditionalFormatting sqref="F5:F65534">
    <cfRule type="cellIs" dxfId="42" priority="1" stopIfTrue="1" operator="between">
      <formula>0.009</formula>
      <formula>-0.009</formula>
    </cfRule>
  </conditionalFormatting>
  <hyperlinks>
    <hyperlink ref="A94"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02"/>
  <sheetViews>
    <sheetView workbookViewId="0">
      <selection sqref="A1:F1"/>
    </sheetView>
  </sheetViews>
  <sheetFormatPr defaultColWidth="9.1796875" defaultRowHeight="10" x14ac:dyDescent="0.2"/>
  <cols>
    <col min="1" max="1" width="38.7265625" style="7" bestFit="1" customWidth="1"/>
    <col min="2" max="2" width="29.81640625" style="7" bestFit="1" customWidth="1"/>
    <col min="3" max="3" width="25.54296875" style="7" bestFit="1" customWidth="1"/>
    <col min="4" max="4" width="15.54296875" style="7" bestFit="1" customWidth="1"/>
    <col min="5" max="5" width="25.81640625" style="10" customWidth="1"/>
    <col min="6" max="6" width="16.7265625" style="11" customWidth="1"/>
    <col min="7" max="7" width="29.26953125" style="7" customWidth="1"/>
    <col min="8" max="8" width="20.26953125" style="7" customWidth="1"/>
    <col min="9" max="16384" width="9.1796875" style="7"/>
  </cols>
  <sheetData>
    <row r="1" spans="1:9" s="1" customFormat="1" ht="14" x14ac:dyDescent="0.25">
      <c r="A1" s="82" t="s">
        <v>19</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86</v>
      </c>
      <c r="B7" s="21" t="s">
        <v>85</v>
      </c>
      <c r="C7" s="21" t="s">
        <v>87</v>
      </c>
      <c r="D7" s="24">
        <v>6500000</v>
      </c>
      <c r="E7" s="22">
        <v>62318.75</v>
      </c>
      <c r="F7" s="23">
        <v>9.2058755087349908</v>
      </c>
    </row>
    <row r="8" spans="1:9" x14ac:dyDescent="0.2">
      <c r="A8" s="21" t="s">
        <v>89</v>
      </c>
      <c r="B8" s="21" t="s">
        <v>88</v>
      </c>
      <c r="C8" s="21" t="s">
        <v>87</v>
      </c>
      <c r="D8" s="24">
        <v>3940800</v>
      </c>
      <c r="E8" s="22">
        <v>61927.7016</v>
      </c>
      <c r="F8" s="23">
        <v>9.1481088993551491</v>
      </c>
    </row>
    <row r="9" spans="1:9" x14ac:dyDescent="0.2">
      <c r="A9" s="21" t="s">
        <v>99</v>
      </c>
      <c r="B9" s="21" t="s">
        <v>98</v>
      </c>
      <c r="C9" s="21" t="s">
        <v>100</v>
      </c>
      <c r="D9" s="24">
        <v>1600000</v>
      </c>
      <c r="E9" s="22">
        <v>38512</v>
      </c>
      <c r="F9" s="23">
        <v>5.6890851885251497</v>
      </c>
    </row>
    <row r="10" spans="1:9" x14ac:dyDescent="0.2">
      <c r="A10" s="21" t="s">
        <v>110</v>
      </c>
      <c r="B10" s="21" t="s">
        <v>109</v>
      </c>
      <c r="C10" s="21" t="s">
        <v>87</v>
      </c>
      <c r="D10" s="24">
        <v>5000000</v>
      </c>
      <c r="E10" s="22">
        <v>28067.5</v>
      </c>
      <c r="F10" s="23">
        <v>4.1461985492555504</v>
      </c>
    </row>
    <row r="11" spans="1:9" x14ac:dyDescent="0.2">
      <c r="A11" s="21" t="s">
        <v>226</v>
      </c>
      <c r="B11" s="21" t="s">
        <v>225</v>
      </c>
      <c r="C11" s="21" t="s">
        <v>87</v>
      </c>
      <c r="D11" s="24">
        <v>1425000</v>
      </c>
      <c r="E11" s="22">
        <v>25062.1875</v>
      </c>
      <c r="F11" s="23">
        <v>3.7022465646627101</v>
      </c>
    </row>
    <row r="12" spans="1:9" x14ac:dyDescent="0.2">
      <c r="A12" s="21" t="s">
        <v>94</v>
      </c>
      <c r="B12" s="21" t="s">
        <v>93</v>
      </c>
      <c r="C12" s="21" t="s">
        <v>95</v>
      </c>
      <c r="D12" s="24">
        <v>1636596</v>
      </c>
      <c r="E12" s="22">
        <v>23492.51728</v>
      </c>
      <c r="F12" s="23">
        <v>3.47037110767603</v>
      </c>
    </row>
    <row r="13" spans="1:9" x14ac:dyDescent="0.2">
      <c r="A13" s="21" t="s">
        <v>91</v>
      </c>
      <c r="B13" s="21" t="s">
        <v>90</v>
      </c>
      <c r="C13" s="21" t="s">
        <v>92</v>
      </c>
      <c r="D13" s="24">
        <v>850000</v>
      </c>
      <c r="E13" s="22">
        <v>22972.95</v>
      </c>
      <c r="F13" s="23">
        <v>3.3936193804977401</v>
      </c>
    </row>
    <row r="14" spans="1:9" x14ac:dyDescent="0.2">
      <c r="A14" s="21" t="s">
        <v>102</v>
      </c>
      <c r="B14" s="21" t="s">
        <v>101</v>
      </c>
      <c r="C14" s="21" t="s">
        <v>95</v>
      </c>
      <c r="D14" s="24">
        <v>1925000</v>
      </c>
      <c r="E14" s="22">
        <v>22563.887500000001</v>
      </c>
      <c r="F14" s="23">
        <v>3.3331916849760601</v>
      </c>
    </row>
    <row r="15" spans="1:9" x14ac:dyDescent="0.2">
      <c r="A15" s="21" t="s">
        <v>157</v>
      </c>
      <c r="B15" s="21" t="s">
        <v>156</v>
      </c>
      <c r="C15" s="21" t="s">
        <v>113</v>
      </c>
      <c r="D15" s="24">
        <v>210000</v>
      </c>
      <c r="E15" s="22">
        <v>21007.98</v>
      </c>
      <c r="F15" s="23">
        <v>3.1033492900610899</v>
      </c>
    </row>
    <row r="16" spans="1:9" x14ac:dyDescent="0.2">
      <c r="A16" s="21" t="s">
        <v>677</v>
      </c>
      <c r="B16" s="21" t="s">
        <v>676</v>
      </c>
      <c r="C16" s="21" t="s">
        <v>192</v>
      </c>
      <c r="D16" s="24">
        <v>2000000</v>
      </c>
      <c r="E16" s="22">
        <v>20103</v>
      </c>
      <c r="F16" s="23">
        <v>2.96966346969571</v>
      </c>
    </row>
    <row r="17" spans="1:6" x14ac:dyDescent="0.2">
      <c r="A17" s="21" t="s">
        <v>327</v>
      </c>
      <c r="B17" s="21" t="s">
        <v>326</v>
      </c>
      <c r="C17" s="21" t="s">
        <v>95</v>
      </c>
      <c r="D17" s="24">
        <v>594946</v>
      </c>
      <c r="E17" s="22">
        <v>19971.14733</v>
      </c>
      <c r="F17" s="23">
        <v>2.9501858764270001</v>
      </c>
    </row>
    <row r="18" spans="1:6" x14ac:dyDescent="0.2">
      <c r="A18" s="21" t="s">
        <v>217</v>
      </c>
      <c r="B18" s="21" t="s">
        <v>216</v>
      </c>
      <c r="C18" s="21" t="s">
        <v>113</v>
      </c>
      <c r="D18" s="24">
        <v>1150000</v>
      </c>
      <c r="E18" s="22">
        <v>18117.099999999999</v>
      </c>
      <c r="F18" s="23">
        <v>2.6763015493619902</v>
      </c>
    </row>
    <row r="19" spans="1:6" x14ac:dyDescent="0.2">
      <c r="A19" s="21" t="s">
        <v>120</v>
      </c>
      <c r="B19" s="21" t="s">
        <v>119</v>
      </c>
      <c r="C19" s="21" t="s">
        <v>121</v>
      </c>
      <c r="D19" s="24">
        <v>2000000</v>
      </c>
      <c r="E19" s="22">
        <v>17128</v>
      </c>
      <c r="F19" s="23">
        <v>2.5301893204471</v>
      </c>
    </row>
    <row r="20" spans="1:6" x14ac:dyDescent="0.2">
      <c r="A20" s="21" t="s">
        <v>659</v>
      </c>
      <c r="B20" s="21" t="s">
        <v>658</v>
      </c>
      <c r="C20" s="21" t="s">
        <v>160</v>
      </c>
      <c r="D20" s="24">
        <v>700000</v>
      </c>
      <c r="E20" s="22">
        <v>17045</v>
      </c>
      <c r="F20" s="23">
        <v>2.5179283609890799</v>
      </c>
    </row>
    <row r="21" spans="1:6" x14ac:dyDescent="0.2">
      <c r="A21" s="21" t="s">
        <v>147</v>
      </c>
      <c r="B21" s="21" t="s">
        <v>146</v>
      </c>
      <c r="C21" s="21" t="s">
        <v>148</v>
      </c>
      <c r="D21" s="24">
        <v>17000000</v>
      </c>
      <c r="E21" s="22">
        <v>16592</v>
      </c>
      <c r="F21" s="23">
        <v>2.4510101123807999</v>
      </c>
    </row>
    <row r="22" spans="1:6" x14ac:dyDescent="0.2">
      <c r="A22" s="21" t="s">
        <v>104</v>
      </c>
      <c r="B22" s="21" t="s">
        <v>103</v>
      </c>
      <c r="C22" s="21" t="s">
        <v>105</v>
      </c>
      <c r="D22" s="24">
        <v>1450000</v>
      </c>
      <c r="E22" s="22">
        <v>16118.2</v>
      </c>
      <c r="F22" s="23">
        <v>2.3810192377878598</v>
      </c>
    </row>
    <row r="23" spans="1:6" x14ac:dyDescent="0.2">
      <c r="A23" s="21" t="s">
        <v>132</v>
      </c>
      <c r="B23" s="21" t="s">
        <v>131</v>
      </c>
      <c r="C23" s="21" t="s">
        <v>133</v>
      </c>
      <c r="D23" s="24">
        <v>12000000</v>
      </c>
      <c r="E23" s="22">
        <v>14748</v>
      </c>
      <c r="F23" s="23">
        <v>2.1786100010482201</v>
      </c>
    </row>
    <row r="24" spans="1:6" x14ac:dyDescent="0.2">
      <c r="A24" s="21" t="s">
        <v>112</v>
      </c>
      <c r="B24" s="21" t="s">
        <v>111</v>
      </c>
      <c r="C24" s="21" t="s">
        <v>113</v>
      </c>
      <c r="D24" s="24">
        <v>2400000</v>
      </c>
      <c r="E24" s="22">
        <v>14424</v>
      </c>
      <c r="F24" s="23">
        <v>2.1307479424409799</v>
      </c>
    </row>
    <row r="25" spans="1:6" x14ac:dyDescent="0.2">
      <c r="A25" s="21" t="s">
        <v>236</v>
      </c>
      <c r="B25" s="21" t="s">
        <v>235</v>
      </c>
      <c r="C25" s="21" t="s">
        <v>118</v>
      </c>
      <c r="D25" s="24">
        <v>5700000</v>
      </c>
      <c r="E25" s="22">
        <v>13939.35</v>
      </c>
      <c r="F25" s="23">
        <v>2.0591542797743099</v>
      </c>
    </row>
    <row r="26" spans="1:6" x14ac:dyDescent="0.2">
      <c r="A26" s="21" t="s">
        <v>655</v>
      </c>
      <c r="B26" s="21" t="s">
        <v>654</v>
      </c>
      <c r="C26" s="21" t="s">
        <v>163</v>
      </c>
      <c r="D26" s="24">
        <v>2100000</v>
      </c>
      <c r="E26" s="22">
        <v>13539.75</v>
      </c>
      <c r="F26" s="23">
        <v>2.0001244074920401</v>
      </c>
    </row>
    <row r="27" spans="1:6" x14ac:dyDescent="0.2">
      <c r="A27" s="21" t="s">
        <v>162</v>
      </c>
      <c r="B27" s="21" t="s">
        <v>161</v>
      </c>
      <c r="C27" s="21" t="s">
        <v>163</v>
      </c>
      <c r="D27" s="24">
        <v>2100000</v>
      </c>
      <c r="E27" s="22">
        <v>11841.9</v>
      </c>
      <c r="F27" s="23">
        <v>1.7493139253738099</v>
      </c>
    </row>
    <row r="28" spans="1:6" x14ac:dyDescent="0.2">
      <c r="A28" s="21" t="s">
        <v>299</v>
      </c>
      <c r="B28" s="21" t="s">
        <v>298</v>
      </c>
      <c r="C28" s="21" t="s">
        <v>300</v>
      </c>
      <c r="D28" s="24">
        <v>2550000</v>
      </c>
      <c r="E28" s="22">
        <v>11726.174999999999</v>
      </c>
      <c r="F28" s="23">
        <v>1.73221875027404</v>
      </c>
    </row>
    <row r="29" spans="1:6" x14ac:dyDescent="0.2">
      <c r="A29" s="21" t="s">
        <v>126</v>
      </c>
      <c r="B29" s="21" t="s">
        <v>125</v>
      </c>
      <c r="C29" s="21" t="s">
        <v>127</v>
      </c>
      <c r="D29" s="24">
        <v>2000000</v>
      </c>
      <c r="E29" s="22">
        <v>11401</v>
      </c>
      <c r="F29" s="23">
        <v>1.6841831178431499</v>
      </c>
    </row>
    <row r="30" spans="1:6" x14ac:dyDescent="0.2">
      <c r="A30" s="21" t="s">
        <v>685</v>
      </c>
      <c r="B30" s="21" t="s">
        <v>684</v>
      </c>
      <c r="C30" s="21" t="s">
        <v>113</v>
      </c>
      <c r="D30" s="24">
        <v>325000</v>
      </c>
      <c r="E30" s="22">
        <v>10843.95</v>
      </c>
      <c r="F30" s="23">
        <v>1.6018943531914001</v>
      </c>
    </row>
    <row r="31" spans="1:6" x14ac:dyDescent="0.2">
      <c r="A31" s="21" t="s">
        <v>687</v>
      </c>
      <c r="B31" s="21" t="s">
        <v>686</v>
      </c>
      <c r="C31" s="21" t="s">
        <v>163</v>
      </c>
      <c r="D31" s="24">
        <v>800000</v>
      </c>
      <c r="E31" s="22">
        <v>10340.4</v>
      </c>
      <c r="F31" s="23">
        <v>1.5275087371059799</v>
      </c>
    </row>
    <row r="32" spans="1:6" x14ac:dyDescent="0.2">
      <c r="A32" s="21" t="s">
        <v>691</v>
      </c>
      <c r="B32" s="21" t="s">
        <v>690</v>
      </c>
      <c r="C32" s="21" t="s">
        <v>189</v>
      </c>
      <c r="D32" s="24">
        <v>200000</v>
      </c>
      <c r="E32" s="22">
        <v>9628.2000000000007</v>
      </c>
      <c r="F32" s="23">
        <v>1.4223008416119101</v>
      </c>
    </row>
    <row r="33" spans="1:9" x14ac:dyDescent="0.2">
      <c r="A33" s="21" t="s">
        <v>693</v>
      </c>
      <c r="B33" s="21" t="s">
        <v>692</v>
      </c>
      <c r="C33" s="21" t="s">
        <v>105</v>
      </c>
      <c r="D33" s="24">
        <v>511939</v>
      </c>
      <c r="E33" s="22">
        <v>9432.4760750000005</v>
      </c>
      <c r="F33" s="23">
        <v>1.3933880330650299</v>
      </c>
    </row>
    <row r="34" spans="1:9" x14ac:dyDescent="0.2">
      <c r="A34" s="21" t="s">
        <v>671</v>
      </c>
      <c r="B34" s="21" t="s">
        <v>670</v>
      </c>
      <c r="C34" s="21" t="s">
        <v>160</v>
      </c>
      <c r="D34" s="24">
        <v>2100000</v>
      </c>
      <c r="E34" s="22">
        <v>9187.5</v>
      </c>
      <c r="F34" s="23">
        <v>1.35719957856187</v>
      </c>
    </row>
    <row r="35" spans="1:9" x14ac:dyDescent="0.2">
      <c r="A35" s="21" t="s">
        <v>600</v>
      </c>
      <c r="B35" s="21" t="s">
        <v>599</v>
      </c>
      <c r="C35" s="21" t="s">
        <v>139</v>
      </c>
      <c r="D35" s="24">
        <v>600000</v>
      </c>
      <c r="E35" s="22">
        <v>9099.6</v>
      </c>
      <c r="F35" s="23">
        <v>1.3442147793286101</v>
      </c>
    </row>
    <row r="36" spans="1:9" x14ac:dyDescent="0.2">
      <c r="A36" s="21" t="s">
        <v>219</v>
      </c>
      <c r="B36" s="21" t="s">
        <v>218</v>
      </c>
      <c r="C36" s="21" t="s">
        <v>220</v>
      </c>
      <c r="D36" s="24">
        <v>350000</v>
      </c>
      <c r="E36" s="22">
        <v>8767.6749999999993</v>
      </c>
      <c r="F36" s="23">
        <v>1.2951820206767299</v>
      </c>
    </row>
    <row r="37" spans="1:9" x14ac:dyDescent="0.2">
      <c r="A37" s="21" t="s">
        <v>598</v>
      </c>
      <c r="B37" s="21" t="s">
        <v>597</v>
      </c>
      <c r="C37" s="21" t="s">
        <v>295</v>
      </c>
      <c r="D37" s="24">
        <v>13977612</v>
      </c>
      <c r="E37" s="22">
        <v>8680.0970519999992</v>
      </c>
      <c r="F37" s="23">
        <v>1.2822447957388401</v>
      </c>
    </row>
    <row r="38" spans="1:9" x14ac:dyDescent="0.2">
      <c r="A38" s="21" t="s">
        <v>695</v>
      </c>
      <c r="B38" s="21" t="s">
        <v>694</v>
      </c>
      <c r="C38" s="21" t="s">
        <v>163</v>
      </c>
      <c r="D38" s="24">
        <v>650000</v>
      </c>
      <c r="E38" s="22">
        <v>8539.0499999999993</v>
      </c>
      <c r="F38" s="23">
        <v>1.2614089862659901</v>
      </c>
    </row>
    <row r="39" spans="1:9" x14ac:dyDescent="0.2">
      <c r="A39" s="21" t="s">
        <v>384</v>
      </c>
      <c r="B39" s="21" t="s">
        <v>383</v>
      </c>
      <c r="C39" s="21" t="s">
        <v>95</v>
      </c>
      <c r="D39" s="24">
        <v>131210</v>
      </c>
      <c r="E39" s="22">
        <v>7172.5290450000002</v>
      </c>
      <c r="F39" s="23">
        <v>1.0595432268948899</v>
      </c>
    </row>
    <row r="40" spans="1:9" x14ac:dyDescent="0.2">
      <c r="A40" s="21" t="s">
        <v>191</v>
      </c>
      <c r="B40" s="21" t="s">
        <v>190</v>
      </c>
      <c r="C40" s="21" t="s">
        <v>192</v>
      </c>
      <c r="D40" s="24">
        <v>1200000</v>
      </c>
      <c r="E40" s="22">
        <v>6637.2</v>
      </c>
      <c r="F40" s="23">
        <v>0.98046313391356299</v>
      </c>
    </row>
    <row r="41" spans="1:9" x14ac:dyDescent="0.2">
      <c r="A41" s="21" t="s">
        <v>170</v>
      </c>
      <c r="B41" s="21" t="s">
        <v>169</v>
      </c>
      <c r="C41" s="21" t="s">
        <v>171</v>
      </c>
      <c r="D41" s="24">
        <v>650000</v>
      </c>
      <c r="E41" s="22">
        <v>5307.5749999999998</v>
      </c>
      <c r="F41" s="23">
        <v>0.78404773368005798</v>
      </c>
    </row>
    <row r="42" spans="1:9" x14ac:dyDescent="0.2">
      <c r="A42" s="21" t="s">
        <v>675</v>
      </c>
      <c r="B42" s="21" t="s">
        <v>674</v>
      </c>
      <c r="C42" s="21" t="s">
        <v>295</v>
      </c>
      <c r="D42" s="24">
        <v>300000</v>
      </c>
      <c r="E42" s="22">
        <v>4981.05</v>
      </c>
      <c r="F42" s="23">
        <v>0.73581267600496503</v>
      </c>
    </row>
    <row r="43" spans="1:9" x14ac:dyDescent="0.2">
      <c r="A43" s="21" t="s">
        <v>183</v>
      </c>
      <c r="B43" s="21" t="s">
        <v>182</v>
      </c>
      <c r="C43" s="21" t="s">
        <v>184</v>
      </c>
      <c r="D43" s="24">
        <v>600000</v>
      </c>
      <c r="E43" s="22">
        <v>4647.8999999999996</v>
      </c>
      <c r="F43" s="23">
        <v>0.68659895740927701</v>
      </c>
    </row>
    <row r="44" spans="1:9" x14ac:dyDescent="0.2">
      <c r="A44" s="21" t="s">
        <v>199</v>
      </c>
      <c r="B44" s="21" t="s">
        <v>198</v>
      </c>
      <c r="C44" s="21" t="s">
        <v>153</v>
      </c>
      <c r="D44" s="24">
        <v>375000</v>
      </c>
      <c r="E44" s="22">
        <v>3262.125</v>
      </c>
      <c r="F44" s="23">
        <v>0.48188894424121398</v>
      </c>
    </row>
    <row r="45" spans="1:9" ht="10.5" x14ac:dyDescent="0.25">
      <c r="A45" s="20" t="s">
        <v>25</v>
      </c>
      <c r="B45" s="20"/>
      <c r="C45" s="20"/>
      <c r="D45" s="20"/>
      <c r="E45" s="25">
        <f>SUM(E7:E44)</f>
        <v>639147.42338199995</v>
      </c>
      <c r="F45" s="26">
        <f>SUM(F7:F44)</f>
        <v>94.416393322770887</v>
      </c>
      <c r="G45" s="14"/>
      <c r="H45" s="14"/>
      <c r="I45" s="14"/>
    </row>
    <row r="46" spans="1:9" x14ac:dyDescent="0.2">
      <c r="A46" s="21"/>
      <c r="B46" s="21"/>
      <c r="C46" s="21"/>
      <c r="D46" s="21"/>
      <c r="E46" s="22"/>
      <c r="F46" s="23"/>
    </row>
    <row r="47" spans="1:9" ht="10.5" x14ac:dyDescent="0.25">
      <c r="A47" s="20" t="s">
        <v>320</v>
      </c>
      <c r="B47" s="21"/>
      <c r="C47" s="21"/>
      <c r="D47" s="21"/>
      <c r="E47" s="22"/>
      <c r="F47" s="23"/>
    </row>
    <row r="48" spans="1:9" x14ac:dyDescent="0.2">
      <c r="A48" s="21" t="s">
        <v>322</v>
      </c>
      <c r="B48" s="21" t="s">
        <v>321</v>
      </c>
      <c r="C48" s="21" t="s">
        <v>168</v>
      </c>
      <c r="D48" s="24">
        <v>185000</v>
      </c>
      <c r="E48" s="22">
        <v>10965.88134</v>
      </c>
      <c r="F48" s="23">
        <v>1.6199063437504799</v>
      </c>
    </row>
    <row r="49" spans="1:9" x14ac:dyDescent="0.2">
      <c r="A49" s="21" t="s">
        <v>404</v>
      </c>
      <c r="B49" s="21" t="s">
        <v>403</v>
      </c>
      <c r="C49" s="21" t="s">
        <v>168</v>
      </c>
      <c r="D49" s="24">
        <v>350000</v>
      </c>
      <c r="E49" s="22">
        <v>6335.9970659999999</v>
      </c>
      <c r="F49" s="23">
        <v>0.93596871267966997</v>
      </c>
    </row>
    <row r="50" spans="1:9" ht="10.5" x14ac:dyDescent="0.25">
      <c r="A50" s="20" t="s">
        <v>25</v>
      </c>
      <c r="B50" s="20"/>
      <c r="C50" s="20"/>
      <c r="D50" s="20"/>
      <c r="E50" s="25">
        <f>SUM(E47:E49)</f>
        <v>17301.878406</v>
      </c>
      <c r="F50" s="26">
        <f>SUM(F47:F49)</f>
        <v>2.5558750564301498</v>
      </c>
      <c r="G50" s="14"/>
      <c r="H50" s="14"/>
      <c r="I50" s="14"/>
    </row>
    <row r="51" spans="1:9" x14ac:dyDescent="0.2">
      <c r="A51" s="21"/>
      <c r="B51" s="21"/>
      <c r="C51" s="21"/>
      <c r="D51" s="21"/>
      <c r="E51" s="22"/>
      <c r="F51" s="23"/>
    </row>
    <row r="52" spans="1:9" ht="10.5" x14ac:dyDescent="0.25">
      <c r="A52" s="20" t="s">
        <v>26</v>
      </c>
      <c r="B52" s="20"/>
      <c r="C52" s="20"/>
      <c r="D52" s="20"/>
      <c r="E52" s="25">
        <f>E45+E50</f>
        <v>656449.30178799992</v>
      </c>
      <c r="F52" s="26">
        <f>F45+F50</f>
        <v>96.97226837920104</v>
      </c>
      <c r="G52" s="14"/>
      <c r="H52" s="14"/>
      <c r="I52" s="14"/>
    </row>
    <row r="53" spans="1:9" ht="10.5" x14ac:dyDescent="0.25">
      <c r="A53" s="20"/>
      <c r="B53" s="20"/>
      <c r="C53" s="20"/>
      <c r="D53" s="20"/>
      <c r="E53" s="25"/>
      <c r="F53" s="26"/>
      <c r="G53" s="14"/>
      <c r="H53" s="14"/>
      <c r="I53" s="14"/>
    </row>
    <row r="54" spans="1:9" ht="10.5" x14ac:dyDescent="0.25">
      <c r="A54" s="20" t="s">
        <v>28</v>
      </c>
      <c r="B54" s="20"/>
      <c r="C54" s="20"/>
      <c r="D54" s="20"/>
      <c r="E54" s="25">
        <f>E56-(E45+E50)</f>
        <v>20496.089672800037</v>
      </c>
      <c r="F54" s="26">
        <f>F56-(F45+F50)</f>
        <v>3.02773162079896</v>
      </c>
      <c r="G54" s="14"/>
      <c r="H54" s="14"/>
      <c r="I54" s="14"/>
    </row>
    <row r="55" spans="1:9" ht="10.5" x14ac:dyDescent="0.25">
      <c r="A55" s="20"/>
      <c r="B55" s="20"/>
      <c r="C55" s="20"/>
      <c r="D55" s="20"/>
      <c r="E55" s="25"/>
      <c r="F55" s="26"/>
      <c r="G55" s="14"/>
      <c r="H55" s="14"/>
      <c r="I55" s="14"/>
    </row>
    <row r="56" spans="1:9" ht="10.5" x14ac:dyDescent="0.25">
      <c r="A56" s="27" t="s">
        <v>27</v>
      </c>
      <c r="B56" s="27"/>
      <c r="C56" s="27"/>
      <c r="D56" s="27"/>
      <c r="E56" s="28">
        <v>676945.39146079996</v>
      </c>
      <c r="F56" s="29">
        <v>100</v>
      </c>
      <c r="G56" s="14"/>
      <c r="H56" s="14"/>
      <c r="I56" s="14"/>
    </row>
    <row r="58" spans="1:9" ht="10.5" x14ac:dyDescent="0.25">
      <c r="A58" s="14" t="s">
        <v>32</v>
      </c>
    </row>
    <row r="59" spans="1:9" ht="10.5" x14ac:dyDescent="0.25">
      <c r="A59" s="14" t="s">
        <v>33</v>
      </c>
    </row>
    <row r="60" spans="1:9" ht="10.5" x14ac:dyDescent="0.25">
      <c r="A60" s="14" t="s">
        <v>34</v>
      </c>
      <c r="B60" s="14"/>
      <c r="C60" s="30" t="s">
        <v>36</v>
      </c>
      <c r="D60" s="14" t="s">
        <v>35</v>
      </c>
    </row>
    <row r="61" spans="1:9" x14ac:dyDescent="0.2">
      <c r="A61" s="7" t="s">
        <v>72</v>
      </c>
      <c r="C61" s="31">
        <v>671.91229999999996</v>
      </c>
      <c r="D61" s="31">
        <v>756.37260000000003</v>
      </c>
    </row>
    <row r="62" spans="1:9" x14ac:dyDescent="0.2">
      <c r="A62" s="7" t="s">
        <v>80</v>
      </c>
      <c r="C62" s="31">
        <v>37.234299999999998</v>
      </c>
      <c r="D62" s="31">
        <v>41.914700000000003</v>
      </c>
    </row>
    <row r="63" spans="1:9" x14ac:dyDescent="0.2">
      <c r="A63" s="7" t="s">
        <v>73</v>
      </c>
      <c r="C63" s="31">
        <v>729.21590000000003</v>
      </c>
      <c r="D63" s="31">
        <v>824.97810000000004</v>
      </c>
    </row>
    <row r="64" spans="1:9" x14ac:dyDescent="0.2">
      <c r="A64" s="7" t="s">
        <v>81</v>
      </c>
      <c r="C64" s="31">
        <v>42.356699999999996</v>
      </c>
      <c r="D64" s="31">
        <v>47.916699999999999</v>
      </c>
    </row>
    <row r="66" spans="1:4" x14ac:dyDescent="0.2">
      <c r="A66" s="7" t="s">
        <v>37</v>
      </c>
    </row>
    <row r="68" spans="1:4" ht="10.5" x14ac:dyDescent="0.25">
      <c r="A68" s="14" t="s">
        <v>38</v>
      </c>
      <c r="D68" s="30" t="s">
        <v>39</v>
      </c>
    </row>
    <row r="70" spans="1:4" ht="10.5" x14ac:dyDescent="0.25">
      <c r="A70" s="14" t="s">
        <v>40</v>
      </c>
      <c r="D70" s="32">
        <v>0.21458150388517999</v>
      </c>
    </row>
    <row r="72" spans="1:4" ht="10.5" x14ac:dyDescent="0.25">
      <c r="A72" s="14" t="s">
        <v>825</v>
      </c>
    </row>
    <row r="73" spans="1:4" x14ac:dyDescent="0.2">
      <c r="A73" s="50"/>
    </row>
    <row r="74" spans="1:4" ht="10.5" x14ac:dyDescent="0.25">
      <c r="A74" s="51" t="s">
        <v>820</v>
      </c>
    </row>
    <row r="75" spans="1:4" x14ac:dyDescent="0.2">
      <c r="A75" s="52"/>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ht="10.5" x14ac:dyDescent="0.25">
      <c r="A88" s="51" t="s">
        <v>833</v>
      </c>
    </row>
    <row r="89" spans="1:1" x14ac:dyDescent="0.2">
      <c r="A89" s="53"/>
    </row>
    <row r="90" spans="1:1" ht="10.5" x14ac:dyDescent="0.25">
      <c r="A90" s="51" t="s">
        <v>821</v>
      </c>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sheetData>
  <mergeCells count="1">
    <mergeCell ref="A1:F1"/>
  </mergeCells>
  <conditionalFormatting sqref="F2:F3">
    <cfRule type="cellIs" dxfId="41" priority="2" stopIfTrue="1" operator="between">
      <formula>0.009</formula>
      <formula>-0.009</formula>
    </cfRule>
  </conditionalFormatting>
  <conditionalFormatting sqref="F5:F65534">
    <cfRule type="cellIs" dxfId="40" priority="1" stopIfTrue="1" operator="between">
      <formula>0.009</formula>
      <formula>-0.009</formula>
    </cfRule>
  </conditionalFormatting>
  <hyperlinks>
    <hyperlink ref="A73" r:id="rId1" tooltip="https://www.franklintempletonindia.com/downloadsServlet/pdf/product-labels-jg9o5k7l" display="https://www.franklintempletonindia.com/downloadsServlet/pdf/product-labels-jg9o5k7l"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99"/>
  <sheetViews>
    <sheetView workbookViewId="0">
      <selection sqref="A1:F1"/>
    </sheetView>
  </sheetViews>
  <sheetFormatPr defaultColWidth="9.1796875" defaultRowHeight="10" x14ac:dyDescent="0.2"/>
  <cols>
    <col min="1" max="1" width="38.7265625" style="7" bestFit="1" customWidth="1"/>
    <col min="2" max="2" width="32.1796875" style="7" bestFit="1" customWidth="1"/>
    <col min="3" max="3" width="35.453125" style="7" bestFit="1" customWidth="1"/>
    <col min="4" max="4" width="15.54296875" style="7" bestFit="1" customWidth="1"/>
    <col min="5" max="5" width="26.54296875" style="10" customWidth="1"/>
    <col min="6" max="6" width="21.26953125" style="11" customWidth="1"/>
    <col min="7" max="7" width="29.26953125" style="7" customWidth="1"/>
    <col min="8" max="8" width="20.26953125" style="7" customWidth="1"/>
    <col min="9" max="16384" width="9.1796875" style="7"/>
  </cols>
  <sheetData>
    <row r="1" spans="1:9" s="1" customFormat="1" ht="14" x14ac:dyDescent="0.25">
      <c r="A1" s="82" t="s">
        <v>20</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91</v>
      </c>
      <c r="B7" s="21" t="s">
        <v>90</v>
      </c>
      <c r="C7" s="21" t="s">
        <v>92</v>
      </c>
      <c r="D7" s="24">
        <v>550000</v>
      </c>
      <c r="E7" s="22">
        <v>14864.85</v>
      </c>
      <c r="F7" s="23">
        <v>9.8668974677098191</v>
      </c>
    </row>
    <row r="8" spans="1:9" x14ac:dyDescent="0.2">
      <c r="A8" s="21" t="s">
        <v>117</v>
      </c>
      <c r="B8" s="21" t="s">
        <v>116</v>
      </c>
      <c r="C8" s="21" t="s">
        <v>118</v>
      </c>
      <c r="D8" s="24">
        <v>4600000</v>
      </c>
      <c r="E8" s="22">
        <v>10133.799999999999</v>
      </c>
      <c r="F8" s="23">
        <v>6.7265505913801897</v>
      </c>
    </row>
    <row r="9" spans="1:9" x14ac:dyDescent="0.2">
      <c r="A9" s="21" t="s">
        <v>86</v>
      </c>
      <c r="B9" s="21" t="s">
        <v>85</v>
      </c>
      <c r="C9" s="21" t="s">
        <v>87</v>
      </c>
      <c r="D9" s="24">
        <v>845000</v>
      </c>
      <c r="E9" s="22">
        <v>8101.4375</v>
      </c>
      <c r="F9" s="23">
        <v>5.37752168057931</v>
      </c>
    </row>
    <row r="10" spans="1:9" x14ac:dyDescent="0.2">
      <c r="A10" s="21" t="s">
        <v>236</v>
      </c>
      <c r="B10" s="21" t="s">
        <v>235</v>
      </c>
      <c r="C10" s="21" t="s">
        <v>118</v>
      </c>
      <c r="D10" s="24">
        <v>2900000</v>
      </c>
      <c r="E10" s="22">
        <v>7091.95</v>
      </c>
      <c r="F10" s="23">
        <v>4.7074503608260203</v>
      </c>
    </row>
    <row r="11" spans="1:9" x14ac:dyDescent="0.2">
      <c r="A11" s="21" t="s">
        <v>653</v>
      </c>
      <c r="B11" s="21" t="s">
        <v>652</v>
      </c>
      <c r="C11" s="21" t="s">
        <v>108</v>
      </c>
      <c r="D11" s="24">
        <v>231458</v>
      </c>
      <c r="E11" s="22">
        <v>6266.7253499999997</v>
      </c>
      <c r="F11" s="23">
        <v>4.1596878869782001</v>
      </c>
    </row>
    <row r="12" spans="1:9" x14ac:dyDescent="0.2">
      <c r="A12" s="21" t="s">
        <v>120</v>
      </c>
      <c r="B12" s="21" t="s">
        <v>119</v>
      </c>
      <c r="C12" s="21" t="s">
        <v>121</v>
      </c>
      <c r="D12" s="24">
        <v>710000</v>
      </c>
      <c r="E12" s="22">
        <v>6080.44</v>
      </c>
      <c r="F12" s="23">
        <v>4.0360365586307001</v>
      </c>
    </row>
    <row r="13" spans="1:9" x14ac:dyDescent="0.2">
      <c r="A13" s="21" t="s">
        <v>178</v>
      </c>
      <c r="B13" s="21" t="s">
        <v>177</v>
      </c>
      <c r="C13" s="21" t="s">
        <v>179</v>
      </c>
      <c r="D13" s="24">
        <v>3206848</v>
      </c>
      <c r="E13" s="22">
        <v>5584.7257920000002</v>
      </c>
      <c r="F13" s="23">
        <v>3.70699447185397</v>
      </c>
    </row>
    <row r="14" spans="1:9" x14ac:dyDescent="0.2">
      <c r="A14" s="21" t="s">
        <v>570</v>
      </c>
      <c r="B14" s="21" t="s">
        <v>569</v>
      </c>
      <c r="C14" s="21" t="s">
        <v>171</v>
      </c>
      <c r="D14" s="24">
        <v>2300000</v>
      </c>
      <c r="E14" s="22">
        <v>5488.95</v>
      </c>
      <c r="F14" s="23">
        <v>3.6434210136924201</v>
      </c>
    </row>
    <row r="15" spans="1:9" x14ac:dyDescent="0.2">
      <c r="A15" s="21" t="s">
        <v>107</v>
      </c>
      <c r="B15" s="21" t="s">
        <v>106</v>
      </c>
      <c r="C15" s="21" t="s">
        <v>108</v>
      </c>
      <c r="D15" s="24">
        <v>1119847</v>
      </c>
      <c r="E15" s="22">
        <v>5418.939633</v>
      </c>
      <c r="F15" s="23">
        <v>3.5969499687195001</v>
      </c>
    </row>
    <row r="16" spans="1:9" x14ac:dyDescent="0.2">
      <c r="A16" s="21" t="s">
        <v>454</v>
      </c>
      <c r="B16" s="21" t="s">
        <v>453</v>
      </c>
      <c r="C16" s="21" t="s">
        <v>92</v>
      </c>
      <c r="D16" s="24">
        <v>950000</v>
      </c>
      <c r="E16" s="22">
        <v>5385.0749999999998</v>
      </c>
      <c r="F16" s="23">
        <v>3.57447151373391</v>
      </c>
    </row>
    <row r="17" spans="1:6" x14ac:dyDescent="0.2">
      <c r="A17" s="21" t="s">
        <v>99</v>
      </c>
      <c r="B17" s="21" t="s">
        <v>98</v>
      </c>
      <c r="C17" s="21" t="s">
        <v>100</v>
      </c>
      <c r="D17" s="24">
        <v>218000</v>
      </c>
      <c r="E17" s="22">
        <v>5247.26</v>
      </c>
      <c r="F17" s="23">
        <v>3.48299353215236</v>
      </c>
    </row>
    <row r="18" spans="1:6" x14ac:dyDescent="0.2">
      <c r="A18" s="21" t="s">
        <v>132</v>
      </c>
      <c r="B18" s="21" t="s">
        <v>131</v>
      </c>
      <c r="C18" s="21" t="s">
        <v>133</v>
      </c>
      <c r="D18" s="24">
        <v>3500000</v>
      </c>
      <c r="E18" s="22">
        <v>4301.5</v>
      </c>
      <c r="F18" s="23">
        <v>2.8552228550812</v>
      </c>
    </row>
    <row r="19" spans="1:6" x14ac:dyDescent="0.2">
      <c r="A19" s="21" t="s">
        <v>97</v>
      </c>
      <c r="B19" s="21" t="s">
        <v>96</v>
      </c>
      <c r="C19" s="21" t="s">
        <v>87</v>
      </c>
      <c r="D19" s="24">
        <v>350000</v>
      </c>
      <c r="E19" s="22">
        <v>3407.25</v>
      </c>
      <c r="F19" s="23">
        <v>2.2616431647042701</v>
      </c>
    </row>
    <row r="20" spans="1:6" x14ac:dyDescent="0.2">
      <c r="A20" s="21" t="s">
        <v>246</v>
      </c>
      <c r="B20" s="21" t="s">
        <v>245</v>
      </c>
      <c r="C20" s="21" t="s">
        <v>247</v>
      </c>
      <c r="D20" s="24">
        <v>200000</v>
      </c>
      <c r="E20" s="22">
        <v>3376.5</v>
      </c>
      <c r="F20" s="23">
        <v>2.24123212139525</v>
      </c>
    </row>
    <row r="21" spans="1:6" x14ac:dyDescent="0.2">
      <c r="A21" s="21" t="s">
        <v>467</v>
      </c>
      <c r="B21" s="21" t="s">
        <v>466</v>
      </c>
      <c r="C21" s="21" t="s">
        <v>434</v>
      </c>
      <c r="D21" s="24">
        <v>540000</v>
      </c>
      <c r="E21" s="22">
        <v>3295.89</v>
      </c>
      <c r="F21" s="23">
        <v>2.18772531810614</v>
      </c>
    </row>
    <row r="22" spans="1:6" x14ac:dyDescent="0.2">
      <c r="A22" s="21" t="s">
        <v>505</v>
      </c>
      <c r="B22" s="21" t="s">
        <v>504</v>
      </c>
      <c r="C22" s="21" t="s">
        <v>108</v>
      </c>
      <c r="D22" s="24">
        <v>500000</v>
      </c>
      <c r="E22" s="22">
        <v>3219</v>
      </c>
      <c r="F22" s="23">
        <v>2.1366877532271</v>
      </c>
    </row>
    <row r="23" spans="1:6" x14ac:dyDescent="0.2">
      <c r="A23" s="21" t="s">
        <v>612</v>
      </c>
      <c r="B23" s="21" t="s">
        <v>611</v>
      </c>
      <c r="C23" s="21" t="s">
        <v>145</v>
      </c>
      <c r="D23" s="24">
        <v>1625000</v>
      </c>
      <c r="E23" s="22">
        <v>2987.5625</v>
      </c>
      <c r="F23" s="23">
        <v>1.9830656122244601</v>
      </c>
    </row>
    <row r="24" spans="1:6" x14ac:dyDescent="0.2">
      <c r="A24" s="21" t="s">
        <v>529</v>
      </c>
      <c r="B24" s="21" t="s">
        <v>528</v>
      </c>
      <c r="C24" s="21" t="s">
        <v>92</v>
      </c>
      <c r="D24" s="24">
        <v>1700000</v>
      </c>
      <c r="E24" s="22">
        <v>2883.2</v>
      </c>
      <c r="F24" s="23">
        <v>1.9137925225549499</v>
      </c>
    </row>
    <row r="25" spans="1:6" x14ac:dyDescent="0.2">
      <c r="A25" s="21" t="s">
        <v>110</v>
      </c>
      <c r="B25" s="21" t="s">
        <v>109</v>
      </c>
      <c r="C25" s="21" t="s">
        <v>87</v>
      </c>
      <c r="D25" s="24">
        <v>500000</v>
      </c>
      <c r="E25" s="22">
        <v>2806.75</v>
      </c>
      <c r="F25" s="23">
        <v>1.8630470181330101</v>
      </c>
    </row>
    <row r="26" spans="1:6" x14ac:dyDescent="0.2">
      <c r="A26" s="21" t="s">
        <v>659</v>
      </c>
      <c r="B26" s="21" t="s">
        <v>658</v>
      </c>
      <c r="C26" s="21" t="s">
        <v>160</v>
      </c>
      <c r="D26" s="24">
        <v>115000</v>
      </c>
      <c r="E26" s="22">
        <v>2800.25</v>
      </c>
      <c r="F26" s="23">
        <v>1.8587324886530601</v>
      </c>
    </row>
    <row r="27" spans="1:6" x14ac:dyDescent="0.2">
      <c r="A27" s="21" t="s">
        <v>159</v>
      </c>
      <c r="B27" s="21" t="s">
        <v>158</v>
      </c>
      <c r="C27" s="21" t="s">
        <v>160</v>
      </c>
      <c r="D27" s="24">
        <v>400000</v>
      </c>
      <c r="E27" s="22">
        <v>2689.6</v>
      </c>
      <c r="F27" s="23">
        <v>1.7852859214289001</v>
      </c>
    </row>
    <row r="28" spans="1:6" x14ac:dyDescent="0.2">
      <c r="A28" s="21" t="s">
        <v>487</v>
      </c>
      <c r="B28" s="21" t="s">
        <v>486</v>
      </c>
      <c r="C28" s="21" t="s">
        <v>160</v>
      </c>
      <c r="D28" s="24">
        <v>3000000</v>
      </c>
      <c r="E28" s="22">
        <v>2580</v>
      </c>
      <c r="F28" s="23">
        <v>1.71253631665919</v>
      </c>
    </row>
    <row r="29" spans="1:6" x14ac:dyDescent="0.2">
      <c r="A29" s="21" t="s">
        <v>157</v>
      </c>
      <c r="B29" s="21" t="s">
        <v>156</v>
      </c>
      <c r="C29" s="21" t="s">
        <v>113</v>
      </c>
      <c r="D29" s="24">
        <v>25000</v>
      </c>
      <c r="E29" s="22">
        <v>2500.9499999999998</v>
      </c>
      <c r="F29" s="23">
        <v>1.6600650004452699</v>
      </c>
    </row>
    <row r="30" spans="1:6" x14ac:dyDescent="0.2">
      <c r="A30" s="21" t="s">
        <v>642</v>
      </c>
      <c r="B30" s="21" t="s">
        <v>641</v>
      </c>
      <c r="C30" s="21" t="s">
        <v>153</v>
      </c>
      <c r="D30" s="24">
        <v>328012</v>
      </c>
      <c r="E30" s="22">
        <v>2353.6501060000001</v>
      </c>
      <c r="F30" s="23">
        <v>1.5622911950518401</v>
      </c>
    </row>
    <row r="31" spans="1:6" x14ac:dyDescent="0.2">
      <c r="A31" s="21" t="s">
        <v>572</v>
      </c>
      <c r="B31" s="21" t="s">
        <v>571</v>
      </c>
      <c r="C31" s="21" t="s">
        <v>108</v>
      </c>
      <c r="D31" s="24">
        <v>135000</v>
      </c>
      <c r="E31" s="22">
        <v>2305.4625000000001</v>
      </c>
      <c r="F31" s="23">
        <v>1.53030552633561</v>
      </c>
    </row>
    <row r="32" spans="1:6" x14ac:dyDescent="0.2">
      <c r="A32" s="21" t="s">
        <v>152</v>
      </c>
      <c r="B32" s="21" t="s">
        <v>151</v>
      </c>
      <c r="C32" s="21" t="s">
        <v>153</v>
      </c>
      <c r="D32" s="24">
        <v>725000</v>
      </c>
      <c r="E32" s="22">
        <v>2175.3625000000002</v>
      </c>
      <c r="F32" s="23">
        <v>1.44394855935989</v>
      </c>
    </row>
    <row r="33" spans="1:9" x14ac:dyDescent="0.2">
      <c r="A33" s="21" t="s">
        <v>325</v>
      </c>
      <c r="B33" s="21" t="s">
        <v>324</v>
      </c>
      <c r="C33" s="21" t="s">
        <v>118</v>
      </c>
      <c r="D33" s="24">
        <v>4000000</v>
      </c>
      <c r="E33" s="22">
        <v>2008</v>
      </c>
      <c r="F33" s="23">
        <v>1.33285772242312</v>
      </c>
    </row>
    <row r="34" spans="1:9" x14ac:dyDescent="0.2">
      <c r="A34" s="21" t="s">
        <v>129</v>
      </c>
      <c r="B34" s="21" t="s">
        <v>128</v>
      </c>
      <c r="C34" s="21" t="s">
        <v>130</v>
      </c>
      <c r="D34" s="24">
        <v>1500000</v>
      </c>
      <c r="E34" s="22">
        <v>1998</v>
      </c>
      <c r="F34" s="23">
        <v>1.32621998476165</v>
      </c>
    </row>
    <row r="35" spans="1:9" x14ac:dyDescent="0.2">
      <c r="A35" s="21" t="s">
        <v>290</v>
      </c>
      <c r="B35" s="21" t="s">
        <v>289</v>
      </c>
      <c r="C35" s="21" t="s">
        <v>174</v>
      </c>
      <c r="D35" s="24">
        <v>290403</v>
      </c>
      <c r="E35" s="22">
        <v>1957.4614220000001</v>
      </c>
      <c r="F35" s="23">
        <v>1.2993115401683499</v>
      </c>
    </row>
    <row r="36" spans="1:9" x14ac:dyDescent="0.2">
      <c r="A36" s="21" t="s">
        <v>479</v>
      </c>
      <c r="B36" s="21" t="s">
        <v>478</v>
      </c>
      <c r="C36" s="21" t="s">
        <v>92</v>
      </c>
      <c r="D36" s="24">
        <v>365000</v>
      </c>
      <c r="E36" s="22">
        <v>1951.29</v>
      </c>
      <c r="F36" s="23">
        <v>1.29521511214493</v>
      </c>
    </row>
    <row r="37" spans="1:9" x14ac:dyDescent="0.2">
      <c r="A37" s="21" t="s">
        <v>165</v>
      </c>
      <c r="B37" s="21" t="s">
        <v>164</v>
      </c>
      <c r="C37" s="21" t="s">
        <v>130</v>
      </c>
      <c r="D37" s="24">
        <v>40000</v>
      </c>
      <c r="E37" s="22">
        <v>1560.12</v>
      </c>
      <c r="F37" s="23">
        <v>1.03556672804121</v>
      </c>
    </row>
    <row r="38" spans="1:9" x14ac:dyDescent="0.2">
      <c r="A38" s="21" t="s">
        <v>144</v>
      </c>
      <c r="B38" s="21" t="s">
        <v>143</v>
      </c>
      <c r="C38" s="21" t="s">
        <v>145</v>
      </c>
      <c r="D38" s="24">
        <v>48000</v>
      </c>
      <c r="E38" s="22">
        <v>1516.44</v>
      </c>
      <c r="F38" s="23">
        <v>1.00657308993591</v>
      </c>
    </row>
    <row r="39" spans="1:9" x14ac:dyDescent="0.2">
      <c r="A39" s="21" t="s">
        <v>584</v>
      </c>
      <c r="B39" s="21" t="s">
        <v>583</v>
      </c>
      <c r="C39" s="21" t="s">
        <v>108</v>
      </c>
      <c r="D39" s="24">
        <v>89000</v>
      </c>
      <c r="E39" s="22">
        <v>1491.373</v>
      </c>
      <c r="F39" s="23">
        <v>0.98993427293990799</v>
      </c>
    </row>
    <row r="40" spans="1:9" x14ac:dyDescent="0.2">
      <c r="A40" s="21" t="s">
        <v>514</v>
      </c>
      <c r="B40" s="21" t="s">
        <v>513</v>
      </c>
      <c r="C40" s="21" t="s">
        <v>108</v>
      </c>
      <c r="D40" s="24">
        <v>156624</v>
      </c>
      <c r="E40" s="22">
        <v>1445.091336</v>
      </c>
      <c r="F40" s="23">
        <v>0.95921371852308002</v>
      </c>
    </row>
    <row r="41" spans="1:9" x14ac:dyDescent="0.2">
      <c r="A41" s="21" t="s">
        <v>699</v>
      </c>
      <c r="B41" s="21" t="s">
        <v>698</v>
      </c>
      <c r="C41" s="21" t="s">
        <v>295</v>
      </c>
      <c r="D41" s="24">
        <v>500000</v>
      </c>
      <c r="E41" s="22">
        <v>1351.25</v>
      </c>
      <c r="F41" s="23">
        <v>0.89692430150609603</v>
      </c>
    </row>
    <row r="42" spans="1:9" x14ac:dyDescent="0.2">
      <c r="A42" s="21" t="s">
        <v>618</v>
      </c>
      <c r="B42" s="21" t="s">
        <v>617</v>
      </c>
      <c r="C42" s="21" t="s">
        <v>108</v>
      </c>
      <c r="D42" s="24">
        <v>125000</v>
      </c>
      <c r="E42" s="22">
        <v>1337.9375</v>
      </c>
      <c r="F42" s="23">
        <v>0.888087813244265</v>
      </c>
    </row>
    <row r="43" spans="1:9" x14ac:dyDescent="0.2">
      <c r="A43" s="21" t="s">
        <v>284</v>
      </c>
      <c r="B43" s="21" t="s">
        <v>283</v>
      </c>
      <c r="C43" s="21" t="s">
        <v>174</v>
      </c>
      <c r="D43" s="24">
        <v>52058</v>
      </c>
      <c r="E43" s="22">
        <v>1044.153335</v>
      </c>
      <c r="F43" s="23">
        <v>0.69308159160787097</v>
      </c>
    </row>
    <row r="44" spans="1:9" x14ac:dyDescent="0.2">
      <c r="A44" s="21" t="s">
        <v>661</v>
      </c>
      <c r="B44" s="21" t="s">
        <v>660</v>
      </c>
      <c r="C44" s="21" t="s">
        <v>92</v>
      </c>
      <c r="D44" s="24">
        <v>467757</v>
      </c>
      <c r="E44" s="22">
        <v>1016.66984</v>
      </c>
      <c r="F44" s="23">
        <v>0.67483876862484005</v>
      </c>
    </row>
    <row r="45" spans="1:9" x14ac:dyDescent="0.2">
      <c r="A45" s="21" t="s">
        <v>646</v>
      </c>
      <c r="B45" s="21" t="s">
        <v>645</v>
      </c>
      <c r="C45" s="21" t="s">
        <v>523</v>
      </c>
      <c r="D45" s="24">
        <v>178269</v>
      </c>
      <c r="E45" s="22">
        <v>895.89085950000003</v>
      </c>
      <c r="F45" s="23">
        <v>0.594668849866963</v>
      </c>
    </row>
    <row r="46" spans="1:9" x14ac:dyDescent="0.2">
      <c r="A46" s="21" t="s">
        <v>203</v>
      </c>
      <c r="B46" s="21" t="s">
        <v>202</v>
      </c>
      <c r="C46" s="21" t="s">
        <v>171</v>
      </c>
      <c r="D46" s="24">
        <v>218000</v>
      </c>
      <c r="E46" s="22">
        <v>509.03</v>
      </c>
      <c r="F46" s="23">
        <v>0.33788076018179303</v>
      </c>
    </row>
    <row r="47" spans="1:9" ht="10.5" x14ac:dyDescent="0.25">
      <c r="A47" s="20" t="s">
        <v>25</v>
      </c>
      <c r="B47" s="20"/>
      <c r="C47" s="20"/>
      <c r="D47" s="20"/>
      <c r="E47" s="25">
        <f>SUM(E7:E46)</f>
        <v>143429.78817349998</v>
      </c>
      <c r="F47" s="26">
        <f>SUM(F7:F46)</f>
        <v>95.204930673586517</v>
      </c>
      <c r="G47" s="14"/>
      <c r="H47" s="14"/>
      <c r="I47" s="14"/>
    </row>
    <row r="48" spans="1:9" x14ac:dyDescent="0.2">
      <c r="A48" s="21"/>
      <c r="B48" s="21"/>
      <c r="C48" s="21"/>
      <c r="D48" s="21"/>
      <c r="E48" s="22"/>
      <c r="F48" s="23"/>
    </row>
    <row r="49" spans="1:9" ht="10.5" x14ac:dyDescent="0.25">
      <c r="A49" s="20" t="s">
        <v>26</v>
      </c>
      <c r="B49" s="20"/>
      <c r="C49" s="20"/>
      <c r="D49" s="20"/>
      <c r="E49" s="25">
        <f>E47</f>
        <v>143429.78817349998</v>
      </c>
      <c r="F49" s="26">
        <f>F47</f>
        <v>95.204930673586517</v>
      </c>
      <c r="G49" s="14"/>
      <c r="H49" s="14"/>
      <c r="I49" s="14"/>
    </row>
    <row r="50" spans="1:9" ht="10.5" x14ac:dyDescent="0.25">
      <c r="A50" s="20"/>
      <c r="B50" s="20"/>
      <c r="C50" s="20"/>
      <c r="D50" s="20"/>
      <c r="E50" s="25"/>
      <c r="F50" s="26"/>
      <c r="G50" s="14"/>
      <c r="H50" s="14"/>
      <c r="I50" s="14"/>
    </row>
    <row r="51" spans="1:9" ht="10.5" x14ac:dyDescent="0.25">
      <c r="A51" s="20" t="s">
        <v>28</v>
      </c>
      <c r="B51" s="20"/>
      <c r="C51" s="20"/>
      <c r="D51" s="20"/>
      <c r="E51" s="25">
        <f>E53-(E47)</f>
        <v>7223.9512481000274</v>
      </c>
      <c r="F51" s="26">
        <f>F53-(F47)</f>
        <v>4.7950693264134827</v>
      </c>
      <c r="G51" s="14"/>
      <c r="H51" s="14"/>
      <c r="I51" s="14"/>
    </row>
    <row r="52" spans="1:9" ht="10.5" x14ac:dyDescent="0.25">
      <c r="A52" s="20"/>
      <c r="B52" s="20"/>
      <c r="C52" s="20"/>
      <c r="D52" s="20"/>
      <c r="E52" s="25"/>
      <c r="F52" s="26"/>
      <c r="G52" s="14"/>
      <c r="H52" s="14"/>
      <c r="I52" s="14"/>
    </row>
    <row r="53" spans="1:9" ht="10.5" x14ac:dyDescent="0.25">
      <c r="A53" s="27" t="s">
        <v>27</v>
      </c>
      <c r="B53" s="27"/>
      <c r="C53" s="27"/>
      <c r="D53" s="27"/>
      <c r="E53" s="28">
        <v>150653.73942160001</v>
      </c>
      <c r="F53" s="29">
        <v>100</v>
      </c>
      <c r="G53" s="14"/>
      <c r="H53" s="14"/>
      <c r="I53" s="14"/>
    </row>
    <row r="55" spans="1:9" ht="10.5" x14ac:dyDescent="0.25">
      <c r="A55" s="14" t="s">
        <v>32</v>
      </c>
    </row>
    <row r="56" spans="1:9" ht="10.5" x14ac:dyDescent="0.25">
      <c r="A56" s="14" t="s">
        <v>33</v>
      </c>
    </row>
    <row r="57" spans="1:9" ht="10.5" x14ac:dyDescent="0.25">
      <c r="A57" s="14" t="s">
        <v>34</v>
      </c>
      <c r="B57" s="14"/>
      <c r="C57" s="30" t="s">
        <v>36</v>
      </c>
      <c r="D57" s="14" t="s">
        <v>35</v>
      </c>
    </row>
    <row r="58" spans="1:9" x14ac:dyDescent="0.2">
      <c r="A58" s="7" t="s">
        <v>72</v>
      </c>
      <c r="C58" s="31">
        <v>69.863100000000003</v>
      </c>
      <c r="D58" s="31">
        <v>88.733199999999997</v>
      </c>
    </row>
    <row r="59" spans="1:9" x14ac:dyDescent="0.2">
      <c r="A59" s="7" t="s">
        <v>80</v>
      </c>
      <c r="C59" s="31">
        <v>25.908999999999999</v>
      </c>
      <c r="D59" s="31">
        <v>32.9071</v>
      </c>
    </row>
    <row r="60" spans="1:9" x14ac:dyDescent="0.2">
      <c r="A60" s="7" t="s">
        <v>73</v>
      </c>
      <c r="C60" s="31">
        <v>78.344200000000001</v>
      </c>
      <c r="D60" s="31">
        <v>100.0766</v>
      </c>
    </row>
    <row r="61" spans="1:9" x14ac:dyDescent="0.2">
      <c r="A61" s="7" t="s">
        <v>81</v>
      </c>
      <c r="C61" s="31">
        <v>30.607900000000001</v>
      </c>
      <c r="D61" s="31">
        <v>39.096800000000002</v>
      </c>
    </row>
    <row r="63" spans="1:9" x14ac:dyDescent="0.2">
      <c r="A63" s="7" t="s">
        <v>37</v>
      </c>
    </row>
    <row r="65" spans="1:4" ht="10.5" x14ac:dyDescent="0.25">
      <c r="A65" s="14" t="s">
        <v>38</v>
      </c>
      <c r="D65" s="30" t="s">
        <v>39</v>
      </c>
    </row>
    <row r="67" spans="1:4" ht="10.5" x14ac:dyDescent="0.25">
      <c r="A67" s="14" t="s">
        <v>40</v>
      </c>
      <c r="D67" s="32">
        <v>0.16734730272072401</v>
      </c>
    </row>
    <row r="69" spans="1:4" ht="10.5" x14ac:dyDescent="0.25">
      <c r="A69" s="14" t="s">
        <v>825</v>
      </c>
    </row>
    <row r="70" spans="1:4" x14ac:dyDescent="0.2">
      <c r="A70" s="50"/>
    </row>
    <row r="71" spans="1:4" ht="10.5" x14ac:dyDescent="0.25">
      <c r="A71" s="51" t="s">
        <v>820</v>
      </c>
    </row>
    <row r="72" spans="1:4" x14ac:dyDescent="0.2">
      <c r="A72" s="52"/>
    </row>
    <row r="73" spans="1:4" x14ac:dyDescent="0.2">
      <c r="A73" s="53"/>
    </row>
    <row r="74" spans="1:4" x14ac:dyDescent="0.2">
      <c r="A74" s="53"/>
    </row>
    <row r="75" spans="1:4" x14ac:dyDescent="0.2">
      <c r="A75" s="53"/>
    </row>
    <row r="76" spans="1:4" x14ac:dyDescent="0.2">
      <c r="A76" s="53"/>
    </row>
    <row r="77" spans="1:4" x14ac:dyDescent="0.2">
      <c r="A77" s="53"/>
    </row>
    <row r="78" spans="1:4" x14ac:dyDescent="0.2">
      <c r="A78" s="53"/>
    </row>
    <row r="79" spans="1:4" x14ac:dyDescent="0.2">
      <c r="A79" s="53"/>
    </row>
    <row r="80" spans="1:4" x14ac:dyDescent="0.2">
      <c r="A80" s="53"/>
    </row>
    <row r="81" spans="1:1" x14ac:dyDescent="0.2">
      <c r="A81" s="53"/>
    </row>
    <row r="82" spans="1:1" x14ac:dyDescent="0.2">
      <c r="A82" s="53"/>
    </row>
    <row r="83" spans="1:1" x14ac:dyDescent="0.2">
      <c r="A83" s="53"/>
    </row>
    <row r="84" spans="1:1" x14ac:dyDescent="0.2">
      <c r="A84" s="53"/>
    </row>
    <row r="85" spans="1:1" ht="10.5" x14ac:dyDescent="0.25">
      <c r="A85" s="51" t="s">
        <v>834</v>
      </c>
    </row>
    <row r="86" spans="1:1" x14ac:dyDescent="0.2">
      <c r="A86" s="53"/>
    </row>
    <row r="87" spans="1:1" ht="10.5" x14ac:dyDescent="0.25">
      <c r="A87" s="51" t="s">
        <v>821</v>
      </c>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sheetData>
  <mergeCells count="1">
    <mergeCell ref="A1:F1"/>
  </mergeCells>
  <conditionalFormatting sqref="F2:F3">
    <cfRule type="cellIs" dxfId="39" priority="2" stopIfTrue="1" operator="between">
      <formula>0.009</formula>
      <formula>-0.009</formula>
    </cfRule>
  </conditionalFormatting>
  <conditionalFormatting sqref="F5:F65534">
    <cfRule type="cellIs" dxfId="38" priority="1" stopIfTrue="1" operator="between">
      <formula>0.009</formula>
      <formula>-0.009</formula>
    </cfRule>
  </conditionalFormatting>
  <hyperlinks>
    <hyperlink ref="A70"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14"/>
  <sheetViews>
    <sheetView workbookViewId="0">
      <selection sqref="A1:F1"/>
    </sheetView>
  </sheetViews>
  <sheetFormatPr defaultColWidth="9.1796875" defaultRowHeight="10" x14ac:dyDescent="0.2"/>
  <cols>
    <col min="1" max="1" width="38.7265625" style="7" bestFit="1" customWidth="1"/>
    <col min="2" max="2" width="39.54296875" style="7" bestFit="1" customWidth="1"/>
    <col min="3" max="3" width="25.54296875" style="7" bestFit="1" customWidth="1"/>
    <col min="4" max="4" width="15.54296875" style="7" bestFit="1" customWidth="1"/>
    <col min="5" max="5" width="25" style="10" customWidth="1"/>
    <col min="6" max="6" width="17.54296875" style="11" customWidth="1"/>
    <col min="7" max="7" width="29.26953125" style="7" customWidth="1"/>
    <col min="8" max="8" width="20.26953125" style="7" customWidth="1"/>
    <col min="9" max="16384" width="9.1796875" style="7"/>
  </cols>
  <sheetData>
    <row r="1" spans="1:9" s="1" customFormat="1" ht="14" x14ac:dyDescent="0.25">
      <c r="A1" s="82" t="s">
        <v>21</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86</v>
      </c>
      <c r="B7" s="21" t="s">
        <v>85</v>
      </c>
      <c r="C7" s="21" t="s">
        <v>87</v>
      </c>
      <c r="D7" s="24">
        <v>84414</v>
      </c>
      <c r="E7" s="22">
        <v>809.31922499999996</v>
      </c>
      <c r="F7" s="23">
        <v>2.9557485226296101</v>
      </c>
    </row>
    <row r="8" spans="1:9" x14ac:dyDescent="0.2">
      <c r="A8" s="21" t="s">
        <v>89</v>
      </c>
      <c r="B8" s="21" t="s">
        <v>88</v>
      </c>
      <c r="C8" s="21" t="s">
        <v>87</v>
      </c>
      <c r="D8" s="24">
        <v>34973</v>
      </c>
      <c r="E8" s="22">
        <v>549.58320849999996</v>
      </c>
      <c r="F8" s="23">
        <v>2.00715577538136</v>
      </c>
    </row>
    <row r="9" spans="1:9" x14ac:dyDescent="0.2">
      <c r="A9" s="21" t="s">
        <v>147</v>
      </c>
      <c r="B9" s="21" t="s">
        <v>146</v>
      </c>
      <c r="C9" s="21" t="s">
        <v>148</v>
      </c>
      <c r="D9" s="24">
        <v>516491</v>
      </c>
      <c r="E9" s="22">
        <v>504.09521599999999</v>
      </c>
      <c r="F9" s="23">
        <v>1.8410271793020301</v>
      </c>
    </row>
    <row r="10" spans="1:9" x14ac:dyDescent="0.2">
      <c r="A10" s="21" t="s">
        <v>655</v>
      </c>
      <c r="B10" s="21" t="s">
        <v>654</v>
      </c>
      <c r="C10" s="21" t="s">
        <v>163</v>
      </c>
      <c r="D10" s="24">
        <v>65188</v>
      </c>
      <c r="E10" s="22">
        <v>420.29962999999998</v>
      </c>
      <c r="F10" s="23">
        <v>1.53499382204132</v>
      </c>
    </row>
    <row r="11" spans="1:9" x14ac:dyDescent="0.2">
      <c r="A11" s="21" t="s">
        <v>592</v>
      </c>
      <c r="B11" s="21" t="s">
        <v>591</v>
      </c>
      <c r="C11" s="21" t="s">
        <v>434</v>
      </c>
      <c r="D11" s="24">
        <v>34595</v>
      </c>
      <c r="E11" s="22">
        <v>387.75805750000001</v>
      </c>
      <c r="F11" s="23">
        <v>1.41614738682793</v>
      </c>
    </row>
    <row r="12" spans="1:9" x14ac:dyDescent="0.2">
      <c r="A12" s="21" t="s">
        <v>701</v>
      </c>
      <c r="B12" s="21" t="s">
        <v>700</v>
      </c>
      <c r="C12" s="21" t="s">
        <v>127</v>
      </c>
      <c r="D12" s="24">
        <v>44932</v>
      </c>
      <c r="E12" s="22">
        <v>374.89014200000003</v>
      </c>
      <c r="F12" s="23">
        <v>1.36915193552322</v>
      </c>
    </row>
    <row r="13" spans="1:9" x14ac:dyDescent="0.2">
      <c r="A13" s="21" t="s">
        <v>138</v>
      </c>
      <c r="B13" s="21" t="s">
        <v>137</v>
      </c>
      <c r="C13" s="21" t="s">
        <v>139</v>
      </c>
      <c r="D13" s="24">
        <v>36504</v>
      </c>
      <c r="E13" s="22">
        <v>367.79605199999997</v>
      </c>
      <c r="F13" s="23">
        <v>1.3432433133267101</v>
      </c>
    </row>
    <row r="14" spans="1:9" x14ac:dyDescent="0.2">
      <c r="A14" s="21" t="s">
        <v>91</v>
      </c>
      <c r="B14" s="21" t="s">
        <v>90</v>
      </c>
      <c r="C14" s="21" t="s">
        <v>92</v>
      </c>
      <c r="D14" s="24">
        <v>12964</v>
      </c>
      <c r="E14" s="22">
        <v>350.37802799999997</v>
      </c>
      <c r="F14" s="23">
        <v>1.2796302208475001</v>
      </c>
    </row>
    <row r="15" spans="1:9" x14ac:dyDescent="0.2">
      <c r="A15" s="21" t="s">
        <v>99</v>
      </c>
      <c r="B15" s="21" t="s">
        <v>98</v>
      </c>
      <c r="C15" s="21" t="s">
        <v>100</v>
      </c>
      <c r="D15" s="24">
        <v>14549</v>
      </c>
      <c r="E15" s="22">
        <v>350.19443000000001</v>
      </c>
      <c r="F15" s="23">
        <v>1.27895969492831</v>
      </c>
    </row>
    <row r="16" spans="1:9" x14ac:dyDescent="0.2">
      <c r="A16" s="21" t="s">
        <v>582</v>
      </c>
      <c r="B16" s="21" t="s">
        <v>581</v>
      </c>
      <c r="C16" s="21" t="s">
        <v>136</v>
      </c>
      <c r="D16" s="24">
        <v>77945</v>
      </c>
      <c r="E16" s="22">
        <v>328.07050500000003</v>
      </c>
      <c r="F16" s="23">
        <v>1.1981599849825599</v>
      </c>
    </row>
    <row r="17" spans="1:9" x14ac:dyDescent="0.2">
      <c r="A17" s="21" t="s">
        <v>463</v>
      </c>
      <c r="B17" s="21" t="s">
        <v>462</v>
      </c>
      <c r="C17" s="21" t="s">
        <v>295</v>
      </c>
      <c r="D17" s="24">
        <v>9974</v>
      </c>
      <c r="E17" s="22">
        <v>289.29586999999998</v>
      </c>
      <c r="F17" s="23">
        <v>1.0565495220447101</v>
      </c>
    </row>
    <row r="18" spans="1:9" x14ac:dyDescent="0.2">
      <c r="A18" s="21" t="s">
        <v>112</v>
      </c>
      <c r="B18" s="21" t="s">
        <v>111</v>
      </c>
      <c r="C18" s="21" t="s">
        <v>113</v>
      </c>
      <c r="D18" s="24">
        <v>44550</v>
      </c>
      <c r="E18" s="22">
        <v>267.74549999999999</v>
      </c>
      <c r="F18" s="23">
        <v>0.97784451625466595</v>
      </c>
    </row>
    <row r="19" spans="1:9" x14ac:dyDescent="0.2">
      <c r="A19" s="21" t="s">
        <v>162</v>
      </c>
      <c r="B19" s="21" t="s">
        <v>161</v>
      </c>
      <c r="C19" s="21" t="s">
        <v>163</v>
      </c>
      <c r="D19" s="24">
        <v>40534</v>
      </c>
      <c r="E19" s="22">
        <v>228.571226</v>
      </c>
      <c r="F19" s="23">
        <v>0.83477451504397304</v>
      </c>
    </row>
    <row r="20" spans="1:9" x14ac:dyDescent="0.2">
      <c r="A20" s="21" t="s">
        <v>203</v>
      </c>
      <c r="B20" s="21" t="s">
        <v>202</v>
      </c>
      <c r="C20" s="21" t="s">
        <v>171</v>
      </c>
      <c r="D20" s="24">
        <v>14549</v>
      </c>
      <c r="E20" s="22">
        <v>33.971915000000003</v>
      </c>
      <c r="F20" s="23">
        <v>0.12407024876018299</v>
      </c>
    </row>
    <row r="21" spans="1:9" ht="10.5" x14ac:dyDescent="0.25">
      <c r="A21" s="20" t="s">
        <v>25</v>
      </c>
      <c r="B21" s="20"/>
      <c r="C21" s="20"/>
      <c r="D21" s="20"/>
      <c r="E21" s="25">
        <f>SUM(E7:E20)</f>
        <v>5261.9690049999999</v>
      </c>
      <c r="F21" s="26">
        <f>SUM(F7:F20)</f>
        <v>19.217456637894081</v>
      </c>
      <c r="G21" s="14"/>
      <c r="H21" s="14"/>
      <c r="I21" s="14"/>
    </row>
    <row r="22" spans="1:9" x14ac:dyDescent="0.2">
      <c r="A22" s="21"/>
      <c r="B22" s="21"/>
      <c r="C22" s="21"/>
      <c r="D22" s="21"/>
      <c r="E22" s="22"/>
      <c r="F22" s="23"/>
    </row>
    <row r="23" spans="1:9" ht="10.5" x14ac:dyDescent="0.25">
      <c r="A23" s="20" t="s">
        <v>320</v>
      </c>
      <c r="B23" s="21"/>
      <c r="C23" s="21"/>
      <c r="D23" s="21"/>
      <c r="E23" s="22"/>
      <c r="F23" s="23"/>
    </row>
    <row r="24" spans="1:9" x14ac:dyDescent="0.2">
      <c r="A24" s="21" t="s">
        <v>703</v>
      </c>
      <c r="B24" s="21" t="s">
        <v>702</v>
      </c>
      <c r="C24" s="21" t="s">
        <v>343</v>
      </c>
      <c r="D24" s="24">
        <v>188000</v>
      </c>
      <c r="E24" s="22">
        <v>2679.1748170000001</v>
      </c>
      <c r="F24" s="23">
        <v>9.7847261779975696</v>
      </c>
    </row>
    <row r="25" spans="1:9" x14ac:dyDescent="0.2">
      <c r="A25" s="21" t="s">
        <v>416</v>
      </c>
      <c r="B25" s="21" t="s">
        <v>415</v>
      </c>
      <c r="C25" s="21" t="s">
        <v>343</v>
      </c>
      <c r="D25" s="24">
        <v>60870</v>
      </c>
      <c r="E25" s="22">
        <v>2544.5635499999999</v>
      </c>
      <c r="F25" s="23">
        <v>9.2931067511088195</v>
      </c>
    </row>
    <row r="26" spans="1:9" x14ac:dyDescent="0.2">
      <c r="A26" s="21" t="s">
        <v>412</v>
      </c>
      <c r="B26" s="21" t="s">
        <v>411</v>
      </c>
      <c r="C26" s="21" t="s">
        <v>95</v>
      </c>
      <c r="D26" s="24">
        <v>45900</v>
      </c>
      <c r="E26" s="22">
        <v>1574.0977109999999</v>
      </c>
      <c r="F26" s="23">
        <v>5.7488279532256303</v>
      </c>
    </row>
    <row r="27" spans="1:9" x14ac:dyDescent="0.2">
      <c r="A27" s="21" t="s">
        <v>705</v>
      </c>
      <c r="B27" s="21" t="s">
        <v>704</v>
      </c>
      <c r="C27" s="21" t="s">
        <v>163</v>
      </c>
      <c r="D27" s="24">
        <v>194000</v>
      </c>
      <c r="E27" s="22">
        <v>1457.5295369999999</v>
      </c>
      <c r="F27" s="23">
        <v>5.3231044594013799</v>
      </c>
    </row>
    <row r="28" spans="1:9" x14ac:dyDescent="0.2">
      <c r="A28" s="21" t="s">
        <v>406</v>
      </c>
      <c r="B28" s="21" t="s">
        <v>405</v>
      </c>
      <c r="C28" s="21" t="s">
        <v>148</v>
      </c>
      <c r="D28" s="24">
        <v>104904</v>
      </c>
      <c r="E28" s="22">
        <v>998.4681746</v>
      </c>
      <c r="F28" s="23">
        <v>3.64654729654622</v>
      </c>
    </row>
    <row r="29" spans="1:9" x14ac:dyDescent="0.2">
      <c r="A29" s="21" t="s">
        <v>707</v>
      </c>
      <c r="B29" s="21" t="s">
        <v>706</v>
      </c>
      <c r="C29" s="21" t="s">
        <v>87</v>
      </c>
      <c r="D29" s="24">
        <v>1336900</v>
      </c>
      <c r="E29" s="22">
        <v>666.65821170000004</v>
      </c>
      <c r="F29" s="23">
        <v>2.4347302812819902</v>
      </c>
    </row>
    <row r="30" spans="1:9" x14ac:dyDescent="0.2">
      <c r="A30" s="21" t="s">
        <v>422</v>
      </c>
      <c r="B30" s="21" t="s">
        <v>421</v>
      </c>
      <c r="C30" s="21" t="s">
        <v>423</v>
      </c>
      <c r="D30" s="24">
        <v>1764</v>
      </c>
      <c r="E30" s="22">
        <v>642.61523539999996</v>
      </c>
      <c r="F30" s="23">
        <v>2.3469219239822601</v>
      </c>
    </row>
    <row r="31" spans="1:9" x14ac:dyDescent="0.2">
      <c r="A31" s="21" t="s">
        <v>709</v>
      </c>
      <c r="B31" s="21" t="s">
        <v>708</v>
      </c>
      <c r="C31" s="21" t="s">
        <v>139</v>
      </c>
      <c r="D31" s="24">
        <v>336700</v>
      </c>
      <c r="E31" s="22">
        <v>603.98712169999999</v>
      </c>
      <c r="F31" s="23">
        <v>2.2058465775999401</v>
      </c>
    </row>
    <row r="32" spans="1:9" x14ac:dyDescent="0.2">
      <c r="A32" s="21" t="s">
        <v>711</v>
      </c>
      <c r="B32" s="21" t="s">
        <v>710</v>
      </c>
      <c r="C32" s="21" t="s">
        <v>148</v>
      </c>
      <c r="D32" s="24">
        <v>41890</v>
      </c>
      <c r="E32" s="22">
        <v>568.00103739999997</v>
      </c>
      <c r="F32" s="23">
        <v>2.0744202970677401</v>
      </c>
    </row>
    <row r="33" spans="1:6" x14ac:dyDescent="0.2">
      <c r="A33" s="21" t="s">
        <v>713</v>
      </c>
      <c r="B33" s="21" t="s">
        <v>712</v>
      </c>
      <c r="C33" s="21" t="s">
        <v>87</v>
      </c>
      <c r="D33" s="24">
        <v>26900</v>
      </c>
      <c r="E33" s="22">
        <v>548.75061129999995</v>
      </c>
      <c r="F33" s="23">
        <v>2.0041150123946099</v>
      </c>
    </row>
    <row r="34" spans="1:6" x14ac:dyDescent="0.2">
      <c r="A34" s="21" t="s">
        <v>425</v>
      </c>
      <c r="B34" s="21" t="s">
        <v>424</v>
      </c>
      <c r="C34" s="21" t="s">
        <v>343</v>
      </c>
      <c r="D34" s="24">
        <v>1416</v>
      </c>
      <c r="E34" s="22">
        <v>543.26972890000002</v>
      </c>
      <c r="F34" s="23">
        <v>1.9840980530093799</v>
      </c>
    </row>
    <row r="35" spans="1:6" x14ac:dyDescent="0.2">
      <c r="A35" s="21" t="s">
        <v>355</v>
      </c>
      <c r="B35" s="21" t="s">
        <v>354</v>
      </c>
      <c r="C35" s="21" t="s">
        <v>113</v>
      </c>
      <c r="D35" s="24">
        <v>4587</v>
      </c>
      <c r="E35" s="22">
        <v>542.00607109999999</v>
      </c>
      <c r="F35" s="23">
        <v>1.9794829956128901</v>
      </c>
    </row>
    <row r="36" spans="1:6" x14ac:dyDescent="0.2">
      <c r="A36" s="21" t="s">
        <v>715</v>
      </c>
      <c r="B36" s="21" t="s">
        <v>714</v>
      </c>
      <c r="C36" s="21" t="s">
        <v>343</v>
      </c>
      <c r="D36" s="24">
        <v>6380</v>
      </c>
      <c r="E36" s="22">
        <v>485.57000269999997</v>
      </c>
      <c r="F36" s="23">
        <v>1.77337047456618</v>
      </c>
    </row>
    <row r="37" spans="1:6" x14ac:dyDescent="0.2">
      <c r="A37" s="21" t="s">
        <v>717</v>
      </c>
      <c r="B37" s="21" t="s">
        <v>716</v>
      </c>
      <c r="C37" s="21" t="s">
        <v>153</v>
      </c>
      <c r="D37" s="24">
        <v>74800</v>
      </c>
      <c r="E37" s="22">
        <v>479.98130930000002</v>
      </c>
      <c r="F37" s="23">
        <v>1.75295977412782</v>
      </c>
    </row>
    <row r="38" spans="1:6" x14ac:dyDescent="0.2">
      <c r="A38" s="21" t="s">
        <v>719</v>
      </c>
      <c r="B38" s="21" t="s">
        <v>718</v>
      </c>
      <c r="C38" s="21" t="s">
        <v>148</v>
      </c>
      <c r="D38" s="24">
        <v>56000</v>
      </c>
      <c r="E38" s="22">
        <v>457.9577051</v>
      </c>
      <c r="F38" s="23">
        <v>1.67252644996314</v>
      </c>
    </row>
    <row r="39" spans="1:6" x14ac:dyDescent="0.2">
      <c r="A39" s="21" t="s">
        <v>721</v>
      </c>
      <c r="B39" s="21" t="s">
        <v>720</v>
      </c>
      <c r="C39" s="21" t="s">
        <v>171</v>
      </c>
      <c r="D39" s="24">
        <v>14000</v>
      </c>
      <c r="E39" s="22">
        <v>449.0940076</v>
      </c>
      <c r="F39" s="23">
        <v>1.6401549703524101</v>
      </c>
    </row>
    <row r="40" spans="1:6" x14ac:dyDescent="0.2">
      <c r="A40" s="21" t="s">
        <v>723</v>
      </c>
      <c r="B40" s="21" t="s">
        <v>722</v>
      </c>
      <c r="C40" s="21" t="s">
        <v>148</v>
      </c>
      <c r="D40" s="24">
        <v>32962</v>
      </c>
      <c r="E40" s="22">
        <v>447.98663629999999</v>
      </c>
      <c r="F40" s="23">
        <v>1.6361106934059699</v>
      </c>
    </row>
    <row r="41" spans="1:6" x14ac:dyDescent="0.2">
      <c r="A41" s="21" t="s">
        <v>725</v>
      </c>
      <c r="B41" s="21" t="s">
        <v>724</v>
      </c>
      <c r="C41" s="21" t="s">
        <v>171</v>
      </c>
      <c r="D41" s="24">
        <v>35545</v>
      </c>
      <c r="E41" s="22">
        <v>432.78788830000002</v>
      </c>
      <c r="F41" s="23">
        <v>1.580602711439</v>
      </c>
    </row>
    <row r="42" spans="1:6" x14ac:dyDescent="0.2">
      <c r="A42" s="21" t="s">
        <v>727</v>
      </c>
      <c r="B42" s="21" t="s">
        <v>726</v>
      </c>
      <c r="C42" s="21" t="s">
        <v>108</v>
      </c>
      <c r="D42" s="24">
        <v>391000</v>
      </c>
      <c r="E42" s="22">
        <v>420.01052770000001</v>
      </c>
      <c r="F42" s="23">
        <v>1.5339379794643599</v>
      </c>
    </row>
    <row r="43" spans="1:6" x14ac:dyDescent="0.2">
      <c r="A43" s="21" t="s">
        <v>729</v>
      </c>
      <c r="B43" s="21" t="s">
        <v>728</v>
      </c>
      <c r="C43" s="21" t="s">
        <v>163</v>
      </c>
      <c r="D43" s="24">
        <v>83310</v>
      </c>
      <c r="E43" s="22">
        <v>412.73221860000001</v>
      </c>
      <c r="F43" s="23">
        <v>1.50735656300342</v>
      </c>
    </row>
    <row r="44" spans="1:6" x14ac:dyDescent="0.2">
      <c r="A44" s="21" t="s">
        <v>731</v>
      </c>
      <c r="B44" s="21" t="s">
        <v>730</v>
      </c>
      <c r="C44" s="21" t="s">
        <v>732</v>
      </c>
      <c r="D44" s="24">
        <v>147000</v>
      </c>
      <c r="E44" s="22">
        <v>409.50282540000001</v>
      </c>
      <c r="F44" s="23">
        <v>1.49556236130274</v>
      </c>
    </row>
    <row r="45" spans="1:6" x14ac:dyDescent="0.2">
      <c r="A45" s="21" t="s">
        <v>734</v>
      </c>
      <c r="B45" s="21" t="s">
        <v>733</v>
      </c>
      <c r="C45" s="21" t="s">
        <v>148</v>
      </c>
      <c r="D45" s="24">
        <v>2529900</v>
      </c>
      <c r="E45" s="22">
        <v>398.7489842</v>
      </c>
      <c r="F45" s="23">
        <v>1.45628780899058</v>
      </c>
    </row>
    <row r="46" spans="1:6" x14ac:dyDescent="0.2">
      <c r="A46" s="21" t="s">
        <v>342</v>
      </c>
      <c r="B46" s="21" t="s">
        <v>341</v>
      </c>
      <c r="C46" s="21" t="s">
        <v>343</v>
      </c>
      <c r="D46" s="24">
        <v>21000</v>
      </c>
      <c r="E46" s="22">
        <v>384.30786310000002</v>
      </c>
      <c r="F46" s="23">
        <v>1.40354678784848</v>
      </c>
    </row>
    <row r="47" spans="1:6" x14ac:dyDescent="0.2">
      <c r="A47" s="21" t="s">
        <v>736</v>
      </c>
      <c r="B47" s="21" t="s">
        <v>735</v>
      </c>
      <c r="C47" s="21" t="s">
        <v>87</v>
      </c>
      <c r="D47" s="24">
        <v>117000</v>
      </c>
      <c r="E47" s="22">
        <v>382.72179640000002</v>
      </c>
      <c r="F47" s="23">
        <v>1.3977542474509399</v>
      </c>
    </row>
    <row r="48" spans="1:6" x14ac:dyDescent="0.2">
      <c r="A48" s="21" t="s">
        <v>738</v>
      </c>
      <c r="B48" s="21" t="s">
        <v>737</v>
      </c>
      <c r="C48" s="21" t="s">
        <v>174</v>
      </c>
      <c r="D48" s="24">
        <v>995101</v>
      </c>
      <c r="E48" s="22">
        <v>367.76831679999998</v>
      </c>
      <c r="F48" s="23">
        <v>1.3431420204451201</v>
      </c>
    </row>
    <row r="49" spans="1:9" x14ac:dyDescent="0.2">
      <c r="A49" s="21" t="s">
        <v>740</v>
      </c>
      <c r="B49" s="21" t="s">
        <v>739</v>
      </c>
      <c r="C49" s="21" t="s">
        <v>136</v>
      </c>
      <c r="D49" s="24">
        <v>11071</v>
      </c>
      <c r="E49" s="22">
        <v>360.23676560000001</v>
      </c>
      <c r="F49" s="23">
        <v>1.31563572794044</v>
      </c>
    </row>
    <row r="50" spans="1:9" x14ac:dyDescent="0.2">
      <c r="A50" s="21" t="s">
        <v>742</v>
      </c>
      <c r="B50" s="21" t="s">
        <v>741</v>
      </c>
      <c r="C50" s="21" t="s">
        <v>340</v>
      </c>
      <c r="D50" s="24">
        <v>7326</v>
      </c>
      <c r="E50" s="22">
        <v>325.58055439999998</v>
      </c>
      <c r="F50" s="23">
        <v>1.1890663324657</v>
      </c>
    </row>
    <row r="51" spans="1:9" x14ac:dyDescent="0.2">
      <c r="A51" s="21" t="s">
        <v>744</v>
      </c>
      <c r="B51" s="21" t="s">
        <v>743</v>
      </c>
      <c r="C51" s="21" t="s">
        <v>523</v>
      </c>
      <c r="D51" s="24">
        <v>39100</v>
      </c>
      <c r="E51" s="22">
        <v>303.15706290000003</v>
      </c>
      <c r="F51" s="23">
        <v>1.10717256320138</v>
      </c>
    </row>
    <row r="52" spans="1:9" x14ac:dyDescent="0.2">
      <c r="A52" s="21" t="s">
        <v>746</v>
      </c>
      <c r="B52" s="21" t="s">
        <v>745</v>
      </c>
      <c r="C52" s="21" t="s">
        <v>105</v>
      </c>
      <c r="D52" s="24">
        <v>62000</v>
      </c>
      <c r="E52" s="22">
        <v>288.84046690000002</v>
      </c>
      <c r="F52" s="23">
        <v>1.0548863253746701</v>
      </c>
    </row>
    <row r="53" spans="1:9" x14ac:dyDescent="0.2">
      <c r="A53" s="21" t="s">
        <v>748</v>
      </c>
      <c r="B53" s="21" t="s">
        <v>747</v>
      </c>
      <c r="C53" s="21" t="s">
        <v>136</v>
      </c>
      <c r="D53" s="24">
        <v>365187</v>
      </c>
      <c r="E53" s="22">
        <v>287.08664370000002</v>
      </c>
      <c r="F53" s="23">
        <v>1.04848111446132</v>
      </c>
    </row>
    <row r="54" spans="1:9" x14ac:dyDescent="0.2">
      <c r="A54" s="21" t="s">
        <v>750</v>
      </c>
      <c r="B54" s="21" t="s">
        <v>749</v>
      </c>
      <c r="C54" s="21" t="s">
        <v>362</v>
      </c>
      <c r="D54" s="24">
        <v>94984</v>
      </c>
      <c r="E54" s="22">
        <v>286.36003119999998</v>
      </c>
      <c r="F54" s="23">
        <v>1.0458274226212401</v>
      </c>
    </row>
    <row r="55" spans="1:9" x14ac:dyDescent="0.2">
      <c r="A55" s="21" t="s">
        <v>752</v>
      </c>
      <c r="B55" s="21" t="s">
        <v>751</v>
      </c>
      <c r="C55" s="21" t="s">
        <v>160</v>
      </c>
      <c r="D55" s="24">
        <v>49000</v>
      </c>
      <c r="E55" s="22">
        <v>241.92627379999999</v>
      </c>
      <c r="F55" s="23">
        <v>0.88354904255442201</v>
      </c>
    </row>
    <row r="56" spans="1:9" x14ac:dyDescent="0.2">
      <c r="A56" s="21" t="s">
        <v>754</v>
      </c>
      <c r="B56" s="21" t="s">
        <v>753</v>
      </c>
      <c r="C56" s="21" t="s">
        <v>423</v>
      </c>
      <c r="D56" s="24">
        <v>63030</v>
      </c>
      <c r="E56" s="22">
        <v>234.97172800000001</v>
      </c>
      <c r="F56" s="23">
        <v>0.85815005555530499</v>
      </c>
    </row>
    <row r="57" spans="1:9" x14ac:dyDescent="0.2">
      <c r="A57" s="21" t="s">
        <v>756</v>
      </c>
      <c r="B57" s="21" t="s">
        <v>755</v>
      </c>
      <c r="C57" s="21" t="s">
        <v>95</v>
      </c>
      <c r="D57" s="24">
        <v>6600</v>
      </c>
      <c r="E57" s="22">
        <v>205.5778378</v>
      </c>
      <c r="F57" s="23">
        <v>0.75079940225408504</v>
      </c>
    </row>
    <row r="58" spans="1:9" x14ac:dyDescent="0.2">
      <c r="A58" s="21" t="s">
        <v>758</v>
      </c>
      <c r="B58" s="21" t="s">
        <v>757</v>
      </c>
      <c r="C58" s="21" t="s">
        <v>189</v>
      </c>
      <c r="D58" s="24">
        <v>301100</v>
      </c>
      <c r="E58" s="22">
        <v>199.33098649999999</v>
      </c>
      <c r="F58" s="23">
        <v>0.727985015877607</v>
      </c>
    </row>
    <row r="59" spans="1:9" x14ac:dyDescent="0.2">
      <c r="A59" s="21" t="s">
        <v>760</v>
      </c>
      <c r="B59" s="21" t="s">
        <v>759</v>
      </c>
      <c r="C59" s="21" t="s">
        <v>434</v>
      </c>
      <c r="D59" s="24">
        <v>46000</v>
      </c>
      <c r="E59" s="22">
        <v>160.90776600000001</v>
      </c>
      <c r="F59" s="23">
        <v>0.58765796850325802</v>
      </c>
    </row>
    <row r="60" spans="1:9" x14ac:dyDescent="0.2">
      <c r="A60" s="21" t="s">
        <v>762</v>
      </c>
      <c r="B60" s="21" t="s">
        <v>761</v>
      </c>
      <c r="C60" s="21" t="s">
        <v>362</v>
      </c>
      <c r="D60" s="24">
        <v>948</v>
      </c>
      <c r="E60" s="22">
        <v>127.3593047</v>
      </c>
      <c r="F60" s="23">
        <v>0.465134232675814</v>
      </c>
    </row>
    <row r="61" spans="1:9" x14ac:dyDescent="0.2">
      <c r="A61" s="21" t="s">
        <v>764</v>
      </c>
      <c r="B61" s="21" t="s">
        <v>763</v>
      </c>
      <c r="C61" s="21" t="s">
        <v>92</v>
      </c>
      <c r="D61" s="24">
        <v>35950</v>
      </c>
      <c r="E61" s="22">
        <v>117.24133399999999</v>
      </c>
      <c r="F61" s="23">
        <v>0.428181969557964</v>
      </c>
    </row>
    <row r="62" spans="1:9" ht="10.5" x14ac:dyDescent="0.25">
      <c r="A62" s="20" t="s">
        <v>25</v>
      </c>
      <c r="B62" s="20"/>
      <c r="C62" s="20"/>
      <c r="D62" s="20"/>
      <c r="E62" s="25">
        <f>SUM(E23:E61)</f>
        <v>22036.868644099999</v>
      </c>
      <c r="F62" s="26">
        <f>SUM(F23:F61)</f>
        <v>80.481767794631764</v>
      </c>
      <c r="G62" s="14"/>
      <c r="H62" s="14"/>
      <c r="I62" s="14"/>
    </row>
    <row r="63" spans="1:9" x14ac:dyDescent="0.2">
      <c r="A63" s="21"/>
      <c r="B63" s="21"/>
      <c r="C63" s="21"/>
      <c r="D63" s="21"/>
      <c r="E63" s="22"/>
      <c r="F63" s="23"/>
    </row>
    <row r="64" spans="1:9" ht="10.5" x14ac:dyDescent="0.25">
      <c r="A64" s="20" t="s">
        <v>26</v>
      </c>
      <c r="B64" s="20"/>
      <c r="C64" s="20"/>
      <c r="D64" s="20"/>
      <c r="E64" s="25">
        <f>E21+E62</f>
        <v>27298.837649099998</v>
      </c>
      <c r="F64" s="26">
        <f>F21+F62</f>
        <v>99.699224432525853</v>
      </c>
      <c r="G64" s="14"/>
      <c r="H64" s="14"/>
      <c r="I64" s="14"/>
    </row>
    <row r="65" spans="1:9" ht="10.5" x14ac:dyDescent="0.25">
      <c r="A65" s="20"/>
      <c r="B65" s="20"/>
      <c r="C65" s="20"/>
      <c r="D65" s="20"/>
      <c r="E65" s="25"/>
      <c r="F65" s="26"/>
      <c r="G65" s="14"/>
      <c r="H65" s="14"/>
      <c r="I65" s="14"/>
    </row>
    <row r="66" spans="1:9" ht="10.5" x14ac:dyDescent="0.25">
      <c r="A66" s="20" t="s">
        <v>28</v>
      </c>
      <c r="B66" s="20"/>
      <c r="C66" s="20"/>
      <c r="D66" s="20"/>
      <c r="E66" s="25">
        <f>E68-(E21+E62)</f>
        <v>82.355940400000691</v>
      </c>
      <c r="F66" s="26">
        <f>F68-(F21+F62)</f>
        <v>0.30077556747414746</v>
      </c>
      <c r="G66" s="14"/>
      <c r="H66" s="14"/>
      <c r="I66" s="14"/>
    </row>
    <row r="67" spans="1:9" ht="10.5" x14ac:dyDescent="0.25">
      <c r="A67" s="20"/>
      <c r="B67" s="20"/>
      <c r="C67" s="20"/>
      <c r="D67" s="20"/>
      <c r="E67" s="25"/>
      <c r="F67" s="26"/>
      <c r="G67" s="14"/>
      <c r="H67" s="14"/>
      <c r="I67" s="14"/>
    </row>
    <row r="68" spans="1:9" ht="10.5" x14ac:dyDescent="0.25">
      <c r="A68" s="27" t="s">
        <v>27</v>
      </c>
      <c r="B68" s="27"/>
      <c r="C68" s="27"/>
      <c r="D68" s="27"/>
      <c r="E68" s="28">
        <v>27381.193589499999</v>
      </c>
      <c r="F68" s="29">
        <v>100</v>
      </c>
      <c r="G68" s="14"/>
      <c r="H68" s="14"/>
      <c r="I68" s="14"/>
    </row>
    <row r="69" spans="1:9" ht="10.5" x14ac:dyDescent="0.25">
      <c r="F69" s="15"/>
    </row>
    <row r="70" spans="1:9" ht="10.5" x14ac:dyDescent="0.25">
      <c r="A70" s="14" t="s">
        <v>32</v>
      </c>
    </row>
    <row r="71" spans="1:9" ht="10.5" x14ac:dyDescent="0.25">
      <c r="A71" s="14" t="s">
        <v>33</v>
      </c>
    </row>
    <row r="72" spans="1:9" ht="10.5" x14ac:dyDescent="0.25">
      <c r="A72" s="14" t="s">
        <v>34</v>
      </c>
      <c r="B72" s="14"/>
      <c r="C72" s="30" t="s">
        <v>36</v>
      </c>
      <c r="D72" s="14" t="s">
        <v>35</v>
      </c>
    </row>
    <row r="73" spans="1:9" x14ac:dyDescent="0.2">
      <c r="A73" s="7" t="s">
        <v>72</v>
      </c>
      <c r="C73" s="31">
        <v>25.062999999999999</v>
      </c>
      <c r="D73" s="31">
        <v>24.754899999999999</v>
      </c>
    </row>
    <row r="74" spans="1:9" x14ac:dyDescent="0.2">
      <c r="A74" s="7" t="s">
        <v>80</v>
      </c>
      <c r="C74" s="31">
        <v>12.183199999999999</v>
      </c>
      <c r="D74" s="31">
        <v>12.0334</v>
      </c>
    </row>
    <row r="75" spans="1:9" x14ac:dyDescent="0.2">
      <c r="A75" s="7" t="s">
        <v>73</v>
      </c>
      <c r="C75" s="31">
        <v>26.8109</v>
      </c>
      <c r="D75" s="31">
        <v>26.624700000000001</v>
      </c>
    </row>
    <row r="76" spans="1:9" x14ac:dyDescent="0.2">
      <c r="A76" s="7" t="s">
        <v>81</v>
      </c>
      <c r="C76" s="31">
        <v>12.930899999999999</v>
      </c>
      <c r="D76" s="31">
        <v>12.8407</v>
      </c>
    </row>
    <row r="78" spans="1:9" x14ac:dyDescent="0.2">
      <c r="A78" s="7" t="s">
        <v>37</v>
      </c>
    </row>
    <row r="80" spans="1:9" ht="10.5" x14ac:dyDescent="0.25">
      <c r="A80" s="14" t="s">
        <v>38</v>
      </c>
      <c r="D80" s="30" t="s">
        <v>39</v>
      </c>
    </row>
    <row r="82" spans="1:4" ht="10.5" x14ac:dyDescent="0.25">
      <c r="A82" s="14" t="s">
        <v>40</v>
      </c>
      <c r="D82" s="32">
        <v>9.5932961050703702E-2</v>
      </c>
    </row>
    <row r="84" spans="1:4" ht="10.5" x14ac:dyDescent="0.25">
      <c r="A84" s="14" t="s">
        <v>825</v>
      </c>
    </row>
    <row r="85" spans="1:4" x14ac:dyDescent="0.2">
      <c r="A85" s="50"/>
    </row>
    <row r="86" spans="1:4" ht="10.5" x14ac:dyDescent="0.25">
      <c r="A86" s="51" t="s">
        <v>820</v>
      </c>
    </row>
    <row r="87" spans="1:4" x14ac:dyDescent="0.2">
      <c r="A87" s="52"/>
    </row>
    <row r="88" spans="1:4" x14ac:dyDescent="0.2">
      <c r="A88" s="53"/>
    </row>
    <row r="89" spans="1:4" x14ac:dyDescent="0.2">
      <c r="A89" s="53"/>
    </row>
    <row r="90" spans="1:4" x14ac:dyDescent="0.2">
      <c r="A90" s="53"/>
    </row>
    <row r="91" spans="1:4" x14ac:dyDescent="0.2">
      <c r="A91" s="53"/>
    </row>
    <row r="92" spans="1:4" x14ac:dyDescent="0.2">
      <c r="A92" s="53"/>
    </row>
    <row r="93" spans="1:4" x14ac:dyDescent="0.2">
      <c r="A93" s="53"/>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ht="10.5" x14ac:dyDescent="0.25">
      <c r="A100" s="51" t="s">
        <v>835</v>
      </c>
    </row>
    <row r="101" spans="1:1" x14ac:dyDescent="0.2">
      <c r="A101" s="53"/>
    </row>
    <row r="102" spans="1:1" ht="10.5" x14ac:dyDescent="0.25">
      <c r="A102" s="51" t="s">
        <v>821</v>
      </c>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sheetData>
  <mergeCells count="1">
    <mergeCell ref="A1:F1"/>
  </mergeCells>
  <conditionalFormatting sqref="F2:F3">
    <cfRule type="cellIs" dxfId="37" priority="3" stopIfTrue="1" operator="between">
      <formula>0.009</formula>
      <formula>-0.009</formula>
    </cfRule>
  </conditionalFormatting>
  <conditionalFormatting sqref="F5:F65534">
    <cfRule type="cellIs" dxfId="36" priority="1" stopIfTrue="1" operator="between">
      <formula>0.009</formula>
      <formula>-0.009</formula>
    </cfRule>
  </conditionalFormatting>
  <hyperlinks>
    <hyperlink ref="A87" r:id="rId1" tooltip="https://www.franklintempletonindia.com/downloadsServlet/pdf/product-labels-jg9o5k7l" display="https://www.franklintempletonindia.com/downloadsServlet/pdf/product-labels-jg9o5k7l"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13"/>
  <sheetViews>
    <sheetView workbookViewId="0">
      <selection sqref="A1:F1"/>
    </sheetView>
  </sheetViews>
  <sheetFormatPr defaultColWidth="9.1796875" defaultRowHeight="10" x14ac:dyDescent="0.2"/>
  <cols>
    <col min="1" max="1" width="38.7265625" style="7" bestFit="1" customWidth="1"/>
    <col min="2" max="2" width="31.7265625" style="7" bestFit="1" customWidth="1"/>
    <col min="3" max="3" width="25.54296875" style="7" bestFit="1" customWidth="1"/>
    <col min="4" max="4" width="15.54296875" style="7" bestFit="1" customWidth="1"/>
    <col min="5" max="5" width="29.453125" style="10" customWidth="1"/>
    <col min="6" max="6" width="17" style="11" customWidth="1"/>
    <col min="7" max="7" width="29.26953125" style="7" customWidth="1"/>
    <col min="8" max="8" width="20.26953125" style="7" customWidth="1"/>
    <col min="9" max="16384" width="9.1796875" style="7"/>
  </cols>
  <sheetData>
    <row r="1" spans="1:9" s="1" customFormat="1" ht="15" customHeight="1" x14ac:dyDescent="0.25">
      <c r="A1" s="82" t="s">
        <v>856</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89</v>
      </c>
      <c r="B7" s="21" t="s">
        <v>88</v>
      </c>
      <c r="C7" s="21" t="s">
        <v>87</v>
      </c>
      <c r="D7" s="24">
        <v>468395</v>
      </c>
      <c r="E7" s="22">
        <v>7360.5932279999997</v>
      </c>
      <c r="F7" s="23">
        <v>13.5947248530258</v>
      </c>
    </row>
    <row r="8" spans="1:9" x14ac:dyDescent="0.2">
      <c r="A8" s="21" t="s">
        <v>99</v>
      </c>
      <c r="B8" s="21" t="s">
        <v>98</v>
      </c>
      <c r="C8" s="21" t="s">
        <v>100</v>
      </c>
      <c r="D8" s="24">
        <v>212336</v>
      </c>
      <c r="E8" s="22">
        <v>5110.9275200000002</v>
      </c>
      <c r="F8" s="23">
        <v>9.4396811813817507</v>
      </c>
    </row>
    <row r="9" spans="1:9" x14ac:dyDescent="0.2">
      <c r="A9" s="21" t="s">
        <v>86</v>
      </c>
      <c r="B9" s="21" t="s">
        <v>85</v>
      </c>
      <c r="C9" s="21" t="s">
        <v>87</v>
      </c>
      <c r="D9" s="24">
        <v>439114</v>
      </c>
      <c r="E9" s="22">
        <v>4210.0054749999999</v>
      </c>
      <c r="F9" s="23">
        <v>7.7757137623958403</v>
      </c>
    </row>
    <row r="10" spans="1:9" x14ac:dyDescent="0.2">
      <c r="A10" s="21" t="s">
        <v>94</v>
      </c>
      <c r="B10" s="21" t="s">
        <v>93</v>
      </c>
      <c r="C10" s="21" t="s">
        <v>95</v>
      </c>
      <c r="D10" s="24">
        <v>224016</v>
      </c>
      <c r="E10" s="22">
        <v>3215.6376719999998</v>
      </c>
      <c r="F10" s="23">
        <v>5.9391557207057799</v>
      </c>
    </row>
    <row r="11" spans="1:9" x14ac:dyDescent="0.2">
      <c r="A11" s="21" t="s">
        <v>282</v>
      </c>
      <c r="B11" s="21" t="s">
        <v>281</v>
      </c>
      <c r="C11" s="21" t="s">
        <v>220</v>
      </c>
      <c r="D11" s="24">
        <v>553868</v>
      </c>
      <c r="E11" s="22">
        <v>2435.3575959999998</v>
      </c>
      <c r="F11" s="23">
        <v>4.4980092515372396</v>
      </c>
    </row>
    <row r="12" spans="1:9" x14ac:dyDescent="0.2">
      <c r="A12" s="21" t="s">
        <v>327</v>
      </c>
      <c r="B12" s="21" t="s">
        <v>326</v>
      </c>
      <c r="C12" s="21" t="s">
        <v>95</v>
      </c>
      <c r="D12" s="24">
        <v>64309</v>
      </c>
      <c r="E12" s="22">
        <v>2158.7245119999998</v>
      </c>
      <c r="F12" s="23">
        <v>3.98707887599116</v>
      </c>
    </row>
    <row r="13" spans="1:9" x14ac:dyDescent="0.2">
      <c r="A13" s="21" t="s">
        <v>91</v>
      </c>
      <c r="B13" s="21" t="s">
        <v>90</v>
      </c>
      <c r="C13" s="21" t="s">
        <v>92</v>
      </c>
      <c r="D13" s="24">
        <v>75874</v>
      </c>
      <c r="E13" s="22">
        <v>2050.6465979999998</v>
      </c>
      <c r="F13" s="23">
        <v>3.7874632393153398</v>
      </c>
    </row>
    <row r="14" spans="1:9" x14ac:dyDescent="0.2">
      <c r="A14" s="21" t="s">
        <v>97</v>
      </c>
      <c r="B14" s="21" t="s">
        <v>96</v>
      </c>
      <c r="C14" s="21" t="s">
        <v>87</v>
      </c>
      <c r="D14" s="24">
        <v>172033</v>
      </c>
      <c r="E14" s="22">
        <v>1674.7412549999999</v>
      </c>
      <c r="F14" s="23">
        <v>3.0931809239406198</v>
      </c>
    </row>
    <row r="15" spans="1:9" x14ac:dyDescent="0.2">
      <c r="A15" s="21" t="s">
        <v>226</v>
      </c>
      <c r="B15" s="21" t="s">
        <v>225</v>
      </c>
      <c r="C15" s="21" t="s">
        <v>87</v>
      </c>
      <c r="D15" s="24">
        <v>92276</v>
      </c>
      <c r="E15" s="22">
        <v>1622.9041500000001</v>
      </c>
      <c r="F15" s="23">
        <v>2.9974398392449402</v>
      </c>
    </row>
    <row r="16" spans="1:9" x14ac:dyDescent="0.2">
      <c r="A16" s="21" t="s">
        <v>219</v>
      </c>
      <c r="B16" s="21" t="s">
        <v>218</v>
      </c>
      <c r="C16" s="21" t="s">
        <v>220</v>
      </c>
      <c r="D16" s="24">
        <v>56043</v>
      </c>
      <c r="E16" s="22">
        <v>1403.905172</v>
      </c>
      <c r="F16" s="23">
        <v>2.5929573801846599</v>
      </c>
    </row>
    <row r="17" spans="1:6" x14ac:dyDescent="0.2">
      <c r="A17" s="21" t="s">
        <v>110</v>
      </c>
      <c r="B17" s="21" t="s">
        <v>109</v>
      </c>
      <c r="C17" s="21" t="s">
        <v>87</v>
      </c>
      <c r="D17" s="24">
        <v>240882</v>
      </c>
      <c r="E17" s="22">
        <v>1352.1911070000001</v>
      </c>
      <c r="F17" s="23">
        <v>2.4974435455072999</v>
      </c>
    </row>
    <row r="18" spans="1:6" x14ac:dyDescent="0.2">
      <c r="A18" s="21" t="s">
        <v>120</v>
      </c>
      <c r="B18" s="21" t="s">
        <v>119</v>
      </c>
      <c r="C18" s="21" t="s">
        <v>121</v>
      </c>
      <c r="D18" s="24">
        <v>157631</v>
      </c>
      <c r="E18" s="22">
        <v>1349.9518840000001</v>
      </c>
      <c r="F18" s="23">
        <v>2.4933077891047102</v>
      </c>
    </row>
    <row r="19" spans="1:6" x14ac:dyDescent="0.2">
      <c r="A19" s="21" t="s">
        <v>766</v>
      </c>
      <c r="B19" s="21" t="s">
        <v>765</v>
      </c>
      <c r="C19" s="21" t="s">
        <v>171</v>
      </c>
      <c r="D19" s="24">
        <v>16734</v>
      </c>
      <c r="E19" s="22">
        <v>1198.65642</v>
      </c>
      <c r="F19" s="23">
        <v>2.21387104523376</v>
      </c>
    </row>
    <row r="20" spans="1:6" x14ac:dyDescent="0.2">
      <c r="A20" s="21" t="s">
        <v>222</v>
      </c>
      <c r="B20" s="21" t="s">
        <v>221</v>
      </c>
      <c r="C20" s="21" t="s">
        <v>153</v>
      </c>
      <c r="D20" s="24">
        <v>28297</v>
      </c>
      <c r="E20" s="22">
        <v>921.37861699999996</v>
      </c>
      <c r="F20" s="23">
        <v>1.70174989916946</v>
      </c>
    </row>
    <row r="21" spans="1:6" x14ac:dyDescent="0.2">
      <c r="A21" s="21" t="s">
        <v>217</v>
      </c>
      <c r="B21" s="21" t="s">
        <v>216</v>
      </c>
      <c r="C21" s="21" t="s">
        <v>113</v>
      </c>
      <c r="D21" s="24">
        <v>56199</v>
      </c>
      <c r="E21" s="22">
        <v>885.35904600000003</v>
      </c>
      <c r="F21" s="23">
        <v>1.6352231747736301</v>
      </c>
    </row>
    <row r="22" spans="1:6" x14ac:dyDescent="0.2">
      <c r="A22" s="21" t="s">
        <v>157</v>
      </c>
      <c r="B22" s="21" t="s">
        <v>156</v>
      </c>
      <c r="C22" s="21" t="s">
        <v>113</v>
      </c>
      <c r="D22" s="24">
        <v>8342</v>
      </c>
      <c r="E22" s="22">
        <v>834.51699599999995</v>
      </c>
      <c r="F22" s="23">
        <v>1.54131991734534</v>
      </c>
    </row>
    <row r="23" spans="1:6" x14ac:dyDescent="0.2">
      <c r="A23" s="21" t="s">
        <v>234</v>
      </c>
      <c r="B23" s="21" t="s">
        <v>233</v>
      </c>
      <c r="C23" s="21" t="s">
        <v>153</v>
      </c>
      <c r="D23" s="24">
        <v>26191</v>
      </c>
      <c r="E23" s="22">
        <v>813.08649949999995</v>
      </c>
      <c r="F23" s="23">
        <v>1.50173863709296</v>
      </c>
    </row>
    <row r="24" spans="1:6" x14ac:dyDescent="0.2">
      <c r="A24" s="21" t="s">
        <v>102</v>
      </c>
      <c r="B24" s="21" t="s">
        <v>101</v>
      </c>
      <c r="C24" s="21" t="s">
        <v>95</v>
      </c>
      <c r="D24" s="24">
        <v>66430</v>
      </c>
      <c r="E24" s="22">
        <v>778.65924500000006</v>
      </c>
      <c r="F24" s="23">
        <v>1.4381528583554299</v>
      </c>
    </row>
    <row r="25" spans="1:6" x14ac:dyDescent="0.2">
      <c r="A25" s="21" t="s">
        <v>104</v>
      </c>
      <c r="B25" s="21" t="s">
        <v>103</v>
      </c>
      <c r="C25" s="21" t="s">
        <v>105</v>
      </c>
      <c r="D25" s="24">
        <v>67771</v>
      </c>
      <c r="E25" s="22">
        <v>753.34243600000002</v>
      </c>
      <c r="F25" s="23">
        <v>1.3913937124753999</v>
      </c>
    </row>
    <row r="26" spans="1:6" x14ac:dyDescent="0.2">
      <c r="A26" s="21" t="s">
        <v>112</v>
      </c>
      <c r="B26" s="21" t="s">
        <v>111</v>
      </c>
      <c r="C26" s="21" t="s">
        <v>113</v>
      </c>
      <c r="D26" s="24">
        <v>110498</v>
      </c>
      <c r="E26" s="22">
        <v>664.09298000000001</v>
      </c>
      <c r="F26" s="23">
        <v>1.2265534937567899</v>
      </c>
    </row>
    <row r="27" spans="1:6" x14ac:dyDescent="0.2">
      <c r="A27" s="21" t="s">
        <v>117</v>
      </c>
      <c r="B27" s="21" t="s">
        <v>116</v>
      </c>
      <c r="C27" s="21" t="s">
        <v>118</v>
      </c>
      <c r="D27" s="24">
        <v>298239</v>
      </c>
      <c r="E27" s="22">
        <v>657.02051700000004</v>
      </c>
      <c r="F27" s="23">
        <v>1.21349093404999</v>
      </c>
    </row>
    <row r="28" spans="1:6" x14ac:dyDescent="0.2">
      <c r="A28" s="21" t="s">
        <v>132</v>
      </c>
      <c r="B28" s="21" t="s">
        <v>131</v>
      </c>
      <c r="C28" s="21" t="s">
        <v>133</v>
      </c>
      <c r="D28" s="24">
        <v>506309</v>
      </c>
      <c r="E28" s="22">
        <v>622.25376100000005</v>
      </c>
      <c r="F28" s="23">
        <v>1.14927810945668</v>
      </c>
    </row>
    <row r="29" spans="1:6" x14ac:dyDescent="0.2">
      <c r="A29" s="21" t="s">
        <v>186</v>
      </c>
      <c r="B29" s="21" t="s">
        <v>185</v>
      </c>
      <c r="C29" s="21" t="s">
        <v>174</v>
      </c>
      <c r="D29" s="24">
        <v>7248</v>
      </c>
      <c r="E29" s="22">
        <v>601.39917600000001</v>
      </c>
      <c r="F29" s="23">
        <v>1.11076051498881</v>
      </c>
    </row>
    <row r="30" spans="1:6" x14ac:dyDescent="0.2">
      <c r="A30" s="21" t="s">
        <v>115</v>
      </c>
      <c r="B30" s="21" t="s">
        <v>114</v>
      </c>
      <c r="C30" s="21" t="s">
        <v>87</v>
      </c>
      <c r="D30" s="24">
        <v>40916</v>
      </c>
      <c r="E30" s="22">
        <v>563.88385400000004</v>
      </c>
      <c r="F30" s="23">
        <v>1.0414711975975799</v>
      </c>
    </row>
    <row r="31" spans="1:6" x14ac:dyDescent="0.2">
      <c r="A31" s="21" t="s">
        <v>236</v>
      </c>
      <c r="B31" s="21" t="s">
        <v>235</v>
      </c>
      <c r="C31" s="21" t="s">
        <v>118</v>
      </c>
      <c r="D31" s="24">
        <v>214543</v>
      </c>
      <c r="E31" s="22">
        <v>524.66490650000003</v>
      </c>
      <c r="F31" s="23">
        <v>0.96903535122318896</v>
      </c>
    </row>
    <row r="32" spans="1:6" x14ac:dyDescent="0.2">
      <c r="A32" s="21" t="s">
        <v>768</v>
      </c>
      <c r="B32" s="21" t="s">
        <v>767</v>
      </c>
      <c r="C32" s="21" t="s">
        <v>171</v>
      </c>
      <c r="D32" s="24">
        <v>33993</v>
      </c>
      <c r="E32" s="22">
        <v>506.12177700000001</v>
      </c>
      <c r="F32" s="23">
        <v>0.93478692373128902</v>
      </c>
    </row>
    <row r="33" spans="1:6" x14ac:dyDescent="0.2">
      <c r="A33" s="21" t="s">
        <v>203</v>
      </c>
      <c r="B33" s="21" t="s">
        <v>202</v>
      </c>
      <c r="C33" s="21" t="s">
        <v>171</v>
      </c>
      <c r="D33" s="24">
        <v>212336</v>
      </c>
      <c r="E33" s="22">
        <v>495.80455999999998</v>
      </c>
      <c r="F33" s="23">
        <v>0.91573143159644299</v>
      </c>
    </row>
    <row r="34" spans="1:6" x14ac:dyDescent="0.2">
      <c r="A34" s="21" t="s">
        <v>770</v>
      </c>
      <c r="B34" s="21" t="s">
        <v>769</v>
      </c>
      <c r="C34" s="21" t="s">
        <v>340</v>
      </c>
      <c r="D34" s="24">
        <v>2239</v>
      </c>
      <c r="E34" s="22">
        <v>492.27549599999998</v>
      </c>
      <c r="F34" s="23">
        <v>0.90921338983233402</v>
      </c>
    </row>
    <row r="35" spans="1:6" x14ac:dyDescent="0.2">
      <c r="A35" s="21" t="s">
        <v>155</v>
      </c>
      <c r="B35" s="21" t="s">
        <v>154</v>
      </c>
      <c r="C35" s="21" t="s">
        <v>95</v>
      </c>
      <c r="D35" s="24">
        <v>39144</v>
      </c>
      <c r="E35" s="22">
        <v>470.491308</v>
      </c>
      <c r="F35" s="23">
        <v>0.86897885535486596</v>
      </c>
    </row>
    <row r="36" spans="1:6" x14ac:dyDescent="0.2">
      <c r="A36" s="21" t="s">
        <v>772</v>
      </c>
      <c r="B36" s="21" t="s">
        <v>771</v>
      </c>
      <c r="C36" s="21" t="s">
        <v>773</v>
      </c>
      <c r="D36" s="24">
        <v>19320</v>
      </c>
      <c r="E36" s="22">
        <v>467.39909999999998</v>
      </c>
      <c r="F36" s="23">
        <v>0.86326766936126798</v>
      </c>
    </row>
    <row r="37" spans="1:6" x14ac:dyDescent="0.2">
      <c r="A37" s="21" t="s">
        <v>775</v>
      </c>
      <c r="B37" s="21" t="s">
        <v>774</v>
      </c>
      <c r="C37" s="21" t="s">
        <v>133</v>
      </c>
      <c r="D37" s="24">
        <v>57656</v>
      </c>
      <c r="E37" s="22">
        <v>449.51500399999998</v>
      </c>
      <c r="F37" s="23">
        <v>0.83023645070347996</v>
      </c>
    </row>
    <row r="38" spans="1:6" x14ac:dyDescent="0.2">
      <c r="A38" s="21" t="s">
        <v>655</v>
      </c>
      <c r="B38" s="21" t="s">
        <v>654</v>
      </c>
      <c r="C38" s="21" t="s">
        <v>163</v>
      </c>
      <c r="D38" s="24">
        <v>67465</v>
      </c>
      <c r="E38" s="22">
        <v>434.98058750000001</v>
      </c>
      <c r="F38" s="23">
        <v>0.80339195772631999</v>
      </c>
    </row>
    <row r="39" spans="1:6" x14ac:dyDescent="0.2">
      <c r="A39" s="21" t="s">
        <v>240</v>
      </c>
      <c r="B39" s="21" t="s">
        <v>239</v>
      </c>
      <c r="C39" s="21" t="s">
        <v>105</v>
      </c>
      <c r="D39" s="24">
        <v>7631</v>
      </c>
      <c r="E39" s="22">
        <v>427.93503349999997</v>
      </c>
      <c r="F39" s="23">
        <v>0.79037909787926697</v>
      </c>
    </row>
    <row r="40" spans="1:6" x14ac:dyDescent="0.2">
      <c r="A40" s="21" t="s">
        <v>178</v>
      </c>
      <c r="B40" s="21" t="s">
        <v>177</v>
      </c>
      <c r="C40" s="21" t="s">
        <v>179</v>
      </c>
      <c r="D40" s="24">
        <v>244792</v>
      </c>
      <c r="E40" s="22">
        <v>426.30526800000001</v>
      </c>
      <c r="F40" s="23">
        <v>0.78736898539768396</v>
      </c>
    </row>
    <row r="41" spans="1:6" x14ac:dyDescent="0.2">
      <c r="A41" s="21" t="s">
        <v>299</v>
      </c>
      <c r="B41" s="21" t="s">
        <v>298</v>
      </c>
      <c r="C41" s="21" t="s">
        <v>300</v>
      </c>
      <c r="D41" s="24">
        <v>91685</v>
      </c>
      <c r="E41" s="22">
        <v>421.6134725</v>
      </c>
      <c r="F41" s="23">
        <v>0.77870342449608099</v>
      </c>
    </row>
    <row r="42" spans="1:6" x14ac:dyDescent="0.2">
      <c r="A42" s="21" t="s">
        <v>777</v>
      </c>
      <c r="B42" s="21" t="s">
        <v>776</v>
      </c>
      <c r="C42" s="21" t="s">
        <v>778</v>
      </c>
      <c r="D42" s="24">
        <v>52880</v>
      </c>
      <c r="E42" s="22">
        <v>418.91536000000002</v>
      </c>
      <c r="F42" s="23">
        <v>0.77372011731908896</v>
      </c>
    </row>
    <row r="43" spans="1:6" x14ac:dyDescent="0.2">
      <c r="A43" s="21" t="s">
        <v>280</v>
      </c>
      <c r="B43" s="21" t="s">
        <v>279</v>
      </c>
      <c r="C43" s="21" t="s">
        <v>174</v>
      </c>
      <c r="D43" s="24">
        <v>23144</v>
      </c>
      <c r="E43" s="22">
        <v>414.49746800000003</v>
      </c>
      <c r="F43" s="23">
        <v>0.76556044535923695</v>
      </c>
    </row>
    <row r="44" spans="1:6" x14ac:dyDescent="0.2">
      <c r="A44" s="21" t="s">
        <v>651</v>
      </c>
      <c r="B44" s="21" t="s">
        <v>650</v>
      </c>
      <c r="C44" s="21" t="s">
        <v>105</v>
      </c>
      <c r="D44" s="24">
        <v>32934</v>
      </c>
      <c r="E44" s="22">
        <v>414.17798399999998</v>
      </c>
      <c r="F44" s="23">
        <v>0.76497037103500698</v>
      </c>
    </row>
    <row r="45" spans="1:6" x14ac:dyDescent="0.2">
      <c r="A45" s="21" t="s">
        <v>780</v>
      </c>
      <c r="B45" s="21" t="s">
        <v>779</v>
      </c>
      <c r="C45" s="21" t="s">
        <v>95</v>
      </c>
      <c r="D45" s="24">
        <v>93023</v>
      </c>
      <c r="E45" s="22">
        <v>379.90593200000001</v>
      </c>
      <c r="F45" s="23">
        <v>0.70167124518245805</v>
      </c>
    </row>
    <row r="46" spans="1:6" x14ac:dyDescent="0.2">
      <c r="A46" s="21" t="s">
        <v>687</v>
      </c>
      <c r="B46" s="21" t="s">
        <v>686</v>
      </c>
      <c r="C46" s="21" t="s">
        <v>163</v>
      </c>
      <c r="D46" s="24">
        <v>28271</v>
      </c>
      <c r="E46" s="22">
        <v>365.4168105</v>
      </c>
      <c r="F46" s="23">
        <v>0.67491041028055698</v>
      </c>
    </row>
    <row r="47" spans="1:6" x14ac:dyDescent="0.2">
      <c r="A47" s="21" t="s">
        <v>782</v>
      </c>
      <c r="B47" s="21" t="s">
        <v>781</v>
      </c>
      <c r="C47" s="21" t="s">
        <v>340</v>
      </c>
      <c r="D47" s="24">
        <v>7408</v>
      </c>
      <c r="E47" s="22">
        <v>330.97091999999998</v>
      </c>
      <c r="F47" s="23">
        <v>0.61129021158738805</v>
      </c>
    </row>
    <row r="48" spans="1:6" x14ac:dyDescent="0.2">
      <c r="A48" s="21" t="s">
        <v>277</v>
      </c>
      <c r="B48" s="21" t="s">
        <v>276</v>
      </c>
      <c r="C48" s="21" t="s">
        <v>278</v>
      </c>
      <c r="D48" s="24">
        <v>143126</v>
      </c>
      <c r="E48" s="22">
        <v>329.26136300000002</v>
      </c>
      <c r="F48" s="23">
        <v>0.60813272735810697</v>
      </c>
    </row>
    <row r="49" spans="1:9" x14ac:dyDescent="0.2">
      <c r="A49" s="21" t="s">
        <v>224</v>
      </c>
      <c r="B49" s="21" t="s">
        <v>223</v>
      </c>
      <c r="C49" s="21" t="s">
        <v>113</v>
      </c>
      <c r="D49" s="24">
        <v>7104</v>
      </c>
      <c r="E49" s="22">
        <v>327.76435199999997</v>
      </c>
      <c r="F49" s="23">
        <v>0.60536780719249605</v>
      </c>
    </row>
    <row r="50" spans="1:9" x14ac:dyDescent="0.2">
      <c r="A50" s="21" t="s">
        <v>701</v>
      </c>
      <c r="B50" s="21" t="s">
        <v>700</v>
      </c>
      <c r="C50" s="21" t="s">
        <v>127</v>
      </c>
      <c r="D50" s="24">
        <v>37320</v>
      </c>
      <c r="E50" s="22">
        <v>311.37941999999998</v>
      </c>
      <c r="F50" s="23">
        <v>0.57510548520624705</v>
      </c>
    </row>
    <row r="51" spans="1:9" x14ac:dyDescent="0.2">
      <c r="A51" s="21" t="s">
        <v>691</v>
      </c>
      <c r="B51" s="21" t="s">
        <v>690</v>
      </c>
      <c r="C51" s="21" t="s">
        <v>189</v>
      </c>
      <c r="D51" s="24">
        <v>6317</v>
      </c>
      <c r="E51" s="22">
        <v>304.106697</v>
      </c>
      <c r="F51" s="23">
        <v>0.56167305319232197</v>
      </c>
    </row>
    <row r="52" spans="1:9" x14ac:dyDescent="0.2">
      <c r="A52" s="21" t="s">
        <v>784</v>
      </c>
      <c r="B52" s="21" t="s">
        <v>783</v>
      </c>
      <c r="C52" s="21" t="s">
        <v>95</v>
      </c>
      <c r="D52" s="24">
        <v>5763</v>
      </c>
      <c r="E52" s="22">
        <v>299.29564199999999</v>
      </c>
      <c r="F52" s="23">
        <v>0.55278722470651798</v>
      </c>
    </row>
    <row r="53" spans="1:9" x14ac:dyDescent="0.2">
      <c r="A53" s="21" t="s">
        <v>786</v>
      </c>
      <c r="B53" s="21" t="s">
        <v>785</v>
      </c>
      <c r="C53" s="21" t="s">
        <v>105</v>
      </c>
      <c r="D53" s="24">
        <v>7998</v>
      </c>
      <c r="E53" s="22">
        <v>287.29615799999999</v>
      </c>
      <c r="F53" s="23">
        <v>0.53062465189408103</v>
      </c>
    </row>
    <row r="54" spans="1:9" x14ac:dyDescent="0.2">
      <c r="A54" s="21" t="s">
        <v>685</v>
      </c>
      <c r="B54" s="21" t="s">
        <v>684</v>
      </c>
      <c r="C54" s="21" t="s">
        <v>113</v>
      </c>
      <c r="D54" s="24">
        <v>8588</v>
      </c>
      <c r="E54" s="22">
        <v>286.54720800000001</v>
      </c>
      <c r="F54" s="23">
        <v>0.52924137083733902</v>
      </c>
    </row>
    <row r="55" spans="1:9" x14ac:dyDescent="0.2">
      <c r="A55" s="21" t="s">
        <v>788</v>
      </c>
      <c r="B55" s="21" t="s">
        <v>787</v>
      </c>
      <c r="C55" s="21" t="s">
        <v>113</v>
      </c>
      <c r="D55" s="24">
        <v>8153</v>
      </c>
      <c r="E55" s="22">
        <v>237.7374035</v>
      </c>
      <c r="F55" s="23">
        <v>0.43909159054744501</v>
      </c>
    </row>
    <row r="56" spans="1:9" x14ac:dyDescent="0.2">
      <c r="A56" s="21" t="s">
        <v>790</v>
      </c>
      <c r="B56" s="21" t="s">
        <v>789</v>
      </c>
      <c r="C56" s="21" t="s">
        <v>100</v>
      </c>
      <c r="D56" s="24">
        <v>59911</v>
      </c>
      <c r="E56" s="22">
        <v>204.02691050000001</v>
      </c>
      <c r="F56" s="23">
        <v>0.37682964197901803</v>
      </c>
    </row>
    <row r="57" spans="1:9" x14ac:dyDescent="0.2">
      <c r="A57" s="21" t="s">
        <v>792</v>
      </c>
      <c r="B57" s="21" t="s">
        <v>791</v>
      </c>
      <c r="C57" s="21" t="s">
        <v>313</v>
      </c>
      <c r="D57" s="24">
        <v>31567</v>
      </c>
      <c r="E57" s="22">
        <v>186.60832049999999</v>
      </c>
      <c r="F57" s="23">
        <v>0.34465819450969298</v>
      </c>
    </row>
    <row r="58" spans="1:9" ht="10.5" x14ac:dyDescent="0.25">
      <c r="A58" s="20" t="s">
        <v>25</v>
      </c>
      <c r="B58" s="20"/>
      <c r="C58" s="20"/>
      <c r="D58" s="20"/>
      <c r="E58" s="25">
        <f>SUM(E7:E57)</f>
        <v>53454.250178499991</v>
      </c>
      <c r="F58" s="26">
        <f>SUM(F7:F57)</f>
        <v>98.727887942120176</v>
      </c>
      <c r="G58" s="14"/>
      <c r="H58" s="14"/>
      <c r="I58" s="14"/>
    </row>
    <row r="59" spans="1:9" x14ac:dyDescent="0.2">
      <c r="A59" s="21"/>
      <c r="B59" s="21"/>
      <c r="C59" s="21"/>
      <c r="D59" s="21"/>
      <c r="E59" s="22"/>
      <c r="F59" s="23"/>
    </row>
    <row r="60" spans="1:9" ht="10.5" x14ac:dyDescent="0.25">
      <c r="A60" s="20" t="s">
        <v>26</v>
      </c>
      <c r="B60" s="20"/>
      <c r="C60" s="20"/>
      <c r="D60" s="20"/>
      <c r="E60" s="25">
        <f>E58</f>
        <v>53454.250178499991</v>
      </c>
      <c r="F60" s="26">
        <f>F58</f>
        <v>98.727887942120176</v>
      </c>
      <c r="G60" s="14"/>
      <c r="H60" s="14"/>
      <c r="I60" s="14"/>
    </row>
    <row r="61" spans="1:9" ht="10.5" x14ac:dyDescent="0.25">
      <c r="A61" s="20"/>
      <c r="B61" s="20"/>
      <c r="C61" s="20"/>
      <c r="D61" s="20"/>
      <c r="E61" s="25"/>
      <c r="F61" s="26"/>
      <c r="G61" s="14"/>
      <c r="H61" s="14"/>
      <c r="I61" s="14"/>
    </row>
    <row r="62" spans="1:9" ht="10.5" x14ac:dyDescent="0.25">
      <c r="A62" s="20" t="s">
        <v>28</v>
      </c>
      <c r="B62" s="20"/>
      <c r="C62" s="20"/>
      <c r="D62" s="20"/>
      <c r="E62" s="25">
        <f>E64-(E58)</f>
        <v>688.75975790000666</v>
      </c>
      <c r="F62" s="26">
        <f>F64-(F58)</f>
        <v>1.2721120578798235</v>
      </c>
      <c r="G62" s="14"/>
      <c r="H62" s="14"/>
      <c r="I62" s="14"/>
    </row>
    <row r="63" spans="1:9" ht="10.5" x14ac:dyDescent="0.25">
      <c r="A63" s="20"/>
      <c r="B63" s="20"/>
      <c r="C63" s="20"/>
      <c r="D63" s="20"/>
      <c r="E63" s="25"/>
      <c r="F63" s="26"/>
      <c r="G63" s="14"/>
      <c r="H63" s="14"/>
      <c r="I63" s="14"/>
    </row>
    <row r="64" spans="1:9" ht="10.5" x14ac:dyDescent="0.25">
      <c r="A64" s="27" t="s">
        <v>27</v>
      </c>
      <c r="B64" s="27"/>
      <c r="C64" s="27"/>
      <c r="D64" s="27"/>
      <c r="E64" s="28">
        <v>54143.009936399998</v>
      </c>
      <c r="F64" s="29">
        <v>100</v>
      </c>
      <c r="G64" s="14"/>
      <c r="H64" s="14"/>
      <c r="I64" s="14"/>
    </row>
    <row r="66" spans="1:4" ht="10.5" x14ac:dyDescent="0.25">
      <c r="A66" s="14" t="s">
        <v>32</v>
      </c>
    </row>
    <row r="67" spans="1:4" ht="10.5" x14ac:dyDescent="0.25">
      <c r="A67" s="14" t="s">
        <v>33</v>
      </c>
    </row>
    <row r="68" spans="1:4" ht="10.5" x14ac:dyDescent="0.25">
      <c r="A68" s="14" t="s">
        <v>34</v>
      </c>
      <c r="B68" s="14"/>
      <c r="C68" s="30" t="s">
        <v>36</v>
      </c>
      <c r="D68" s="14" t="s">
        <v>35</v>
      </c>
    </row>
    <row r="69" spans="1:4" x14ac:dyDescent="0.2">
      <c r="A69" s="7" t="s">
        <v>72</v>
      </c>
      <c r="C69" s="31">
        <v>137.64169999999999</v>
      </c>
      <c r="D69" s="31">
        <v>153.73609999999999</v>
      </c>
    </row>
    <row r="70" spans="1:4" x14ac:dyDescent="0.2">
      <c r="A70" s="7" t="s">
        <v>80</v>
      </c>
      <c r="C70" s="31">
        <v>137.64169999999999</v>
      </c>
      <c r="D70" s="31">
        <v>153.73609999999999</v>
      </c>
    </row>
    <row r="71" spans="1:4" x14ac:dyDescent="0.2">
      <c r="A71" s="7" t="s">
        <v>73</v>
      </c>
      <c r="C71" s="31">
        <v>143.29480000000001</v>
      </c>
      <c r="D71" s="31">
        <v>160.36529999999999</v>
      </c>
    </row>
    <row r="72" spans="1:4" x14ac:dyDescent="0.2">
      <c r="A72" s="7" t="s">
        <v>81</v>
      </c>
      <c r="C72" s="31">
        <v>143.29480000000001</v>
      </c>
      <c r="D72" s="31">
        <v>160.36529999999999</v>
      </c>
    </row>
    <row r="74" spans="1:4" x14ac:dyDescent="0.2">
      <c r="A74" s="7" t="s">
        <v>37</v>
      </c>
    </row>
    <row r="76" spans="1:4" ht="10.5" x14ac:dyDescent="0.25">
      <c r="A76" s="14" t="s">
        <v>38</v>
      </c>
      <c r="D76" s="30" t="s">
        <v>39</v>
      </c>
    </row>
    <row r="78" spans="1:4" ht="10.5" x14ac:dyDescent="0.25">
      <c r="A78" s="14" t="s">
        <v>40</v>
      </c>
      <c r="D78" s="32">
        <v>7.5489436052785699E-2</v>
      </c>
    </row>
    <row r="80" spans="1:4" ht="10.5" x14ac:dyDescent="0.25">
      <c r="A80" s="14" t="s">
        <v>825</v>
      </c>
    </row>
    <row r="81" spans="1:1" ht="10.5" x14ac:dyDescent="0.25">
      <c r="A81" s="14"/>
    </row>
    <row r="82" spans="1:1" ht="10.5" x14ac:dyDescent="0.25">
      <c r="A82" s="51" t="s">
        <v>820</v>
      </c>
    </row>
    <row r="83" spans="1:1" x14ac:dyDescent="0.2">
      <c r="A83" s="52"/>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ht="10.5" x14ac:dyDescent="0.25">
      <c r="A96" s="51" t="s">
        <v>836</v>
      </c>
    </row>
    <row r="97" spans="1:1" x14ac:dyDescent="0.2">
      <c r="A97" s="53"/>
    </row>
    <row r="98" spans="1:1" ht="10.5" x14ac:dyDescent="0.25">
      <c r="A98" s="51" t="s">
        <v>821</v>
      </c>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x14ac:dyDescent="0.2">
      <c r="A109" s="53"/>
    </row>
    <row r="110" spans="1:1" x14ac:dyDescent="0.2">
      <c r="A110" s="53"/>
    </row>
    <row r="113" spans="1:1" ht="10.5" x14ac:dyDescent="0.25">
      <c r="A113" s="14" t="s">
        <v>837</v>
      </c>
    </row>
  </sheetData>
  <mergeCells count="1">
    <mergeCell ref="A1:F1"/>
  </mergeCells>
  <conditionalFormatting sqref="F2:F3 F216:F65534">
    <cfRule type="cellIs" dxfId="35" priority="2" stopIfTrue="1" operator="between">
      <formula>0.009</formula>
      <formula>-0.009</formula>
    </cfRule>
  </conditionalFormatting>
  <conditionalFormatting sqref="F5:F212">
    <cfRule type="cellIs" dxfId="34" priority="1" stopIfTrue="1" operator="between">
      <formula>0.009</formula>
      <formula>-0.009</formula>
    </cfRule>
  </conditionalFormatting>
  <hyperlinks>
    <hyperlink ref="A83" r:id="rId1" tooltip="https://www.franklintempletonindia.com/downloadsServlet/pdf/product-labels-jg9o5k7l" display="https://www.franklintempletonindia.com/downloadsServlet/pdf/product-labels-jg9o5k7l"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120"/>
  <sheetViews>
    <sheetView workbookViewId="0">
      <selection sqref="A1:F1"/>
    </sheetView>
  </sheetViews>
  <sheetFormatPr defaultColWidth="9.1796875" defaultRowHeight="10" x14ac:dyDescent="0.2"/>
  <cols>
    <col min="1" max="1" width="38.7265625" style="7" bestFit="1" customWidth="1"/>
    <col min="2" max="2" width="28" style="7" bestFit="1" customWidth="1"/>
    <col min="3" max="3" width="35.453125" style="7" bestFit="1" customWidth="1"/>
    <col min="4" max="4" width="15.54296875" style="7" bestFit="1" customWidth="1"/>
    <col min="5" max="5" width="23.81640625" style="10" customWidth="1"/>
    <col min="6" max="6" width="17.1796875" style="11" customWidth="1"/>
    <col min="7" max="7" width="29.26953125" style="7" customWidth="1"/>
    <col min="8" max="8" width="20.26953125" style="7" customWidth="1"/>
    <col min="9" max="16384" width="9.1796875" style="7"/>
  </cols>
  <sheetData>
    <row r="1" spans="1:9" s="1" customFormat="1" ht="14" x14ac:dyDescent="0.25">
      <c r="A1" s="82" t="s">
        <v>22</v>
      </c>
      <c r="B1" s="83"/>
      <c r="C1" s="83"/>
      <c r="D1" s="83"/>
      <c r="E1" s="83"/>
      <c r="F1" s="83"/>
    </row>
    <row r="2" spans="1:9" s="1" customFormat="1" ht="11.5" x14ac:dyDescent="0.25">
      <c r="E2" s="5"/>
      <c r="F2" s="9"/>
    </row>
    <row r="3" spans="1:9" s="1" customFormat="1" ht="11.5" x14ac:dyDescent="0.25">
      <c r="A3" s="8" t="s">
        <v>7</v>
      </c>
      <c r="B3" s="2"/>
      <c r="C3" s="3"/>
      <c r="D3" s="3"/>
      <c r="E3" s="4"/>
      <c r="F3" s="9"/>
    </row>
    <row r="4" spans="1:9" s="1" customFormat="1" ht="40.5" customHeight="1" x14ac:dyDescent="0.25">
      <c r="A4" s="6" t="s">
        <v>2</v>
      </c>
      <c r="B4" s="6" t="s">
        <v>0</v>
      </c>
      <c r="C4" s="13" t="s">
        <v>323</v>
      </c>
      <c r="D4" s="13" t="s">
        <v>1</v>
      </c>
      <c r="E4" s="54" t="s">
        <v>6</v>
      </c>
      <c r="F4" s="54" t="s">
        <v>3</v>
      </c>
      <c r="G4" s="56"/>
      <c r="H4" s="56"/>
      <c r="I4" s="56"/>
    </row>
    <row r="5" spans="1:9" ht="10.5" x14ac:dyDescent="0.25">
      <c r="A5" s="16" t="s">
        <v>84</v>
      </c>
      <c r="B5" s="17"/>
      <c r="C5" s="17"/>
      <c r="D5" s="17"/>
      <c r="E5" s="18"/>
      <c r="F5" s="19"/>
    </row>
    <row r="6" spans="1:9" ht="10.5" x14ac:dyDescent="0.25">
      <c r="A6" s="20" t="s">
        <v>43</v>
      </c>
      <c r="B6" s="21"/>
      <c r="C6" s="21"/>
      <c r="D6" s="21"/>
      <c r="E6" s="22"/>
      <c r="F6" s="23"/>
    </row>
    <row r="7" spans="1:9" x14ac:dyDescent="0.2">
      <c r="A7" s="21" t="s">
        <v>86</v>
      </c>
      <c r="B7" s="21" t="s">
        <v>85</v>
      </c>
      <c r="C7" s="21" t="s">
        <v>87</v>
      </c>
      <c r="D7" s="24">
        <v>4600000</v>
      </c>
      <c r="E7" s="22">
        <v>44102.5</v>
      </c>
      <c r="F7" s="23">
        <v>8.4053271470959601</v>
      </c>
    </row>
    <row r="8" spans="1:9" x14ac:dyDescent="0.2">
      <c r="A8" s="21" t="s">
        <v>89</v>
      </c>
      <c r="B8" s="21" t="s">
        <v>88</v>
      </c>
      <c r="C8" s="21" t="s">
        <v>87</v>
      </c>
      <c r="D8" s="24">
        <v>2500000</v>
      </c>
      <c r="E8" s="22">
        <v>39286.25</v>
      </c>
      <c r="F8" s="23">
        <v>7.4874164419839797</v>
      </c>
    </row>
    <row r="9" spans="1:9" x14ac:dyDescent="0.2">
      <c r="A9" s="21" t="s">
        <v>91</v>
      </c>
      <c r="B9" s="21" t="s">
        <v>90</v>
      </c>
      <c r="C9" s="21" t="s">
        <v>92</v>
      </c>
      <c r="D9" s="24">
        <v>1100000</v>
      </c>
      <c r="E9" s="22">
        <v>29729.7</v>
      </c>
      <c r="F9" s="23">
        <v>5.6660700523784104</v>
      </c>
    </row>
    <row r="10" spans="1:9" x14ac:dyDescent="0.2">
      <c r="A10" s="21" t="s">
        <v>94</v>
      </c>
      <c r="B10" s="21" t="s">
        <v>93</v>
      </c>
      <c r="C10" s="21" t="s">
        <v>95</v>
      </c>
      <c r="D10" s="24">
        <v>1900000</v>
      </c>
      <c r="E10" s="22">
        <v>27273.55</v>
      </c>
      <c r="F10" s="23">
        <v>5.1979617983714999</v>
      </c>
    </row>
    <row r="11" spans="1:9" x14ac:dyDescent="0.2">
      <c r="A11" s="21" t="s">
        <v>97</v>
      </c>
      <c r="B11" s="21" t="s">
        <v>96</v>
      </c>
      <c r="C11" s="21" t="s">
        <v>87</v>
      </c>
      <c r="D11" s="24">
        <v>2600000</v>
      </c>
      <c r="E11" s="22">
        <v>25311</v>
      </c>
      <c r="F11" s="23">
        <v>4.8239268844202901</v>
      </c>
    </row>
    <row r="12" spans="1:9" x14ac:dyDescent="0.2">
      <c r="A12" s="21" t="s">
        <v>120</v>
      </c>
      <c r="B12" s="21" t="s">
        <v>119</v>
      </c>
      <c r="C12" s="21" t="s">
        <v>121</v>
      </c>
      <c r="D12" s="24">
        <v>2700000</v>
      </c>
      <c r="E12" s="22">
        <v>23122.799999999999</v>
      </c>
      <c r="F12" s="23">
        <v>4.4068861982171201</v>
      </c>
    </row>
    <row r="13" spans="1:9" x14ac:dyDescent="0.2">
      <c r="A13" s="21" t="s">
        <v>110</v>
      </c>
      <c r="B13" s="21" t="s">
        <v>109</v>
      </c>
      <c r="C13" s="21" t="s">
        <v>87</v>
      </c>
      <c r="D13" s="24">
        <v>3000000</v>
      </c>
      <c r="E13" s="22">
        <v>16840.5</v>
      </c>
      <c r="F13" s="23">
        <v>3.2095666191410799</v>
      </c>
    </row>
    <row r="14" spans="1:9" x14ac:dyDescent="0.2">
      <c r="A14" s="21" t="s">
        <v>138</v>
      </c>
      <c r="B14" s="21" t="s">
        <v>137</v>
      </c>
      <c r="C14" s="21" t="s">
        <v>139</v>
      </c>
      <c r="D14" s="24">
        <v>1650000</v>
      </c>
      <c r="E14" s="22">
        <v>16624.575000000001</v>
      </c>
      <c r="F14" s="23">
        <v>3.1684142975212901</v>
      </c>
    </row>
    <row r="15" spans="1:9" x14ac:dyDescent="0.2">
      <c r="A15" s="21" t="s">
        <v>102</v>
      </c>
      <c r="B15" s="21" t="s">
        <v>101</v>
      </c>
      <c r="C15" s="21" t="s">
        <v>95</v>
      </c>
      <c r="D15" s="24">
        <v>1300000</v>
      </c>
      <c r="E15" s="22">
        <v>15237.95</v>
      </c>
      <c r="F15" s="23">
        <v>2.9041427311624299</v>
      </c>
    </row>
    <row r="16" spans="1:9" x14ac:dyDescent="0.2">
      <c r="A16" s="21" t="s">
        <v>280</v>
      </c>
      <c r="B16" s="21" t="s">
        <v>279</v>
      </c>
      <c r="C16" s="21" t="s">
        <v>174</v>
      </c>
      <c r="D16" s="24">
        <v>800000</v>
      </c>
      <c r="E16" s="22">
        <v>14327.6</v>
      </c>
      <c r="F16" s="23">
        <v>2.7306425992343302</v>
      </c>
    </row>
    <row r="17" spans="1:6" x14ac:dyDescent="0.2">
      <c r="A17" s="21" t="s">
        <v>117</v>
      </c>
      <c r="B17" s="21" t="s">
        <v>116</v>
      </c>
      <c r="C17" s="21" t="s">
        <v>118</v>
      </c>
      <c r="D17" s="24">
        <v>5500000</v>
      </c>
      <c r="E17" s="22">
        <v>12116.5</v>
      </c>
      <c r="F17" s="23">
        <v>2.3092374894345702</v>
      </c>
    </row>
    <row r="18" spans="1:6" x14ac:dyDescent="0.2">
      <c r="A18" s="21" t="s">
        <v>99</v>
      </c>
      <c r="B18" s="21" t="s">
        <v>98</v>
      </c>
      <c r="C18" s="21" t="s">
        <v>100</v>
      </c>
      <c r="D18" s="24">
        <v>500000</v>
      </c>
      <c r="E18" s="22">
        <v>12035</v>
      </c>
      <c r="F18" s="23">
        <v>2.2937047154991199</v>
      </c>
    </row>
    <row r="19" spans="1:6" x14ac:dyDescent="0.2">
      <c r="A19" s="21" t="s">
        <v>141</v>
      </c>
      <c r="B19" s="21" t="s">
        <v>140</v>
      </c>
      <c r="C19" s="21" t="s">
        <v>142</v>
      </c>
      <c r="D19" s="24">
        <v>3400000</v>
      </c>
      <c r="E19" s="22">
        <v>11843.9</v>
      </c>
      <c r="F19" s="23">
        <v>2.2572836958786899</v>
      </c>
    </row>
    <row r="20" spans="1:6" x14ac:dyDescent="0.2">
      <c r="A20" s="21" t="s">
        <v>129</v>
      </c>
      <c r="B20" s="21" t="s">
        <v>128</v>
      </c>
      <c r="C20" s="21" t="s">
        <v>130</v>
      </c>
      <c r="D20" s="24">
        <v>8000000</v>
      </c>
      <c r="E20" s="22">
        <v>10656</v>
      </c>
      <c r="F20" s="23">
        <v>2.03088636878759</v>
      </c>
    </row>
    <row r="21" spans="1:6" x14ac:dyDescent="0.2">
      <c r="A21" s="21" t="s">
        <v>126</v>
      </c>
      <c r="B21" s="21" t="s">
        <v>125</v>
      </c>
      <c r="C21" s="21" t="s">
        <v>127</v>
      </c>
      <c r="D21" s="24">
        <v>1800000</v>
      </c>
      <c r="E21" s="22">
        <v>10260.9</v>
      </c>
      <c r="F21" s="23">
        <v>1.95558576778271</v>
      </c>
    </row>
    <row r="22" spans="1:6" x14ac:dyDescent="0.2">
      <c r="A22" s="21" t="s">
        <v>244</v>
      </c>
      <c r="B22" s="21" t="s">
        <v>243</v>
      </c>
      <c r="C22" s="21" t="s">
        <v>153</v>
      </c>
      <c r="D22" s="24">
        <v>3700000</v>
      </c>
      <c r="E22" s="22">
        <v>9316.6</v>
      </c>
      <c r="F22" s="23">
        <v>1.7756152349330401</v>
      </c>
    </row>
    <row r="23" spans="1:6" x14ac:dyDescent="0.2">
      <c r="A23" s="21" t="s">
        <v>123</v>
      </c>
      <c r="B23" s="21" t="s">
        <v>122</v>
      </c>
      <c r="C23" s="21" t="s">
        <v>124</v>
      </c>
      <c r="D23" s="24">
        <v>8000000</v>
      </c>
      <c r="E23" s="22">
        <v>9200</v>
      </c>
      <c r="F23" s="23">
        <v>1.7533928859652601</v>
      </c>
    </row>
    <row r="24" spans="1:6" x14ac:dyDescent="0.2">
      <c r="A24" s="21" t="s">
        <v>155</v>
      </c>
      <c r="B24" s="21" t="s">
        <v>154</v>
      </c>
      <c r="C24" s="21" t="s">
        <v>95</v>
      </c>
      <c r="D24" s="24">
        <v>740000</v>
      </c>
      <c r="E24" s="22">
        <v>8894.43</v>
      </c>
      <c r="F24" s="23">
        <v>1.69515546594739</v>
      </c>
    </row>
    <row r="25" spans="1:6" x14ac:dyDescent="0.2">
      <c r="A25" s="21" t="s">
        <v>107</v>
      </c>
      <c r="B25" s="21" t="s">
        <v>106</v>
      </c>
      <c r="C25" s="21" t="s">
        <v>108</v>
      </c>
      <c r="D25" s="24">
        <v>1800000</v>
      </c>
      <c r="E25" s="22">
        <v>8710.2000000000007</v>
      </c>
      <c r="F25" s="23">
        <v>1.6600437734059299</v>
      </c>
    </row>
    <row r="26" spans="1:6" x14ac:dyDescent="0.2">
      <c r="A26" s="21" t="s">
        <v>600</v>
      </c>
      <c r="B26" s="21" t="s">
        <v>599</v>
      </c>
      <c r="C26" s="21" t="s">
        <v>139</v>
      </c>
      <c r="D26" s="24">
        <v>567801</v>
      </c>
      <c r="E26" s="22">
        <v>8611.2699659999998</v>
      </c>
      <c r="F26" s="23">
        <v>1.6411890758163801</v>
      </c>
    </row>
    <row r="27" spans="1:6" x14ac:dyDescent="0.2">
      <c r="A27" s="21" t="s">
        <v>310</v>
      </c>
      <c r="B27" s="21" t="s">
        <v>309</v>
      </c>
      <c r="C27" s="21" t="s">
        <v>148</v>
      </c>
      <c r="D27" s="24">
        <v>3900000</v>
      </c>
      <c r="E27" s="22">
        <v>8562.4500000000007</v>
      </c>
      <c r="F27" s="23">
        <v>1.6318846648297001</v>
      </c>
    </row>
    <row r="28" spans="1:6" x14ac:dyDescent="0.2">
      <c r="A28" s="21" t="s">
        <v>112</v>
      </c>
      <c r="B28" s="21" t="s">
        <v>111</v>
      </c>
      <c r="C28" s="21" t="s">
        <v>113</v>
      </c>
      <c r="D28" s="24">
        <v>1350000</v>
      </c>
      <c r="E28" s="22">
        <v>8113.5</v>
      </c>
      <c r="F28" s="23">
        <v>1.5463209978564301</v>
      </c>
    </row>
    <row r="29" spans="1:6" x14ac:dyDescent="0.2">
      <c r="A29" s="21" t="s">
        <v>273</v>
      </c>
      <c r="B29" s="21" t="s">
        <v>272</v>
      </c>
      <c r="C29" s="21" t="s">
        <v>113</v>
      </c>
      <c r="D29" s="24">
        <v>2000000</v>
      </c>
      <c r="E29" s="22">
        <v>7990</v>
      </c>
      <c r="F29" s="23">
        <v>1.52278360422418</v>
      </c>
    </row>
    <row r="30" spans="1:6" x14ac:dyDescent="0.2">
      <c r="A30" s="21" t="s">
        <v>162</v>
      </c>
      <c r="B30" s="21" t="s">
        <v>161</v>
      </c>
      <c r="C30" s="21" t="s">
        <v>163</v>
      </c>
      <c r="D30" s="24">
        <v>1350000</v>
      </c>
      <c r="E30" s="22">
        <v>7612.65</v>
      </c>
      <c r="F30" s="23">
        <v>1.45086590797211</v>
      </c>
    </row>
    <row r="31" spans="1:6" x14ac:dyDescent="0.2">
      <c r="A31" s="21" t="s">
        <v>147</v>
      </c>
      <c r="B31" s="21" t="s">
        <v>146</v>
      </c>
      <c r="C31" s="21" t="s">
        <v>148</v>
      </c>
      <c r="D31" s="24">
        <v>7500000</v>
      </c>
      <c r="E31" s="22">
        <v>7320</v>
      </c>
      <c r="F31" s="23">
        <v>1.39509086144192</v>
      </c>
    </row>
    <row r="32" spans="1:6" x14ac:dyDescent="0.2">
      <c r="A32" s="21" t="s">
        <v>150</v>
      </c>
      <c r="B32" s="21" t="s">
        <v>149</v>
      </c>
      <c r="C32" s="21" t="s">
        <v>136</v>
      </c>
      <c r="D32" s="24">
        <v>1330000</v>
      </c>
      <c r="E32" s="22">
        <v>6810.2650000000003</v>
      </c>
      <c r="F32" s="23">
        <v>1.29794241331937</v>
      </c>
    </row>
    <row r="33" spans="1:6" x14ac:dyDescent="0.2">
      <c r="A33" s="21" t="s">
        <v>226</v>
      </c>
      <c r="B33" s="21" t="s">
        <v>225</v>
      </c>
      <c r="C33" s="21" t="s">
        <v>87</v>
      </c>
      <c r="D33" s="24">
        <v>325000</v>
      </c>
      <c r="E33" s="22">
        <v>5715.9375</v>
      </c>
      <c r="F33" s="23">
        <v>1.08937871186109</v>
      </c>
    </row>
    <row r="34" spans="1:6" x14ac:dyDescent="0.2">
      <c r="A34" s="21" t="s">
        <v>302</v>
      </c>
      <c r="B34" s="21" t="s">
        <v>301</v>
      </c>
      <c r="C34" s="21" t="s">
        <v>105</v>
      </c>
      <c r="D34" s="24">
        <v>520000</v>
      </c>
      <c r="E34" s="22">
        <v>5708.82</v>
      </c>
      <c r="F34" s="23">
        <v>1.08802221470176</v>
      </c>
    </row>
    <row r="35" spans="1:6" x14ac:dyDescent="0.2">
      <c r="A35" s="21" t="s">
        <v>199</v>
      </c>
      <c r="B35" s="21" t="s">
        <v>198</v>
      </c>
      <c r="C35" s="21" t="s">
        <v>153</v>
      </c>
      <c r="D35" s="24">
        <v>650000</v>
      </c>
      <c r="E35" s="22">
        <v>5654.35</v>
      </c>
      <c r="F35" s="23">
        <v>1.0776409852997499</v>
      </c>
    </row>
    <row r="36" spans="1:6" x14ac:dyDescent="0.2">
      <c r="A36" s="21" t="s">
        <v>181</v>
      </c>
      <c r="B36" s="21" t="s">
        <v>180</v>
      </c>
      <c r="C36" s="21" t="s">
        <v>136</v>
      </c>
      <c r="D36" s="24">
        <v>600000</v>
      </c>
      <c r="E36" s="22">
        <v>5629.5</v>
      </c>
      <c r="F36" s="23">
        <v>1.0729049186458099</v>
      </c>
    </row>
    <row r="37" spans="1:6" x14ac:dyDescent="0.2">
      <c r="A37" s="21" t="s">
        <v>284</v>
      </c>
      <c r="B37" s="21" t="s">
        <v>283</v>
      </c>
      <c r="C37" s="21" t="s">
        <v>174</v>
      </c>
      <c r="D37" s="24">
        <v>280000</v>
      </c>
      <c r="E37" s="22">
        <v>5616.1</v>
      </c>
      <c r="F37" s="23">
        <v>1.0703510637901601</v>
      </c>
    </row>
    <row r="38" spans="1:6" x14ac:dyDescent="0.2">
      <c r="A38" s="21" t="s">
        <v>608</v>
      </c>
      <c r="B38" s="21" t="s">
        <v>607</v>
      </c>
      <c r="C38" s="21" t="s">
        <v>153</v>
      </c>
      <c r="D38" s="24">
        <v>1650000</v>
      </c>
      <c r="E38" s="22">
        <v>5488.7250000000004</v>
      </c>
      <c r="F38" s="23">
        <v>1.0460751486977899</v>
      </c>
    </row>
    <row r="39" spans="1:6" x14ac:dyDescent="0.2">
      <c r="A39" s="21" t="s">
        <v>238</v>
      </c>
      <c r="B39" s="21" t="s">
        <v>237</v>
      </c>
      <c r="C39" s="21" t="s">
        <v>100</v>
      </c>
      <c r="D39" s="24">
        <v>6000000</v>
      </c>
      <c r="E39" s="22">
        <v>5346</v>
      </c>
      <c r="F39" s="23">
        <v>1.01887373569242</v>
      </c>
    </row>
    <row r="40" spans="1:6" x14ac:dyDescent="0.2">
      <c r="A40" s="21" t="s">
        <v>622</v>
      </c>
      <c r="B40" s="21" t="s">
        <v>621</v>
      </c>
      <c r="C40" s="21" t="s">
        <v>136</v>
      </c>
      <c r="D40" s="24">
        <v>2700000</v>
      </c>
      <c r="E40" s="22">
        <v>5282.55</v>
      </c>
      <c r="F40" s="23">
        <v>1.0067810423647601</v>
      </c>
    </row>
    <row r="41" spans="1:6" x14ac:dyDescent="0.2">
      <c r="A41" s="21" t="s">
        <v>663</v>
      </c>
      <c r="B41" s="21" t="s">
        <v>662</v>
      </c>
      <c r="C41" s="21" t="s">
        <v>664</v>
      </c>
      <c r="D41" s="24">
        <v>500000</v>
      </c>
      <c r="E41" s="22">
        <v>5142.5</v>
      </c>
      <c r="F41" s="23">
        <v>0.98008944739960302</v>
      </c>
    </row>
    <row r="42" spans="1:6" x14ac:dyDescent="0.2">
      <c r="A42" s="21" t="s">
        <v>115</v>
      </c>
      <c r="B42" s="21" t="s">
        <v>114</v>
      </c>
      <c r="C42" s="21" t="s">
        <v>87</v>
      </c>
      <c r="D42" s="24">
        <v>350000</v>
      </c>
      <c r="E42" s="22">
        <v>4823.5249999999996</v>
      </c>
      <c r="F42" s="23">
        <v>0.91929721959517097</v>
      </c>
    </row>
    <row r="43" spans="1:6" x14ac:dyDescent="0.2">
      <c r="A43" s="21" t="s">
        <v>165</v>
      </c>
      <c r="B43" s="21" t="s">
        <v>164</v>
      </c>
      <c r="C43" s="21" t="s">
        <v>130</v>
      </c>
      <c r="D43" s="24">
        <v>115000</v>
      </c>
      <c r="E43" s="22">
        <v>4485.3450000000003</v>
      </c>
      <c r="F43" s="23">
        <v>0.85484478414128695</v>
      </c>
    </row>
    <row r="44" spans="1:6" x14ac:dyDescent="0.2">
      <c r="A44" s="21" t="s">
        <v>144</v>
      </c>
      <c r="B44" s="21" t="s">
        <v>143</v>
      </c>
      <c r="C44" s="21" t="s">
        <v>145</v>
      </c>
      <c r="D44" s="24">
        <v>136431</v>
      </c>
      <c r="E44" s="22">
        <v>4310.1963679999999</v>
      </c>
      <c r="F44" s="23">
        <v>0.82146387486570605</v>
      </c>
    </row>
    <row r="45" spans="1:6" x14ac:dyDescent="0.2">
      <c r="A45" s="21" t="s">
        <v>614</v>
      </c>
      <c r="B45" s="21" t="s">
        <v>613</v>
      </c>
      <c r="C45" s="21" t="s">
        <v>153</v>
      </c>
      <c r="D45" s="24">
        <v>240000</v>
      </c>
      <c r="E45" s="22">
        <v>3920.88</v>
      </c>
      <c r="F45" s="23">
        <v>0.74726555420907204</v>
      </c>
    </row>
    <row r="46" spans="1:6" x14ac:dyDescent="0.2">
      <c r="A46" s="21" t="s">
        <v>194</v>
      </c>
      <c r="B46" s="21" t="s">
        <v>193</v>
      </c>
      <c r="C46" s="21" t="s">
        <v>195</v>
      </c>
      <c r="D46" s="24">
        <v>140000</v>
      </c>
      <c r="E46" s="22">
        <v>3388</v>
      </c>
      <c r="F46" s="23">
        <v>0.64570598887503206</v>
      </c>
    </row>
    <row r="47" spans="1:6" x14ac:dyDescent="0.2">
      <c r="A47" s="21" t="s">
        <v>288</v>
      </c>
      <c r="B47" s="21" t="s">
        <v>287</v>
      </c>
      <c r="C47" s="21" t="s">
        <v>87</v>
      </c>
      <c r="D47" s="24">
        <v>2450000</v>
      </c>
      <c r="E47" s="22">
        <v>3023.3</v>
      </c>
      <c r="F47" s="23">
        <v>0.57619920784116996</v>
      </c>
    </row>
    <row r="48" spans="1:6" x14ac:dyDescent="0.2">
      <c r="A48" s="21" t="s">
        <v>197</v>
      </c>
      <c r="B48" s="21" t="s">
        <v>196</v>
      </c>
      <c r="C48" s="21" t="s">
        <v>100</v>
      </c>
      <c r="D48" s="24">
        <v>1000000</v>
      </c>
      <c r="E48" s="22">
        <v>2481</v>
      </c>
      <c r="F48" s="23">
        <v>0.47284432066084903</v>
      </c>
    </row>
    <row r="49" spans="1:9" x14ac:dyDescent="0.2">
      <c r="A49" s="21" t="s">
        <v>292</v>
      </c>
      <c r="B49" s="21" t="s">
        <v>291</v>
      </c>
      <c r="C49" s="21" t="s">
        <v>124</v>
      </c>
      <c r="D49" s="24">
        <v>800928</v>
      </c>
      <c r="E49" s="22">
        <v>2211.7626719999998</v>
      </c>
      <c r="F49" s="23">
        <v>0.42153140592699001</v>
      </c>
    </row>
    <row r="50" spans="1:9" x14ac:dyDescent="0.2">
      <c r="A50" s="21" t="s">
        <v>290</v>
      </c>
      <c r="B50" s="21" t="s">
        <v>289</v>
      </c>
      <c r="C50" s="21" t="s">
        <v>174</v>
      </c>
      <c r="D50" s="24">
        <v>325732</v>
      </c>
      <c r="E50" s="22">
        <v>2195.5965460000002</v>
      </c>
      <c r="F50" s="23">
        <v>0.41845036567459698</v>
      </c>
    </row>
    <row r="51" spans="1:9" x14ac:dyDescent="0.2">
      <c r="A51" s="21" t="s">
        <v>448</v>
      </c>
      <c r="B51" s="21" t="s">
        <v>447</v>
      </c>
      <c r="C51" s="21" t="s">
        <v>127</v>
      </c>
      <c r="D51" s="24">
        <v>300000</v>
      </c>
      <c r="E51" s="22">
        <v>1818</v>
      </c>
      <c r="F51" s="23">
        <v>0.346485681161396</v>
      </c>
    </row>
    <row r="52" spans="1:9" x14ac:dyDescent="0.2">
      <c r="A52" s="21" t="s">
        <v>512</v>
      </c>
      <c r="B52" s="21" t="s">
        <v>511</v>
      </c>
      <c r="C52" s="21" t="s">
        <v>160</v>
      </c>
      <c r="D52" s="24">
        <v>888288</v>
      </c>
      <c r="E52" s="22">
        <v>1777.9084319999999</v>
      </c>
      <c r="F52" s="23">
        <v>0.33884478223548298</v>
      </c>
    </row>
    <row r="53" spans="1:9" x14ac:dyDescent="0.2">
      <c r="A53" s="21" t="s">
        <v>170</v>
      </c>
      <c r="B53" s="21" t="s">
        <v>169</v>
      </c>
      <c r="C53" s="21" t="s">
        <v>171</v>
      </c>
      <c r="D53" s="24">
        <v>170000</v>
      </c>
      <c r="E53" s="22">
        <v>1388.135</v>
      </c>
      <c r="F53" s="23">
        <v>0.26455935149558502</v>
      </c>
    </row>
    <row r="54" spans="1:9" x14ac:dyDescent="0.2">
      <c r="A54" s="21" t="s">
        <v>203</v>
      </c>
      <c r="B54" s="21" t="s">
        <v>202</v>
      </c>
      <c r="C54" s="21" t="s">
        <v>171</v>
      </c>
      <c r="D54" s="24">
        <v>500000</v>
      </c>
      <c r="E54" s="22">
        <v>1167.5</v>
      </c>
      <c r="F54" s="23">
        <v>0.22250936895265599</v>
      </c>
    </row>
    <row r="55" spans="1:9" x14ac:dyDescent="0.2">
      <c r="A55" s="21" t="s">
        <v>246</v>
      </c>
      <c r="B55" s="21" t="s">
        <v>245</v>
      </c>
      <c r="C55" s="21" t="s">
        <v>247</v>
      </c>
      <c r="D55" s="24">
        <v>46201</v>
      </c>
      <c r="E55" s="22">
        <v>779.98838249999994</v>
      </c>
      <c r="F55" s="23">
        <v>0.14865500880554899</v>
      </c>
    </row>
    <row r="56" spans="1:9" ht="10.5" x14ac:dyDescent="0.25">
      <c r="A56" s="20" t="s">
        <v>25</v>
      </c>
      <c r="B56" s="20"/>
      <c r="C56" s="20"/>
      <c r="D56" s="20"/>
      <c r="E56" s="25">
        <f>SUM(E7:E55)</f>
        <v>487265.70986650005</v>
      </c>
      <c r="F56" s="26">
        <f>SUM(F7:F55)</f>
        <v>92.866111875514505</v>
      </c>
      <c r="G56" s="14"/>
      <c r="H56" s="14"/>
      <c r="I56" s="14"/>
    </row>
    <row r="57" spans="1:9" x14ac:dyDescent="0.2">
      <c r="A57" s="21"/>
      <c r="B57" s="21"/>
      <c r="C57" s="21"/>
      <c r="D57" s="21"/>
      <c r="E57" s="22"/>
      <c r="F57" s="23"/>
    </row>
    <row r="58" spans="1:9" ht="10.5" x14ac:dyDescent="0.25">
      <c r="A58" s="20" t="s">
        <v>253</v>
      </c>
      <c r="B58" s="21"/>
      <c r="C58" s="21"/>
      <c r="D58" s="21"/>
      <c r="E58" s="22"/>
      <c r="F58" s="23"/>
    </row>
    <row r="59" spans="1:9" x14ac:dyDescent="0.2">
      <c r="A59" s="21" t="s">
        <v>256</v>
      </c>
      <c r="B59" s="21" t="s">
        <v>255</v>
      </c>
      <c r="C59" s="21" t="s">
        <v>168</v>
      </c>
      <c r="D59" s="24">
        <v>3000</v>
      </c>
      <c r="E59" s="22">
        <v>2.9999999999999997E-4</v>
      </c>
      <c r="F59" s="23">
        <v>5.7175854977127998E-8</v>
      </c>
    </row>
    <row r="60" spans="1:9" x14ac:dyDescent="0.2">
      <c r="A60" s="21"/>
      <c r="B60" s="21" t="s">
        <v>254</v>
      </c>
      <c r="C60" s="21" t="s">
        <v>171</v>
      </c>
      <c r="D60" s="24">
        <v>2900</v>
      </c>
      <c r="E60" s="22">
        <v>2.9E-4</v>
      </c>
      <c r="F60" s="23">
        <v>5.5269993144557097E-8</v>
      </c>
    </row>
    <row r="61" spans="1:9" ht="10.5" x14ac:dyDescent="0.25">
      <c r="A61" s="20" t="s">
        <v>25</v>
      </c>
      <c r="B61" s="20"/>
      <c r="C61" s="20"/>
      <c r="D61" s="20"/>
      <c r="E61" s="25">
        <f>SUM(E58:E60)</f>
        <v>5.9000000000000003E-4</v>
      </c>
      <c r="F61" s="26">
        <f>SUM(F58:F60)</f>
        <v>1.124458481216851E-7</v>
      </c>
      <c r="G61" s="14"/>
      <c r="H61" s="14"/>
      <c r="I61" s="14"/>
    </row>
    <row r="62" spans="1:9" x14ac:dyDescent="0.2">
      <c r="A62" s="21"/>
      <c r="B62" s="21"/>
      <c r="C62" s="21"/>
      <c r="D62" s="21"/>
      <c r="E62" s="22"/>
      <c r="F62" s="23"/>
    </row>
    <row r="63" spans="1:9" ht="10.5" x14ac:dyDescent="0.25">
      <c r="A63" s="20" t="s">
        <v>26</v>
      </c>
      <c r="B63" s="20"/>
      <c r="C63" s="20"/>
      <c r="D63" s="20"/>
      <c r="E63" s="25">
        <f>E56+E61</f>
        <v>487265.71045650006</v>
      </c>
      <c r="F63" s="26">
        <f>F56+F61</f>
        <v>92.866111987960352</v>
      </c>
      <c r="G63" s="14"/>
      <c r="H63" s="14"/>
      <c r="I63" s="14"/>
    </row>
    <row r="64" spans="1:9" ht="10.5" x14ac:dyDescent="0.25">
      <c r="A64" s="20"/>
      <c r="B64" s="20"/>
      <c r="C64" s="20"/>
      <c r="D64" s="20"/>
      <c r="E64" s="25"/>
      <c r="F64" s="26"/>
      <c r="G64" s="14"/>
      <c r="H64" s="14"/>
      <c r="I64" s="14"/>
    </row>
    <row r="65" spans="1:9" ht="10.5" x14ac:dyDescent="0.25">
      <c r="A65" s="20" t="s">
        <v>28</v>
      </c>
      <c r="B65" s="20"/>
      <c r="C65" s="20"/>
      <c r="D65" s="20"/>
      <c r="E65" s="25">
        <f>E67-(E56+E61)</f>
        <v>37431.296907899901</v>
      </c>
      <c r="F65" s="26">
        <f>F67-(F56+F61)</f>
        <v>7.1338880120396482</v>
      </c>
      <c r="G65" s="14"/>
      <c r="H65" s="14"/>
      <c r="I65" s="14"/>
    </row>
    <row r="66" spans="1:9" ht="10.5" x14ac:dyDescent="0.25">
      <c r="A66" s="20"/>
      <c r="B66" s="20"/>
      <c r="C66" s="20"/>
      <c r="D66" s="20"/>
      <c r="E66" s="25"/>
      <c r="F66" s="26"/>
      <c r="G66" s="14"/>
      <c r="H66" s="14"/>
      <c r="I66" s="14"/>
    </row>
    <row r="67" spans="1:9" ht="10.5" x14ac:dyDescent="0.25">
      <c r="A67" s="27" t="s">
        <v>27</v>
      </c>
      <c r="B67" s="27"/>
      <c r="C67" s="27"/>
      <c r="D67" s="27"/>
      <c r="E67" s="28">
        <v>524697.00736439996</v>
      </c>
      <c r="F67" s="29">
        <v>100</v>
      </c>
      <c r="G67" s="14"/>
      <c r="H67" s="14"/>
      <c r="I67" s="14"/>
    </row>
    <row r="68" spans="1:9" ht="10.5" x14ac:dyDescent="0.25">
      <c r="F68" s="15" t="s">
        <v>29</v>
      </c>
    </row>
    <row r="69" spans="1:9" ht="10.5" x14ac:dyDescent="0.25">
      <c r="A69" s="14" t="s">
        <v>31</v>
      </c>
    </row>
    <row r="70" spans="1:9" ht="10.5" x14ac:dyDescent="0.25">
      <c r="A70" s="14" t="s">
        <v>44</v>
      </c>
    </row>
    <row r="72" spans="1:9" ht="10.5" x14ac:dyDescent="0.25">
      <c r="A72" s="14" t="s">
        <v>32</v>
      </c>
    </row>
    <row r="73" spans="1:9" ht="10.5" x14ac:dyDescent="0.25">
      <c r="A73" s="14" t="s">
        <v>33</v>
      </c>
    </row>
    <row r="74" spans="1:9" ht="10.5" x14ac:dyDescent="0.25">
      <c r="A74" s="14" t="s">
        <v>34</v>
      </c>
      <c r="B74" s="14"/>
      <c r="C74" s="30" t="s">
        <v>36</v>
      </c>
      <c r="D74" s="14" t="s">
        <v>35</v>
      </c>
    </row>
    <row r="75" spans="1:9" x14ac:dyDescent="0.2">
      <c r="A75" s="7" t="s">
        <v>72</v>
      </c>
      <c r="C75" s="31">
        <v>866.78920000000005</v>
      </c>
      <c r="D75" s="31">
        <v>1030.6039000000001</v>
      </c>
    </row>
    <row r="76" spans="1:9" x14ac:dyDescent="0.2">
      <c r="A76" s="7" t="s">
        <v>80</v>
      </c>
      <c r="C76" s="31">
        <v>44.840600000000002</v>
      </c>
      <c r="D76" s="31">
        <v>53.315100000000001</v>
      </c>
    </row>
    <row r="77" spans="1:9" x14ac:dyDescent="0.2">
      <c r="A77" s="7" t="s">
        <v>73</v>
      </c>
      <c r="C77" s="31">
        <v>947.82</v>
      </c>
      <c r="D77" s="31">
        <v>1132.1762000000001</v>
      </c>
    </row>
    <row r="78" spans="1:9" x14ac:dyDescent="0.2">
      <c r="A78" s="7" t="s">
        <v>81</v>
      </c>
      <c r="C78" s="31">
        <v>51.172899999999998</v>
      </c>
      <c r="D78" s="31">
        <v>61.122799999999998</v>
      </c>
    </row>
    <row r="80" spans="1:9" x14ac:dyDescent="0.2">
      <c r="A80" s="7" t="s">
        <v>37</v>
      </c>
    </row>
    <row r="82" spans="1:4" ht="10.5" x14ac:dyDescent="0.25">
      <c r="A82" s="14" t="s">
        <v>38</v>
      </c>
      <c r="D82" s="30" t="s">
        <v>39</v>
      </c>
    </row>
    <row r="84" spans="1:4" ht="10.5" x14ac:dyDescent="0.25">
      <c r="A84" s="14" t="s">
        <v>40</v>
      </c>
      <c r="D84" s="32">
        <v>6.5278714540113497E-2</v>
      </c>
    </row>
    <row r="86" spans="1:4" ht="10.5" x14ac:dyDescent="0.25">
      <c r="A86" s="91" t="s">
        <v>852</v>
      </c>
      <c r="B86" s="91"/>
      <c r="C86" s="91"/>
      <c r="D86" s="30" t="s">
        <v>39</v>
      </c>
    </row>
    <row r="87" spans="1:4" x14ac:dyDescent="0.2">
      <c r="A87" s="7" t="s">
        <v>853</v>
      </c>
    </row>
    <row r="88" spans="1:4" x14ac:dyDescent="0.2">
      <c r="A88" s="50" t="s">
        <v>854</v>
      </c>
    </row>
    <row r="90" spans="1:4" ht="10.5" x14ac:dyDescent="0.25">
      <c r="A90" s="14" t="s">
        <v>827</v>
      </c>
    </row>
    <row r="91" spans="1:4" x14ac:dyDescent="0.2">
      <c r="A91" s="50"/>
    </row>
    <row r="92" spans="1:4" ht="10.5" x14ac:dyDescent="0.25">
      <c r="A92" s="51" t="s">
        <v>820</v>
      </c>
    </row>
    <row r="93" spans="1:4" x14ac:dyDescent="0.2">
      <c r="A93" s="52"/>
    </row>
    <row r="94" spans="1:4" x14ac:dyDescent="0.2">
      <c r="A94" s="53"/>
    </row>
    <row r="95" spans="1:4" x14ac:dyDescent="0.2">
      <c r="A95" s="53"/>
    </row>
    <row r="96" spans="1:4"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ht="10.5" x14ac:dyDescent="0.25">
      <c r="A106" s="51" t="s">
        <v>830</v>
      </c>
    </row>
    <row r="107" spans="1:1" x14ac:dyDescent="0.2">
      <c r="A107" s="53"/>
    </row>
    <row r="108" spans="1:1" ht="10.5" x14ac:dyDescent="0.25">
      <c r="A108" s="51" t="s">
        <v>821</v>
      </c>
    </row>
    <row r="109" spans="1:1" x14ac:dyDescent="0.2">
      <c r="A109" s="53"/>
    </row>
    <row r="110" spans="1:1" x14ac:dyDescent="0.2">
      <c r="A110" s="53"/>
    </row>
    <row r="111" spans="1:1" x14ac:dyDescent="0.2">
      <c r="A111" s="53"/>
    </row>
    <row r="112" spans="1:1" x14ac:dyDescent="0.2">
      <c r="A112" s="53"/>
    </row>
    <row r="113" spans="1:1" x14ac:dyDescent="0.2">
      <c r="A113" s="53"/>
    </row>
    <row r="114" spans="1:1" x14ac:dyDescent="0.2">
      <c r="A114" s="53"/>
    </row>
    <row r="115" spans="1:1" x14ac:dyDescent="0.2">
      <c r="A115" s="53"/>
    </row>
    <row r="116" spans="1:1" x14ac:dyDescent="0.2">
      <c r="A116" s="53"/>
    </row>
    <row r="117" spans="1:1" x14ac:dyDescent="0.2">
      <c r="A117" s="53"/>
    </row>
    <row r="118" spans="1:1" x14ac:dyDescent="0.2">
      <c r="A118" s="53"/>
    </row>
    <row r="119" spans="1:1" x14ac:dyDescent="0.2">
      <c r="A119" s="53"/>
    </row>
    <row r="120" spans="1:1" x14ac:dyDescent="0.2">
      <c r="A120" s="53"/>
    </row>
  </sheetData>
  <mergeCells count="2">
    <mergeCell ref="A1:F1"/>
    <mergeCell ref="A86:C86"/>
  </mergeCells>
  <conditionalFormatting sqref="F2:F3 F223:F65538">
    <cfRule type="cellIs" dxfId="33" priority="2" stopIfTrue="1" operator="between">
      <formula>0.009</formula>
      <formula>-0.009</formula>
    </cfRule>
  </conditionalFormatting>
  <conditionalFormatting sqref="F5:F123">
    <cfRule type="cellIs" dxfId="32" priority="1" stopIfTrue="1" operator="between">
      <formula>0.009</formula>
      <formula>-0.009</formula>
    </cfRule>
  </conditionalFormatting>
  <hyperlinks>
    <hyperlink ref="A88" r:id="rId1"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H59"/>
  <sheetViews>
    <sheetView workbookViewId="0">
      <selection sqref="A1:E1"/>
    </sheetView>
  </sheetViews>
  <sheetFormatPr defaultColWidth="9.1796875" defaultRowHeight="10" x14ac:dyDescent="0.2"/>
  <cols>
    <col min="1" max="1" width="34.453125" style="7" bestFit="1" customWidth="1"/>
    <col min="2" max="2" width="33.54296875" style="7" bestFit="1" customWidth="1"/>
    <col min="3" max="3" width="18.81640625" style="7" bestFit="1" customWidth="1"/>
    <col min="4" max="4" width="24.81640625" style="7" customWidth="1"/>
    <col min="5" max="5" width="16.54296875" style="10" customWidth="1"/>
    <col min="6" max="6" width="29.26953125" style="7" customWidth="1"/>
    <col min="7" max="7" width="20.26953125" style="7" customWidth="1"/>
    <col min="8" max="16384" width="9.1796875" style="7"/>
  </cols>
  <sheetData>
    <row r="1" spans="1:8" s="1" customFormat="1" ht="15" customHeight="1" x14ac:dyDescent="0.25">
      <c r="A1" s="82" t="s">
        <v>23</v>
      </c>
      <c r="B1" s="83"/>
      <c r="C1" s="83"/>
      <c r="D1" s="83"/>
      <c r="E1" s="83"/>
    </row>
    <row r="2" spans="1:8" s="1" customFormat="1" ht="11.5" x14ac:dyDescent="0.25">
      <c r="E2" s="5"/>
    </row>
    <row r="3" spans="1:8" s="1" customFormat="1" ht="11.5" x14ac:dyDescent="0.25">
      <c r="A3" s="8" t="s">
        <v>7</v>
      </c>
      <c r="B3" s="2"/>
      <c r="C3" s="3"/>
      <c r="D3" s="3"/>
      <c r="E3" s="4"/>
    </row>
    <row r="4" spans="1:8" s="1" customFormat="1" ht="40.5" customHeight="1" x14ac:dyDescent="0.25">
      <c r="A4" s="6" t="s">
        <v>2</v>
      </c>
      <c r="B4" s="6" t="s">
        <v>0</v>
      </c>
      <c r="C4" s="13" t="s">
        <v>1</v>
      </c>
      <c r="D4" s="54" t="s">
        <v>6</v>
      </c>
      <c r="E4" s="54" t="s">
        <v>3</v>
      </c>
      <c r="F4" s="56"/>
      <c r="G4" s="56"/>
      <c r="H4" s="56"/>
    </row>
    <row r="5" spans="1:8" ht="10.5" x14ac:dyDescent="0.25">
      <c r="A5" s="16" t="s">
        <v>365</v>
      </c>
      <c r="B5" s="17"/>
      <c r="C5" s="17"/>
      <c r="D5" s="18"/>
      <c r="E5" s="19"/>
    </row>
    <row r="6" spans="1:8" x14ac:dyDescent="0.2">
      <c r="A6" s="21" t="s">
        <v>794</v>
      </c>
      <c r="B6" s="21" t="s">
        <v>793</v>
      </c>
      <c r="C6" s="24">
        <v>5582546.9299999997</v>
      </c>
      <c r="D6" s="22">
        <v>325868.83380000002</v>
      </c>
      <c r="E6" s="23">
        <v>99.156951181590003</v>
      </c>
    </row>
    <row r="7" spans="1:8" ht="10.5" x14ac:dyDescent="0.25">
      <c r="A7" s="20" t="s">
        <v>25</v>
      </c>
      <c r="B7" s="20"/>
      <c r="C7" s="20"/>
      <c r="D7" s="25">
        <f>SUM(D6:D6)</f>
        <v>325868.83380000002</v>
      </c>
      <c r="E7" s="26">
        <f>SUM(E6:E6)</f>
        <v>99.156951181590003</v>
      </c>
      <c r="F7" s="14"/>
      <c r="G7" s="14"/>
      <c r="H7" s="14"/>
    </row>
    <row r="8" spans="1:8" x14ac:dyDescent="0.2">
      <c r="A8" s="21"/>
      <c r="B8" s="21"/>
      <c r="C8" s="21"/>
      <c r="D8" s="22"/>
      <c r="E8" s="23"/>
    </row>
    <row r="9" spans="1:8" ht="10.5" x14ac:dyDescent="0.25">
      <c r="A9" s="20" t="s">
        <v>26</v>
      </c>
      <c r="B9" s="20"/>
      <c r="C9" s="20"/>
      <c r="D9" s="25">
        <f>D7</f>
        <v>325868.83380000002</v>
      </c>
      <c r="E9" s="26">
        <f>E7</f>
        <v>99.156951181590003</v>
      </c>
      <c r="F9" s="14"/>
      <c r="G9" s="14"/>
      <c r="H9" s="14"/>
    </row>
    <row r="10" spans="1:8" ht="10.5" x14ac:dyDescent="0.25">
      <c r="A10" s="20"/>
      <c r="B10" s="20"/>
      <c r="C10" s="20"/>
      <c r="D10" s="25"/>
      <c r="E10" s="26"/>
      <c r="F10" s="14"/>
      <c r="G10" s="14"/>
      <c r="H10" s="14"/>
    </row>
    <row r="11" spans="1:8" ht="10.5" x14ac:dyDescent="0.25">
      <c r="A11" s="20" t="s">
        <v>28</v>
      </c>
      <c r="B11" s="20"/>
      <c r="C11" s="20"/>
      <c r="D11" s="25">
        <f>D13-(D7)</f>
        <v>2770.5907857999555</v>
      </c>
      <c r="E11" s="26">
        <f>E13-(E7)</f>
        <v>0.84304881840999712</v>
      </c>
      <c r="F11" s="14"/>
      <c r="G11" s="14"/>
      <c r="H11" s="14"/>
    </row>
    <row r="12" spans="1:8" ht="10.5" x14ac:dyDescent="0.25">
      <c r="A12" s="20"/>
      <c r="B12" s="20"/>
      <c r="C12" s="20"/>
      <c r="D12" s="25"/>
      <c r="E12" s="26"/>
      <c r="F12" s="14"/>
      <c r="G12" s="14"/>
      <c r="H12" s="14"/>
    </row>
    <row r="13" spans="1:8" ht="10.5" x14ac:dyDescent="0.25">
      <c r="A13" s="27" t="s">
        <v>27</v>
      </c>
      <c r="B13" s="27"/>
      <c r="C13" s="27"/>
      <c r="D13" s="28">
        <v>328639.42458579998</v>
      </c>
      <c r="E13" s="29">
        <v>100</v>
      </c>
      <c r="F13" s="14"/>
      <c r="G13" s="14"/>
      <c r="H13" s="14"/>
    </row>
    <row r="15" spans="1:8" ht="10.5" x14ac:dyDescent="0.25">
      <c r="A15" s="14" t="s">
        <v>32</v>
      </c>
    </row>
    <row r="16" spans="1:8" ht="10.5" x14ac:dyDescent="0.25">
      <c r="A16" s="14" t="s">
        <v>33</v>
      </c>
    </row>
    <row r="17" spans="1:4" ht="10.5" x14ac:dyDescent="0.25">
      <c r="A17" s="14" t="s">
        <v>34</v>
      </c>
      <c r="B17" s="14"/>
      <c r="C17" s="30" t="s">
        <v>36</v>
      </c>
      <c r="D17" s="14" t="s">
        <v>35</v>
      </c>
    </row>
    <row r="18" spans="1:4" x14ac:dyDescent="0.2">
      <c r="A18" s="7" t="s">
        <v>72</v>
      </c>
      <c r="C18" s="31">
        <v>43.282899999999998</v>
      </c>
      <c r="D18" s="31">
        <v>52.523400000000002</v>
      </c>
    </row>
    <row r="19" spans="1:4" x14ac:dyDescent="0.2">
      <c r="A19" s="7" t="s">
        <v>80</v>
      </c>
      <c r="C19" s="31">
        <v>43.282899999999998</v>
      </c>
      <c r="D19" s="31">
        <v>52.523400000000002</v>
      </c>
    </row>
    <row r="20" spans="1:4" x14ac:dyDescent="0.2">
      <c r="A20" s="7" t="s">
        <v>73</v>
      </c>
      <c r="C20" s="31">
        <v>47.818199999999997</v>
      </c>
      <c r="D20" s="31">
        <v>58.298999999999999</v>
      </c>
    </row>
    <row r="21" spans="1:4" x14ac:dyDescent="0.2">
      <c r="A21" s="7" t="s">
        <v>81</v>
      </c>
      <c r="C21" s="31">
        <v>47.818199999999997</v>
      </c>
      <c r="D21" s="31">
        <v>58.298999999999999</v>
      </c>
    </row>
    <row r="23" spans="1:4" x14ac:dyDescent="0.2">
      <c r="A23" s="7" t="s">
        <v>37</v>
      </c>
    </row>
    <row r="25" spans="1:4" ht="10.5" x14ac:dyDescent="0.25">
      <c r="A25" s="14" t="s">
        <v>38</v>
      </c>
      <c r="D25" s="30" t="s">
        <v>39</v>
      </c>
    </row>
    <row r="27" spans="1:4" ht="10.5" x14ac:dyDescent="0.25">
      <c r="A27" s="14" t="s">
        <v>40</v>
      </c>
      <c r="D27" s="32">
        <v>0</v>
      </c>
    </row>
    <row r="29" spans="1:4" ht="10.5" x14ac:dyDescent="0.25">
      <c r="A29" s="14" t="s">
        <v>825</v>
      </c>
    </row>
    <row r="30" spans="1:4" x14ac:dyDescent="0.2">
      <c r="A30" s="50"/>
    </row>
    <row r="31" spans="1:4" ht="10.5" x14ac:dyDescent="0.25">
      <c r="A31" s="51" t="s">
        <v>820</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ht="10.5" x14ac:dyDescent="0.25">
      <c r="A45" s="51" t="s">
        <v>838</v>
      </c>
    </row>
    <row r="46" spans="1:1" x14ac:dyDescent="0.2">
      <c r="A46" s="53"/>
    </row>
    <row r="47" spans="1:1" ht="10.5" x14ac:dyDescent="0.25">
      <c r="A47" s="51" t="s">
        <v>821</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sheetData>
  <mergeCells count="1">
    <mergeCell ref="A1:E1"/>
  </mergeCells>
  <conditionalFormatting sqref="E5:E13">
    <cfRule type="cellIs" dxfId="31"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62"/>
  <sheetViews>
    <sheetView workbookViewId="0">
      <selection sqref="A1:E1"/>
    </sheetView>
  </sheetViews>
  <sheetFormatPr defaultColWidth="9.1796875" defaultRowHeight="10" x14ac:dyDescent="0.2"/>
  <cols>
    <col min="1" max="1" width="34.453125" style="7" bestFit="1" customWidth="1"/>
    <col min="2" max="2" width="39.26953125" style="7" bestFit="1" customWidth="1"/>
    <col min="3" max="3" width="18.81640625" style="7" bestFit="1" customWidth="1"/>
    <col min="4" max="4" width="27.453125" style="7" customWidth="1"/>
    <col min="5" max="5" width="26.7265625" style="10" customWidth="1"/>
    <col min="6" max="6" width="29.26953125" style="7" customWidth="1"/>
    <col min="7" max="7" width="20.26953125" style="7" customWidth="1"/>
    <col min="8" max="16384" width="9.1796875" style="7"/>
  </cols>
  <sheetData>
    <row r="1" spans="1:8" s="1" customFormat="1" ht="15" customHeight="1" x14ac:dyDescent="0.25">
      <c r="A1" s="82" t="s">
        <v>857</v>
      </c>
      <c r="B1" s="83"/>
      <c r="C1" s="83"/>
      <c r="D1" s="83"/>
      <c r="E1" s="83"/>
    </row>
    <row r="2" spans="1:8" s="1" customFormat="1" ht="11.5" x14ac:dyDescent="0.25">
      <c r="E2" s="5"/>
    </row>
    <row r="3" spans="1:8" s="1" customFormat="1" ht="11.5" x14ac:dyDescent="0.25">
      <c r="A3" s="8" t="s">
        <v>7</v>
      </c>
      <c r="B3" s="2"/>
      <c r="C3" s="3"/>
      <c r="D3" s="3"/>
      <c r="E3" s="4"/>
    </row>
    <row r="4" spans="1:8" s="1" customFormat="1" ht="40.5" customHeight="1" x14ac:dyDescent="0.25">
      <c r="A4" s="6" t="s">
        <v>2</v>
      </c>
      <c r="B4" s="6" t="s">
        <v>0</v>
      </c>
      <c r="C4" s="13" t="s">
        <v>1</v>
      </c>
      <c r="D4" s="54" t="s">
        <v>6</v>
      </c>
      <c r="E4" s="54" t="s">
        <v>3</v>
      </c>
      <c r="F4" s="56"/>
      <c r="G4" s="56"/>
      <c r="H4" s="56"/>
    </row>
    <row r="5" spans="1:8" ht="10.5" x14ac:dyDescent="0.25">
      <c r="A5" s="16" t="s">
        <v>365</v>
      </c>
      <c r="B5" s="17"/>
      <c r="C5" s="17"/>
      <c r="D5" s="18"/>
      <c r="E5" s="19"/>
    </row>
    <row r="6" spans="1:8" x14ac:dyDescent="0.2">
      <c r="A6" s="21" t="s">
        <v>796</v>
      </c>
      <c r="B6" s="21" t="s">
        <v>795</v>
      </c>
      <c r="C6" s="24">
        <v>65825.649000000005</v>
      </c>
      <c r="D6" s="22">
        <v>1833.7632819999999</v>
      </c>
      <c r="E6" s="23">
        <v>98.889106141595903</v>
      </c>
    </row>
    <row r="7" spans="1:8" ht="10.5" x14ac:dyDescent="0.25">
      <c r="A7" s="20" t="s">
        <v>25</v>
      </c>
      <c r="B7" s="20"/>
      <c r="C7" s="20"/>
      <c r="D7" s="25">
        <f>SUM(D6:D6)</f>
        <v>1833.7632819999999</v>
      </c>
      <c r="E7" s="26">
        <f>SUM(E6:E6)</f>
        <v>98.889106141595903</v>
      </c>
      <c r="F7" s="14"/>
      <c r="G7" s="14"/>
      <c r="H7" s="14"/>
    </row>
    <row r="8" spans="1:8" x14ac:dyDescent="0.2">
      <c r="A8" s="21"/>
      <c r="B8" s="21"/>
      <c r="C8" s="21"/>
      <c r="D8" s="22"/>
      <c r="E8" s="23"/>
    </row>
    <row r="9" spans="1:8" ht="10.5" x14ac:dyDescent="0.25">
      <c r="A9" s="20" t="s">
        <v>26</v>
      </c>
      <c r="B9" s="20"/>
      <c r="C9" s="20"/>
      <c r="D9" s="25">
        <f>D7</f>
        <v>1833.7632819999999</v>
      </c>
      <c r="E9" s="26">
        <f>E7</f>
        <v>98.889106141595903</v>
      </c>
      <c r="F9" s="14"/>
      <c r="G9" s="14"/>
      <c r="H9" s="14"/>
    </row>
    <row r="10" spans="1:8" ht="10.5" x14ac:dyDescent="0.25">
      <c r="A10" s="20"/>
      <c r="B10" s="20"/>
      <c r="C10" s="20"/>
      <c r="D10" s="25"/>
      <c r="E10" s="26"/>
      <c r="F10" s="14"/>
      <c r="G10" s="14"/>
      <c r="H10" s="14"/>
    </row>
    <row r="11" spans="1:8" ht="10.5" x14ac:dyDescent="0.25">
      <c r="A11" s="20" t="s">
        <v>28</v>
      </c>
      <c r="B11" s="20"/>
      <c r="C11" s="20"/>
      <c r="D11" s="25">
        <f>D13-(D7)</f>
        <v>20.600007900000037</v>
      </c>
      <c r="E11" s="26">
        <f>E13-(E7)</f>
        <v>1.110893858404097</v>
      </c>
      <c r="F11" s="14"/>
      <c r="G11" s="14"/>
      <c r="H11" s="14"/>
    </row>
    <row r="12" spans="1:8" ht="10.5" x14ac:dyDescent="0.25">
      <c r="A12" s="20"/>
      <c r="B12" s="20"/>
      <c r="C12" s="20"/>
      <c r="D12" s="25"/>
      <c r="E12" s="26"/>
      <c r="F12" s="14"/>
      <c r="G12" s="14"/>
      <c r="H12" s="14"/>
    </row>
    <row r="13" spans="1:8" ht="10.5" x14ac:dyDescent="0.25">
      <c r="A13" s="27" t="s">
        <v>27</v>
      </c>
      <c r="B13" s="27"/>
      <c r="C13" s="27"/>
      <c r="D13" s="28">
        <v>1854.3632898999999</v>
      </c>
      <c r="E13" s="29">
        <v>100</v>
      </c>
      <c r="F13" s="14"/>
      <c r="G13" s="14"/>
      <c r="H13" s="14"/>
    </row>
    <row r="15" spans="1:8" ht="10.5" x14ac:dyDescent="0.25">
      <c r="A15" s="14" t="s">
        <v>32</v>
      </c>
    </row>
    <row r="16" spans="1:8" ht="10.5" x14ac:dyDescent="0.25">
      <c r="A16" s="14" t="s">
        <v>33</v>
      </c>
    </row>
    <row r="17" spans="1:4" ht="10.5" x14ac:dyDescent="0.25">
      <c r="A17" s="14" t="s">
        <v>34</v>
      </c>
      <c r="B17" s="14"/>
      <c r="C17" s="30" t="s">
        <v>36</v>
      </c>
      <c r="D17" s="14" t="s">
        <v>35</v>
      </c>
    </row>
    <row r="18" spans="1:4" x14ac:dyDescent="0.2">
      <c r="A18" s="7" t="s">
        <v>72</v>
      </c>
      <c r="C18" s="31">
        <v>9.4390999999999998</v>
      </c>
      <c r="D18" s="31">
        <v>10.1197</v>
      </c>
    </row>
    <row r="19" spans="1:4" x14ac:dyDescent="0.2">
      <c r="A19" s="7" t="s">
        <v>80</v>
      </c>
      <c r="C19" s="31">
        <v>9.4390999999999998</v>
      </c>
      <c r="D19" s="31">
        <v>10.1197</v>
      </c>
    </row>
    <row r="20" spans="1:4" x14ac:dyDescent="0.2">
      <c r="A20" s="7" t="s">
        <v>73</v>
      </c>
      <c r="C20" s="31">
        <v>10.420500000000001</v>
      </c>
      <c r="D20" s="31">
        <v>11.2211</v>
      </c>
    </row>
    <row r="21" spans="1:4" x14ac:dyDescent="0.2">
      <c r="A21" s="7" t="s">
        <v>81</v>
      </c>
      <c r="C21" s="31">
        <v>10.420500000000001</v>
      </c>
      <c r="D21" s="31">
        <v>11.2211</v>
      </c>
    </row>
    <row r="23" spans="1:4" x14ac:dyDescent="0.2">
      <c r="A23" s="7" t="s">
        <v>37</v>
      </c>
    </row>
    <row r="25" spans="1:4" ht="10.5" x14ac:dyDescent="0.25">
      <c r="A25" s="14" t="s">
        <v>38</v>
      </c>
      <c r="D25" s="30" t="s">
        <v>39</v>
      </c>
    </row>
    <row r="27" spans="1:4" ht="10.5" x14ac:dyDescent="0.25">
      <c r="A27" s="14" t="s">
        <v>40</v>
      </c>
      <c r="D27" s="32">
        <v>0</v>
      </c>
    </row>
    <row r="29" spans="1:4" ht="10.5" x14ac:dyDescent="0.25">
      <c r="A29" s="14" t="s">
        <v>825</v>
      </c>
    </row>
    <row r="30" spans="1:4" x14ac:dyDescent="0.2">
      <c r="A30" s="50"/>
    </row>
    <row r="31" spans="1:4" ht="10.5" x14ac:dyDescent="0.25">
      <c r="A31" s="51" t="s">
        <v>820</v>
      </c>
    </row>
    <row r="32" spans="1:4" x14ac:dyDescent="0.2">
      <c r="A32" s="52"/>
    </row>
    <row r="33" spans="1:1" x14ac:dyDescent="0.2">
      <c r="A33" s="53"/>
    </row>
    <row r="34" spans="1:1" x14ac:dyDescent="0.2">
      <c r="A34" s="53"/>
    </row>
    <row r="35" spans="1:1" x14ac:dyDescent="0.2">
      <c r="A35" s="53"/>
    </row>
    <row r="36" spans="1:1" x14ac:dyDescent="0.2">
      <c r="A36" s="53"/>
    </row>
    <row r="37" spans="1:1" x14ac:dyDescent="0.2">
      <c r="A37" s="53"/>
    </row>
    <row r="38" spans="1:1" x14ac:dyDescent="0.2">
      <c r="A38" s="53"/>
    </row>
    <row r="39" spans="1:1" x14ac:dyDescent="0.2">
      <c r="A39" s="53"/>
    </row>
    <row r="40" spans="1:1" x14ac:dyDescent="0.2">
      <c r="A40" s="53"/>
    </row>
    <row r="41" spans="1:1" x14ac:dyDescent="0.2">
      <c r="A41" s="53"/>
    </row>
    <row r="42" spans="1:1" x14ac:dyDescent="0.2">
      <c r="A42" s="53"/>
    </row>
    <row r="43" spans="1:1" x14ac:dyDescent="0.2">
      <c r="A43" s="53"/>
    </row>
    <row r="44" spans="1:1" x14ac:dyDescent="0.2">
      <c r="A44" s="53"/>
    </row>
    <row r="45" spans="1:1" ht="10.5" x14ac:dyDescent="0.25">
      <c r="A45" s="51" t="s">
        <v>839</v>
      </c>
    </row>
    <row r="46" spans="1:1" x14ac:dyDescent="0.2">
      <c r="A46" s="53"/>
    </row>
    <row r="47" spans="1:1" ht="10.5" x14ac:dyDescent="0.25">
      <c r="A47" s="51" t="s">
        <v>821</v>
      </c>
    </row>
    <row r="48" spans="1:1" x14ac:dyDescent="0.2">
      <c r="A48" s="53"/>
    </row>
    <row r="49" spans="1:1" x14ac:dyDescent="0.2">
      <c r="A49" s="53"/>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1" spans="1:1" x14ac:dyDescent="0.2">
      <c r="A61" s="50"/>
    </row>
    <row r="62" spans="1:1" ht="10.5" x14ac:dyDescent="0.25">
      <c r="A62" s="14" t="s">
        <v>840</v>
      </c>
    </row>
  </sheetData>
  <mergeCells count="1">
    <mergeCell ref="A1:E1"/>
  </mergeCells>
  <conditionalFormatting sqref="E5:E13">
    <cfRule type="cellIs" dxfId="30"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H75"/>
  <sheetViews>
    <sheetView workbookViewId="0">
      <selection sqref="A1:E1"/>
    </sheetView>
  </sheetViews>
  <sheetFormatPr defaultColWidth="9.1796875" defaultRowHeight="10" x14ac:dyDescent="0.2"/>
  <cols>
    <col min="1" max="1" width="34.453125" style="7" bestFit="1" customWidth="1"/>
    <col min="2" max="2" width="95.453125" style="7" bestFit="1" customWidth="1"/>
    <col min="3" max="3" width="15.26953125" style="7" bestFit="1" customWidth="1"/>
    <col min="4" max="4" width="21.81640625" style="7" customWidth="1"/>
    <col min="5" max="5" width="16.81640625" style="10" customWidth="1"/>
    <col min="6" max="6" width="29.26953125" style="7" customWidth="1"/>
    <col min="7" max="7" width="20.26953125" style="7" customWidth="1"/>
    <col min="8" max="16384" width="9.1796875" style="7"/>
  </cols>
  <sheetData>
    <row r="1" spans="1:8" s="1" customFormat="1" ht="15" customHeight="1" x14ac:dyDescent="0.25">
      <c r="A1" s="82" t="s">
        <v>861</v>
      </c>
      <c r="B1" s="83"/>
      <c r="C1" s="83"/>
      <c r="D1" s="83"/>
      <c r="E1" s="83"/>
    </row>
    <row r="2" spans="1:8" s="1" customFormat="1" ht="11.5" x14ac:dyDescent="0.25">
      <c r="E2" s="5"/>
    </row>
    <row r="3" spans="1:8" s="1" customFormat="1" ht="11.5" x14ac:dyDescent="0.25">
      <c r="A3" s="8" t="s">
        <v>7</v>
      </c>
      <c r="B3" s="2"/>
      <c r="C3" s="3"/>
      <c r="D3" s="3"/>
      <c r="E3" s="4"/>
    </row>
    <row r="4" spans="1:8" s="1" customFormat="1" ht="40.5" customHeight="1" x14ac:dyDescent="0.25">
      <c r="A4" s="6" t="s">
        <v>2</v>
      </c>
      <c r="B4" s="6" t="s">
        <v>0</v>
      </c>
      <c r="C4" s="13" t="s">
        <v>1</v>
      </c>
      <c r="D4" s="54" t="s">
        <v>6</v>
      </c>
      <c r="E4" s="54" t="s">
        <v>3</v>
      </c>
      <c r="F4" s="56"/>
      <c r="G4" s="56"/>
      <c r="H4" s="56"/>
    </row>
    <row r="5" spans="1:8" ht="10.5" x14ac:dyDescent="0.25">
      <c r="A5" s="16" t="s">
        <v>797</v>
      </c>
      <c r="B5" s="17"/>
      <c r="C5" s="17"/>
      <c r="D5" s="18"/>
      <c r="E5" s="19"/>
    </row>
    <row r="6" spans="1:8" x14ac:dyDescent="0.2">
      <c r="A6" s="21" t="s">
        <v>799</v>
      </c>
      <c r="B6" s="21" t="s">
        <v>798</v>
      </c>
      <c r="C6" s="24">
        <v>169065.17199999999</v>
      </c>
      <c r="D6" s="22">
        <v>1394.750644</v>
      </c>
      <c r="E6" s="23">
        <v>29.402711204730402</v>
      </c>
    </row>
    <row r="7" spans="1:8" x14ac:dyDescent="0.2">
      <c r="A7" s="21" t="s">
        <v>801</v>
      </c>
      <c r="B7" s="21" t="s">
        <v>800</v>
      </c>
      <c r="C7" s="24">
        <v>2469120</v>
      </c>
      <c r="D7" s="22">
        <v>1243.20192</v>
      </c>
      <c r="E7" s="23">
        <v>26.2079155010065</v>
      </c>
    </row>
    <row r="8" spans="1:8" x14ac:dyDescent="0.2">
      <c r="A8" s="21" t="s">
        <v>802</v>
      </c>
      <c r="B8" s="21" t="s">
        <v>858</v>
      </c>
      <c r="C8" s="24">
        <v>1785335.0449999999</v>
      </c>
      <c r="D8" s="22">
        <v>1005.798848</v>
      </c>
      <c r="E8" s="23">
        <v>21.2032259565636</v>
      </c>
    </row>
    <row r="9" spans="1:8" x14ac:dyDescent="0.2">
      <c r="A9" s="21" t="s">
        <v>803</v>
      </c>
      <c r="B9" s="21" t="s">
        <v>859</v>
      </c>
      <c r="C9" s="24">
        <v>3405228.517</v>
      </c>
      <c r="D9" s="22">
        <v>1001.702452</v>
      </c>
      <c r="E9" s="23">
        <v>21.1168699121435</v>
      </c>
    </row>
    <row r="10" spans="1:8" x14ac:dyDescent="0.2">
      <c r="A10" s="21" t="s">
        <v>805</v>
      </c>
      <c r="B10" s="21" t="s">
        <v>804</v>
      </c>
      <c r="C10" s="24">
        <v>15574.553</v>
      </c>
      <c r="D10" s="22">
        <v>8.1317699999999995</v>
      </c>
      <c r="E10" s="23">
        <v>0.171425685244775</v>
      </c>
    </row>
    <row r="11" spans="1:8" x14ac:dyDescent="0.2">
      <c r="A11" s="21" t="s">
        <v>807</v>
      </c>
      <c r="B11" s="21" t="s">
        <v>806</v>
      </c>
      <c r="C11" s="24">
        <v>48.798999999999999</v>
      </c>
      <c r="D11" s="22">
        <v>1.2611296000000001</v>
      </c>
      <c r="E11" s="23">
        <v>2.6585848574476201E-2</v>
      </c>
    </row>
    <row r="12" spans="1:8" x14ac:dyDescent="0.2">
      <c r="A12" s="21" t="s">
        <v>809</v>
      </c>
      <c r="B12" s="21" t="s">
        <v>808</v>
      </c>
      <c r="C12" s="24">
        <v>13.571999999999999</v>
      </c>
      <c r="D12" s="22">
        <v>0.47219549999999999</v>
      </c>
      <c r="E12" s="23">
        <v>9.9543441534867497E-3</v>
      </c>
    </row>
    <row r="13" spans="1:8" x14ac:dyDescent="0.2">
      <c r="A13" s="21" t="s">
        <v>811</v>
      </c>
      <c r="B13" s="21" t="s">
        <v>810</v>
      </c>
      <c r="C13" s="24">
        <v>23973.544999999998</v>
      </c>
      <c r="D13" s="22">
        <v>0</v>
      </c>
      <c r="E13" s="22">
        <v>0</v>
      </c>
    </row>
    <row r="14" spans="1:8" ht="10.5" x14ac:dyDescent="0.25">
      <c r="A14" s="20" t="s">
        <v>25</v>
      </c>
      <c r="B14" s="20"/>
      <c r="C14" s="20"/>
      <c r="D14" s="25">
        <f>SUM(D6:D13)</f>
        <v>4655.3189591</v>
      </c>
      <c r="E14" s="26">
        <f>SUM(E6:E13)</f>
        <v>98.13868845241673</v>
      </c>
      <c r="F14" s="14"/>
      <c r="G14" s="14"/>
      <c r="H14" s="14"/>
    </row>
    <row r="15" spans="1:8" x14ac:dyDescent="0.2">
      <c r="A15" s="21"/>
      <c r="B15" s="21"/>
      <c r="C15" s="21"/>
      <c r="D15" s="22"/>
      <c r="E15" s="23"/>
    </row>
    <row r="16" spans="1:8" ht="10.5" x14ac:dyDescent="0.25">
      <c r="A16" s="20" t="s">
        <v>26</v>
      </c>
      <c r="B16" s="20"/>
      <c r="C16" s="20"/>
      <c r="D16" s="25">
        <f>D14</f>
        <v>4655.3189591</v>
      </c>
      <c r="E16" s="26">
        <f>E14</f>
        <v>98.13868845241673</v>
      </c>
      <c r="F16" s="14"/>
      <c r="G16" s="14"/>
      <c r="H16" s="14"/>
    </row>
    <row r="17" spans="1:8" ht="10.5" x14ac:dyDescent="0.25">
      <c r="A17" s="20"/>
      <c r="B17" s="20"/>
      <c r="C17" s="20"/>
      <c r="D17" s="25"/>
      <c r="E17" s="26"/>
      <c r="F17" s="14"/>
      <c r="G17" s="14"/>
      <c r="H17" s="14"/>
    </row>
    <row r="18" spans="1:8" ht="10.5" x14ac:dyDescent="0.25">
      <c r="A18" s="20" t="s">
        <v>28</v>
      </c>
      <c r="B18" s="20"/>
      <c r="C18" s="20"/>
      <c r="D18" s="25">
        <f>D20-(D14)</f>
        <v>88.293404699999883</v>
      </c>
      <c r="E18" s="26">
        <f>E20-(E14)</f>
        <v>1.86131154758327</v>
      </c>
      <c r="F18" s="14"/>
      <c r="G18" s="14"/>
      <c r="H18" s="14"/>
    </row>
    <row r="19" spans="1:8" ht="10.5" x14ac:dyDescent="0.25">
      <c r="A19" s="20"/>
      <c r="B19" s="20"/>
      <c r="C19" s="20"/>
      <c r="D19" s="25"/>
      <c r="E19" s="26"/>
      <c r="F19" s="14"/>
      <c r="G19" s="14"/>
      <c r="H19" s="14"/>
    </row>
    <row r="20" spans="1:8" ht="10.5" x14ac:dyDescent="0.25">
      <c r="A20" s="27" t="s">
        <v>27</v>
      </c>
      <c r="B20" s="27"/>
      <c r="C20" s="27"/>
      <c r="D20" s="28">
        <v>4743.6123637999999</v>
      </c>
      <c r="E20" s="29">
        <v>100</v>
      </c>
      <c r="F20" s="14"/>
      <c r="G20" s="14"/>
      <c r="H20" s="14"/>
    </row>
    <row r="21" spans="1:8" ht="10.5" x14ac:dyDescent="0.25">
      <c r="D21" s="10"/>
      <c r="E21" s="15"/>
    </row>
    <row r="22" spans="1:8" ht="10.5" x14ac:dyDescent="0.25">
      <c r="A22" s="14" t="s">
        <v>44</v>
      </c>
    </row>
    <row r="23" spans="1:8" ht="14.5" x14ac:dyDescent="0.35">
      <c r="A23" s="86" t="s">
        <v>860</v>
      </c>
      <c r="B23" s="87"/>
      <c r="C23" s="87"/>
      <c r="D23" s="87"/>
      <c r="E23" s="87"/>
    </row>
    <row r="25" spans="1:8" ht="10.5" x14ac:dyDescent="0.25">
      <c r="A25" s="14" t="s">
        <v>32</v>
      </c>
    </row>
    <row r="26" spans="1:8" ht="10.5" x14ac:dyDescent="0.25">
      <c r="A26" s="14" t="s">
        <v>33</v>
      </c>
    </row>
    <row r="27" spans="1:8" ht="10.5" x14ac:dyDescent="0.25">
      <c r="A27" s="14" t="s">
        <v>34</v>
      </c>
      <c r="B27" s="14"/>
      <c r="C27" s="30" t="s">
        <v>36</v>
      </c>
      <c r="D27" s="14" t="s">
        <v>35</v>
      </c>
    </row>
    <row r="28" spans="1:8" x14ac:dyDescent="0.2">
      <c r="A28" s="7" t="s">
        <v>72</v>
      </c>
      <c r="C28" s="31">
        <v>14.6448</v>
      </c>
      <c r="D28" s="31">
        <v>15.744300000000001</v>
      </c>
    </row>
    <row r="29" spans="1:8" x14ac:dyDescent="0.2">
      <c r="A29" s="7" t="s">
        <v>80</v>
      </c>
      <c r="C29" s="31">
        <v>14.6448</v>
      </c>
      <c r="D29" s="31">
        <v>15.744300000000001</v>
      </c>
    </row>
    <row r="30" spans="1:8" x14ac:dyDescent="0.2">
      <c r="A30" s="7" t="s">
        <v>73</v>
      </c>
      <c r="C30" s="31">
        <v>16.149699999999999</v>
      </c>
      <c r="D30" s="31">
        <v>17.4438</v>
      </c>
    </row>
    <row r="31" spans="1:8" x14ac:dyDescent="0.2">
      <c r="A31" s="7" t="s">
        <v>81</v>
      </c>
      <c r="C31" s="31">
        <v>16.149699999999999</v>
      </c>
      <c r="D31" s="31">
        <v>17.4438</v>
      </c>
    </row>
    <row r="33" spans="1:4" x14ac:dyDescent="0.2">
      <c r="A33" s="7" t="s">
        <v>37</v>
      </c>
    </row>
    <row r="35" spans="1:4" ht="10.5" x14ac:dyDescent="0.25">
      <c r="A35" s="14" t="s">
        <v>38</v>
      </c>
      <c r="D35" s="30" t="s">
        <v>39</v>
      </c>
    </row>
    <row r="37" spans="1:4" ht="10.5" x14ac:dyDescent="0.25">
      <c r="A37" s="14" t="s">
        <v>40</v>
      </c>
      <c r="D37" s="32">
        <v>0.44199907117444298</v>
      </c>
    </row>
    <row r="39" spans="1:4" ht="10.5" x14ac:dyDescent="0.25">
      <c r="A39" s="14" t="s">
        <v>852</v>
      </c>
      <c r="D39" s="30" t="s">
        <v>39</v>
      </c>
    </row>
    <row r="40" spans="1:4" x14ac:dyDescent="0.2">
      <c r="A40" s="7" t="s">
        <v>853</v>
      </c>
    </row>
    <row r="41" spans="1:4" x14ac:dyDescent="0.2">
      <c r="A41" s="50" t="s">
        <v>854</v>
      </c>
    </row>
    <row r="43" spans="1:4" ht="10.5" x14ac:dyDescent="0.25">
      <c r="A43" s="14" t="s">
        <v>827</v>
      </c>
    </row>
    <row r="44" spans="1:4" ht="10.5" x14ac:dyDescent="0.25">
      <c r="A44" s="14"/>
    </row>
    <row r="45" spans="1:4" ht="10.5" x14ac:dyDescent="0.25">
      <c r="A45" s="51" t="s">
        <v>820</v>
      </c>
    </row>
    <row r="46" spans="1:4" x14ac:dyDescent="0.2">
      <c r="A46" s="52"/>
    </row>
    <row r="47" spans="1:4" x14ac:dyDescent="0.2">
      <c r="A47" s="53"/>
    </row>
    <row r="48" spans="1:4" x14ac:dyDescent="0.2">
      <c r="A48" s="53"/>
    </row>
    <row r="49" spans="1:5" x14ac:dyDescent="0.2">
      <c r="A49" s="53"/>
    </row>
    <row r="50" spans="1:5" x14ac:dyDescent="0.2">
      <c r="A50" s="53"/>
    </row>
    <row r="51" spans="1:5" x14ac:dyDescent="0.2">
      <c r="A51" s="53"/>
    </row>
    <row r="52" spans="1:5" x14ac:dyDescent="0.2">
      <c r="A52" s="53"/>
    </row>
    <row r="53" spans="1:5" x14ac:dyDescent="0.2">
      <c r="A53" s="53"/>
    </row>
    <row r="54" spans="1:5" x14ac:dyDescent="0.2">
      <c r="A54" s="53"/>
    </row>
    <row r="55" spans="1:5" x14ac:dyDescent="0.2">
      <c r="A55" s="53"/>
    </row>
    <row r="56" spans="1:5" x14ac:dyDescent="0.2">
      <c r="A56" s="53"/>
    </row>
    <row r="57" spans="1:5" x14ac:dyDescent="0.2">
      <c r="A57" s="53"/>
    </row>
    <row r="58" spans="1:5" x14ac:dyDescent="0.2">
      <c r="A58" s="53"/>
    </row>
    <row r="59" spans="1:5" ht="10.5" x14ac:dyDescent="0.25">
      <c r="A59" s="92" t="s">
        <v>841</v>
      </c>
      <c r="B59" s="92"/>
      <c r="C59" s="92"/>
      <c r="D59" s="92"/>
      <c r="E59" s="92"/>
    </row>
    <row r="60" spans="1:5" x14ac:dyDescent="0.2">
      <c r="A60" s="53"/>
    </row>
    <row r="61" spans="1:5" ht="10.5" x14ac:dyDescent="0.25">
      <c r="A61" s="51" t="s">
        <v>821</v>
      </c>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x14ac:dyDescent="0.2">
      <c r="A71" s="53"/>
    </row>
    <row r="72" spans="1:1" x14ac:dyDescent="0.2">
      <c r="A72" s="53"/>
    </row>
    <row r="73" spans="1:1" x14ac:dyDescent="0.2">
      <c r="A73" s="53"/>
    </row>
    <row r="75" spans="1:1" ht="10.5" x14ac:dyDescent="0.25">
      <c r="A75" s="14" t="s">
        <v>842</v>
      </c>
    </row>
  </sheetData>
  <mergeCells count="3">
    <mergeCell ref="A59:E59"/>
    <mergeCell ref="A1:E1"/>
    <mergeCell ref="A23:E23"/>
  </mergeCells>
  <conditionalFormatting sqref="E5:E12 E14:E21">
    <cfRule type="cellIs" dxfId="29" priority="1" stopIfTrue="1" operator="between">
      <formula>0.009</formula>
      <formula>-0.009</formula>
    </cfRule>
  </conditionalFormatting>
  <hyperlinks>
    <hyperlink ref="A41" r:id="rId1"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25"/>
  <sheetViews>
    <sheetView workbookViewId="0">
      <selection sqref="A1:G1"/>
    </sheetView>
  </sheetViews>
  <sheetFormatPr defaultColWidth="9.1796875" defaultRowHeight="10" x14ac:dyDescent="0.2"/>
  <cols>
    <col min="1" max="1" width="34.453125" style="7" bestFit="1" customWidth="1"/>
    <col min="2" max="2" width="49"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5" customHeight="1" x14ac:dyDescent="0.25">
      <c r="A1" s="82" t="s">
        <v>952</v>
      </c>
      <c r="B1" s="83"/>
      <c r="C1" s="83"/>
      <c r="D1" s="83"/>
      <c r="E1" s="83"/>
      <c r="F1" s="83"/>
      <c r="G1" s="83"/>
    </row>
    <row r="2" spans="1:7" s="1" customFormat="1" ht="11.5" x14ac:dyDescent="0.25">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30</v>
      </c>
      <c r="D4" s="13" t="s">
        <v>1</v>
      </c>
      <c r="E4" s="54" t="s">
        <v>6</v>
      </c>
      <c r="F4" s="12" t="s">
        <v>3</v>
      </c>
      <c r="G4" s="12" t="s">
        <v>5</v>
      </c>
    </row>
    <row r="5" spans="1:7" ht="10.5" x14ac:dyDescent="0.25">
      <c r="A5" s="16" t="s">
        <v>45</v>
      </c>
      <c r="B5" s="17"/>
      <c r="C5" s="17"/>
      <c r="D5" s="17"/>
      <c r="E5" s="18"/>
      <c r="F5" s="19"/>
      <c r="G5" s="18"/>
    </row>
    <row r="6" spans="1:7" ht="10.5" x14ac:dyDescent="0.25">
      <c r="A6" s="20" t="s">
        <v>46</v>
      </c>
      <c r="B6" s="21"/>
      <c r="C6" s="21"/>
      <c r="D6" s="21"/>
      <c r="E6" s="22"/>
      <c r="F6" s="23"/>
      <c r="G6" s="22"/>
    </row>
    <row r="7" spans="1:7" x14ac:dyDescent="0.2">
      <c r="A7" s="21" t="s">
        <v>953</v>
      </c>
      <c r="B7" s="21" t="s">
        <v>954</v>
      </c>
      <c r="C7" s="21" t="s">
        <v>47</v>
      </c>
      <c r="D7" s="24">
        <v>1000</v>
      </c>
      <c r="E7" s="22">
        <v>4908.5950000000003</v>
      </c>
      <c r="F7" s="23">
        <v>3.5763872477238001</v>
      </c>
      <c r="G7" s="22">
        <v>7.08</v>
      </c>
    </row>
    <row r="8" spans="1:7" x14ac:dyDescent="0.2">
      <c r="A8" s="21" t="s">
        <v>955</v>
      </c>
      <c r="B8" s="21" t="s">
        <v>956</v>
      </c>
      <c r="C8" s="21" t="s">
        <v>47</v>
      </c>
      <c r="D8" s="24">
        <v>1000</v>
      </c>
      <c r="E8" s="22">
        <v>4900.6099999999997</v>
      </c>
      <c r="F8" s="23">
        <v>3.5705694012375702</v>
      </c>
      <c r="G8" s="22">
        <v>7.0500999999999996</v>
      </c>
    </row>
    <row r="9" spans="1:7" x14ac:dyDescent="0.2">
      <c r="A9" s="21" t="s">
        <v>957</v>
      </c>
      <c r="B9" s="21" t="s">
        <v>958</v>
      </c>
      <c r="C9" s="21" t="s">
        <v>48</v>
      </c>
      <c r="D9" s="24">
        <v>1000</v>
      </c>
      <c r="E9" s="22">
        <v>4848.37</v>
      </c>
      <c r="F9" s="23">
        <v>3.5325074976131901</v>
      </c>
      <c r="G9" s="22">
        <v>7.2248999999999999</v>
      </c>
    </row>
    <row r="10" spans="1:7" x14ac:dyDescent="0.2">
      <c r="A10" s="21" t="s">
        <v>50</v>
      </c>
      <c r="B10" s="21" t="s">
        <v>49</v>
      </c>
      <c r="C10" s="21" t="s">
        <v>51</v>
      </c>
      <c r="D10" s="24">
        <v>1000</v>
      </c>
      <c r="E10" s="22">
        <v>4839.6149999999998</v>
      </c>
      <c r="F10" s="23">
        <v>3.5261286314908502</v>
      </c>
      <c r="G10" s="22">
        <v>7.2000999999999999</v>
      </c>
    </row>
    <row r="11" spans="1:7" x14ac:dyDescent="0.2">
      <c r="A11" s="21" t="s">
        <v>959</v>
      </c>
      <c r="B11" s="21" t="s">
        <v>960</v>
      </c>
      <c r="C11" s="21" t="s">
        <v>47</v>
      </c>
      <c r="D11" s="24">
        <v>1000</v>
      </c>
      <c r="E11" s="22">
        <v>4827.8649999999998</v>
      </c>
      <c r="F11" s="23">
        <v>3.5175676175630799</v>
      </c>
      <c r="G11" s="22">
        <v>7.19</v>
      </c>
    </row>
    <row r="12" spans="1:7" x14ac:dyDescent="0.2">
      <c r="A12" s="21" t="s">
        <v>961</v>
      </c>
      <c r="B12" s="21" t="s">
        <v>962</v>
      </c>
      <c r="C12" s="21" t="s">
        <v>47</v>
      </c>
      <c r="D12" s="24">
        <v>1000</v>
      </c>
      <c r="E12" s="22">
        <v>4822.2700000000004</v>
      </c>
      <c r="F12" s="23">
        <v>3.5134911177396102</v>
      </c>
      <c r="G12" s="22">
        <v>7.2324999999999999</v>
      </c>
    </row>
    <row r="13" spans="1:7" x14ac:dyDescent="0.2">
      <c r="A13" s="21" t="s">
        <v>963</v>
      </c>
      <c r="B13" s="21" t="s">
        <v>964</v>
      </c>
      <c r="C13" s="21" t="s">
        <v>48</v>
      </c>
      <c r="D13" s="24">
        <v>1000</v>
      </c>
      <c r="E13" s="22">
        <v>4815.0950000000003</v>
      </c>
      <c r="F13" s="23">
        <v>3.5082634347666901</v>
      </c>
      <c r="G13" s="22">
        <v>7.2249999999999996</v>
      </c>
    </row>
    <row r="14" spans="1:7" x14ac:dyDescent="0.2">
      <c r="A14" s="21" t="s">
        <v>965</v>
      </c>
      <c r="B14" s="21" t="s">
        <v>966</v>
      </c>
      <c r="C14" s="21" t="s">
        <v>48</v>
      </c>
      <c r="D14" s="24">
        <v>1000</v>
      </c>
      <c r="E14" s="22">
        <v>4814.38</v>
      </c>
      <c r="F14" s="23">
        <v>3.50774248796173</v>
      </c>
      <c r="G14" s="22">
        <v>7.1798999999999999</v>
      </c>
    </row>
    <row r="15" spans="1:7" x14ac:dyDescent="0.2">
      <c r="A15" s="21" t="s">
        <v>967</v>
      </c>
      <c r="B15" s="21" t="s">
        <v>968</v>
      </c>
      <c r="C15" s="21" t="s">
        <v>51</v>
      </c>
      <c r="D15" s="24">
        <v>1000</v>
      </c>
      <c r="E15" s="22">
        <v>4814.1750000000002</v>
      </c>
      <c r="F15" s="23">
        <v>3.5075931255910699</v>
      </c>
      <c r="G15" s="22">
        <v>7.2249999999999996</v>
      </c>
    </row>
    <row r="16" spans="1:7" x14ac:dyDescent="0.2">
      <c r="A16" s="21" t="s">
        <v>969</v>
      </c>
      <c r="B16" s="21" t="s">
        <v>970</v>
      </c>
      <c r="C16" s="21" t="s">
        <v>51</v>
      </c>
      <c r="D16" s="24">
        <v>1000</v>
      </c>
      <c r="E16" s="22">
        <v>4807.915</v>
      </c>
      <c r="F16" s="23">
        <v>3.5030321088091299</v>
      </c>
      <c r="G16" s="22">
        <v>7.2549999999999999</v>
      </c>
    </row>
    <row r="17" spans="1:9" x14ac:dyDescent="0.2">
      <c r="A17" s="21" t="s">
        <v>971</v>
      </c>
      <c r="B17" s="21" t="s">
        <v>972</v>
      </c>
      <c r="C17" s="21" t="s">
        <v>52</v>
      </c>
      <c r="D17" s="24">
        <v>1000</v>
      </c>
      <c r="E17" s="22">
        <v>4803.0649999999996</v>
      </c>
      <c r="F17" s="23">
        <v>3.4994984136985199</v>
      </c>
      <c r="G17" s="22">
        <v>7.2298999999999998</v>
      </c>
    </row>
    <row r="18" spans="1:9" x14ac:dyDescent="0.2">
      <c r="A18" s="21" t="s">
        <v>870</v>
      </c>
      <c r="B18" s="21" t="s">
        <v>871</v>
      </c>
      <c r="C18" s="21" t="s">
        <v>47</v>
      </c>
      <c r="D18" s="24">
        <v>500</v>
      </c>
      <c r="E18" s="22">
        <v>2500</v>
      </c>
      <c r="F18" s="23">
        <v>1.82149232505625</v>
      </c>
      <c r="G18" s="22">
        <v>6.7903000000000002</v>
      </c>
    </row>
    <row r="19" spans="1:9" x14ac:dyDescent="0.2">
      <c r="A19" s="21" t="s">
        <v>973</v>
      </c>
      <c r="B19" s="21" t="s">
        <v>974</v>
      </c>
      <c r="C19" s="21" t="s">
        <v>47</v>
      </c>
      <c r="D19" s="24">
        <v>500</v>
      </c>
      <c r="E19" s="22">
        <v>2410.5425</v>
      </c>
      <c r="F19" s="23">
        <v>1.75631386518876</v>
      </c>
      <c r="G19" s="22">
        <v>7.2050000000000001</v>
      </c>
    </row>
    <row r="20" spans="1:9" ht="10.5" x14ac:dyDescent="0.25">
      <c r="A20" s="20" t="s">
        <v>25</v>
      </c>
      <c r="B20" s="20"/>
      <c r="C20" s="20"/>
      <c r="D20" s="20"/>
      <c r="E20" s="25">
        <f>SUM(E6:E19)</f>
        <v>58112.497500000005</v>
      </c>
      <c r="F20" s="26">
        <f>SUM(F6:F19)</f>
        <v>42.340587274440246</v>
      </c>
      <c r="G20" s="25"/>
      <c r="H20" s="14"/>
      <c r="I20" s="14"/>
    </row>
    <row r="21" spans="1:9" x14ac:dyDescent="0.2">
      <c r="A21" s="21"/>
      <c r="B21" s="21"/>
      <c r="C21" s="21"/>
      <c r="D21" s="21"/>
      <c r="E21" s="22"/>
      <c r="F21" s="23"/>
      <c r="G21" s="22"/>
    </row>
    <row r="22" spans="1:9" ht="10.5" x14ac:dyDescent="0.25">
      <c r="A22" s="20" t="s">
        <v>53</v>
      </c>
      <c r="B22" s="21"/>
      <c r="C22" s="21"/>
      <c r="D22" s="21"/>
      <c r="E22" s="22"/>
      <c r="F22" s="23"/>
      <c r="G22" s="22"/>
    </row>
    <row r="23" spans="1:9" x14ac:dyDescent="0.2">
      <c r="A23" s="21" t="s">
        <v>975</v>
      </c>
      <c r="B23" s="21" t="s">
        <v>976</v>
      </c>
      <c r="C23" s="21" t="s">
        <v>47</v>
      </c>
      <c r="D23" s="24">
        <v>1400</v>
      </c>
      <c r="E23" s="22">
        <v>6938.61</v>
      </c>
      <c r="F23" s="23">
        <v>5.0554499446234198</v>
      </c>
      <c r="G23" s="22">
        <v>7.0204000000000004</v>
      </c>
    </row>
    <row r="24" spans="1:9" x14ac:dyDescent="0.2">
      <c r="A24" s="21" t="s">
        <v>55</v>
      </c>
      <c r="B24" s="21" t="s">
        <v>54</v>
      </c>
      <c r="C24" s="21" t="s">
        <v>47</v>
      </c>
      <c r="D24" s="24">
        <v>1000</v>
      </c>
      <c r="E24" s="22">
        <v>4992.3649999999998</v>
      </c>
      <c r="F24" s="23">
        <v>3.6374218125517799</v>
      </c>
      <c r="G24" s="22">
        <v>7.9770000000000003</v>
      </c>
    </row>
    <row r="25" spans="1:9" x14ac:dyDescent="0.2">
      <c r="A25" s="21" t="s">
        <v>910</v>
      </c>
      <c r="B25" s="21" t="s">
        <v>911</v>
      </c>
      <c r="C25" s="21" t="s">
        <v>51</v>
      </c>
      <c r="D25" s="24">
        <v>1000</v>
      </c>
      <c r="E25" s="22">
        <v>4973.24</v>
      </c>
      <c r="F25" s="23">
        <v>3.6234873962651002</v>
      </c>
      <c r="G25" s="22">
        <v>7.0148999999999999</v>
      </c>
    </row>
    <row r="26" spans="1:9" x14ac:dyDescent="0.2">
      <c r="A26" s="21" t="s">
        <v>977</v>
      </c>
      <c r="B26" s="21" t="s">
        <v>978</v>
      </c>
      <c r="C26" s="21" t="s">
        <v>48</v>
      </c>
      <c r="D26" s="24">
        <v>1000</v>
      </c>
      <c r="E26" s="22">
        <v>4819.72</v>
      </c>
      <c r="F26" s="23">
        <v>3.51163319556805</v>
      </c>
      <c r="G26" s="22">
        <v>7.5849000000000002</v>
      </c>
    </row>
    <row r="27" spans="1:9" x14ac:dyDescent="0.2">
      <c r="A27" s="21" t="s">
        <v>979</v>
      </c>
      <c r="B27" s="21" t="s">
        <v>980</v>
      </c>
      <c r="C27" s="21" t="s">
        <v>52</v>
      </c>
      <c r="D27" s="24">
        <v>1000</v>
      </c>
      <c r="E27" s="22">
        <v>4810.1000000000004</v>
      </c>
      <c r="F27" s="23">
        <v>3.50462409310123</v>
      </c>
      <c r="G27" s="22">
        <v>7.665</v>
      </c>
    </row>
    <row r="28" spans="1:9" x14ac:dyDescent="0.2">
      <c r="A28" s="21" t="s">
        <v>981</v>
      </c>
      <c r="B28" s="21" t="s">
        <v>982</v>
      </c>
      <c r="C28" s="21" t="s">
        <v>52</v>
      </c>
      <c r="D28" s="24">
        <v>1000</v>
      </c>
      <c r="E28" s="22">
        <v>4803.9449999999997</v>
      </c>
      <c r="F28" s="23">
        <v>3.5001395789969401</v>
      </c>
      <c r="G28" s="22">
        <v>7.6001000000000003</v>
      </c>
    </row>
    <row r="29" spans="1:9" x14ac:dyDescent="0.2">
      <c r="A29" s="21" t="s">
        <v>983</v>
      </c>
      <c r="B29" s="21" t="s">
        <v>984</v>
      </c>
      <c r="C29" s="21" t="s">
        <v>48</v>
      </c>
      <c r="D29" s="24">
        <v>900</v>
      </c>
      <c r="E29" s="22">
        <v>4406.4494999999997</v>
      </c>
      <c r="F29" s="23">
        <v>3.2105255779991801</v>
      </c>
      <c r="G29" s="22">
        <v>7.3800999999999997</v>
      </c>
    </row>
    <row r="30" spans="1:9" x14ac:dyDescent="0.2">
      <c r="A30" s="21" t="s">
        <v>985</v>
      </c>
      <c r="B30" s="21" t="s">
        <v>986</v>
      </c>
      <c r="C30" s="21" t="s">
        <v>47</v>
      </c>
      <c r="D30" s="24">
        <v>600</v>
      </c>
      <c r="E30" s="22">
        <v>2842.5929999999998</v>
      </c>
      <c r="F30" s="23">
        <v>2.0711045331034499</v>
      </c>
      <c r="G30" s="22">
        <v>7.6849999999999996</v>
      </c>
    </row>
    <row r="31" spans="1:9" x14ac:dyDescent="0.2">
      <c r="A31" s="21" t="s">
        <v>987</v>
      </c>
      <c r="B31" s="21" t="s">
        <v>988</v>
      </c>
      <c r="C31" s="21" t="s">
        <v>51</v>
      </c>
      <c r="D31" s="24">
        <v>500</v>
      </c>
      <c r="E31" s="22">
        <v>2500</v>
      </c>
      <c r="F31" s="23">
        <v>1.82149232505625</v>
      </c>
      <c r="G31" s="22">
        <v>6.8875999999999999</v>
      </c>
    </row>
    <row r="32" spans="1:9" x14ac:dyDescent="0.2">
      <c r="A32" s="21" t="s">
        <v>896</v>
      </c>
      <c r="B32" s="21" t="s">
        <v>897</v>
      </c>
      <c r="C32" s="21" t="s">
        <v>47</v>
      </c>
      <c r="D32" s="24">
        <v>500</v>
      </c>
      <c r="E32" s="22">
        <v>2486.6849999999999</v>
      </c>
      <c r="F32" s="23">
        <v>1.811791056933</v>
      </c>
      <c r="G32" s="22">
        <v>6.98</v>
      </c>
    </row>
    <row r="33" spans="1:9" x14ac:dyDescent="0.2">
      <c r="A33" s="21" t="s">
        <v>989</v>
      </c>
      <c r="B33" s="21" t="s">
        <v>990</v>
      </c>
      <c r="C33" s="21" t="s">
        <v>52</v>
      </c>
      <c r="D33" s="24">
        <v>500</v>
      </c>
      <c r="E33" s="22">
        <v>2483.19</v>
      </c>
      <c r="F33" s="23">
        <v>1.8092446106625699</v>
      </c>
      <c r="G33" s="22">
        <v>7.4874999999999998</v>
      </c>
    </row>
    <row r="34" spans="1:9" ht="10.5" x14ac:dyDescent="0.25">
      <c r="A34" s="20" t="s">
        <v>25</v>
      </c>
      <c r="B34" s="20"/>
      <c r="C34" s="20"/>
      <c r="D34" s="20"/>
      <c r="E34" s="25">
        <f>SUM(E22:E33)</f>
        <v>46056.897499999999</v>
      </c>
      <c r="F34" s="26">
        <f>SUM(F22:F33)</f>
        <v>33.556914124860974</v>
      </c>
      <c r="G34" s="25"/>
      <c r="H34" s="14"/>
      <c r="I34" s="14"/>
    </row>
    <row r="35" spans="1:9" x14ac:dyDescent="0.2">
      <c r="A35" s="21"/>
      <c r="B35" s="21"/>
      <c r="C35" s="21"/>
      <c r="D35" s="21"/>
      <c r="E35" s="22"/>
      <c r="F35" s="23"/>
      <c r="G35" s="22"/>
    </row>
    <row r="36" spans="1:9" ht="10.5" x14ac:dyDescent="0.25">
      <c r="A36" s="20" t="s">
        <v>912</v>
      </c>
      <c r="B36" s="21"/>
      <c r="C36" s="21"/>
      <c r="D36" s="21"/>
      <c r="E36" s="22"/>
      <c r="F36" s="23"/>
      <c r="G36" s="22"/>
    </row>
    <row r="37" spans="1:9" x14ac:dyDescent="0.2">
      <c r="A37" s="21" t="s">
        <v>991</v>
      </c>
      <c r="B37" s="21" t="s">
        <v>992</v>
      </c>
      <c r="C37" s="21" t="s">
        <v>63</v>
      </c>
      <c r="D37" s="24">
        <v>20000000</v>
      </c>
      <c r="E37" s="22">
        <v>19461.400000000001</v>
      </c>
      <c r="F37" s="23">
        <v>14.1795162939399</v>
      </c>
      <c r="G37" s="22">
        <v>6.9189999999999996</v>
      </c>
    </row>
    <row r="38" spans="1:9" x14ac:dyDescent="0.2">
      <c r="A38" s="21" t="s">
        <v>993</v>
      </c>
      <c r="B38" s="21" t="s">
        <v>994</v>
      </c>
      <c r="C38" s="21" t="s">
        <v>63</v>
      </c>
      <c r="D38" s="24">
        <v>8000000</v>
      </c>
      <c r="E38" s="22">
        <v>7742.32</v>
      </c>
      <c r="F38" s="23">
        <v>5.6410305832518102</v>
      </c>
      <c r="G38" s="22">
        <v>6.9817</v>
      </c>
    </row>
    <row r="39" spans="1:9" ht="10.5" x14ac:dyDescent="0.25">
      <c r="A39" s="20" t="s">
        <v>25</v>
      </c>
      <c r="B39" s="20"/>
      <c r="C39" s="20"/>
      <c r="D39" s="20"/>
      <c r="E39" s="25">
        <f>SUM(E36:E38)</f>
        <v>27203.72</v>
      </c>
      <c r="F39" s="26">
        <f>SUM(F36:F38)</f>
        <v>19.82054687719171</v>
      </c>
      <c r="G39" s="25"/>
      <c r="H39" s="14"/>
      <c r="I39" s="14"/>
    </row>
    <row r="40" spans="1:9" x14ac:dyDescent="0.2">
      <c r="A40" s="21"/>
      <c r="B40" s="21"/>
      <c r="C40" s="21"/>
      <c r="D40" s="21"/>
      <c r="E40" s="22"/>
      <c r="F40" s="23"/>
      <c r="G40" s="22"/>
    </row>
    <row r="41" spans="1:9" ht="10.5" x14ac:dyDescent="0.25">
      <c r="A41" s="20" t="s">
        <v>26</v>
      </c>
      <c r="B41" s="20"/>
      <c r="C41" s="20"/>
      <c r="D41" s="20"/>
      <c r="E41" s="25">
        <f>E20+E34+E39</f>
        <v>131373.11499999999</v>
      </c>
      <c r="F41" s="26">
        <f>F20+F34+F39</f>
        <v>95.718048276492937</v>
      </c>
      <c r="G41" s="25"/>
      <c r="H41" s="14"/>
      <c r="I41" s="14"/>
    </row>
    <row r="42" spans="1:9" ht="10.5" x14ac:dyDescent="0.25">
      <c r="A42" s="20"/>
      <c r="B42" s="20"/>
      <c r="C42" s="20"/>
      <c r="D42" s="20"/>
      <c r="E42" s="25"/>
      <c r="F42" s="26"/>
      <c r="G42" s="25"/>
      <c r="H42" s="14"/>
      <c r="I42" s="14"/>
    </row>
    <row r="43" spans="1:9" ht="10.5" x14ac:dyDescent="0.25">
      <c r="A43" s="20" t="s">
        <v>28</v>
      </c>
      <c r="B43" s="20"/>
      <c r="C43" s="20"/>
      <c r="D43" s="20"/>
      <c r="E43" s="25">
        <f>E45-(E20+E34+E39)</f>
        <v>5876.9829339999997</v>
      </c>
      <c r="F43" s="26">
        <f>F45-(F20+F34+F39)</f>
        <v>4.2819517235070634</v>
      </c>
      <c r="G43" s="25"/>
      <c r="H43" s="14"/>
      <c r="I43" s="14"/>
    </row>
    <row r="44" spans="1:9" ht="10.5" x14ac:dyDescent="0.25">
      <c r="A44" s="20"/>
      <c r="B44" s="20"/>
      <c r="C44" s="20"/>
      <c r="D44" s="20"/>
      <c r="E44" s="25"/>
      <c r="F44" s="26"/>
      <c r="G44" s="25"/>
      <c r="H44" s="14"/>
      <c r="I44" s="14"/>
    </row>
    <row r="45" spans="1:9" ht="10.5" x14ac:dyDescent="0.25">
      <c r="A45" s="27" t="s">
        <v>27</v>
      </c>
      <c r="B45" s="27"/>
      <c r="C45" s="27"/>
      <c r="D45" s="27"/>
      <c r="E45" s="28">
        <v>137250.09793399999</v>
      </c>
      <c r="F45" s="29">
        <v>100</v>
      </c>
      <c r="G45" s="28"/>
      <c r="H45" s="14"/>
      <c r="I45" s="14"/>
    </row>
    <row r="47" spans="1:9" ht="10.5" x14ac:dyDescent="0.25">
      <c r="A47" s="14" t="s">
        <v>56</v>
      </c>
    </row>
    <row r="48" spans="1:9" ht="10.5" x14ac:dyDescent="0.25">
      <c r="A48" s="14" t="s">
        <v>31</v>
      </c>
    </row>
    <row r="50" spans="1:4" ht="10.5" x14ac:dyDescent="0.25">
      <c r="A50" s="14" t="s">
        <v>32</v>
      </c>
    </row>
    <row r="51" spans="1:4" ht="10.5" x14ac:dyDescent="0.25">
      <c r="A51" s="14" t="s">
        <v>33</v>
      </c>
    </row>
    <row r="52" spans="1:4" ht="10.5" x14ac:dyDescent="0.25">
      <c r="A52" s="14" t="s">
        <v>34</v>
      </c>
      <c r="B52" s="14"/>
      <c r="C52" s="30" t="s">
        <v>36</v>
      </c>
      <c r="D52" s="14" t="s">
        <v>35</v>
      </c>
    </row>
    <row r="53" spans="1:4" x14ac:dyDescent="0.2">
      <c r="A53" s="7" t="s">
        <v>995</v>
      </c>
      <c r="C53" s="31">
        <v>42.1736</v>
      </c>
      <c r="D53" s="31">
        <v>43.799900000000001</v>
      </c>
    </row>
    <row r="54" spans="1:4" x14ac:dyDescent="0.2">
      <c r="A54" s="7" t="s">
        <v>996</v>
      </c>
      <c r="C54" s="31">
        <v>10.0457</v>
      </c>
      <c r="D54" s="31">
        <v>10.045500000000001</v>
      </c>
    </row>
    <row r="55" spans="1:4" x14ac:dyDescent="0.2">
      <c r="A55" s="7" t="s">
        <v>997</v>
      </c>
      <c r="C55" s="31">
        <v>10.216200000000001</v>
      </c>
      <c r="D55" s="31">
        <v>10.3157</v>
      </c>
    </row>
    <row r="56" spans="1:4" x14ac:dyDescent="0.2">
      <c r="A56" s="7" t="s">
        <v>998</v>
      </c>
      <c r="C56" s="31">
        <v>10.5036</v>
      </c>
      <c r="D56" s="31">
        <v>10.6737</v>
      </c>
    </row>
    <row r="57" spans="1:4" x14ac:dyDescent="0.2">
      <c r="A57" s="7" t="s">
        <v>999</v>
      </c>
      <c r="C57" s="31">
        <v>43.4176</v>
      </c>
      <c r="D57" s="31">
        <v>45.130400000000002</v>
      </c>
    </row>
    <row r="58" spans="1:4" x14ac:dyDescent="0.2">
      <c r="A58" s="7" t="s">
        <v>1000</v>
      </c>
      <c r="C58" s="31">
        <v>10.0571</v>
      </c>
      <c r="D58" s="31">
        <v>10.056900000000001</v>
      </c>
    </row>
    <row r="59" spans="1:4" x14ac:dyDescent="0.2">
      <c r="A59" s="7" t="s">
        <v>1001</v>
      </c>
      <c r="C59" s="31">
        <v>10.6233</v>
      </c>
      <c r="D59" s="31">
        <v>10.747400000000001</v>
      </c>
    </row>
    <row r="60" spans="1:4" x14ac:dyDescent="0.2">
      <c r="A60" s="7" t="s">
        <v>1002</v>
      </c>
      <c r="C60" s="31">
        <v>10.965999999999999</v>
      </c>
      <c r="D60" s="31">
        <v>11.1631</v>
      </c>
    </row>
    <row r="62" spans="1:4" ht="10.5" x14ac:dyDescent="0.25">
      <c r="A62" s="14" t="s">
        <v>38</v>
      </c>
    </row>
    <row r="63" spans="1:4" ht="10.5" x14ac:dyDescent="0.25">
      <c r="A63" s="84" t="s">
        <v>57</v>
      </c>
      <c r="B63" s="85"/>
      <c r="C63" s="35" t="s">
        <v>58</v>
      </c>
    </row>
    <row r="64" spans="1:4" x14ac:dyDescent="0.2">
      <c r="A64" s="80" t="s">
        <v>996</v>
      </c>
      <c r="B64" s="81"/>
      <c r="C64" s="36">
        <v>0.38045413</v>
      </c>
    </row>
    <row r="65" spans="1:5" x14ac:dyDescent="0.2">
      <c r="A65" s="80" t="s">
        <v>997</v>
      </c>
      <c r="B65" s="81"/>
      <c r="C65" s="36">
        <v>0.28999999999999998</v>
      </c>
    </row>
    <row r="66" spans="1:5" x14ac:dyDescent="0.2">
      <c r="A66" s="80" t="s">
        <v>998</v>
      </c>
      <c r="B66" s="81"/>
      <c r="C66" s="36">
        <v>0.23</v>
      </c>
    </row>
    <row r="67" spans="1:5" x14ac:dyDescent="0.2">
      <c r="A67" s="80" t="s">
        <v>1000</v>
      </c>
      <c r="B67" s="81"/>
      <c r="C67" s="36">
        <v>0.38919184000000001</v>
      </c>
    </row>
    <row r="68" spans="1:5" x14ac:dyDescent="0.2">
      <c r="A68" s="80" t="s">
        <v>1001</v>
      </c>
      <c r="B68" s="81"/>
      <c r="C68" s="36">
        <v>0.28999999999999998</v>
      </c>
    </row>
    <row r="69" spans="1:5" x14ac:dyDescent="0.2">
      <c r="A69" s="80" t="s">
        <v>1002</v>
      </c>
      <c r="B69" s="81"/>
      <c r="C69" s="36">
        <v>0.23</v>
      </c>
    </row>
    <row r="70" spans="1:5" x14ac:dyDescent="0.2">
      <c r="A70" s="7" t="s">
        <v>59</v>
      </c>
    </row>
    <row r="71" spans="1:5" x14ac:dyDescent="0.2">
      <c r="A71" s="7" t="s">
        <v>37</v>
      </c>
    </row>
    <row r="73" spans="1:5" ht="10.5" x14ac:dyDescent="0.25">
      <c r="A73" s="14" t="s">
        <v>934</v>
      </c>
      <c r="D73" s="33">
        <v>0.36737487370723398</v>
      </c>
      <c r="E73" s="10" t="s">
        <v>42</v>
      </c>
    </row>
    <row r="75" spans="1:5" ht="10.5" x14ac:dyDescent="0.25">
      <c r="A75" s="14" t="s">
        <v>852</v>
      </c>
      <c r="D75" s="30" t="s">
        <v>39</v>
      </c>
    </row>
    <row r="77" spans="1:5" ht="10.5" x14ac:dyDescent="0.25">
      <c r="A77" s="14" t="s">
        <v>935</v>
      </c>
    </row>
    <row r="78" spans="1:5" ht="10.5" x14ac:dyDescent="0.25">
      <c r="A78" s="14"/>
    </row>
    <row r="79" spans="1:5" ht="10.5" x14ac:dyDescent="0.25">
      <c r="A79" s="51" t="s">
        <v>820</v>
      </c>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ht="10.5" x14ac:dyDescent="0.25">
      <c r="A93" s="51" t="s">
        <v>1003</v>
      </c>
    </row>
    <row r="94" spans="1:1" x14ac:dyDescent="0.2">
      <c r="A94" s="53"/>
    </row>
    <row r="95" spans="1:1" ht="10.5" x14ac:dyDescent="0.25">
      <c r="A95" s="51" t="s">
        <v>937</v>
      </c>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3"/>
    </row>
    <row r="109" spans="1:1" ht="10.5" x14ac:dyDescent="0.25">
      <c r="A109" s="14" t="s">
        <v>1004</v>
      </c>
    </row>
    <row r="111" spans="1:1" ht="10.5" x14ac:dyDescent="0.25">
      <c r="A111" s="51" t="s">
        <v>939</v>
      </c>
    </row>
    <row r="125" spans="1:1" ht="10.5" x14ac:dyDescent="0.25">
      <c r="A125" s="14" t="s">
        <v>1005</v>
      </c>
    </row>
  </sheetData>
  <mergeCells count="8">
    <mergeCell ref="A68:B68"/>
    <mergeCell ref="A69:B69"/>
    <mergeCell ref="A1:G1"/>
    <mergeCell ref="A63:B63"/>
    <mergeCell ref="A64:B64"/>
    <mergeCell ref="A65:B65"/>
    <mergeCell ref="A66:B66"/>
    <mergeCell ref="A67:B67"/>
  </mergeCells>
  <conditionalFormatting sqref="F2:F3 F5:F65534">
    <cfRule type="cellIs" dxfId="77"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H80"/>
  <sheetViews>
    <sheetView workbookViewId="0">
      <selection sqref="A1:E1"/>
    </sheetView>
  </sheetViews>
  <sheetFormatPr defaultColWidth="9.1796875" defaultRowHeight="10" x14ac:dyDescent="0.2"/>
  <cols>
    <col min="1" max="1" width="34.453125" style="7" bestFit="1" customWidth="1"/>
    <col min="2" max="2" width="95.453125" style="7" bestFit="1" customWidth="1"/>
    <col min="3" max="3" width="24.7265625" style="7" bestFit="1" customWidth="1"/>
    <col min="4" max="4" width="24" style="7" customWidth="1"/>
    <col min="5" max="5" width="20.7265625" style="10" customWidth="1"/>
    <col min="6" max="6" width="29.26953125" style="7" customWidth="1"/>
    <col min="7" max="7" width="20.26953125" style="7" customWidth="1"/>
    <col min="8" max="16384" width="9.1796875" style="7"/>
  </cols>
  <sheetData>
    <row r="1" spans="1:8" s="1" customFormat="1" ht="15" customHeight="1" x14ac:dyDescent="0.25">
      <c r="A1" s="82" t="s">
        <v>862</v>
      </c>
      <c r="B1" s="83"/>
      <c r="C1" s="83"/>
      <c r="D1" s="83"/>
      <c r="E1" s="83"/>
    </row>
    <row r="2" spans="1:8" s="1" customFormat="1" ht="11.5" x14ac:dyDescent="0.25">
      <c r="E2" s="5"/>
    </row>
    <row r="3" spans="1:8" s="1" customFormat="1" ht="11.5" x14ac:dyDescent="0.25">
      <c r="A3" s="8" t="s">
        <v>7</v>
      </c>
      <c r="B3" s="2"/>
      <c r="C3" s="3"/>
      <c r="D3" s="3"/>
      <c r="E3" s="4"/>
    </row>
    <row r="4" spans="1:8" s="1" customFormat="1" ht="40.5" customHeight="1" x14ac:dyDescent="0.25">
      <c r="A4" s="6" t="s">
        <v>2</v>
      </c>
      <c r="B4" s="6" t="s">
        <v>0</v>
      </c>
      <c r="C4" s="13" t="s">
        <v>1</v>
      </c>
      <c r="D4" s="54" t="s">
        <v>6</v>
      </c>
      <c r="E4" s="54" t="s">
        <v>3</v>
      </c>
      <c r="F4" s="56"/>
      <c r="G4" s="56"/>
      <c r="H4" s="56"/>
    </row>
    <row r="5" spans="1:8" ht="10.5" x14ac:dyDescent="0.25">
      <c r="A5" s="16" t="s">
        <v>797</v>
      </c>
      <c r="B5" s="17"/>
      <c r="C5" s="17"/>
      <c r="D5" s="18"/>
      <c r="E5" s="19"/>
    </row>
    <row r="6" spans="1:8" x14ac:dyDescent="0.2">
      <c r="A6" s="21" t="s">
        <v>813</v>
      </c>
      <c r="B6" s="21" t="s">
        <v>812</v>
      </c>
      <c r="C6" s="24">
        <v>4362615.38</v>
      </c>
      <c r="D6" s="22">
        <v>54782.129150000001</v>
      </c>
      <c r="E6" s="23">
        <v>46.0891288765445</v>
      </c>
    </row>
    <row r="7" spans="1:8" x14ac:dyDescent="0.2">
      <c r="A7" s="21" t="s">
        <v>802</v>
      </c>
      <c r="B7" s="57" t="s">
        <v>858</v>
      </c>
      <c r="C7" s="24">
        <v>54099346.851999998</v>
      </c>
      <c r="D7" s="22">
        <v>30477.78674</v>
      </c>
      <c r="E7" s="23">
        <v>25.641475837594399</v>
      </c>
    </row>
    <row r="8" spans="1:8" x14ac:dyDescent="0.2">
      <c r="A8" s="21" t="s">
        <v>803</v>
      </c>
      <c r="B8" s="57" t="s">
        <v>859</v>
      </c>
      <c r="C8" s="24">
        <v>103056204.889</v>
      </c>
      <c r="D8" s="22">
        <v>30315.631570000001</v>
      </c>
      <c r="E8" s="23">
        <v>25.505051959149199</v>
      </c>
    </row>
    <row r="9" spans="1:8" x14ac:dyDescent="0.2">
      <c r="A9" s="21" t="s">
        <v>805</v>
      </c>
      <c r="B9" s="21" t="s">
        <v>804</v>
      </c>
      <c r="C9" s="24">
        <v>840905.36399999994</v>
      </c>
      <c r="D9" s="22">
        <v>439.05266769999997</v>
      </c>
      <c r="E9" s="23">
        <v>0.36938241173154501</v>
      </c>
    </row>
    <row r="10" spans="1:8" x14ac:dyDescent="0.2">
      <c r="A10" s="21" t="s">
        <v>807</v>
      </c>
      <c r="B10" s="21" t="s">
        <v>806</v>
      </c>
      <c r="C10" s="24">
        <v>1210.933</v>
      </c>
      <c r="D10" s="22">
        <v>31.294564099999999</v>
      </c>
      <c r="E10" s="23">
        <v>2.6328644401368301E-2</v>
      </c>
    </row>
    <row r="11" spans="1:8" x14ac:dyDescent="0.2">
      <c r="A11" s="21" t="s">
        <v>815</v>
      </c>
      <c r="B11" s="21" t="s">
        <v>814</v>
      </c>
      <c r="C11" s="24">
        <v>871928.53599999996</v>
      </c>
      <c r="D11" s="22">
        <v>3.9262942000000001</v>
      </c>
      <c r="E11" s="23">
        <v>3.3032575074900899E-3</v>
      </c>
    </row>
    <row r="12" spans="1:8" x14ac:dyDescent="0.2">
      <c r="A12" s="21" t="s">
        <v>817</v>
      </c>
      <c r="B12" s="21" t="s">
        <v>816</v>
      </c>
      <c r="C12" s="24">
        <v>1483902.88</v>
      </c>
      <c r="D12" s="22">
        <v>0</v>
      </c>
      <c r="E12" s="22">
        <v>0</v>
      </c>
    </row>
    <row r="13" spans="1:8" x14ac:dyDescent="0.2">
      <c r="A13" s="21" t="s">
        <v>811</v>
      </c>
      <c r="B13" s="21" t="s">
        <v>810</v>
      </c>
      <c r="C13" s="24">
        <v>1370528.45</v>
      </c>
      <c r="D13" s="22">
        <v>0</v>
      </c>
      <c r="E13" s="22">
        <v>0</v>
      </c>
    </row>
    <row r="14" spans="1:8" ht="10.5" x14ac:dyDescent="0.25">
      <c r="A14" s="20" t="s">
        <v>25</v>
      </c>
      <c r="B14" s="20"/>
      <c r="C14" s="20"/>
      <c r="D14" s="25">
        <f>SUM(D6:D13)</f>
        <v>116049.82098600001</v>
      </c>
      <c r="E14" s="26">
        <f>SUM(E6:E13)</f>
        <v>97.634670986928526</v>
      </c>
      <c r="F14" s="14"/>
      <c r="G14" s="14"/>
      <c r="H14" s="14"/>
    </row>
    <row r="15" spans="1:8" x14ac:dyDescent="0.2">
      <c r="A15" s="21"/>
      <c r="B15" s="21"/>
      <c r="C15" s="21"/>
      <c r="D15" s="22"/>
      <c r="E15" s="23"/>
    </row>
    <row r="16" spans="1:8" ht="10.5" x14ac:dyDescent="0.25">
      <c r="A16" s="20" t="s">
        <v>26</v>
      </c>
      <c r="B16" s="20"/>
      <c r="C16" s="20"/>
      <c r="D16" s="25">
        <f>D14</f>
        <v>116049.82098600001</v>
      </c>
      <c r="E16" s="26">
        <f>E14</f>
        <v>97.634670986928526</v>
      </c>
      <c r="F16" s="14"/>
      <c r="G16" s="14"/>
      <c r="H16" s="14"/>
    </row>
    <row r="17" spans="1:8" ht="10.5" x14ac:dyDescent="0.25">
      <c r="A17" s="20"/>
      <c r="B17" s="20"/>
      <c r="C17" s="20"/>
      <c r="D17" s="25"/>
      <c r="E17" s="26"/>
      <c r="F17" s="14"/>
      <c r="G17" s="14"/>
      <c r="H17" s="14"/>
    </row>
    <row r="18" spans="1:8" ht="10.5" x14ac:dyDescent="0.25">
      <c r="A18" s="20" t="s">
        <v>28</v>
      </c>
      <c r="B18" s="20"/>
      <c r="C18" s="20"/>
      <c r="D18" s="25">
        <f>D20-(D14)</f>
        <v>2811.4603732999967</v>
      </c>
      <c r="E18" s="26">
        <f>E20-(E14)</f>
        <v>2.3653290130714737</v>
      </c>
      <c r="F18" s="14"/>
      <c r="G18" s="14"/>
      <c r="H18" s="14"/>
    </row>
    <row r="19" spans="1:8" ht="10.5" x14ac:dyDescent="0.25">
      <c r="A19" s="20"/>
      <c r="B19" s="20"/>
      <c r="C19" s="20"/>
      <c r="D19" s="25"/>
      <c r="E19" s="26"/>
      <c r="F19" s="14"/>
      <c r="G19" s="14"/>
      <c r="H19" s="14"/>
    </row>
    <row r="20" spans="1:8" ht="10.5" x14ac:dyDescent="0.25">
      <c r="A20" s="27" t="s">
        <v>27</v>
      </c>
      <c r="B20" s="27"/>
      <c r="C20" s="27"/>
      <c r="D20" s="28">
        <v>118861.2813593</v>
      </c>
      <c r="E20" s="29">
        <v>100</v>
      </c>
      <c r="F20" s="14"/>
      <c r="G20" s="14"/>
      <c r="H20" s="14"/>
    </row>
    <row r="21" spans="1:8" ht="10.5" x14ac:dyDescent="0.25">
      <c r="D21" s="10"/>
      <c r="E21" s="15" t="s">
        <v>29</v>
      </c>
    </row>
    <row r="22" spans="1:8" ht="10.5" x14ac:dyDescent="0.25">
      <c r="A22" s="14" t="s">
        <v>44</v>
      </c>
    </row>
    <row r="23" spans="1:8" ht="14.5" x14ac:dyDescent="0.35">
      <c r="A23" s="86" t="s">
        <v>860</v>
      </c>
      <c r="B23" s="87"/>
      <c r="C23" s="87"/>
      <c r="D23" s="87"/>
      <c r="E23" s="87"/>
    </row>
    <row r="24" spans="1:8" ht="10.5" x14ac:dyDescent="0.25">
      <c r="A24" s="14"/>
    </row>
    <row r="25" spans="1:8" ht="10.5" x14ac:dyDescent="0.25">
      <c r="A25" s="14" t="s">
        <v>32</v>
      </c>
    </row>
    <row r="26" spans="1:8" ht="10.5" x14ac:dyDescent="0.25">
      <c r="A26" s="14" t="s">
        <v>33</v>
      </c>
    </row>
    <row r="27" spans="1:8" ht="10.5" x14ac:dyDescent="0.25">
      <c r="A27" s="14" t="s">
        <v>34</v>
      </c>
      <c r="B27" s="14"/>
      <c r="C27" s="30" t="s">
        <v>36</v>
      </c>
      <c r="D27" s="14" t="s">
        <v>35</v>
      </c>
    </row>
    <row r="28" spans="1:8" x14ac:dyDescent="0.2">
      <c r="A28" s="7" t="s">
        <v>72</v>
      </c>
      <c r="C28" s="31">
        <v>113.4049</v>
      </c>
      <c r="D28" s="31">
        <v>127.4207</v>
      </c>
    </row>
    <row r="29" spans="1:8" x14ac:dyDescent="0.2">
      <c r="A29" s="7" t="s">
        <v>80</v>
      </c>
      <c r="C29" s="31">
        <v>35.737699999999997</v>
      </c>
      <c r="D29" s="31">
        <v>38.665300000000002</v>
      </c>
    </row>
    <row r="30" spans="1:8" x14ac:dyDescent="0.2">
      <c r="A30" s="7" t="s">
        <v>73</v>
      </c>
      <c r="C30" s="31">
        <v>125.4363</v>
      </c>
      <c r="D30" s="31">
        <v>141.58590000000001</v>
      </c>
    </row>
    <row r="31" spans="1:8" x14ac:dyDescent="0.2">
      <c r="A31" s="7" t="s">
        <v>81</v>
      </c>
      <c r="C31" s="31">
        <v>41.5214</v>
      </c>
      <c r="D31" s="31">
        <v>45.0518</v>
      </c>
    </row>
    <row r="33" spans="1:4" ht="10.5" x14ac:dyDescent="0.25">
      <c r="A33" s="14" t="s">
        <v>38</v>
      </c>
    </row>
    <row r="34" spans="1:4" ht="10.5" x14ac:dyDescent="0.25">
      <c r="A34" s="84" t="s">
        <v>57</v>
      </c>
      <c r="B34" s="85"/>
      <c r="C34" s="35" t="s">
        <v>58</v>
      </c>
    </row>
    <row r="35" spans="1:4" x14ac:dyDescent="0.2">
      <c r="A35" s="80" t="s">
        <v>80</v>
      </c>
      <c r="B35" s="81"/>
      <c r="C35" s="36">
        <v>1.4</v>
      </c>
    </row>
    <row r="36" spans="1:4" x14ac:dyDescent="0.2">
      <c r="A36" s="80" t="s">
        <v>81</v>
      </c>
      <c r="B36" s="81"/>
      <c r="C36" s="36">
        <v>1.7</v>
      </c>
    </row>
    <row r="37" spans="1:4" x14ac:dyDescent="0.2">
      <c r="A37" s="7" t="s">
        <v>59</v>
      </c>
    </row>
    <row r="38" spans="1:4" x14ac:dyDescent="0.2">
      <c r="A38" s="7" t="s">
        <v>37</v>
      </c>
    </row>
    <row r="40" spans="1:4" ht="10.5" x14ac:dyDescent="0.25">
      <c r="A40" s="14" t="s">
        <v>40</v>
      </c>
      <c r="D40" s="32">
        <v>0.10204753618392</v>
      </c>
    </row>
    <row r="42" spans="1:4" ht="10.5" x14ac:dyDescent="0.25">
      <c r="A42" s="91" t="s">
        <v>852</v>
      </c>
      <c r="B42" s="91"/>
      <c r="C42" s="91"/>
      <c r="D42" s="30" t="s">
        <v>39</v>
      </c>
    </row>
    <row r="43" spans="1:4" x14ac:dyDescent="0.2">
      <c r="A43" s="7" t="s">
        <v>853</v>
      </c>
    </row>
    <row r="44" spans="1:4" x14ac:dyDescent="0.2">
      <c r="A44" s="50" t="s">
        <v>854</v>
      </c>
    </row>
    <row r="46" spans="1:4" ht="10.5" x14ac:dyDescent="0.25">
      <c r="A46" s="14" t="s">
        <v>827</v>
      </c>
    </row>
    <row r="47" spans="1:4" x14ac:dyDescent="0.2">
      <c r="A47" s="50"/>
    </row>
    <row r="48" spans="1:4" ht="10.5" x14ac:dyDescent="0.25">
      <c r="A48" s="51" t="s">
        <v>820</v>
      </c>
    </row>
    <row r="49" spans="1:1" x14ac:dyDescent="0.2">
      <c r="A49" s="52"/>
    </row>
    <row r="50" spans="1:1" x14ac:dyDescent="0.2">
      <c r="A50" s="53"/>
    </row>
    <row r="51" spans="1:1" x14ac:dyDescent="0.2">
      <c r="A51" s="53"/>
    </row>
    <row r="52" spans="1:1" x14ac:dyDescent="0.2">
      <c r="A52" s="53"/>
    </row>
    <row r="53" spans="1:1" x14ac:dyDescent="0.2">
      <c r="A53" s="53"/>
    </row>
    <row r="54" spans="1:1" x14ac:dyDescent="0.2">
      <c r="A54" s="53"/>
    </row>
    <row r="55" spans="1:1" x14ac:dyDescent="0.2">
      <c r="A55" s="53"/>
    </row>
    <row r="56" spans="1:1" x14ac:dyDescent="0.2">
      <c r="A56" s="53"/>
    </row>
    <row r="57" spans="1:1" x14ac:dyDescent="0.2">
      <c r="A57" s="53"/>
    </row>
    <row r="58" spans="1:1" x14ac:dyDescent="0.2">
      <c r="A58" s="53"/>
    </row>
    <row r="59" spans="1:1" x14ac:dyDescent="0.2">
      <c r="A59" s="53"/>
    </row>
    <row r="60" spans="1:1" x14ac:dyDescent="0.2">
      <c r="A60" s="53"/>
    </row>
    <row r="61" spans="1:1" x14ac:dyDescent="0.2">
      <c r="A61" s="53"/>
    </row>
    <row r="62" spans="1:1" ht="10.5" x14ac:dyDescent="0.25">
      <c r="A62" s="51" t="s">
        <v>843</v>
      </c>
    </row>
    <row r="63" spans="1:1" x14ac:dyDescent="0.2">
      <c r="A63" s="53"/>
    </row>
    <row r="64" spans="1:1" ht="10.5" x14ac:dyDescent="0.25">
      <c r="A64" s="51" t="s">
        <v>821</v>
      </c>
    </row>
    <row r="65" spans="1:5" x14ac:dyDescent="0.2">
      <c r="A65" s="53"/>
    </row>
    <row r="66" spans="1:5" x14ac:dyDescent="0.2">
      <c r="A66" s="53"/>
    </row>
    <row r="67" spans="1:5" x14ac:dyDescent="0.2">
      <c r="A67" s="53"/>
    </row>
    <row r="68" spans="1:5" x14ac:dyDescent="0.2">
      <c r="A68" s="53"/>
    </row>
    <row r="69" spans="1:5" x14ac:dyDescent="0.2">
      <c r="A69" s="53"/>
    </row>
    <row r="70" spans="1:5" x14ac:dyDescent="0.2">
      <c r="A70" s="53"/>
    </row>
    <row r="71" spans="1:5" x14ac:dyDescent="0.2">
      <c r="A71" s="53"/>
    </row>
    <row r="72" spans="1:5" x14ac:dyDescent="0.2">
      <c r="A72" s="53"/>
    </row>
    <row r="73" spans="1:5" x14ac:dyDescent="0.2">
      <c r="A73" s="53"/>
    </row>
    <row r="74" spans="1:5" x14ac:dyDescent="0.2">
      <c r="A74" s="53"/>
    </row>
    <row r="75" spans="1:5" x14ac:dyDescent="0.2">
      <c r="A75" s="53"/>
    </row>
    <row r="76" spans="1:5" x14ac:dyDescent="0.2">
      <c r="A76" s="53"/>
    </row>
    <row r="77" spans="1:5" x14ac:dyDescent="0.2">
      <c r="A77" s="53"/>
    </row>
    <row r="78" spans="1:5" x14ac:dyDescent="0.2">
      <c r="A78" s="93" t="s">
        <v>844</v>
      </c>
      <c r="B78" s="93"/>
      <c r="C78" s="93"/>
      <c r="D78" s="93"/>
      <c r="E78" s="93"/>
    </row>
    <row r="80" spans="1:5" ht="10.5" x14ac:dyDescent="0.25">
      <c r="A80" s="91"/>
      <c r="B80" s="91"/>
      <c r="C80" s="91"/>
      <c r="D80" s="91"/>
      <c r="E80" s="91"/>
    </row>
  </sheetData>
  <mergeCells count="8">
    <mergeCell ref="A80:E80"/>
    <mergeCell ref="A1:E1"/>
    <mergeCell ref="A23:E23"/>
    <mergeCell ref="A42:C42"/>
    <mergeCell ref="A34:B34"/>
    <mergeCell ref="A35:B35"/>
    <mergeCell ref="A36:B36"/>
    <mergeCell ref="A78:E78"/>
  </mergeCells>
  <conditionalFormatting sqref="E5:E11 E14:E21">
    <cfRule type="cellIs" dxfId="28" priority="1" stopIfTrue="1" operator="between">
      <formula>0.009</formula>
      <formula>-0.009</formula>
    </cfRule>
  </conditionalFormatting>
  <hyperlinks>
    <hyperlink ref="A44" r:id="rId1"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119"/>
  <sheetViews>
    <sheetView zoomScaleNormal="100" zoomScaleSheetLayoutView="106" workbookViewId="0">
      <selection sqref="A1:G1"/>
    </sheetView>
  </sheetViews>
  <sheetFormatPr defaultColWidth="9.26953125" defaultRowHeight="10" x14ac:dyDescent="0.2"/>
  <cols>
    <col min="1" max="1" width="38.7265625" style="7" bestFit="1" customWidth="1"/>
    <col min="2" max="2" width="60" style="7" customWidth="1"/>
    <col min="3" max="3" width="15.26953125" style="7" bestFit="1" customWidth="1"/>
    <col min="4" max="4" width="14.7265625" style="7" bestFit="1" customWidth="1"/>
    <col min="5" max="5" width="25.81640625" style="10" customWidth="1"/>
    <col min="6" max="6" width="13.54296875" style="11" bestFit="1" customWidth="1"/>
    <col min="7" max="7" width="11" style="10" customWidth="1"/>
    <col min="8" max="8" width="9.26953125" style="7"/>
    <col min="9" max="13" width="9.26953125" style="7" customWidth="1"/>
    <col min="14" max="16384" width="9.26953125" style="7"/>
  </cols>
  <sheetData>
    <row r="1" spans="1:9" s="1" customFormat="1" ht="15" customHeight="1" x14ac:dyDescent="0.25">
      <c r="A1" s="82" t="s">
        <v>1133</v>
      </c>
      <c r="B1" s="83"/>
      <c r="C1" s="83"/>
      <c r="D1" s="83"/>
      <c r="E1" s="83"/>
      <c r="F1" s="83"/>
      <c r="G1" s="83"/>
    </row>
    <row r="2" spans="1:9" s="1" customFormat="1" ht="11.5" x14ac:dyDescent="0.25">
      <c r="A2" s="34" t="s">
        <v>1122</v>
      </c>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1134</v>
      </c>
      <c r="D4" s="13" t="s">
        <v>1</v>
      </c>
      <c r="E4" s="54" t="s">
        <v>6</v>
      </c>
      <c r="F4" s="12" t="s">
        <v>3</v>
      </c>
      <c r="G4" s="12" t="s">
        <v>5</v>
      </c>
    </row>
    <row r="5" spans="1:9" ht="10.5" x14ac:dyDescent="0.25">
      <c r="A5" s="16" t="s">
        <v>24</v>
      </c>
      <c r="B5" s="17"/>
      <c r="C5" s="17"/>
      <c r="D5" s="17"/>
      <c r="E5" s="18"/>
      <c r="F5" s="19"/>
      <c r="G5" s="18"/>
    </row>
    <row r="6" spans="1:9" ht="10.5" x14ac:dyDescent="0.25">
      <c r="A6" s="20" t="s">
        <v>1135</v>
      </c>
      <c r="B6" s="21"/>
      <c r="C6" s="21"/>
      <c r="D6" s="21"/>
      <c r="E6" s="22"/>
      <c r="F6" s="23"/>
      <c r="G6" s="22"/>
    </row>
    <row r="7" spans="1:9" x14ac:dyDescent="0.2">
      <c r="A7" s="21" t="s">
        <v>1136</v>
      </c>
      <c r="B7" s="21" t="s">
        <v>1137</v>
      </c>
      <c r="C7" s="21" t="s">
        <v>1138</v>
      </c>
      <c r="D7" s="24">
        <v>250</v>
      </c>
      <c r="E7" s="22">
        <v>0</v>
      </c>
      <c r="F7" s="22">
        <v>0</v>
      </c>
      <c r="G7" s="22">
        <v>0</v>
      </c>
    </row>
    <row r="8" spans="1:9" x14ac:dyDescent="0.2">
      <c r="A8" s="21" t="s">
        <v>1139</v>
      </c>
      <c r="B8" s="21" t="s">
        <v>1140</v>
      </c>
      <c r="C8" s="21" t="s">
        <v>1138</v>
      </c>
      <c r="D8" s="24">
        <v>250</v>
      </c>
      <c r="E8" s="22">
        <v>0</v>
      </c>
      <c r="F8" s="22">
        <v>0</v>
      </c>
      <c r="G8" s="22">
        <v>0</v>
      </c>
    </row>
    <row r="9" spans="1:9" ht="10.5" x14ac:dyDescent="0.25">
      <c r="A9" s="20" t="s">
        <v>25</v>
      </c>
      <c r="B9" s="20"/>
      <c r="C9" s="20"/>
      <c r="D9" s="20"/>
      <c r="E9" s="25">
        <f>SUM(E6:E8)</f>
        <v>0</v>
      </c>
      <c r="F9" s="25">
        <f>SUM(F6:F8)</f>
        <v>0</v>
      </c>
      <c r="G9" s="25"/>
      <c r="H9" s="14"/>
      <c r="I9" s="14"/>
    </row>
    <row r="10" spans="1:9" x14ac:dyDescent="0.2">
      <c r="A10" s="21"/>
      <c r="B10" s="21"/>
      <c r="C10" s="21"/>
      <c r="D10" s="21"/>
      <c r="E10" s="22"/>
      <c r="F10" s="23"/>
      <c r="G10" s="22"/>
    </row>
    <row r="11" spans="1:9" ht="10.5" x14ac:dyDescent="0.25">
      <c r="A11" s="20" t="s">
        <v>26</v>
      </c>
      <c r="B11" s="20"/>
      <c r="C11" s="20"/>
      <c r="D11" s="20"/>
      <c r="E11" s="25">
        <f>E9</f>
        <v>0</v>
      </c>
      <c r="F11" s="25">
        <f>F9</f>
        <v>0</v>
      </c>
      <c r="G11" s="25"/>
      <c r="H11" s="14"/>
      <c r="I11" s="14"/>
    </row>
    <row r="12" spans="1:9" ht="10.5" x14ac:dyDescent="0.25">
      <c r="A12" s="20"/>
      <c r="B12" s="20"/>
      <c r="C12" s="20"/>
      <c r="D12" s="20"/>
      <c r="E12" s="25"/>
      <c r="F12" s="26"/>
      <c r="G12" s="25"/>
      <c r="H12" s="14"/>
      <c r="I12" s="14"/>
    </row>
    <row r="13" spans="1:9" ht="10.5" x14ac:dyDescent="0.25">
      <c r="A13" s="20" t="s">
        <v>28</v>
      </c>
      <c r="B13" s="20"/>
      <c r="C13" s="20"/>
      <c r="D13" s="20"/>
      <c r="E13" s="25">
        <f>E15-(E9)</f>
        <v>0</v>
      </c>
      <c r="F13" s="25">
        <f>F15-(F9)</f>
        <v>0</v>
      </c>
      <c r="G13" s="25"/>
      <c r="H13" s="14"/>
      <c r="I13" s="14"/>
    </row>
    <row r="14" spans="1:9" ht="10.5" x14ac:dyDescent="0.25">
      <c r="A14" s="20"/>
      <c r="B14" s="20"/>
      <c r="C14" s="20"/>
      <c r="D14" s="20"/>
      <c r="E14" s="25"/>
      <c r="F14" s="26"/>
      <c r="G14" s="25"/>
      <c r="H14" s="14"/>
      <c r="I14" s="14"/>
    </row>
    <row r="15" spans="1:9" ht="10.5" x14ac:dyDescent="0.25">
      <c r="A15" s="27" t="s">
        <v>27</v>
      </c>
      <c r="B15" s="27"/>
      <c r="C15" s="27"/>
      <c r="D15" s="27"/>
      <c r="E15" s="28">
        <v>0</v>
      </c>
      <c r="F15" s="28">
        <v>0</v>
      </c>
      <c r="G15" s="28"/>
      <c r="H15" s="14"/>
      <c r="I15" s="14"/>
    </row>
    <row r="17" spans="1:7" ht="10.5" x14ac:dyDescent="0.25">
      <c r="A17" s="14" t="s">
        <v>31</v>
      </c>
    </row>
    <row r="18" spans="1:7" ht="10.5" x14ac:dyDescent="0.25">
      <c r="A18" s="14" t="s">
        <v>1141</v>
      </c>
    </row>
    <row r="19" spans="1:7" ht="30.75" customHeight="1" x14ac:dyDescent="0.2">
      <c r="A19" s="98" t="s">
        <v>1142</v>
      </c>
      <c r="B19" s="99"/>
      <c r="C19" s="99"/>
      <c r="D19" s="99"/>
      <c r="E19" s="99"/>
      <c r="F19" s="99"/>
      <c r="G19" s="99"/>
    </row>
    <row r="21" spans="1:7" ht="10.5" x14ac:dyDescent="0.25">
      <c r="A21" s="14" t="s">
        <v>32</v>
      </c>
    </row>
    <row r="22" spans="1:7" ht="10.5" x14ac:dyDescent="0.25">
      <c r="A22" s="14" t="s">
        <v>33</v>
      </c>
    </row>
    <row r="23" spans="1:7" ht="10.5" x14ac:dyDescent="0.25">
      <c r="A23" s="14" t="s">
        <v>34</v>
      </c>
      <c r="B23" s="14"/>
      <c r="C23" s="30" t="s">
        <v>36</v>
      </c>
      <c r="D23" s="14" t="s">
        <v>1143</v>
      </c>
    </row>
    <row r="24" spans="1:7" x14ac:dyDescent="0.2">
      <c r="A24" s="7" t="s">
        <v>72</v>
      </c>
      <c r="C24" s="62" t="s">
        <v>1144</v>
      </c>
      <c r="D24" s="31">
        <v>94.787999999999997</v>
      </c>
    </row>
    <row r="25" spans="1:7" x14ac:dyDescent="0.2">
      <c r="A25" s="7" t="s">
        <v>80</v>
      </c>
      <c r="C25" s="62" t="s">
        <v>1144</v>
      </c>
      <c r="D25" s="31">
        <v>15.6675</v>
      </c>
    </row>
    <row r="26" spans="1:7" x14ac:dyDescent="0.2">
      <c r="A26" s="7" t="s">
        <v>73</v>
      </c>
      <c r="C26" s="62" t="s">
        <v>1144</v>
      </c>
      <c r="D26" s="31">
        <v>84.032899999999998</v>
      </c>
    </row>
    <row r="27" spans="1:7" x14ac:dyDescent="0.2">
      <c r="A27" s="7" t="s">
        <v>81</v>
      </c>
      <c r="C27" s="62" t="s">
        <v>1144</v>
      </c>
      <c r="D27" s="31">
        <v>14.163500000000001</v>
      </c>
    </row>
    <row r="29" spans="1:7" x14ac:dyDescent="0.2">
      <c r="A29" s="7" t="s">
        <v>37</v>
      </c>
    </row>
    <row r="30" spans="1:7" x14ac:dyDescent="0.2">
      <c r="A30" s="7" t="s">
        <v>1145</v>
      </c>
    </row>
    <row r="32" spans="1:7" ht="10.5" x14ac:dyDescent="0.25">
      <c r="A32" s="14" t="s">
        <v>38</v>
      </c>
      <c r="D32" s="30" t="s">
        <v>39</v>
      </c>
    </row>
    <row r="34" spans="1:7" ht="10.5" x14ac:dyDescent="0.25">
      <c r="A34" s="14" t="s">
        <v>934</v>
      </c>
      <c r="D34" s="63" t="s">
        <v>1144</v>
      </c>
    </row>
    <row r="35" spans="1:7" x14ac:dyDescent="0.2">
      <c r="A35" s="7" t="s">
        <v>1146</v>
      </c>
      <c r="D35" s="33"/>
    </row>
    <row r="36" spans="1:7" x14ac:dyDescent="0.2">
      <c r="D36" s="33"/>
    </row>
    <row r="37" spans="1:7" ht="10.5" x14ac:dyDescent="0.25">
      <c r="A37" s="14" t="s">
        <v>852</v>
      </c>
      <c r="D37" s="30" t="s">
        <v>39</v>
      </c>
    </row>
    <row r="38" spans="1:7" x14ac:dyDescent="0.2">
      <c r="A38" s="7" t="s">
        <v>853</v>
      </c>
    </row>
    <row r="39" spans="1:7" x14ac:dyDescent="0.2">
      <c r="A39" s="50" t="s">
        <v>854</v>
      </c>
    </row>
    <row r="41" spans="1:7" ht="25.5" customHeight="1" x14ac:dyDescent="0.35">
      <c r="A41" s="89" t="s">
        <v>1147</v>
      </c>
      <c r="B41" s="90"/>
      <c r="C41" s="90"/>
      <c r="D41" s="90"/>
      <c r="E41" s="90"/>
      <c r="F41" s="90"/>
      <c r="G41" s="90"/>
    </row>
    <row r="43" spans="1:7" ht="45.75" customHeight="1" x14ac:dyDescent="0.35">
      <c r="A43" s="89" t="s">
        <v>1148</v>
      </c>
      <c r="B43" s="90"/>
      <c r="C43" s="90"/>
      <c r="D43" s="90"/>
      <c r="E43" s="90"/>
      <c r="F43" s="90"/>
      <c r="G43" s="90"/>
    </row>
    <row r="45" spans="1:7" ht="35.25" customHeight="1" x14ac:dyDescent="0.35">
      <c r="A45" s="89" t="s">
        <v>1149</v>
      </c>
      <c r="B45" s="90"/>
      <c r="C45" s="90"/>
      <c r="D45" s="90"/>
      <c r="E45" s="90"/>
      <c r="F45" s="90"/>
      <c r="G45" s="90"/>
    </row>
    <row r="46" spans="1:7" x14ac:dyDescent="0.2">
      <c r="A46" s="50" t="s">
        <v>1150</v>
      </c>
    </row>
    <row r="48" spans="1:7" ht="27" customHeight="1" x14ac:dyDescent="0.35">
      <c r="A48" s="89" t="s">
        <v>1151</v>
      </c>
      <c r="B48" s="90"/>
      <c r="C48" s="90"/>
      <c r="D48" s="90"/>
      <c r="E48" s="90"/>
      <c r="F48" s="90"/>
      <c r="G48" s="90"/>
    </row>
    <row r="50" spans="1:11" ht="10.5" x14ac:dyDescent="0.25">
      <c r="A50" s="14" t="s">
        <v>1152</v>
      </c>
    </row>
    <row r="51" spans="1:11" ht="46.5" customHeight="1" x14ac:dyDescent="0.35">
      <c r="A51" s="94" t="s">
        <v>1153</v>
      </c>
      <c r="B51" s="87"/>
      <c r="C51" s="87"/>
      <c r="D51" s="87"/>
      <c r="E51" s="87"/>
      <c r="F51" s="87"/>
      <c r="G51" s="87"/>
    </row>
    <row r="52" spans="1:11" x14ac:dyDescent="0.2">
      <c r="A52" s="52"/>
    </row>
    <row r="53" spans="1:11" ht="24.75" customHeight="1" x14ac:dyDescent="0.25">
      <c r="A53" s="86" t="s">
        <v>1154</v>
      </c>
      <c r="B53" s="86"/>
      <c r="C53" s="86"/>
      <c r="D53" s="86"/>
      <c r="E53" s="86"/>
      <c r="F53" s="86"/>
      <c r="G53" s="86"/>
    </row>
    <row r="55" spans="1:11" s="1" customFormat="1" ht="14" x14ac:dyDescent="0.25">
      <c r="A55" s="82" t="s">
        <v>1155</v>
      </c>
      <c r="B55" s="83"/>
      <c r="C55" s="83"/>
      <c r="D55" s="83"/>
      <c r="E55" s="83"/>
      <c r="F55" s="83"/>
      <c r="G55" s="83"/>
      <c r="I55" s="5"/>
      <c r="J55" s="5"/>
      <c r="K55" s="5"/>
    </row>
    <row r="56" spans="1:11" ht="11.5" x14ac:dyDescent="0.25">
      <c r="A56" s="8" t="s">
        <v>7</v>
      </c>
      <c r="I56" s="5"/>
      <c r="J56" s="5"/>
      <c r="K56" s="5"/>
    </row>
    <row r="57" spans="1:11" s="1" customFormat="1" ht="21" x14ac:dyDescent="0.25">
      <c r="A57" s="6" t="s">
        <v>2</v>
      </c>
      <c r="B57" s="6" t="s">
        <v>0</v>
      </c>
      <c r="C57" s="13" t="s">
        <v>30</v>
      </c>
      <c r="D57" s="13" t="s">
        <v>1</v>
      </c>
      <c r="E57" s="54" t="s">
        <v>6</v>
      </c>
      <c r="F57" s="12" t="s">
        <v>3</v>
      </c>
      <c r="G57" s="12" t="s">
        <v>5</v>
      </c>
    </row>
    <row r="58" spans="1:11" ht="10.5" x14ac:dyDescent="0.25">
      <c r="A58" s="16" t="s">
        <v>24</v>
      </c>
      <c r="B58" s="17"/>
      <c r="C58" s="17"/>
      <c r="D58" s="17"/>
      <c r="E58" s="18"/>
      <c r="F58" s="19"/>
      <c r="G58" s="18"/>
    </row>
    <row r="59" spans="1:11" ht="10.5" x14ac:dyDescent="0.25">
      <c r="A59" s="20" t="s">
        <v>43</v>
      </c>
      <c r="B59" s="21"/>
      <c r="C59" s="21"/>
      <c r="D59" s="21"/>
      <c r="E59" s="22"/>
      <c r="F59" s="23"/>
      <c r="G59" s="22"/>
    </row>
    <row r="60" spans="1:11" ht="10.5" x14ac:dyDescent="0.25">
      <c r="A60" s="21" t="s">
        <v>1156</v>
      </c>
      <c r="B60" s="21" t="s">
        <v>1157</v>
      </c>
      <c r="C60" s="21" t="s">
        <v>1158</v>
      </c>
      <c r="D60" s="24">
        <v>940</v>
      </c>
      <c r="E60" s="25">
        <v>2952.2747397000003</v>
      </c>
      <c r="F60" s="23">
        <v>100</v>
      </c>
      <c r="G60" s="22">
        <v>4.165</v>
      </c>
    </row>
    <row r="61" spans="1:11" ht="10.5" x14ac:dyDescent="0.25">
      <c r="A61" s="20" t="s">
        <v>25</v>
      </c>
      <c r="B61" s="20"/>
      <c r="C61" s="20"/>
      <c r="D61" s="20"/>
      <c r="E61" s="25">
        <f>SUM(E59:E60)</f>
        <v>2952.2747397000003</v>
      </c>
      <c r="F61" s="26">
        <f>SUM(F59:F60)</f>
        <v>100</v>
      </c>
      <c r="G61" s="25"/>
      <c r="H61" s="14"/>
      <c r="I61" s="14"/>
    </row>
    <row r="62" spans="1:11" x14ac:dyDescent="0.2">
      <c r="A62" s="21"/>
      <c r="B62" s="21"/>
      <c r="C62" s="21"/>
      <c r="D62" s="21"/>
      <c r="E62" s="22"/>
      <c r="F62" s="23"/>
      <c r="G62" s="22"/>
    </row>
    <row r="63" spans="1:11" ht="10.5" x14ac:dyDescent="0.25">
      <c r="A63" s="20" t="s">
        <v>26</v>
      </c>
      <c r="B63" s="20"/>
      <c r="C63" s="20"/>
      <c r="D63" s="20"/>
      <c r="E63" s="25">
        <f>E61</f>
        <v>2952.2747397000003</v>
      </c>
      <c r="F63" s="26">
        <f>F61</f>
        <v>100</v>
      </c>
      <c r="G63" s="25"/>
      <c r="H63" s="14"/>
      <c r="I63" s="14"/>
    </row>
    <row r="64" spans="1:11" ht="10.5" x14ac:dyDescent="0.25">
      <c r="A64" s="20"/>
      <c r="B64" s="20"/>
      <c r="C64" s="20"/>
      <c r="D64" s="20"/>
      <c r="E64" s="25"/>
      <c r="F64" s="26"/>
      <c r="G64" s="25"/>
      <c r="H64" s="14"/>
      <c r="I64" s="14"/>
    </row>
    <row r="65" spans="1:9" ht="10.5" x14ac:dyDescent="0.25">
      <c r="A65" s="20" t="s">
        <v>28</v>
      </c>
      <c r="B65" s="20"/>
      <c r="C65" s="20"/>
      <c r="D65" s="20"/>
      <c r="E65" s="64">
        <v>0</v>
      </c>
      <c r="F65" s="64">
        <v>0</v>
      </c>
      <c r="G65" s="25"/>
      <c r="H65" s="14"/>
      <c r="I65" s="14"/>
    </row>
    <row r="66" spans="1:9" ht="10.5" x14ac:dyDescent="0.25">
      <c r="A66" s="20"/>
      <c r="B66" s="20"/>
      <c r="C66" s="20"/>
      <c r="D66" s="20"/>
      <c r="E66" s="25"/>
      <c r="F66" s="26"/>
      <c r="G66" s="25"/>
      <c r="H66" s="14"/>
      <c r="I66" s="14"/>
    </row>
    <row r="67" spans="1:9" ht="10.5" x14ac:dyDescent="0.25">
      <c r="A67" s="27" t="s">
        <v>27</v>
      </c>
      <c r="B67" s="27"/>
      <c r="C67" s="27"/>
      <c r="D67" s="27"/>
      <c r="E67" s="28">
        <f>E63-E65</f>
        <v>2952.2747397000003</v>
      </c>
      <c r="F67" s="29">
        <v>100</v>
      </c>
      <c r="G67" s="28"/>
      <c r="H67" s="14"/>
      <c r="I67" s="14"/>
    </row>
    <row r="69" spans="1:9" ht="10.5" x14ac:dyDescent="0.25">
      <c r="A69" s="14" t="s">
        <v>31</v>
      </c>
    </row>
    <row r="70" spans="1:9" ht="10.5" x14ac:dyDescent="0.25">
      <c r="A70" s="14" t="s">
        <v>1159</v>
      </c>
    </row>
    <row r="71" spans="1:9" ht="10.5" x14ac:dyDescent="0.2">
      <c r="A71" s="95" t="s">
        <v>1160</v>
      </c>
      <c r="B71" s="95"/>
      <c r="C71" s="95"/>
      <c r="D71" s="95"/>
      <c r="E71" s="95"/>
      <c r="F71" s="95"/>
      <c r="G71" s="95"/>
    </row>
    <row r="73" spans="1:9" ht="10.5" x14ac:dyDescent="0.25">
      <c r="A73" s="14" t="s">
        <v>32</v>
      </c>
    </row>
    <row r="74" spans="1:9" ht="10.5" x14ac:dyDescent="0.25">
      <c r="A74" s="14" t="s">
        <v>33</v>
      </c>
    </row>
    <row r="75" spans="1:9" ht="10.5" x14ac:dyDescent="0.25">
      <c r="A75" s="14" t="s">
        <v>34</v>
      </c>
      <c r="B75" s="14"/>
      <c r="C75" s="30" t="s">
        <v>36</v>
      </c>
      <c r="D75" s="14" t="s">
        <v>35</v>
      </c>
    </row>
    <row r="76" spans="1:9" x14ac:dyDescent="0.2">
      <c r="A76" s="7" t="s">
        <v>72</v>
      </c>
      <c r="C76" s="31">
        <v>0.79330000000000001</v>
      </c>
      <c r="D76" s="31">
        <v>0.85019999999999996</v>
      </c>
    </row>
    <row r="77" spans="1:9" x14ac:dyDescent="0.2">
      <c r="A77" s="7" t="s">
        <v>80</v>
      </c>
      <c r="C77" s="31">
        <v>0.1338</v>
      </c>
      <c r="D77" s="31">
        <v>0.1434</v>
      </c>
    </row>
    <row r="78" spans="1:9" x14ac:dyDescent="0.2">
      <c r="A78" s="7" t="s">
        <v>73</v>
      </c>
      <c r="C78" s="31">
        <v>0.84040000000000004</v>
      </c>
      <c r="D78" s="31">
        <v>0.90059999999999996</v>
      </c>
    </row>
    <row r="79" spans="1:9" x14ac:dyDescent="0.2">
      <c r="A79" s="7" t="s">
        <v>81</v>
      </c>
      <c r="C79" s="31">
        <v>0.14430000000000001</v>
      </c>
      <c r="D79" s="31">
        <v>0.15459999999999999</v>
      </c>
    </row>
    <row r="81" spans="1:10" x14ac:dyDescent="0.2">
      <c r="A81" s="7" t="s">
        <v>37</v>
      </c>
    </row>
    <row r="83" spans="1:10" ht="10.5" x14ac:dyDescent="0.25">
      <c r="A83" s="14" t="s">
        <v>1220</v>
      </c>
      <c r="D83" s="30" t="s">
        <v>39</v>
      </c>
    </row>
    <row r="84" spans="1:10" x14ac:dyDescent="0.2">
      <c r="A84" s="7" t="s">
        <v>853</v>
      </c>
    </row>
    <row r="85" spans="1:10" x14ac:dyDescent="0.2">
      <c r="A85" s="50" t="s">
        <v>854</v>
      </c>
    </row>
    <row r="86" spans="1:10" x14ac:dyDescent="0.2">
      <c r="A86" s="50"/>
    </row>
    <row r="87" spans="1:10" ht="22" customHeight="1" x14ac:dyDescent="0.2">
      <c r="A87" s="97" t="s">
        <v>1223</v>
      </c>
      <c r="B87" s="97"/>
      <c r="C87" s="97"/>
      <c r="D87" s="97"/>
      <c r="E87" s="97"/>
      <c r="F87" s="97"/>
      <c r="G87" s="97"/>
      <c r="H87" s="97"/>
      <c r="I87" s="97"/>
      <c r="J87" s="97"/>
    </row>
    <row r="89" spans="1:10" s="1" customFormat="1" ht="14" x14ac:dyDescent="0.25">
      <c r="A89" s="82" t="s">
        <v>1161</v>
      </c>
      <c r="B89" s="83"/>
      <c r="C89" s="83"/>
      <c r="D89" s="83"/>
      <c r="E89" s="83"/>
      <c r="F89" s="83"/>
      <c r="G89" s="83"/>
    </row>
    <row r="90" spans="1:10" ht="10.5" x14ac:dyDescent="0.2">
      <c r="A90" s="8" t="s">
        <v>7</v>
      </c>
    </row>
    <row r="91" spans="1:10" s="1" customFormat="1" ht="21" x14ac:dyDescent="0.25">
      <c r="A91" s="6" t="s">
        <v>2</v>
      </c>
      <c r="B91" s="6" t="s">
        <v>0</v>
      </c>
      <c r="C91" s="13" t="s">
        <v>30</v>
      </c>
      <c r="D91" s="13" t="s">
        <v>1</v>
      </c>
      <c r="E91" s="54" t="s">
        <v>6</v>
      </c>
      <c r="F91" s="12" t="s">
        <v>3</v>
      </c>
      <c r="G91" s="12" t="s">
        <v>5</v>
      </c>
    </row>
    <row r="92" spans="1:10" ht="10.5" x14ac:dyDescent="0.25">
      <c r="A92" s="16" t="s">
        <v>24</v>
      </c>
      <c r="B92" s="17"/>
      <c r="C92" s="17"/>
      <c r="D92" s="17"/>
      <c r="E92" s="18"/>
      <c r="F92" s="19"/>
      <c r="G92" s="18"/>
    </row>
    <row r="93" spans="1:10" ht="10.5" x14ac:dyDescent="0.25">
      <c r="A93" s="20" t="s">
        <v>43</v>
      </c>
      <c r="B93" s="21"/>
      <c r="C93" s="21"/>
      <c r="D93" s="21"/>
      <c r="E93" s="22"/>
      <c r="F93" s="23"/>
      <c r="G93" s="22"/>
    </row>
    <row r="94" spans="1:10" ht="20" x14ac:dyDescent="0.2">
      <c r="A94" s="21" t="s">
        <v>1162</v>
      </c>
      <c r="B94" s="21" t="s">
        <v>1163</v>
      </c>
      <c r="C94" s="57" t="s">
        <v>1164</v>
      </c>
      <c r="D94" s="24">
        <v>682</v>
      </c>
      <c r="E94" s="22">
        <v>0</v>
      </c>
      <c r="F94" s="23">
        <v>100</v>
      </c>
      <c r="G94" s="22">
        <v>0</v>
      </c>
    </row>
    <row r="95" spans="1:10" ht="10.5" x14ac:dyDescent="0.25">
      <c r="A95" s="20" t="s">
        <v>25</v>
      </c>
      <c r="B95" s="20"/>
      <c r="C95" s="20"/>
      <c r="D95" s="20"/>
      <c r="E95" s="25">
        <v>0</v>
      </c>
      <c r="F95" s="26">
        <v>100</v>
      </c>
      <c r="G95" s="25"/>
      <c r="H95" s="14"/>
      <c r="I95" s="14"/>
    </row>
    <row r="96" spans="1:10" x14ac:dyDescent="0.2">
      <c r="A96" s="21"/>
      <c r="B96" s="21"/>
      <c r="C96" s="21"/>
      <c r="D96" s="21"/>
      <c r="E96" s="22"/>
      <c r="F96" s="23"/>
      <c r="G96" s="22"/>
    </row>
    <row r="97" spans="1:9" ht="10.5" x14ac:dyDescent="0.25">
      <c r="A97" s="20" t="s">
        <v>26</v>
      </c>
      <c r="B97" s="20"/>
      <c r="C97" s="20"/>
      <c r="D97" s="20"/>
      <c r="E97" s="25">
        <v>0</v>
      </c>
      <c r="F97" s="26">
        <v>100</v>
      </c>
      <c r="G97" s="25"/>
      <c r="H97" s="14"/>
      <c r="I97" s="14"/>
    </row>
    <row r="98" spans="1:9" ht="10.5" x14ac:dyDescent="0.25">
      <c r="A98" s="20"/>
      <c r="B98" s="20"/>
      <c r="C98" s="20"/>
      <c r="D98" s="20"/>
      <c r="E98" s="25"/>
      <c r="F98" s="26"/>
      <c r="G98" s="25"/>
      <c r="H98" s="14"/>
      <c r="I98" s="14"/>
    </row>
    <row r="99" spans="1:9" ht="10.5" x14ac:dyDescent="0.25">
      <c r="A99" s="20" t="s">
        <v>28</v>
      </c>
      <c r="B99" s="20"/>
      <c r="C99" s="20"/>
      <c r="D99" s="20"/>
      <c r="E99" s="64">
        <v>0</v>
      </c>
      <c r="F99" s="64">
        <v>0</v>
      </c>
      <c r="G99" s="25"/>
      <c r="H99" s="14"/>
      <c r="I99" s="14"/>
    </row>
    <row r="100" spans="1:9" ht="10.5" x14ac:dyDescent="0.25">
      <c r="A100" s="20"/>
      <c r="B100" s="20"/>
      <c r="C100" s="20"/>
      <c r="D100" s="20"/>
      <c r="E100" s="25"/>
      <c r="F100" s="26"/>
      <c r="G100" s="25"/>
      <c r="H100" s="14"/>
      <c r="I100" s="14"/>
    </row>
    <row r="101" spans="1:9" ht="10.5" x14ac:dyDescent="0.25">
      <c r="A101" s="27" t="s">
        <v>27</v>
      </c>
      <c r="B101" s="27"/>
      <c r="C101" s="27"/>
      <c r="D101" s="27"/>
      <c r="E101" s="28">
        <v>0</v>
      </c>
      <c r="F101" s="29">
        <v>100</v>
      </c>
      <c r="G101" s="28"/>
      <c r="H101" s="14"/>
      <c r="I101" s="14"/>
    </row>
    <row r="103" spans="1:9" ht="10.5" x14ac:dyDescent="0.25">
      <c r="A103" s="14" t="s">
        <v>31</v>
      </c>
    </row>
    <row r="104" spans="1:9" ht="10.5" x14ac:dyDescent="0.25">
      <c r="A104" s="14" t="s">
        <v>1159</v>
      </c>
    </row>
    <row r="105" spans="1:9" ht="25.5" customHeight="1" x14ac:dyDescent="0.2">
      <c r="A105" s="96" t="s">
        <v>1165</v>
      </c>
      <c r="B105" s="96"/>
      <c r="C105" s="96"/>
      <c r="D105" s="96"/>
      <c r="E105" s="96"/>
      <c r="F105" s="96"/>
      <c r="G105" s="96"/>
    </row>
    <row r="107" spans="1:9" ht="10.5" x14ac:dyDescent="0.25">
      <c r="A107" s="14" t="s">
        <v>32</v>
      </c>
    </row>
    <row r="108" spans="1:9" ht="10.5" x14ac:dyDescent="0.25">
      <c r="A108" s="14" t="s">
        <v>33</v>
      </c>
    </row>
    <row r="109" spans="1:9" ht="10.5" x14ac:dyDescent="0.25">
      <c r="A109" s="14" t="s">
        <v>34</v>
      </c>
      <c r="B109" s="14"/>
      <c r="C109" s="30" t="s">
        <v>36</v>
      </c>
      <c r="D109" s="14" t="s">
        <v>35</v>
      </c>
    </row>
    <row r="110" spans="1:9" x14ac:dyDescent="0.2">
      <c r="A110" s="7" t="s">
        <v>72</v>
      </c>
      <c r="C110" s="31">
        <v>0</v>
      </c>
      <c r="D110" s="31">
        <v>0</v>
      </c>
    </row>
    <row r="111" spans="1:9" x14ac:dyDescent="0.2">
      <c r="A111" s="7" t="s">
        <v>80</v>
      </c>
      <c r="C111" s="31">
        <v>0</v>
      </c>
      <c r="D111" s="31">
        <v>0</v>
      </c>
    </row>
    <row r="112" spans="1:9" x14ac:dyDescent="0.2">
      <c r="A112" s="7" t="s">
        <v>73</v>
      </c>
      <c r="C112" s="31">
        <v>0</v>
      </c>
      <c r="D112" s="31">
        <v>0</v>
      </c>
    </row>
    <row r="113" spans="1:9" x14ac:dyDescent="0.2">
      <c r="A113" s="7" t="s">
        <v>81</v>
      </c>
      <c r="C113" s="31">
        <v>0</v>
      </c>
      <c r="D113" s="31">
        <v>0</v>
      </c>
    </row>
    <row r="115" spans="1:9" x14ac:dyDescent="0.2">
      <c r="A115" s="7" t="s">
        <v>37</v>
      </c>
    </row>
    <row r="117" spans="1:9" s="10" customFormat="1" ht="15.75" customHeight="1" x14ac:dyDescent="0.35">
      <c r="A117" s="86" t="s">
        <v>1220</v>
      </c>
      <c r="B117" s="87"/>
      <c r="C117" s="87"/>
      <c r="D117" s="30" t="s">
        <v>39</v>
      </c>
      <c r="F117" s="11"/>
      <c r="H117" s="7"/>
      <c r="I117" s="7"/>
    </row>
    <row r="118" spans="1:9" s="10" customFormat="1" x14ac:dyDescent="0.2">
      <c r="A118" s="7" t="s">
        <v>853</v>
      </c>
      <c r="B118" s="7"/>
      <c r="C118" s="7"/>
      <c r="D118" s="7"/>
      <c r="F118" s="11"/>
      <c r="H118" s="7"/>
      <c r="I118" s="7"/>
    </row>
    <row r="119" spans="1:9" s="10" customFormat="1" x14ac:dyDescent="0.2">
      <c r="A119" s="50" t="s">
        <v>854</v>
      </c>
      <c r="B119" s="7"/>
      <c r="C119" s="7"/>
      <c r="D119" s="7"/>
      <c r="F119" s="11"/>
      <c r="H119" s="7"/>
      <c r="I119" s="7"/>
    </row>
  </sheetData>
  <mergeCells count="14">
    <mergeCell ref="A48:G48"/>
    <mergeCell ref="A1:G1"/>
    <mergeCell ref="A19:G19"/>
    <mergeCell ref="A41:G41"/>
    <mergeCell ref="A43:G43"/>
    <mergeCell ref="A45:G45"/>
    <mergeCell ref="A117:C117"/>
    <mergeCell ref="A51:G51"/>
    <mergeCell ref="A53:G53"/>
    <mergeCell ref="A55:G55"/>
    <mergeCell ref="A71:G71"/>
    <mergeCell ref="A89:G89"/>
    <mergeCell ref="A105:G105"/>
    <mergeCell ref="A87:J87"/>
  </mergeCells>
  <conditionalFormatting sqref="F2:F3 F5:F6 F10 F12 F14 F16:F18 F20:F40 F42 F44 F46:F47 F49:F50 F52 F54 F56 F72:F86 F88 F90 F106:F65531">
    <cfRule type="cellIs" dxfId="27" priority="5" stopIfTrue="1" operator="between">
      <formula>0.009</formula>
      <formula>-0.009</formula>
    </cfRule>
  </conditionalFormatting>
  <conditionalFormatting sqref="F58:F64">
    <cfRule type="cellIs" dxfId="26" priority="1" stopIfTrue="1" operator="between">
      <formula>0.009</formula>
      <formula>-0.009</formula>
    </cfRule>
  </conditionalFormatting>
  <conditionalFormatting sqref="F66:F70">
    <cfRule type="cellIs" dxfId="25" priority="4" stopIfTrue="1" operator="between">
      <formula>0.009</formula>
      <formula>-0.009</formula>
    </cfRule>
  </conditionalFormatting>
  <conditionalFormatting sqref="F92:F98">
    <cfRule type="cellIs" dxfId="24" priority="3" stopIfTrue="1" operator="between">
      <formula>0.009</formula>
      <formula>-0.009</formula>
    </cfRule>
  </conditionalFormatting>
  <conditionalFormatting sqref="F100:F104">
    <cfRule type="cellIs" dxfId="23" priority="2" stopIfTrue="1" operator="between">
      <formula>0.009</formula>
      <formula>-0.009</formula>
    </cfRule>
  </conditionalFormatting>
  <hyperlinks>
    <hyperlink ref="A46" r:id="rId1" xr:uid="{00000000-0004-0000-1E00-000000000000}"/>
    <hyperlink ref="A39" r:id="rId2" xr:uid="{00000000-0004-0000-1E00-000001000000}"/>
    <hyperlink ref="A85" r:id="rId3" xr:uid="{00000000-0004-0000-1E00-000002000000}"/>
    <hyperlink ref="A119" r:id="rId4" xr:uid="{00000000-0004-0000-1E00-000003000000}"/>
  </hyperlinks>
  <pageMargins left="0.7" right="0.7" top="0.75" bottom="0.75" header="0.3" footer="0.3"/>
  <pageSetup paperSize="9" scale="40" orientation="portrait" r:id="rId5"/>
  <headerFooter>
    <oddFooter>&amp;C&amp;1#&amp;"Calibri"&amp;10&amp;K000000PUBLIC</oddFooter>
    <evenFooter>&amp;LPUBLIC</evenFooter>
    <firstFooter>&amp;LPUBLIC</firstFooter>
  </headerFooter>
  <colBreaks count="2" manualBreakCount="2">
    <brk id="8" max="141" man="1"/>
    <brk id="9" max="141"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78"/>
  <sheetViews>
    <sheetView showGridLines="0" zoomScaleNormal="100" zoomScaleSheetLayoutView="100" workbookViewId="0">
      <selection sqref="A1:G1"/>
    </sheetView>
  </sheetViews>
  <sheetFormatPr defaultColWidth="9.26953125" defaultRowHeight="10" x14ac:dyDescent="0.2"/>
  <cols>
    <col min="1" max="1" width="38.7265625" style="7" bestFit="1" customWidth="1"/>
    <col min="2" max="2" width="60" style="7" customWidth="1"/>
    <col min="3" max="3" width="15.26953125" style="7" bestFit="1" customWidth="1"/>
    <col min="4" max="4" width="14.7265625" style="7" bestFit="1" customWidth="1"/>
    <col min="5" max="5" width="25.81640625" style="10" customWidth="1"/>
    <col min="6" max="6" width="13.54296875" style="11" bestFit="1" customWidth="1"/>
    <col min="7" max="7" width="11" style="10" customWidth="1"/>
    <col min="8" max="16384" width="9.26953125" style="7"/>
  </cols>
  <sheetData>
    <row r="1" spans="1:9" s="1" customFormat="1" ht="15" customHeight="1" x14ac:dyDescent="0.25">
      <c r="A1" s="82" t="s">
        <v>1166</v>
      </c>
      <c r="B1" s="83"/>
      <c r="C1" s="83"/>
      <c r="D1" s="83"/>
      <c r="E1" s="83"/>
      <c r="F1" s="83"/>
      <c r="G1" s="83"/>
    </row>
    <row r="2" spans="1:9" s="1" customFormat="1" ht="11.5" x14ac:dyDescent="0.25">
      <c r="A2" s="34" t="s">
        <v>1122</v>
      </c>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20" t="s">
        <v>28</v>
      </c>
      <c r="B5" s="20"/>
      <c r="C5" s="20"/>
      <c r="D5" s="20"/>
      <c r="E5" s="25">
        <v>0</v>
      </c>
      <c r="F5" s="65">
        <v>100</v>
      </c>
      <c r="G5" s="25"/>
      <c r="H5" s="14"/>
      <c r="I5" s="14"/>
    </row>
    <row r="6" spans="1:9" ht="10.5" x14ac:dyDescent="0.25">
      <c r="A6" s="20"/>
      <c r="B6" s="20"/>
      <c r="C6" s="20"/>
      <c r="D6" s="20"/>
      <c r="E6" s="25"/>
      <c r="F6" s="26"/>
      <c r="G6" s="25"/>
      <c r="H6" s="14"/>
      <c r="I6" s="14"/>
    </row>
    <row r="7" spans="1:9" ht="10.5" x14ac:dyDescent="0.25">
      <c r="A7" s="27" t="s">
        <v>27</v>
      </c>
      <c r="B7" s="27"/>
      <c r="C7" s="27"/>
      <c r="D7" s="27"/>
      <c r="E7" s="28">
        <v>0</v>
      </c>
      <c r="F7" s="28">
        <v>100</v>
      </c>
      <c r="G7" s="28"/>
      <c r="H7" s="14"/>
      <c r="I7" s="14"/>
    </row>
    <row r="9" spans="1:9" ht="10.5" x14ac:dyDescent="0.25">
      <c r="A9" s="14" t="s">
        <v>32</v>
      </c>
    </row>
    <row r="10" spans="1:9" ht="10.5" x14ac:dyDescent="0.25">
      <c r="A10" s="14" t="s">
        <v>33</v>
      </c>
    </row>
    <row r="11" spans="1:9" s="11" customFormat="1" ht="10.5" x14ac:dyDescent="0.25">
      <c r="A11" s="14" t="s">
        <v>34</v>
      </c>
      <c r="B11" s="14"/>
      <c r="C11" s="30" t="s">
        <v>36</v>
      </c>
      <c r="D11" s="14" t="s">
        <v>1143</v>
      </c>
      <c r="E11" s="10"/>
      <c r="G11" s="10"/>
      <c r="H11" s="7"/>
      <c r="I11" s="7"/>
    </row>
    <row r="12" spans="1:9" s="11" customFormat="1" x14ac:dyDescent="0.2">
      <c r="A12" s="7" t="s">
        <v>72</v>
      </c>
      <c r="B12" s="7"/>
      <c r="C12" s="62" t="s">
        <v>1144</v>
      </c>
      <c r="D12" s="66">
        <v>32.607100000000003</v>
      </c>
      <c r="E12" s="10"/>
      <c r="G12" s="10"/>
      <c r="H12" s="7"/>
      <c r="I12" s="7"/>
    </row>
    <row r="13" spans="1:9" s="11" customFormat="1" x14ac:dyDescent="0.2">
      <c r="A13" s="7" t="s">
        <v>76</v>
      </c>
      <c r="B13" s="7"/>
      <c r="C13" s="62" t="s">
        <v>1144</v>
      </c>
      <c r="D13" s="66">
        <v>15.0351</v>
      </c>
      <c r="E13" s="10"/>
      <c r="G13" s="10"/>
      <c r="H13" s="7"/>
      <c r="I13" s="7"/>
    </row>
    <row r="14" spans="1:9" s="11" customFormat="1" x14ac:dyDescent="0.2">
      <c r="A14" s="7" t="s">
        <v>77</v>
      </c>
      <c r="B14" s="7"/>
      <c r="C14" s="62" t="s">
        <v>1144</v>
      </c>
      <c r="D14" s="66">
        <v>14.7667</v>
      </c>
      <c r="E14" s="10"/>
      <c r="G14" s="10"/>
      <c r="H14" s="7"/>
      <c r="I14" s="7"/>
    </row>
    <row r="15" spans="1:9" s="11" customFormat="1" x14ac:dyDescent="0.2">
      <c r="A15" s="7" t="s">
        <v>73</v>
      </c>
      <c r="B15" s="7"/>
      <c r="C15" s="62" t="s">
        <v>1144</v>
      </c>
      <c r="D15" s="66">
        <v>28.6858</v>
      </c>
      <c r="E15" s="10"/>
      <c r="G15" s="10"/>
      <c r="H15" s="7"/>
      <c r="I15" s="7"/>
    </row>
    <row r="16" spans="1:9" s="11" customFormat="1" x14ac:dyDescent="0.2">
      <c r="A16" s="7" t="s">
        <v>78</v>
      </c>
      <c r="B16" s="7"/>
      <c r="C16" s="62" t="s">
        <v>1144</v>
      </c>
      <c r="D16" s="66">
        <v>13.3317</v>
      </c>
      <c r="E16" s="10"/>
      <c r="G16" s="10"/>
      <c r="H16" s="7"/>
      <c r="I16" s="7"/>
    </row>
    <row r="17" spans="1:9" s="11" customFormat="1" x14ac:dyDescent="0.2">
      <c r="A17" s="7" t="s">
        <v>79</v>
      </c>
      <c r="B17" s="7"/>
      <c r="C17" s="62" t="s">
        <v>1144</v>
      </c>
      <c r="D17" s="66">
        <v>13.100899999999999</v>
      </c>
      <c r="E17" s="10"/>
      <c r="G17" s="10"/>
      <c r="H17" s="7"/>
      <c r="I17" s="7"/>
    </row>
    <row r="19" spans="1:9" s="11" customFormat="1" x14ac:dyDescent="0.2">
      <c r="A19" s="7" t="s">
        <v>37</v>
      </c>
      <c r="B19" s="7"/>
      <c r="C19" s="7"/>
      <c r="D19" s="7"/>
      <c r="E19" s="10"/>
      <c r="G19" s="10"/>
      <c r="H19" s="7"/>
      <c r="I19" s="7"/>
    </row>
    <row r="20" spans="1:9" x14ac:dyDescent="0.2">
      <c r="A20" s="7" t="s">
        <v>1145</v>
      </c>
    </row>
    <row r="22" spans="1:9" s="11" customFormat="1" ht="10.5" x14ac:dyDescent="0.25">
      <c r="A22" s="14" t="s">
        <v>38</v>
      </c>
      <c r="B22" s="7"/>
      <c r="C22" s="7"/>
      <c r="D22" s="30" t="s">
        <v>39</v>
      </c>
      <c r="E22" s="10"/>
      <c r="G22" s="10"/>
      <c r="H22" s="7"/>
      <c r="I22" s="7"/>
    </row>
    <row r="24" spans="1:9" s="11" customFormat="1" ht="10.5" x14ac:dyDescent="0.25">
      <c r="A24" s="14" t="s">
        <v>934</v>
      </c>
      <c r="B24" s="7"/>
      <c r="C24" s="7"/>
      <c r="D24" s="63" t="s">
        <v>1144</v>
      </c>
      <c r="E24" s="10"/>
      <c r="G24" s="10"/>
      <c r="H24" s="7"/>
      <c r="I24" s="7"/>
    </row>
    <row r="25" spans="1:9" s="11" customFormat="1" x14ac:dyDescent="0.2">
      <c r="A25" s="7" t="s">
        <v>1167</v>
      </c>
      <c r="B25" s="7"/>
      <c r="C25" s="7"/>
      <c r="D25" s="33"/>
      <c r="E25" s="10"/>
      <c r="G25" s="10"/>
      <c r="H25" s="7"/>
      <c r="I25" s="7"/>
    </row>
    <row r="27" spans="1:9" s="11" customFormat="1" ht="10.5" x14ac:dyDescent="0.25">
      <c r="A27" s="14" t="s">
        <v>852</v>
      </c>
      <c r="B27" s="7"/>
      <c r="C27" s="7"/>
      <c r="D27" s="30" t="s">
        <v>39</v>
      </c>
      <c r="E27" s="10"/>
      <c r="G27" s="10"/>
      <c r="H27" s="7"/>
      <c r="I27" s="7"/>
    </row>
    <row r="28" spans="1:9" s="11" customFormat="1" x14ac:dyDescent="0.2">
      <c r="A28" s="7" t="s">
        <v>853</v>
      </c>
      <c r="B28" s="7"/>
      <c r="C28" s="7"/>
      <c r="D28" s="7"/>
      <c r="E28" s="10"/>
      <c r="G28" s="10"/>
      <c r="H28" s="7"/>
      <c r="I28" s="7"/>
    </row>
    <row r="29" spans="1:9" x14ac:dyDescent="0.2">
      <c r="A29" s="50" t="s">
        <v>854</v>
      </c>
    </row>
    <row r="31" spans="1:9" ht="24.75" customHeight="1" x14ac:dyDescent="0.35">
      <c r="A31" s="89" t="s">
        <v>1168</v>
      </c>
      <c r="B31" s="90"/>
      <c r="C31" s="90"/>
      <c r="D31" s="90"/>
      <c r="E31" s="90"/>
      <c r="F31" s="90"/>
      <c r="G31" s="90"/>
    </row>
    <row r="33" spans="1:7" ht="39" customHeight="1" x14ac:dyDescent="0.35">
      <c r="A33" s="89" t="s">
        <v>1169</v>
      </c>
      <c r="B33" s="90"/>
      <c r="C33" s="90"/>
      <c r="D33" s="90"/>
      <c r="E33" s="90"/>
      <c r="F33" s="90"/>
      <c r="G33" s="90"/>
    </row>
    <row r="34" spans="1:7" x14ac:dyDescent="0.2">
      <c r="A34" s="50" t="s">
        <v>1150</v>
      </c>
    </row>
    <row r="36" spans="1:7" ht="24.75" customHeight="1" x14ac:dyDescent="0.35">
      <c r="A36" s="89" t="s">
        <v>1170</v>
      </c>
      <c r="B36" s="90"/>
      <c r="C36" s="90"/>
      <c r="D36" s="90"/>
      <c r="E36" s="90"/>
      <c r="F36" s="90"/>
      <c r="G36" s="90"/>
    </row>
    <row r="38" spans="1:7" ht="10.5" x14ac:dyDescent="0.25">
      <c r="A38" s="14" t="s">
        <v>1171</v>
      </c>
    </row>
    <row r="39" spans="1:7" ht="10.5" x14ac:dyDescent="0.25">
      <c r="A39" s="14"/>
    </row>
    <row r="40" spans="1:7" ht="47.25" customHeight="1" x14ac:dyDescent="0.2">
      <c r="A40" s="94" t="s">
        <v>1172</v>
      </c>
      <c r="B40" s="94"/>
      <c r="C40" s="94"/>
      <c r="D40" s="94"/>
      <c r="E40" s="94"/>
      <c r="F40" s="94"/>
      <c r="G40" s="94"/>
    </row>
    <row r="41" spans="1:7" ht="10.5" x14ac:dyDescent="0.25">
      <c r="A41" s="14"/>
    </row>
    <row r="42" spans="1:7" ht="27" customHeight="1" x14ac:dyDescent="0.25">
      <c r="A42" s="86" t="s">
        <v>1154</v>
      </c>
      <c r="B42" s="86"/>
      <c r="C42" s="86"/>
      <c r="D42" s="86"/>
      <c r="E42" s="86"/>
      <c r="F42" s="86"/>
      <c r="G42" s="86"/>
    </row>
    <row r="44" spans="1:7" s="1" customFormat="1" ht="14" x14ac:dyDescent="0.25">
      <c r="A44" s="82" t="s">
        <v>1173</v>
      </c>
      <c r="B44" s="83"/>
      <c r="C44" s="83"/>
      <c r="D44" s="83"/>
      <c r="E44" s="83"/>
      <c r="F44" s="83"/>
      <c r="G44" s="83"/>
    </row>
    <row r="45" spans="1:7" ht="10.5" x14ac:dyDescent="0.2">
      <c r="A45" s="8" t="s">
        <v>7</v>
      </c>
    </row>
    <row r="46" spans="1:7" s="1" customFormat="1" ht="21" x14ac:dyDescent="0.25">
      <c r="A46" s="6" t="s">
        <v>2</v>
      </c>
      <c r="B46" s="6" t="s">
        <v>0</v>
      </c>
      <c r="C46" s="13" t="s">
        <v>30</v>
      </c>
      <c r="D46" s="13" t="s">
        <v>1</v>
      </c>
      <c r="E46" s="54" t="s">
        <v>6</v>
      </c>
      <c r="F46" s="12" t="s">
        <v>3</v>
      </c>
      <c r="G46" s="12" t="s">
        <v>5</v>
      </c>
    </row>
    <row r="47" spans="1:7" ht="10.5" x14ac:dyDescent="0.25">
      <c r="A47" s="16" t="s">
        <v>24</v>
      </c>
      <c r="B47" s="17"/>
      <c r="C47" s="17"/>
      <c r="D47" s="17"/>
      <c r="E47" s="18"/>
      <c r="F47" s="19"/>
      <c r="G47" s="18"/>
    </row>
    <row r="48" spans="1:7" ht="10.5" x14ac:dyDescent="0.25">
      <c r="A48" s="20" t="s">
        <v>43</v>
      </c>
      <c r="B48" s="21"/>
      <c r="C48" s="21"/>
      <c r="D48" s="21"/>
      <c r="E48" s="22"/>
      <c r="F48" s="23"/>
      <c r="G48" s="22"/>
    </row>
    <row r="49" spans="1:9" ht="10.5" x14ac:dyDescent="0.25">
      <c r="A49" s="21" t="s">
        <v>1156</v>
      </c>
      <c r="B49" s="21" t="s">
        <v>1157</v>
      </c>
      <c r="C49" s="21" t="s">
        <v>1158</v>
      </c>
      <c r="D49" s="24">
        <v>1510</v>
      </c>
      <c r="E49" s="25">
        <v>4742.4838903999998</v>
      </c>
      <c r="F49" s="23">
        <v>100.00000001195799</v>
      </c>
      <c r="G49" s="22">
        <v>4.165</v>
      </c>
    </row>
    <row r="50" spans="1:9" ht="10.5" x14ac:dyDescent="0.25">
      <c r="A50" s="20" t="s">
        <v>25</v>
      </c>
      <c r="B50" s="20"/>
      <c r="C50" s="20"/>
      <c r="D50" s="20"/>
      <c r="E50" s="25">
        <f>SUM(E48:E49)</f>
        <v>4742.4838903999998</v>
      </c>
      <c r="F50" s="26">
        <f>SUM(F48:F49)</f>
        <v>100.00000001195799</v>
      </c>
      <c r="G50" s="25"/>
      <c r="H50" s="14"/>
      <c r="I50" s="14"/>
    </row>
    <row r="51" spans="1:9" x14ac:dyDescent="0.2">
      <c r="A51" s="21"/>
      <c r="B51" s="21"/>
      <c r="C51" s="21"/>
      <c r="D51" s="21"/>
      <c r="E51" s="22"/>
      <c r="F51" s="23"/>
      <c r="G51" s="22"/>
    </row>
    <row r="52" spans="1:9" ht="10.5" x14ac:dyDescent="0.25">
      <c r="A52" s="20" t="s">
        <v>26</v>
      </c>
      <c r="B52" s="20"/>
      <c r="C52" s="20"/>
      <c r="D52" s="20"/>
      <c r="E52" s="25">
        <f>E50</f>
        <v>4742.4838903999998</v>
      </c>
      <c r="F52" s="26">
        <f>F50</f>
        <v>100.00000001195799</v>
      </c>
      <c r="G52" s="25"/>
      <c r="H52" s="14"/>
      <c r="I52" s="14"/>
    </row>
    <row r="53" spans="1:9" ht="10.5" x14ac:dyDescent="0.25">
      <c r="A53" s="20"/>
      <c r="B53" s="20"/>
      <c r="C53" s="20"/>
      <c r="D53" s="20"/>
      <c r="E53" s="25"/>
      <c r="F53" s="26"/>
      <c r="G53" s="25"/>
      <c r="H53" s="14"/>
      <c r="I53" s="14"/>
    </row>
    <row r="54" spans="1:9" ht="10.5" x14ac:dyDescent="0.25">
      <c r="A54" s="20" t="s">
        <v>28</v>
      </c>
      <c r="B54" s="20"/>
      <c r="C54" s="20"/>
      <c r="D54" s="20"/>
      <c r="E54" s="64">
        <v>0</v>
      </c>
      <c r="F54" s="64">
        <v>0</v>
      </c>
      <c r="G54" s="25"/>
      <c r="H54" s="14"/>
      <c r="I54" s="14"/>
    </row>
    <row r="55" spans="1:9" ht="10.5" x14ac:dyDescent="0.25">
      <c r="A55" s="20"/>
      <c r="B55" s="20"/>
      <c r="C55" s="20"/>
      <c r="D55" s="20"/>
      <c r="E55" s="25"/>
      <c r="F55" s="26"/>
      <c r="G55" s="25"/>
      <c r="H55" s="14"/>
      <c r="I55" s="14"/>
    </row>
    <row r="56" spans="1:9" ht="10.5" x14ac:dyDescent="0.25">
      <c r="A56" s="27" t="s">
        <v>27</v>
      </c>
      <c r="B56" s="27"/>
      <c r="C56" s="27"/>
      <c r="D56" s="27"/>
      <c r="E56" s="28">
        <v>4742.4838903999998</v>
      </c>
      <c r="F56" s="29">
        <v>100</v>
      </c>
      <c r="G56" s="28"/>
      <c r="H56" s="14"/>
      <c r="I56" s="14"/>
    </row>
    <row r="58" spans="1:9" ht="10.5" x14ac:dyDescent="0.25">
      <c r="A58" s="14" t="s">
        <v>31</v>
      </c>
    </row>
    <row r="59" spans="1:9" ht="10.5" x14ac:dyDescent="0.25">
      <c r="A59" s="51" t="s">
        <v>1159</v>
      </c>
    </row>
    <row r="60" spans="1:9" ht="10.5" x14ac:dyDescent="0.2">
      <c r="A60" s="95" t="s">
        <v>1160</v>
      </c>
      <c r="B60" s="95"/>
      <c r="C60" s="95"/>
      <c r="D60" s="95"/>
      <c r="E60" s="95"/>
      <c r="F60" s="95"/>
      <c r="G60" s="95"/>
    </row>
    <row r="62" spans="1:9" ht="10.5" x14ac:dyDescent="0.25">
      <c r="A62" s="14" t="s">
        <v>32</v>
      </c>
    </row>
    <row r="63" spans="1:9" ht="10.5" x14ac:dyDescent="0.25">
      <c r="A63" s="14" t="s">
        <v>33</v>
      </c>
    </row>
    <row r="64" spans="1:9" ht="10.5" x14ac:dyDescent="0.25">
      <c r="A64" s="14" t="s">
        <v>34</v>
      </c>
      <c r="B64" s="14"/>
      <c r="C64" s="30" t="s">
        <v>36</v>
      </c>
      <c r="D64" s="14" t="s">
        <v>35</v>
      </c>
    </row>
    <row r="65" spans="1:9" x14ac:dyDescent="0.2">
      <c r="A65" s="7" t="s">
        <v>72</v>
      </c>
      <c r="C65" s="31">
        <v>0.35659999999999997</v>
      </c>
      <c r="D65" s="31">
        <v>0.38219999999999998</v>
      </c>
    </row>
    <row r="66" spans="1:9" s="10" customFormat="1" x14ac:dyDescent="0.2">
      <c r="A66" s="7" t="s">
        <v>76</v>
      </c>
      <c r="B66" s="7"/>
      <c r="C66" s="31">
        <v>0.16439999999999999</v>
      </c>
      <c r="D66" s="31">
        <v>0.1762</v>
      </c>
      <c r="F66" s="11"/>
      <c r="H66" s="7"/>
      <c r="I66" s="7"/>
    </row>
    <row r="67" spans="1:9" s="10" customFormat="1" x14ac:dyDescent="0.2">
      <c r="A67" s="7" t="s">
        <v>77</v>
      </c>
      <c r="B67" s="7"/>
      <c r="C67" s="31">
        <v>0.1615</v>
      </c>
      <c r="D67" s="31">
        <v>0.17299999999999999</v>
      </c>
      <c r="F67" s="11"/>
      <c r="H67" s="7"/>
      <c r="I67" s="7"/>
    </row>
    <row r="68" spans="1:9" s="10" customFormat="1" x14ac:dyDescent="0.2">
      <c r="A68" s="7" t="s">
        <v>73</v>
      </c>
      <c r="B68" s="7"/>
      <c r="C68" s="31">
        <v>0.36470000000000002</v>
      </c>
      <c r="D68" s="31">
        <v>0.39090000000000003</v>
      </c>
      <c r="F68" s="11"/>
      <c r="H68" s="7"/>
      <c r="I68" s="7"/>
    </row>
    <row r="69" spans="1:9" s="10" customFormat="1" x14ac:dyDescent="0.2">
      <c r="A69" s="7" t="s">
        <v>78</v>
      </c>
      <c r="B69" s="7"/>
      <c r="C69" s="31">
        <v>0.16950000000000001</v>
      </c>
      <c r="D69" s="31">
        <v>0.1817</v>
      </c>
      <c r="F69" s="11"/>
      <c r="H69" s="7"/>
      <c r="I69" s="7"/>
    </row>
    <row r="70" spans="1:9" s="10" customFormat="1" x14ac:dyDescent="0.2">
      <c r="A70" s="7" t="s">
        <v>79</v>
      </c>
      <c r="B70" s="7"/>
      <c r="C70" s="31">
        <v>0.1666</v>
      </c>
      <c r="D70" s="31">
        <v>0.17849999999999999</v>
      </c>
      <c r="F70" s="11"/>
      <c r="H70" s="7"/>
      <c r="I70" s="7"/>
    </row>
    <row r="72" spans="1:9" s="10" customFormat="1" x14ac:dyDescent="0.2">
      <c r="A72" s="7" t="s">
        <v>37</v>
      </c>
      <c r="B72" s="7"/>
      <c r="C72" s="7"/>
      <c r="D72" s="7"/>
      <c r="F72" s="11"/>
      <c r="H72" s="7"/>
      <c r="I72" s="7"/>
    </row>
    <row r="74" spans="1:9" s="10" customFormat="1" ht="10.5" x14ac:dyDescent="0.25">
      <c r="A74" s="14" t="s">
        <v>1220</v>
      </c>
      <c r="B74" s="7"/>
      <c r="C74" s="7"/>
      <c r="D74" s="30" t="s">
        <v>39</v>
      </c>
      <c r="F74" s="11"/>
      <c r="H74" s="7"/>
      <c r="I74" s="7"/>
    </row>
    <row r="75" spans="1:9" s="10" customFormat="1" x14ac:dyDescent="0.2">
      <c r="A75" s="7" t="s">
        <v>853</v>
      </c>
      <c r="B75" s="7"/>
      <c r="C75" s="7"/>
      <c r="D75" s="7"/>
      <c r="F75" s="11"/>
      <c r="H75" s="7"/>
      <c r="I75" s="7"/>
    </row>
    <row r="76" spans="1:9" s="10" customFormat="1" x14ac:dyDescent="0.2">
      <c r="A76" s="50" t="s">
        <v>854</v>
      </c>
      <c r="B76" s="7"/>
      <c r="C76" s="7"/>
      <c r="D76" s="7"/>
      <c r="F76" s="11"/>
      <c r="H76" s="7"/>
      <c r="I76" s="7"/>
    </row>
    <row r="78" spans="1:9" ht="26.5" customHeight="1" x14ac:dyDescent="0.2">
      <c r="A78" s="100" t="s">
        <v>1223</v>
      </c>
      <c r="B78" s="100"/>
      <c r="C78" s="100"/>
      <c r="D78" s="100"/>
      <c r="E78" s="100"/>
      <c r="F78" s="100"/>
      <c r="G78" s="100"/>
    </row>
  </sheetData>
  <mergeCells count="9">
    <mergeCell ref="A78:G78"/>
    <mergeCell ref="A44:G44"/>
    <mergeCell ref="A60:G60"/>
    <mergeCell ref="A1:G1"/>
    <mergeCell ref="A31:G31"/>
    <mergeCell ref="A33:G33"/>
    <mergeCell ref="A36:G36"/>
    <mergeCell ref="A40:G40"/>
    <mergeCell ref="A42:G42"/>
  </mergeCells>
  <conditionalFormatting sqref="F2:F3 F6 F8:F30 F32 F34:F35 F37:F39 F41 F43 F45 F47:F53 F61:F77 F79:F65528">
    <cfRule type="cellIs" dxfId="22" priority="2" stopIfTrue="1" operator="between">
      <formula>0.009</formula>
      <formula>-0.009</formula>
    </cfRule>
  </conditionalFormatting>
  <conditionalFormatting sqref="F55:F59">
    <cfRule type="cellIs" dxfId="21" priority="1" stopIfTrue="1" operator="between">
      <formula>0.009</formula>
      <formula>-0.009</formula>
    </cfRule>
  </conditionalFormatting>
  <hyperlinks>
    <hyperlink ref="A34" r:id="rId1" xr:uid="{00000000-0004-0000-1F00-000000000000}"/>
    <hyperlink ref="A29" r:id="rId2" xr:uid="{00000000-0004-0000-1F00-000001000000}"/>
    <hyperlink ref="A76" r:id="rId3" xr:uid="{00000000-0004-0000-1F00-000002000000}"/>
  </hyperlinks>
  <pageMargins left="0.7" right="0.7" top="0.75" bottom="0.75" header="0.3" footer="0.3"/>
  <pageSetup paperSize="9" scale="46" orientation="portrait" r:id="rId4"/>
  <headerFooter>
    <oddFooter>&amp;C&amp;1#&amp;"Calibri"&amp;10&amp;K000000PUBLIC</oddFooter>
    <evenFooter>&amp;LPUBLIC</evenFooter>
    <firstFooter>&amp;LPUBLIC</firstFooter>
  </headerFooter>
  <colBreaks count="1" manualBreakCount="1">
    <brk id="8"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J164"/>
  <sheetViews>
    <sheetView workbookViewId="0">
      <selection sqref="A1:G1"/>
    </sheetView>
  </sheetViews>
  <sheetFormatPr defaultColWidth="9.1796875" defaultRowHeight="10" x14ac:dyDescent="0.2"/>
  <cols>
    <col min="1" max="1" width="38.7265625" style="7" bestFit="1" customWidth="1"/>
    <col min="2" max="2" width="58" style="7" bestFit="1" customWidth="1"/>
    <col min="3" max="3" width="15.269531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9" s="1" customFormat="1" ht="15" customHeight="1" x14ac:dyDescent="0.25">
      <c r="A1" s="82" t="s">
        <v>1174</v>
      </c>
      <c r="B1" s="83"/>
      <c r="C1" s="83"/>
      <c r="D1" s="83"/>
      <c r="E1" s="83"/>
      <c r="F1" s="83"/>
      <c r="G1" s="83"/>
    </row>
    <row r="2" spans="1:9" s="1" customFormat="1" ht="11.5" x14ac:dyDescent="0.25">
      <c r="A2" s="34" t="s">
        <v>1122</v>
      </c>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1134</v>
      </c>
      <c r="D4" s="13" t="s">
        <v>1</v>
      </c>
      <c r="E4" s="54" t="s">
        <v>6</v>
      </c>
      <c r="F4" s="12" t="s">
        <v>3</v>
      </c>
      <c r="G4" s="12" t="s">
        <v>5</v>
      </c>
    </row>
    <row r="5" spans="1:9" ht="10.5" x14ac:dyDescent="0.25">
      <c r="A5" s="16" t="s">
        <v>24</v>
      </c>
      <c r="B5" s="17"/>
      <c r="C5" s="17"/>
      <c r="D5" s="17"/>
      <c r="E5" s="18"/>
      <c r="F5" s="19"/>
      <c r="G5" s="18"/>
    </row>
    <row r="6" spans="1:9" ht="10.5" x14ac:dyDescent="0.25">
      <c r="A6" s="20" t="s">
        <v>1175</v>
      </c>
      <c r="B6" s="21"/>
      <c r="C6" s="21"/>
      <c r="D6" s="21"/>
      <c r="E6" s="22"/>
      <c r="F6" s="23"/>
      <c r="G6" s="22"/>
    </row>
    <row r="7" spans="1:9" x14ac:dyDescent="0.2">
      <c r="A7" s="21" t="s">
        <v>1139</v>
      </c>
      <c r="B7" s="21" t="s">
        <v>1140</v>
      </c>
      <c r="C7" s="21" t="s">
        <v>1176</v>
      </c>
      <c r="D7" s="24">
        <v>1000</v>
      </c>
      <c r="E7" s="22">
        <v>0</v>
      </c>
      <c r="F7" s="22">
        <v>0</v>
      </c>
      <c r="G7" s="22">
        <v>0</v>
      </c>
    </row>
    <row r="8" spans="1:9" ht="10.5" x14ac:dyDescent="0.25">
      <c r="A8" s="20" t="s">
        <v>25</v>
      </c>
      <c r="B8" s="20"/>
      <c r="C8" s="20"/>
      <c r="D8" s="20"/>
      <c r="E8" s="25">
        <f>SUM(E6:E7)</f>
        <v>0</v>
      </c>
      <c r="F8" s="25">
        <f>SUM(F6:F7)</f>
        <v>0</v>
      </c>
      <c r="G8" s="25"/>
      <c r="H8" s="14"/>
      <c r="I8" s="14"/>
    </row>
    <row r="9" spans="1:9" x14ac:dyDescent="0.2">
      <c r="A9" s="21"/>
      <c r="B9" s="21"/>
      <c r="C9" s="21"/>
      <c r="D9" s="21"/>
      <c r="E9" s="22"/>
      <c r="F9" s="23"/>
      <c r="G9" s="22"/>
    </row>
    <row r="10" spans="1:9" ht="10.5" x14ac:dyDescent="0.25">
      <c r="A10" s="20" t="s">
        <v>26</v>
      </c>
      <c r="B10" s="20"/>
      <c r="C10" s="20"/>
      <c r="D10" s="20"/>
      <c r="E10" s="25">
        <f>E8</f>
        <v>0</v>
      </c>
      <c r="F10" s="25">
        <f>F8</f>
        <v>0</v>
      </c>
      <c r="G10" s="25"/>
      <c r="H10" s="14"/>
      <c r="I10" s="14"/>
    </row>
    <row r="11" spans="1:9" ht="10.5" x14ac:dyDescent="0.25">
      <c r="A11" s="20"/>
      <c r="B11" s="20"/>
      <c r="C11" s="20"/>
      <c r="D11" s="20"/>
      <c r="E11" s="25"/>
      <c r="F11" s="26"/>
      <c r="G11" s="25"/>
      <c r="H11" s="14"/>
      <c r="I11" s="14"/>
    </row>
    <row r="12" spans="1:9" ht="10.5" x14ac:dyDescent="0.25">
      <c r="A12" s="20" t="s">
        <v>28</v>
      </c>
      <c r="B12" s="20"/>
      <c r="C12" s="20"/>
      <c r="D12" s="20"/>
      <c r="E12" s="25">
        <f>E14-(E8)</f>
        <v>1250.9639999999999</v>
      </c>
      <c r="F12" s="25">
        <f>F14-(F8)</f>
        <v>100</v>
      </c>
      <c r="G12" s="25"/>
      <c r="H12" s="14"/>
      <c r="I12" s="14"/>
    </row>
    <row r="13" spans="1:9" ht="10.5" x14ac:dyDescent="0.25">
      <c r="A13" s="20"/>
      <c r="B13" s="20"/>
      <c r="C13" s="20"/>
      <c r="D13" s="20"/>
      <c r="E13" s="25"/>
      <c r="F13" s="26"/>
      <c r="G13" s="25"/>
      <c r="H13" s="14"/>
      <c r="I13" s="14"/>
    </row>
    <row r="14" spans="1:9" ht="10.5" x14ac:dyDescent="0.25">
      <c r="A14" s="27" t="s">
        <v>27</v>
      </c>
      <c r="B14" s="27"/>
      <c r="C14" s="27"/>
      <c r="D14" s="27"/>
      <c r="E14" s="28">
        <v>1250.9639999999999</v>
      </c>
      <c r="F14" s="29">
        <v>100</v>
      </c>
      <c r="G14" s="28"/>
      <c r="H14" s="14"/>
      <c r="I14" s="14"/>
    </row>
    <row r="16" spans="1:9" ht="10.5" x14ac:dyDescent="0.25">
      <c r="A16" s="14" t="s">
        <v>31</v>
      </c>
    </row>
    <row r="17" spans="1:9" ht="10.5" x14ac:dyDescent="0.25">
      <c r="A17" s="67" t="s">
        <v>1141</v>
      </c>
    </row>
    <row r="18" spans="1:9" ht="29.25" customHeight="1" x14ac:dyDescent="0.2">
      <c r="A18" s="98" t="s">
        <v>1142</v>
      </c>
      <c r="B18" s="99"/>
      <c r="C18" s="99"/>
      <c r="D18" s="99"/>
      <c r="E18" s="99"/>
      <c r="F18" s="99"/>
      <c r="G18" s="99"/>
    </row>
    <row r="20" spans="1:9" ht="10.5" x14ac:dyDescent="0.25">
      <c r="A20" s="14" t="s">
        <v>32</v>
      </c>
    </row>
    <row r="21" spans="1:9" ht="10.5" x14ac:dyDescent="0.25">
      <c r="A21" s="14" t="s">
        <v>33</v>
      </c>
    </row>
    <row r="22" spans="1:9" ht="10.5" x14ac:dyDescent="0.25">
      <c r="A22" s="14" t="s">
        <v>34</v>
      </c>
      <c r="B22" s="14"/>
      <c r="C22" s="30" t="s">
        <v>36</v>
      </c>
      <c r="D22" s="14" t="s">
        <v>35</v>
      </c>
    </row>
    <row r="23" spans="1:9" x14ac:dyDescent="0.2">
      <c r="A23" s="7" t="s">
        <v>995</v>
      </c>
      <c r="C23" s="31">
        <v>4894.1877000000004</v>
      </c>
      <c r="D23" s="31">
        <v>5149.4098999999997</v>
      </c>
    </row>
    <row r="24" spans="1:9" s="11" customFormat="1" x14ac:dyDescent="0.2">
      <c r="A24" s="7" t="s">
        <v>1177</v>
      </c>
      <c r="B24" s="7"/>
      <c r="C24" s="31">
        <v>1236.9780000000001</v>
      </c>
      <c r="D24" s="31">
        <v>1301.4838999999999</v>
      </c>
      <c r="E24" s="10"/>
      <c r="G24" s="10"/>
      <c r="H24" s="7"/>
      <c r="I24" s="7"/>
    </row>
    <row r="25" spans="1:9" s="11" customFormat="1" x14ac:dyDescent="0.2">
      <c r="A25" s="7" t="s">
        <v>997</v>
      </c>
      <c r="B25" s="7"/>
      <c r="C25" s="31">
        <v>1365.6850999999999</v>
      </c>
      <c r="D25" s="31">
        <v>1436.9029</v>
      </c>
      <c r="E25" s="10"/>
      <c r="G25" s="10"/>
      <c r="H25" s="7"/>
      <c r="I25" s="7"/>
    </row>
    <row r="26" spans="1:9" s="11" customFormat="1" x14ac:dyDescent="0.2">
      <c r="A26" s="7" t="s">
        <v>998</v>
      </c>
      <c r="B26" s="7"/>
      <c r="C26" s="31">
        <v>1420.7346</v>
      </c>
      <c r="D26" s="31">
        <v>1494.8231000000001</v>
      </c>
      <c r="E26" s="10"/>
      <c r="G26" s="10"/>
      <c r="H26" s="7"/>
      <c r="I26" s="7"/>
    </row>
    <row r="27" spans="1:9" s="11" customFormat="1" x14ac:dyDescent="0.2">
      <c r="A27" s="7" t="s">
        <v>1178</v>
      </c>
      <c r="B27" s="7"/>
      <c r="C27" s="31">
        <v>4050.1030999999998</v>
      </c>
      <c r="D27" s="31">
        <v>4256.4772999999996</v>
      </c>
      <c r="E27" s="10"/>
      <c r="G27" s="10"/>
      <c r="H27" s="7"/>
      <c r="I27" s="7"/>
    </row>
    <row r="28" spans="1:9" s="11" customFormat="1" x14ac:dyDescent="0.2">
      <c r="A28" s="7" t="s">
        <v>999</v>
      </c>
      <c r="B28" s="7"/>
      <c r="C28" s="31">
        <v>4912.4930000000004</v>
      </c>
      <c r="D28" s="31">
        <v>5168.6697999999997</v>
      </c>
      <c r="E28" s="10"/>
      <c r="G28" s="10"/>
      <c r="H28" s="7"/>
      <c r="I28" s="7"/>
    </row>
    <row r="29" spans="1:9" s="11" customFormat="1" x14ac:dyDescent="0.2">
      <c r="A29" s="7" t="s">
        <v>1179</v>
      </c>
      <c r="B29" s="7"/>
      <c r="C29" s="31">
        <v>1178.8592000000001</v>
      </c>
      <c r="D29" s="31">
        <v>1240.3343</v>
      </c>
      <c r="E29" s="10"/>
      <c r="G29" s="10"/>
      <c r="H29" s="7"/>
      <c r="I29" s="7"/>
    </row>
    <row r="30" spans="1:9" s="11" customFormat="1" x14ac:dyDescent="0.2">
      <c r="A30" s="7" t="s">
        <v>1001</v>
      </c>
      <c r="B30" s="7"/>
      <c r="C30" s="31">
        <v>1393.1024</v>
      </c>
      <c r="D30" s="31">
        <v>1465.75</v>
      </c>
      <c r="E30" s="10"/>
      <c r="G30" s="10"/>
      <c r="H30" s="7"/>
      <c r="I30" s="7"/>
    </row>
    <row r="31" spans="1:9" s="11" customFormat="1" x14ac:dyDescent="0.2">
      <c r="A31" s="7" t="s">
        <v>1002</v>
      </c>
      <c r="B31" s="7"/>
      <c r="C31" s="31">
        <v>1451.2253000000001</v>
      </c>
      <c r="D31" s="31">
        <v>1526.9039</v>
      </c>
      <c r="E31" s="10"/>
      <c r="G31" s="10"/>
      <c r="H31" s="7"/>
      <c r="I31" s="7"/>
    </row>
    <row r="33" spans="1:9" s="11" customFormat="1" x14ac:dyDescent="0.2">
      <c r="A33" s="7" t="s">
        <v>37</v>
      </c>
      <c r="B33" s="7"/>
      <c r="C33" s="7"/>
      <c r="D33" s="7"/>
      <c r="E33" s="10"/>
      <c r="G33" s="10"/>
      <c r="H33" s="7"/>
      <c r="I33" s="7"/>
    </row>
    <row r="35" spans="1:9" s="11" customFormat="1" ht="10.5" x14ac:dyDescent="0.25">
      <c r="A35" s="14" t="s">
        <v>38</v>
      </c>
      <c r="B35" s="7"/>
      <c r="C35" s="7"/>
      <c r="D35" s="30" t="s">
        <v>39</v>
      </c>
      <c r="E35" s="10"/>
      <c r="G35" s="10"/>
      <c r="H35" s="7"/>
      <c r="I35" s="7"/>
    </row>
    <row r="36" spans="1:9" s="11" customFormat="1" ht="10.5" x14ac:dyDescent="0.25">
      <c r="A36" s="7"/>
      <c r="B36" s="7"/>
      <c r="C36" s="7"/>
      <c r="D36" s="30"/>
      <c r="E36" s="10"/>
      <c r="G36" s="10"/>
      <c r="H36" s="7"/>
      <c r="I36" s="7"/>
    </row>
    <row r="37" spans="1:9" s="11" customFormat="1" ht="10.5" x14ac:dyDescent="0.25">
      <c r="A37" s="14" t="s">
        <v>934</v>
      </c>
      <c r="B37" s="7"/>
      <c r="C37" s="7"/>
      <c r="D37" s="33">
        <v>0</v>
      </c>
      <c r="E37" s="10" t="s">
        <v>42</v>
      </c>
      <c r="G37" s="10"/>
      <c r="H37" s="7"/>
      <c r="I37" s="7"/>
    </row>
    <row r="39" spans="1:9" s="11" customFormat="1" ht="10.5" x14ac:dyDescent="0.25">
      <c r="A39" s="14" t="s">
        <v>852</v>
      </c>
      <c r="B39" s="7"/>
      <c r="C39" s="7"/>
      <c r="D39" s="30" t="s">
        <v>39</v>
      </c>
      <c r="E39" s="10"/>
      <c r="G39" s="10"/>
      <c r="H39" s="7"/>
      <c r="I39" s="7"/>
    </row>
    <row r="40" spans="1:9" x14ac:dyDescent="0.2">
      <c r="A40" s="7" t="s">
        <v>853</v>
      </c>
    </row>
    <row r="41" spans="1:9" x14ac:dyDescent="0.2">
      <c r="A41" s="50" t="s">
        <v>854</v>
      </c>
    </row>
    <row r="43" spans="1:9" ht="27" customHeight="1" x14ac:dyDescent="0.35">
      <c r="A43" s="89" t="s">
        <v>1180</v>
      </c>
      <c r="B43" s="90"/>
      <c r="C43" s="90"/>
      <c r="D43" s="90"/>
      <c r="E43" s="90"/>
      <c r="F43" s="90"/>
      <c r="G43" s="90"/>
    </row>
    <row r="45" spans="1:9" ht="10.5" x14ac:dyDescent="0.25">
      <c r="A45" s="14" t="s">
        <v>1181</v>
      </c>
    </row>
    <row r="46" spans="1:9" x14ac:dyDescent="0.2">
      <c r="A46" s="50" t="s">
        <v>1072</v>
      </c>
    </row>
    <row r="48" spans="1:9" ht="57" customHeight="1" x14ac:dyDescent="0.35">
      <c r="A48" s="89" t="s">
        <v>1182</v>
      </c>
      <c r="B48" s="90"/>
      <c r="C48" s="90"/>
      <c r="D48" s="90"/>
      <c r="E48" s="90"/>
      <c r="F48" s="90"/>
      <c r="G48" s="90"/>
    </row>
    <row r="50" spans="1:7" ht="46.5" customHeight="1" x14ac:dyDescent="0.35">
      <c r="A50" s="89" t="s">
        <v>1183</v>
      </c>
      <c r="B50" s="90"/>
      <c r="C50" s="90"/>
      <c r="D50" s="90"/>
      <c r="E50" s="90"/>
      <c r="F50" s="90"/>
      <c r="G50" s="90"/>
    </row>
    <row r="51" spans="1:7" x14ac:dyDescent="0.2">
      <c r="A51" s="50" t="s">
        <v>1150</v>
      </c>
    </row>
    <row r="53" spans="1:7" ht="24.75" customHeight="1" x14ac:dyDescent="0.35">
      <c r="A53" s="89" t="s">
        <v>1184</v>
      </c>
      <c r="B53" s="90"/>
      <c r="C53" s="90"/>
      <c r="D53" s="90"/>
      <c r="E53" s="90"/>
      <c r="F53" s="90"/>
      <c r="G53" s="90"/>
    </row>
    <row r="55" spans="1:7" ht="10.5" x14ac:dyDescent="0.25">
      <c r="A55" s="14" t="s">
        <v>1185</v>
      </c>
    </row>
    <row r="57" spans="1:7" ht="10.5" x14ac:dyDescent="0.25">
      <c r="A57" s="51" t="s">
        <v>820</v>
      </c>
    </row>
    <row r="58" spans="1:7" x14ac:dyDescent="0.2">
      <c r="A58" s="52"/>
    </row>
    <row r="59" spans="1:7" x14ac:dyDescent="0.2">
      <c r="A59" s="53"/>
    </row>
    <row r="60" spans="1:7" x14ac:dyDescent="0.2">
      <c r="A60" s="53"/>
    </row>
    <row r="61" spans="1:7" x14ac:dyDescent="0.2">
      <c r="A61" s="53"/>
    </row>
    <row r="62" spans="1:7" x14ac:dyDescent="0.2">
      <c r="A62" s="53"/>
    </row>
    <row r="63" spans="1:7" x14ac:dyDescent="0.2">
      <c r="A63" s="53"/>
    </row>
    <row r="64" spans="1:7"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ht="10.5" x14ac:dyDescent="0.25">
      <c r="A71" s="51" t="s">
        <v>1186</v>
      </c>
    </row>
    <row r="72" spans="1:1" x14ac:dyDescent="0.2">
      <c r="A72" s="53"/>
    </row>
    <row r="73" spans="1:1" ht="10.5" x14ac:dyDescent="0.25">
      <c r="A73" s="51" t="s">
        <v>821</v>
      </c>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9" x14ac:dyDescent="0.2">
      <c r="A81" s="53"/>
    </row>
    <row r="82" spans="1:9" x14ac:dyDescent="0.2">
      <c r="A82" s="53"/>
    </row>
    <row r="83" spans="1:9" x14ac:dyDescent="0.2">
      <c r="A83" s="53"/>
    </row>
    <row r="84" spans="1:9" x14ac:dyDescent="0.2">
      <c r="A84" s="53"/>
    </row>
    <row r="85" spans="1:9" x14ac:dyDescent="0.2">
      <c r="A85" s="53"/>
    </row>
    <row r="88" spans="1:9" ht="10.5" x14ac:dyDescent="0.25">
      <c r="A88" s="14" t="s">
        <v>860</v>
      </c>
    </row>
    <row r="90" spans="1:9" s="1" customFormat="1" ht="14" x14ac:dyDescent="0.25">
      <c r="A90" s="82" t="s">
        <v>1187</v>
      </c>
      <c r="B90" s="83"/>
      <c r="C90" s="83"/>
      <c r="D90" s="83"/>
      <c r="E90" s="83"/>
      <c r="F90" s="83"/>
      <c r="G90" s="83"/>
    </row>
    <row r="91" spans="1:9" ht="10.5" x14ac:dyDescent="0.25">
      <c r="A91" s="14" t="s">
        <v>7</v>
      </c>
    </row>
    <row r="92" spans="1:9" s="1" customFormat="1" ht="34.5" customHeight="1" x14ac:dyDescent="0.25">
      <c r="A92" s="6" t="s">
        <v>2</v>
      </c>
      <c r="B92" s="6" t="s">
        <v>0</v>
      </c>
      <c r="C92" s="13" t="s">
        <v>30</v>
      </c>
      <c r="D92" s="13" t="s">
        <v>1</v>
      </c>
      <c r="E92" s="54" t="s">
        <v>6</v>
      </c>
      <c r="F92" s="12" t="s">
        <v>3</v>
      </c>
      <c r="G92" s="12" t="s">
        <v>5</v>
      </c>
    </row>
    <row r="93" spans="1:9" ht="10.5" x14ac:dyDescent="0.25">
      <c r="A93" s="16" t="s">
        <v>24</v>
      </c>
      <c r="B93" s="17"/>
      <c r="C93" s="17"/>
      <c r="D93" s="17"/>
      <c r="E93" s="18"/>
      <c r="F93" s="19"/>
      <c r="G93" s="18"/>
    </row>
    <row r="94" spans="1:9" ht="10.5" x14ac:dyDescent="0.25">
      <c r="A94" s="20" t="s">
        <v>43</v>
      </c>
      <c r="B94" s="21"/>
      <c r="C94" s="21"/>
      <c r="D94" s="21"/>
      <c r="E94" s="22"/>
      <c r="F94" s="23"/>
      <c r="G94" s="22"/>
    </row>
    <row r="95" spans="1:9" x14ac:dyDescent="0.2">
      <c r="A95" s="21" t="s">
        <v>1156</v>
      </c>
      <c r="B95" s="21" t="s">
        <v>1157</v>
      </c>
      <c r="C95" s="21" t="s">
        <v>1158</v>
      </c>
      <c r="D95" s="24">
        <v>5230</v>
      </c>
      <c r="E95" s="22">
        <v>16425.954137000001</v>
      </c>
      <c r="F95" s="23">
        <v>99.999999510551604</v>
      </c>
      <c r="G95" s="22">
        <v>4.165</v>
      </c>
    </row>
    <row r="96" spans="1:9" ht="10.5" x14ac:dyDescent="0.25">
      <c r="A96" s="20" t="s">
        <v>25</v>
      </c>
      <c r="B96" s="20"/>
      <c r="C96" s="20"/>
      <c r="D96" s="20"/>
      <c r="E96" s="25">
        <f>SUM(E94:E95)</f>
        <v>16425.954137000001</v>
      </c>
      <c r="F96" s="26">
        <f>SUM(F94:F95)</f>
        <v>99.999999510551604</v>
      </c>
      <c r="G96" s="25"/>
      <c r="H96" s="14"/>
      <c r="I96" s="14"/>
    </row>
    <row r="97" spans="1:9" x14ac:dyDescent="0.2">
      <c r="A97" s="21"/>
      <c r="B97" s="21"/>
      <c r="C97" s="21"/>
      <c r="D97" s="21"/>
      <c r="E97" s="22"/>
      <c r="F97" s="23"/>
      <c r="G97" s="22"/>
    </row>
    <row r="98" spans="1:9" ht="10.5" x14ac:dyDescent="0.25">
      <c r="A98" s="20" t="s">
        <v>26</v>
      </c>
      <c r="B98" s="20"/>
      <c r="C98" s="20"/>
      <c r="D98" s="20"/>
      <c r="E98" s="25">
        <f>E96</f>
        <v>16425.954137000001</v>
      </c>
      <c r="F98" s="26">
        <f>F96</f>
        <v>99.999999510551604</v>
      </c>
      <c r="G98" s="25"/>
      <c r="H98" s="14"/>
      <c r="I98" s="14"/>
    </row>
    <row r="99" spans="1:9" ht="10.5" x14ac:dyDescent="0.25">
      <c r="A99" s="20"/>
      <c r="B99" s="20"/>
      <c r="C99" s="20"/>
      <c r="D99" s="20"/>
      <c r="E99" s="25"/>
      <c r="F99" s="26"/>
      <c r="G99" s="25"/>
      <c r="H99" s="14"/>
      <c r="I99" s="14"/>
    </row>
    <row r="100" spans="1:9" ht="10.5" x14ac:dyDescent="0.25">
      <c r="A100" s="20" t="s">
        <v>28</v>
      </c>
      <c r="B100" s="20"/>
      <c r="C100" s="20"/>
      <c r="D100" s="20"/>
      <c r="E100" s="64">
        <v>0</v>
      </c>
      <c r="F100" s="64">
        <v>0</v>
      </c>
      <c r="G100" s="25"/>
      <c r="H100" s="14"/>
      <c r="I100" s="14"/>
    </row>
    <row r="101" spans="1:9" ht="10.5" x14ac:dyDescent="0.25">
      <c r="A101" s="20"/>
      <c r="B101" s="20"/>
      <c r="C101" s="20"/>
      <c r="D101" s="20"/>
      <c r="E101" s="25"/>
      <c r="F101" s="26"/>
      <c r="G101" s="25"/>
      <c r="H101" s="14"/>
      <c r="I101" s="14"/>
    </row>
    <row r="102" spans="1:9" ht="10.5" x14ac:dyDescent="0.25">
      <c r="A102" s="27" t="s">
        <v>27</v>
      </c>
      <c r="B102" s="27"/>
      <c r="C102" s="27"/>
      <c r="D102" s="27"/>
      <c r="E102" s="28">
        <v>16425.954137000001</v>
      </c>
      <c r="F102" s="29">
        <v>100</v>
      </c>
      <c r="G102" s="28"/>
      <c r="H102" s="14"/>
      <c r="I102" s="14"/>
    </row>
    <row r="104" spans="1:9" ht="10.5" x14ac:dyDescent="0.25">
      <c r="A104" s="14" t="s">
        <v>31</v>
      </c>
    </row>
    <row r="105" spans="1:9" ht="10.5" x14ac:dyDescent="0.25">
      <c r="A105" s="51" t="s">
        <v>1159</v>
      </c>
    </row>
    <row r="106" spans="1:9" ht="10.5" x14ac:dyDescent="0.2">
      <c r="A106" s="95" t="s">
        <v>1160</v>
      </c>
      <c r="B106" s="95"/>
      <c r="C106" s="95"/>
      <c r="D106" s="95"/>
      <c r="E106" s="95"/>
      <c r="F106" s="95"/>
      <c r="G106" s="95"/>
    </row>
    <row r="108" spans="1:9" ht="10.5" x14ac:dyDescent="0.25">
      <c r="A108" s="14" t="s">
        <v>32</v>
      </c>
    </row>
    <row r="109" spans="1:9" ht="10.5" x14ac:dyDescent="0.25">
      <c r="A109" s="14" t="s">
        <v>33</v>
      </c>
    </row>
    <row r="110" spans="1:9" ht="10.5" x14ac:dyDescent="0.25">
      <c r="A110" s="14" t="s">
        <v>34</v>
      </c>
      <c r="B110" s="14"/>
      <c r="C110" s="30" t="s">
        <v>36</v>
      </c>
      <c r="D110" s="14" t="s">
        <v>35</v>
      </c>
    </row>
    <row r="111" spans="1:9" x14ac:dyDescent="0.2">
      <c r="A111" s="7" t="s">
        <v>995</v>
      </c>
      <c r="C111" s="31">
        <v>92.263800000000003</v>
      </c>
      <c r="D111" s="31">
        <v>98.873699999999999</v>
      </c>
    </row>
    <row r="112" spans="1:9" x14ac:dyDescent="0.2">
      <c r="A112" s="7" t="s">
        <v>1177</v>
      </c>
      <c r="C112" s="31">
        <v>23.6874</v>
      </c>
      <c r="D112" s="31">
        <v>25.384399999999999</v>
      </c>
    </row>
    <row r="113" spans="1:10" x14ac:dyDescent="0.2">
      <c r="A113" s="7" t="s">
        <v>997</v>
      </c>
      <c r="C113" s="31">
        <v>26.416499999999999</v>
      </c>
      <c r="D113" s="31">
        <v>28.309000000000001</v>
      </c>
    </row>
    <row r="114" spans="1:10" x14ac:dyDescent="0.2">
      <c r="A114" s="7" t="s">
        <v>998</v>
      </c>
      <c r="C114" s="31">
        <v>27.325299999999999</v>
      </c>
      <c r="D114" s="31">
        <v>29.282900000000001</v>
      </c>
    </row>
    <row r="115" spans="1:10" x14ac:dyDescent="0.2">
      <c r="A115" s="7" t="s">
        <v>1178</v>
      </c>
      <c r="C115" s="31">
        <v>76.363100000000003</v>
      </c>
      <c r="D115" s="31">
        <v>81.833799999999997</v>
      </c>
    </row>
    <row r="116" spans="1:10" x14ac:dyDescent="0.2">
      <c r="A116" s="7" t="s">
        <v>999</v>
      </c>
      <c r="C116" s="31">
        <v>97.442899999999995</v>
      </c>
      <c r="D116" s="31">
        <v>104.4237</v>
      </c>
    </row>
    <row r="117" spans="1:10" x14ac:dyDescent="0.2">
      <c r="A117" s="7" t="s">
        <v>1179</v>
      </c>
      <c r="C117" s="31">
        <v>23.7713</v>
      </c>
      <c r="D117" s="31">
        <v>25.474299999999999</v>
      </c>
    </row>
    <row r="118" spans="1:10" x14ac:dyDescent="0.2">
      <c r="A118" s="7" t="s">
        <v>1001</v>
      </c>
      <c r="C118" s="31">
        <v>28.305700000000002</v>
      </c>
      <c r="D118" s="31">
        <v>30.333600000000001</v>
      </c>
    </row>
    <row r="119" spans="1:10" x14ac:dyDescent="0.2">
      <c r="A119" s="7" t="s">
        <v>1002</v>
      </c>
      <c r="C119" s="31">
        <v>29.352</v>
      </c>
      <c r="D119" s="31">
        <v>31.454799999999999</v>
      </c>
    </row>
    <row r="121" spans="1:10" x14ac:dyDescent="0.2">
      <c r="A121" s="7" t="s">
        <v>37</v>
      </c>
    </row>
    <row r="123" spans="1:10" ht="10.5" x14ac:dyDescent="0.25">
      <c r="A123" s="14" t="s">
        <v>1220</v>
      </c>
      <c r="D123" s="7" t="s">
        <v>39</v>
      </c>
    </row>
    <row r="124" spans="1:10" x14ac:dyDescent="0.2">
      <c r="A124" s="7" t="s">
        <v>853</v>
      </c>
    </row>
    <row r="125" spans="1:10" x14ac:dyDescent="0.2">
      <c r="A125" s="50" t="s">
        <v>854</v>
      </c>
    </row>
    <row r="126" spans="1:10" x14ac:dyDescent="0.2">
      <c r="A126" s="50"/>
    </row>
    <row r="127" spans="1:10" ht="23" customHeight="1" x14ac:dyDescent="0.2">
      <c r="A127" s="97" t="s">
        <v>1223</v>
      </c>
      <c r="B127" s="97"/>
      <c r="C127" s="97"/>
      <c r="D127" s="97"/>
      <c r="E127" s="97"/>
      <c r="F127" s="97"/>
      <c r="G127" s="97"/>
      <c r="H127" s="97"/>
      <c r="I127" s="97"/>
      <c r="J127" s="97"/>
    </row>
    <row r="129" spans="1:9" s="1" customFormat="1" ht="14" x14ac:dyDescent="0.25">
      <c r="A129" s="82" t="s">
        <v>1188</v>
      </c>
      <c r="B129" s="83"/>
      <c r="C129" s="83"/>
      <c r="D129" s="83"/>
      <c r="E129" s="83"/>
      <c r="F129" s="83"/>
      <c r="G129" s="83"/>
    </row>
    <row r="130" spans="1:9" ht="10.5" x14ac:dyDescent="0.25">
      <c r="A130" s="14" t="s">
        <v>7</v>
      </c>
    </row>
    <row r="131" spans="1:9" s="1" customFormat="1" ht="36.75" customHeight="1" x14ac:dyDescent="0.25">
      <c r="A131" s="6" t="s">
        <v>2</v>
      </c>
      <c r="B131" s="6" t="s">
        <v>0</v>
      </c>
      <c r="C131" s="13" t="s">
        <v>30</v>
      </c>
      <c r="D131" s="13" t="s">
        <v>1</v>
      </c>
      <c r="E131" s="54" t="s">
        <v>6</v>
      </c>
      <c r="F131" s="12" t="s">
        <v>3</v>
      </c>
      <c r="G131" s="12" t="s">
        <v>5</v>
      </c>
    </row>
    <row r="132" spans="1:9" ht="10.5" x14ac:dyDescent="0.25">
      <c r="A132" s="16" t="s">
        <v>24</v>
      </c>
      <c r="B132" s="17"/>
      <c r="C132" s="17"/>
      <c r="D132" s="17"/>
      <c r="E132" s="18"/>
      <c r="F132" s="19"/>
      <c r="G132" s="18"/>
    </row>
    <row r="133" spans="1:9" ht="10.5" x14ac:dyDescent="0.25">
      <c r="A133" s="20" t="s">
        <v>43</v>
      </c>
      <c r="B133" s="21"/>
      <c r="C133" s="21"/>
      <c r="D133" s="21"/>
      <c r="E133" s="22"/>
      <c r="F133" s="23"/>
      <c r="G133" s="22"/>
    </row>
    <row r="134" spans="1:9" ht="20" x14ac:dyDescent="0.2">
      <c r="A134" s="21" t="s">
        <v>1162</v>
      </c>
      <c r="B134" s="21" t="s">
        <v>1163</v>
      </c>
      <c r="C134" s="57" t="s">
        <v>1164</v>
      </c>
      <c r="D134" s="24">
        <v>3523</v>
      </c>
      <c r="E134" s="22">
        <v>3.5200000000000002E-5</v>
      </c>
      <c r="F134" s="23">
        <v>100</v>
      </c>
      <c r="G134" s="22">
        <v>0</v>
      </c>
    </row>
    <row r="135" spans="1:9" ht="10.5" x14ac:dyDescent="0.25">
      <c r="A135" s="20" t="s">
        <v>25</v>
      </c>
      <c r="B135" s="20"/>
      <c r="C135" s="20"/>
      <c r="D135" s="20"/>
      <c r="E135" s="25">
        <f>SUM(E133:E134)</f>
        <v>3.5200000000000002E-5</v>
      </c>
      <c r="F135" s="26">
        <f>SUM(F133:F134)</f>
        <v>100</v>
      </c>
      <c r="G135" s="25"/>
      <c r="H135" s="14"/>
      <c r="I135" s="14"/>
    </row>
    <row r="136" spans="1:9" x14ac:dyDescent="0.2">
      <c r="A136" s="21"/>
      <c r="B136" s="21"/>
      <c r="C136" s="21"/>
      <c r="D136" s="21"/>
      <c r="E136" s="22"/>
      <c r="F136" s="23"/>
      <c r="G136" s="22"/>
    </row>
    <row r="137" spans="1:9" ht="10.5" x14ac:dyDescent="0.25">
      <c r="A137" s="20" t="s">
        <v>26</v>
      </c>
      <c r="B137" s="20"/>
      <c r="C137" s="20"/>
      <c r="D137" s="20"/>
      <c r="E137" s="25">
        <f>E135</f>
        <v>3.5200000000000002E-5</v>
      </c>
      <c r="F137" s="26">
        <f>F135</f>
        <v>100</v>
      </c>
      <c r="G137" s="25"/>
      <c r="H137" s="14"/>
      <c r="I137" s="14"/>
    </row>
    <row r="138" spans="1:9" ht="10.5" x14ac:dyDescent="0.25">
      <c r="A138" s="20"/>
      <c r="B138" s="20"/>
      <c r="C138" s="20"/>
      <c r="D138" s="20"/>
      <c r="E138" s="25"/>
      <c r="F138" s="26"/>
      <c r="G138" s="25"/>
      <c r="H138" s="14"/>
      <c r="I138" s="14"/>
    </row>
    <row r="139" spans="1:9" ht="10.5" x14ac:dyDescent="0.25">
      <c r="A139" s="20" t="s">
        <v>28</v>
      </c>
      <c r="B139" s="20"/>
      <c r="C139" s="20"/>
      <c r="D139" s="20"/>
      <c r="E139" s="64">
        <v>0</v>
      </c>
      <c r="F139" s="64">
        <v>0</v>
      </c>
      <c r="G139" s="25"/>
      <c r="H139" s="14"/>
      <c r="I139" s="14"/>
    </row>
    <row r="140" spans="1:9" ht="10.5" x14ac:dyDescent="0.25">
      <c r="A140" s="20"/>
      <c r="B140" s="20"/>
      <c r="C140" s="20"/>
      <c r="D140" s="20"/>
      <c r="E140" s="25"/>
      <c r="F140" s="26"/>
      <c r="G140" s="25"/>
      <c r="H140" s="14"/>
      <c r="I140" s="14"/>
    </row>
    <row r="141" spans="1:9" ht="10.5" x14ac:dyDescent="0.25">
      <c r="A141" s="27" t="s">
        <v>27</v>
      </c>
      <c r="B141" s="27"/>
      <c r="C141" s="27"/>
      <c r="D141" s="27"/>
      <c r="E141" s="28">
        <v>8.9999999999999996E-7</v>
      </c>
      <c r="F141" s="29">
        <v>100</v>
      </c>
      <c r="G141" s="28"/>
      <c r="H141" s="14"/>
      <c r="I141" s="14"/>
    </row>
    <row r="143" spans="1:9" ht="10.5" x14ac:dyDescent="0.25">
      <c r="A143" s="14" t="s">
        <v>31</v>
      </c>
    </row>
    <row r="144" spans="1:9" ht="10.5" x14ac:dyDescent="0.25">
      <c r="A144" s="14" t="s">
        <v>1159</v>
      </c>
    </row>
    <row r="145" spans="1:9" ht="14.5" x14ac:dyDescent="0.35">
      <c r="A145" s="86" t="s">
        <v>1165</v>
      </c>
      <c r="B145" s="87"/>
      <c r="C145" s="87"/>
      <c r="D145" s="87"/>
      <c r="E145" s="87"/>
      <c r="F145" s="87"/>
      <c r="G145" s="87"/>
    </row>
    <row r="147" spans="1:9" ht="10.5" x14ac:dyDescent="0.25">
      <c r="A147" s="14" t="s">
        <v>32</v>
      </c>
    </row>
    <row r="148" spans="1:9" ht="10.5" x14ac:dyDescent="0.25">
      <c r="A148" s="14" t="s">
        <v>33</v>
      </c>
    </row>
    <row r="149" spans="1:9" ht="10.5" x14ac:dyDescent="0.25">
      <c r="A149" s="14" t="s">
        <v>34</v>
      </c>
      <c r="B149" s="14"/>
      <c r="C149" s="30" t="s">
        <v>36</v>
      </c>
      <c r="D149" s="14" t="s">
        <v>35</v>
      </c>
    </row>
    <row r="150" spans="1:9" x14ac:dyDescent="0.2">
      <c r="A150" s="7" t="s">
        <v>995</v>
      </c>
      <c r="C150" s="31">
        <v>0</v>
      </c>
      <c r="D150" s="31">
        <v>0</v>
      </c>
    </row>
    <row r="151" spans="1:9" x14ac:dyDescent="0.2">
      <c r="A151" s="7" t="s">
        <v>1177</v>
      </c>
      <c r="C151" s="31">
        <v>0</v>
      </c>
      <c r="D151" s="31">
        <v>0</v>
      </c>
    </row>
    <row r="152" spans="1:9" x14ac:dyDescent="0.2">
      <c r="A152" s="7" t="s">
        <v>997</v>
      </c>
      <c r="C152" s="31">
        <v>0</v>
      </c>
      <c r="D152" s="31">
        <v>0</v>
      </c>
    </row>
    <row r="153" spans="1:9" x14ac:dyDescent="0.2">
      <c r="A153" s="7" t="s">
        <v>998</v>
      </c>
      <c r="C153" s="31">
        <v>0</v>
      </c>
      <c r="D153" s="31">
        <v>0</v>
      </c>
    </row>
    <row r="154" spans="1:9" s="10" customFormat="1" x14ac:dyDescent="0.2">
      <c r="A154" s="7" t="s">
        <v>1178</v>
      </c>
      <c r="B154" s="7"/>
      <c r="C154" s="31">
        <v>0</v>
      </c>
      <c r="D154" s="31">
        <v>0</v>
      </c>
      <c r="F154" s="11"/>
      <c r="H154" s="7"/>
      <c r="I154" s="7"/>
    </row>
    <row r="155" spans="1:9" s="10" customFormat="1" x14ac:dyDescent="0.2">
      <c r="A155" s="7" t="s">
        <v>999</v>
      </c>
      <c r="B155" s="7"/>
      <c r="C155" s="31">
        <v>0</v>
      </c>
      <c r="D155" s="31">
        <v>0</v>
      </c>
      <c r="F155" s="11"/>
      <c r="H155" s="7"/>
      <c r="I155" s="7"/>
    </row>
    <row r="156" spans="1:9" s="10" customFormat="1" x14ac:dyDescent="0.2">
      <c r="A156" s="7" t="s">
        <v>1179</v>
      </c>
      <c r="B156" s="7"/>
      <c r="C156" s="31">
        <v>0</v>
      </c>
      <c r="D156" s="31">
        <v>0</v>
      </c>
      <c r="F156" s="11"/>
      <c r="H156" s="7"/>
      <c r="I156" s="7"/>
    </row>
    <row r="157" spans="1:9" s="10" customFormat="1" x14ac:dyDescent="0.2">
      <c r="A157" s="7" t="s">
        <v>1001</v>
      </c>
      <c r="B157" s="7"/>
      <c r="C157" s="31">
        <v>0</v>
      </c>
      <c r="D157" s="31">
        <v>0</v>
      </c>
      <c r="F157" s="11"/>
      <c r="H157" s="7"/>
      <c r="I157" s="7"/>
    </row>
    <row r="158" spans="1:9" s="10" customFormat="1" x14ac:dyDescent="0.2">
      <c r="A158" s="7" t="s">
        <v>1002</v>
      </c>
      <c r="B158" s="7"/>
      <c r="C158" s="31">
        <v>0</v>
      </c>
      <c r="D158" s="31">
        <v>0</v>
      </c>
      <c r="F158" s="11"/>
      <c r="H158" s="7"/>
      <c r="I158" s="7"/>
    </row>
    <row r="160" spans="1:9" s="10" customFormat="1" x14ac:dyDescent="0.2">
      <c r="A160" s="7" t="s">
        <v>37</v>
      </c>
      <c r="B160" s="7"/>
      <c r="C160" s="7"/>
      <c r="D160" s="7"/>
      <c r="F160" s="11"/>
      <c r="H160" s="7"/>
      <c r="I160" s="7"/>
    </row>
    <row r="162" spans="1:9" s="10" customFormat="1" ht="10.5" x14ac:dyDescent="0.25">
      <c r="A162" s="14" t="s">
        <v>1220</v>
      </c>
      <c r="B162" s="7"/>
      <c r="C162" s="7"/>
      <c r="D162" s="7" t="s">
        <v>39</v>
      </c>
      <c r="F162" s="11"/>
      <c r="H162" s="7"/>
      <c r="I162" s="7"/>
    </row>
    <row r="163" spans="1:9" s="10" customFormat="1" x14ac:dyDescent="0.2">
      <c r="A163" s="7" t="s">
        <v>853</v>
      </c>
      <c r="B163" s="7"/>
      <c r="C163" s="7"/>
      <c r="D163" s="7"/>
      <c r="F163" s="11"/>
      <c r="H163" s="7"/>
      <c r="I163" s="7"/>
    </row>
    <row r="164" spans="1:9" s="10" customFormat="1" x14ac:dyDescent="0.2">
      <c r="A164" s="50" t="s">
        <v>854</v>
      </c>
      <c r="B164" s="7"/>
      <c r="C164" s="7"/>
      <c r="D164" s="7"/>
      <c r="F164" s="11"/>
      <c r="H164" s="7"/>
      <c r="I164" s="7"/>
    </row>
  </sheetData>
  <mergeCells count="11">
    <mergeCell ref="A90:G90"/>
    <mergeCell ref="A106:G106"/>
    <mergeCell ref="A129:G129"/>
    <mergeCell ref="A145:G145"/>
    <mergeCell ref="A1:G1"/>
    <mergeCell ref="A18:G18"/>
    <mergeCell ref="A43:G43"/>
    <mergeCell ref="A48:G48"/>
    <mergeCell ref="A50:G50"/>
    <mergeCell ref="A53:G53"/>
    <mergeCell ref="A127:J127"/>
  </mergeCells>
  <conditionalFormatting sqref="F2:F3 F5:F6 F9 F91 F93:F99 F107:F126 F128 F130 F140:F144 F146:F65545">
    <cfRule type="cellIs" dxfId="20" priority="8" stopIfTrue="1" operator="between">
      <formula>0.009</formula>
      <formula>-0.009</formula>
    </cfRule>
  </conditionalFormatting>
  <conditionalFormatting sqref="F11 F13:F17">
    <cfRule type="cellIs" dxfId="19" priority="7" stopIfTrue="1" operator="between">
      <formula>0.009</formula>
      <formula>-0.009</formula>
    </cfRule>
  </conditionalFormatting>
  <conditionalFormatting sqref="F19:F42">
    <cfRule type="cellIs" dxfId="18" priority="6" stopIfTrue="1" operator="between">
      <formula>0.009</formula>
      <formula>-0.009</formula>
    </cfRule>
  </conditionalFormatting>
  <conditionalFormatting sqref="F44:F47 F49">
    <cfRule type="cellIs" dxfId="17" priority="5" stopIfTrue="1" operator="between">
      <formula>0.009</formula>
      <formula>-0.009</formula>
    </cfRule>
  </conditionalFormatting>
  <conditionalFormatting sqref="F51:F52">
    <cfRule type="cellIs" dxfId="16" priority="4" stopIfTrue="1" operator="between">
      <formula>0.009</formula>
      <formula>-0.009</formula>
    </cfRule>
  </conditionalFormatting>
  <conditionalFormatting sqref="F54:F89">
    <cfRule type="cellIs" dxfId="15" priority="3" stopIfTrue="1" operator="between">
      <formula>0.009</formula>
      <formula>-0.009</formula>
    </cfRule>
  </conditionalFormatting>
  <conditionalFormatting sqref="F101:F105">
    <cfRule type="cellIs" dxfId="14" priority="2" stopIfTrue="1" operator="between">
      <formula>0.009</formula>
      <formula>-0.009</formula>
    </cfRule>
  </conditionalFormatting>
  <conditionalFormatting sqref="F132:F138">
    <cfRule type="cellIs" dxfId="13" priority="1" stopIfTrue="1" operator="between">
      <formula>0.009</formula>
      <formula>-0.009</formula>
    </cfRule>
  </conditionalFormatting>
  <hyperlinks>
    <hyperlink ref="A46" r:id="rId1" tooltip="https://www.franklintempletonindia.com/download/en-in/latest%20updates/189ea834-ae3f-48eb-9d73-a9cc9cd9317e/franklin-templeton-update-on-reliance-broadcast-july-23-2020-kcg9m1gq-en-in.pdf" xr:uid="{00000000-0004-0000-2000-000000000000}"/>
    <hyperlink ref="A51" r:id="rId2" tooltip="https://www.franklintempletonindia.com/download/en-in/valuation-policy/a0e293eb-f28b-4edc-9535-c7d9e7321ddc/fair_valuation_reliance_big_reliance_infra_november_4_2020-kgox4tdb-en-in.pdf" xr:uid="{00000000-0004-0000-2000-000001000000}"/>
    <hyperlink ref="A125" r:id="rId3" xr:uid="{00000000-0004-0000-2000-000002000000}"/>
    <hyperlink ref="A164" r:id="rId4" xr:uid="{00000000-0004-0000-2000-000003000000}"/>
    <hyperlink ref="A41" r:id="rId5" xr:uid="{00000000-0004-0000-20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I40"/>
  <sheetViews>
    <sheetView showGridLines="0" zoomScaleNormal="100" zoomScaleSheetLayoutView="100" workbookViewId="0">
      <selection sqref="A1:G1"/>
    </sheetView>
  </sheetViews>
  <sheetFormatPr defaultColWidth="9.26953125" defaultRowHeight="10" x14ac:dyDescent="0.2"/>
  <cols>
    <col min="1" max="1" width="31.7265625" style="7" bestFit="1" customWidth="1"/>
    <col min="2" max="2" width="73" style="7" customWidth="1"/>
    <col min="3" max="3" width="15.26953125" style="7" bestFit="1" customWidth="1"/>
    <col min="4" max="4" width="14.7265625" style="7" bestFit="1" customWidth="1"/>
    <col min="5" max="5" width="25.81640625" style="10" customWidth="1"/>
    <col min="6" max="6" width="13.54296875" style="11" bestFit="1" customWidth="1"/>
    <col min="7" max="7" width="11" style="10" customWidth="1"/>
    <col min="8" max="16384" width="9.26953125" style="7"/>
  </cols>
  <sheetData>
    <row r="1" spans="1:9" s="1" customFormat="1" ht="15" customHeight="1" x14ac:dyDescent="0.25">
      <c r="A1" s="82" t="s">
        <v>1189</v>
      </c>
      <c r="B1" s="83"/>
      <c r="C1" s="83"/>
      <c r="D1" s="83"/>
      <c r="E1" s="83"/>
      <c r="F1" s="83"/>
      <c r="G1" s="83"/>
    </row>
    <row r="2" spans="1:9" s="1" customFormat="1" ht="11.5" x14ac:dyDescent="0.25">
      <c r="A2" s="34" t="s">
        <v>1122</v>
      </c>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20" t="s">
        <v>28</v>
      </c>
      <c r="B5" s="20"/>
      <c r="C5" s="20"/>
      <c r="D5" s="20"/>
      <c r="E5" s="25">
        <v>0</v>
      </c>
      <c r="F5" s="65">
        <v>100</v>
      </c>
      <c r="G5" s="25"/>
      <c r="H5" s="14"/>
      <c r="I5" s="14"/>
    </row>
    <row r="6" spans="1:9" ht="10.5" x14ac:dyDescent="0.25">
      <c r="A6" s="20"/>
      <c r="B6" s="20"/>
      <c r="C6" s="20"/>
      <c r="D6" s="20"/>
      <c r="E6" s="25"/>
      <c r="F6" s="26"/>
      <c r="G6" s="25"/>
      <c r="H6" s="14"/>
      <c r="I6" s="14"/>
    </row>
    <row r="7" spans="1:9" ht="10.5" x14ac:dyDescent="0.25">
      <c r="A7" s="27" t="s">
        <v>27</v>
      </c>
      <c r="B7" s="27"/>
      <c r="C7" s="27"/>
      <c r="D7" s="27"/>
      <c r="E7" s="28">
        <v>0</v>
      </c>
      <c r="F7" s="28">
        <v>100</v>
      </c>
      <c r="G7" s="28"/>
      <c r="H7" s="14"/>
      <c r="I7" s="14"/>
    </row>
    <row r="9" spans="1:9" ht="10.5" x14ac:dyDescent="0.25">
      <c r="A9" s="14" t="s">
        <v>32</v>
      </c>
    </row>
    <row r="10" spans="1:9" ht="10.5" x14ac:dyDescent="0.25">
      <c r="A10" s="14" t="s">
        <v>33</v>
      </c>
    </row>
    <row r="11" spans="1:9" s="10" customFormat="1" ht="10.5" x14ac:dyDescent="0.25">
      <c r="A11" s="14" t="s">
        <v>34</v>
      </c>
      <c r="B11" s="14"/>
      <c r="C11" s="30" t="s">
        <v>36</v>
      </c>
      <c r="D11" s="14" t="s">
        <v>1143</v>
      </c>
      <c r="F11" s="11"/>
      <c r="H11" s="7"/>
      <c r="I11" s="7"/>
    </row>
    <row r="12" spans="1:9" s="10" customFormat="1" x14ac:dyDescent="0.2">
      <c r="A12" s="7" t="s">
        <v>995</v>
      </c>
      <c r="B12" s="7"/>
      <c r="C12" s="62" t="s">
        <v>1144</v>
      </c>
      <c r="D12" s="66">
        <v>32.926200000000001</v>
      </c>
      <c r="F12" s="11"/>
      <c r="H12" s="7"/>
      <c r="I12" s="7"/>
    </row>
    <row r="13" spans="1:9" s="10" customFormat="1" x14ac:dyDescent="0.2">
      <c r="A13" s="7" t="s">
        <v>996</v>
      </c>
      <c r="B13" s="7"/>
      <c r="C13" s="62" t="s">
        <v>1144</v>
      </c>
      <c r="D13" s="66">
        <v>12.4137</v>
      </c>
      <c r="F13" s="11"/>
      <c r="H13" s="7"/>
      <c r="I13" s="7"/>
    </row>
    <row r="14" spans="1:9" s="10" customFormat="1" x14ac:dyDescent="0.2">
      <c r="A14" s="7" t="s">
        <v>1177</v>
      </c>
      <c r="B14" s="7"/>
      <c r="C14" s="62" t="s">
        <v>1144</v>
      </c>
      <c r="D14" s="66">
        <v>12.516299999999999</v>
      </c>
      <c r="F14" s="11"/>
      <c r="H14" s="7"/>
      <c r="I14" s="7"/>
    </row>
    <row r="15" spans="1:9" s="10" customFormat="1" x14ac:dyDescent="0.2">
      <c r="A15" s="7" t="s">
        <v>1178</v>
      </c>
      <c r="B15" s="7"/>
      <c r="C15" s="62" t="s">
        <v>1144</v>
      </c>
      <c r="D15" s="66">
        <v>33.775700000000001</v>
      </c>
      <c r="F15" s="11"/>
      <c r="H15" s="7"/>
      <c r="I15" s="7"/>
    </row>
    <row r="16" spans="1:9" s="10" customFormat="1" x14ac:dyDescent="0.2">
      <c r="A16" s="7" t="s">
        <v>1190</v>
      </c>
      <c r="B16" s="7"/>
      <c r="C16" s="62" t="s">
        <v>1144</v>
      </c>
      <c r="D16" s="66">
        <v>12.37</v>
      </c>
      <c r="F16" s="11"/>
      <c r="H16" s="7"/>
      <c r="I16" s="7"/>
    </row>
    <row r="17" spans="1:9" s="10" customFormat="1" x14ac:dyDescent="0.2">
      <c r="A17" s="7" t="s">
        <v>924</v>
      </c>
      <c r="B17" s="7"/>
      <c r="C17" s="62" t="s">
        <v>1144</v>
      </c>
      <c r="D17" s="66">
        <v>34.9131</v>
      </c>
      <c r="F17" s="11"/>
      <c r="H17" s="7"/>
      <c r="I17" s="7"/>
    </row>
    <row r="18" spans="1:9" s="10" customFormat="1" x14ac:dyDescent="0.2">
      <c r="A18" s="7" t="s">
        <v>1191</v>
      </c>
      <c r="B18" s="7"/>
      <c r="C18" s="62" t="s">
        <v>1144</v>
      </c>
      <c r="D18" s="66">
        <v>12.4788</v>
      </c>
      <c r="F18" s="11"/>
      <c r="H18" s="7"/>
      <c r="I18" s="7"/>
    </row>
    <row r="19" spans="1:9" s="10" customFormat="1" x14ac:dyDescent="0.2">
      <c r="A19" s="7" t="s">
        <v>926</v>
      </c>
      <c r="B19" s="7"/>
      <c r="C19" s="62" t="s">
        <v>1144</v>
      </c>
      <c r="D19" s="66">
        <v>12.511100000000001</v>
      </c>
      <c r="F19" s="11"/>
      <c r="H19" s="7"/>
      <c r="I19" s="7"/>
    </row>
    <row r="20" spans="1:9" s="10" customFormat="1" x14ac:dyDescent="0.2">
      <c r="A20" s="7" t="s">
        <v>1192</v>
      </c>
      <c r="B20" s="7"/>
      <c r="C20" s="62" t="s">
        <v>1144</v>
      </c>
      <c r="D20" s="66">
        <v>34.235500000000002</v>
      </c>
      <c r="F20" s="11"/>
      <c r="H20" s="7"/>
      <c r="I20" s="7"/>
    </row>
    <row r="21" spans="1:9" s="10" customFormat="1" x14ac:dyDescent="0.2">
      <c r="A21" s="7" t="s">
        <v>1193</v>
      </c>
      <c r="B21" s="7"/>
      <c r="C21" s="62" t="s">
        <v>1144</v>
      </c>
      <c r="D21" s="66">
        <v>12.151199999999999</v>
      </c>
      <c r="F21" s="11"/>
      <c r="H21" s="7"/>
      <c r="I21" s="7"/>
    </row>
    <row r="22" spans="1:9" s="10" customFormat="1" x14ac:dyDescent="0.2">
      <c r="A22" s="7" t="s">
        <v>1194</v>
      </c>
      <c r="B22" s="7"/>
      <c r="C22" s="62" t="s">
        <v>1144</v>
      </c>
      <c r="D22" s="66">
        <v>12.196</v>
      </c>
      <c r="F22" s="11"/>
      <c r="H22" s="7"/>
      <c r="I22" s="7"/>
    </row>
    <row r="24" spans="1:9" s="10" customFormat="1" x14ac:dyDescent="0.2">
      <c r="A24" s="7" t="s">
        <v>37</v>
      </c>
      <c r="B24" s="7"/>
      <c r="C24" s="7"/>
      <c r="D24" s="7"/>
      <c r="F24" s="11"/>
      <c r="H24" s="7"/>
      <c r="I24" s="7"/>
    </row>
    <row r="25" spans="1:9" s="10" customFormat="1" x14ac:dyDescent="0.2">
      <c r="A25" s="7" t="s">
        <v>1145</v>
      </c>
      <c r="B25" s="7"/>
      <c r="C25" s="7"/>
      <c r="D25" s="7"/>
      <c r="F25" s="11"/>
      <c r="H25" s="7"/>
      <c r="I25" s="7"/>
    </row>
    <row r="27" spans="1:9" s="10" customFormat="1" ht="10.5" x14ac:dyDescent="0.25">
      <c r="A27" s="14" t="s">
        <v>38</v>
      </c>
      <c r="B27" s="7"/>
      <c r="C27" s="7"/>
      <c r="D27" s="30" t="s">
        <v>39</v>
      </c>
      <c r="F27" s="11"/>
      <c r="H27" s="7"/>
      <c r="I27" s="7"/>
    </row>
    <row r="29" spans="1:9" ht="10.5" x14ac:dyDescent="0.25">
      <c r="A29" s="14" t="s">
        <v>934</v>
      </c>
      <c r="D29" s="63" t="s">
        <v>1144</v>
      </c>
    </row>
    <row r="30" spans="1:9" x14ac:dyDescent="0.2">
      <c r="A30" s="7" t="s">
        <v>1167</v>
      </c>
      <c r="D30" s="33"/>
    </row>
    <row r="31" spans="1:9" x14ac:dyDescent="0.2">
      <c r="D31" s="33"/>
    </row>
    <row r="32" spans="1:9" ht="10.5" x14ac:dyDescent="0.25">
      <c r="A32" s="14" t="s">
        <v>852</v>
      </c>
      <c r="D32" s="30" t="s">
        <v>39</v>
      </c>
    </row>
    <row r="34" spans="1:7" ht="24" customHeight="1" x14ac:dyDescent="0.35">
      <c r="A34" s="89" t="s">
        <v>1195</v>
      </c>
      <c r="B34" s="90"/>
      <c r="C34" s="90"/>
      <c r="D34" s="90"/>
      <c r="E34" s="90"/>
      <c r="F34" s="90"/>
      <c r="G34" s="90"/>
    </row>
    <row r="36" spans="1:7" ht="10.5" x14ac:dyDescent="0.25">
      <c r="A36" s="14" t="s">
        <v>822</v>
      </c>
    </row>
    <row r="37" spans="1:7" ht="10.5" x14ac:dyDescent="0.25">
      <c r="A37" s="14"/>
    </row>
    <row r="38" spans="1:7" ht="27" customHeight="1" x14ac:dyDescent="0.35">
      <c r="A38" s="94" t="s">
        <v>1196</v>
      </c>
      <c r="B38" s="87"/>
      <c r="C38" s="87"/>
      <c r="D38" s="87"/>
      <c r="E38" s="87"/>
      <c r="F38" s="87"/>
      <c r="G38" s="87"/>
    </row>
    <row r="39" spans="1:7" x14ac:dyDescent="0.2">
      <c r="A39" s="52"/>
    </row>
    <row r="40" spans="1:7" ht="27.65" customHeight="1" x14ac:dyDescent="0.25">
      <c r="A40" s="86" t="s">
        <v>1154</v>
      </c>
      <c r="B40" s="86"/>
      <c r="C40" s="86"/>
      <c r="D40" s="86"/>
      <c r="E40" s="86"/>
      <c r="F40" s="86"/>
      <c r="G40" s="86"/>
    </row>
  </sheetData>
  <mergeCells count="4">
    <mergeCell ref="A1:G1"/>
    <mergeCell ref="A34:G34"/>
    <mergeCell ref="A38:G38"/>
    <mergeCell ref="A40:G40"/>
  </mergeCells>
  <conditionalFormatting sqref="F2:F3 F8:F33 F35:F37 F39 F41:F65458">
    <cfRule type="cellIs" dxfId="12" priority="2" stopIfTrue="1" operator="between">
      <formula>0.009</formula>
      <formula>-0.009</formula>
    </cfRule>
  </conditionalFormatting>
  <conditionalFormatting sqref="F6">
    <cfRule type="cellIs" dxfId="11" priority="1" stopIfTrue="1" operator="between">
      <formula>0.009</formula>
      <formula>-0.009</formula>
    </cfRule>
  </conditionalFormatting>
  <pageMargins left="0.7" right="0.7" top="0.75" bottom="0.75" header="0.3" footer="0.3"/>
  <pageSetup paperSize="9" scale="44" orientation="portrait" r:id="rId1"/>
  <headerFooter>
    <oddFooter>&amp;C&amp;1#&amp;"Calibri"&amp;10&amp;K000000PUBLIC</oddFooter>
    <evenFooter>&amp;LPUBLIC</evenFooter>
    <firstFooter>&amp;LPUBLIC</firstFooter>
  </headerFooter>
  <colBreaks count="1" manualBreakCount="1">
    <brk id="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J85"/>
  <sheetViews>
    <sheetView showGridLines="0" zoomScaleNormal="100" zoomScaleSheetLayoutView="100" workbookViewId="0">
      <selection sqref="A1:G1"/>
    </sheetView>
  </sheetViews>
  <sheetFormatPr defaultColWidth="9.453125" defaultRowHeight="10" x14ac:dyDescent="0.2"/>
  <cols>
    <col min="1" max="1" width="38.54296875" style="7" bestFit="1" customWidth="1"/>
    <col min="2" max="2" width="60.26953125" style="7" customWidth="1"/>
    <col min="3" max="3" width="15.54296875" style="7" bestFit="1" customWidth="1"/>
    <col min="4" max="4" width="15.453125" style="7" bestFit="1" customWidth="1"/>
    <col min="5" max="5" width="25.81640625" style="10" customWidth="1"/>
    <col min="6" max="6" width="13.54296875" style="11" bestFit="1" customWidth="1"/>
    <col min="7" max="7" width="11" style="10" customWidth="1"/>
    <col min="8" max="8" width="9.453125" style="7"/>
    <col min="9" max="11" width="9.453125" style="7" customWidth="1"/>
    <col min="12" max="16384" width="9.453125" style="7"/>
  </cols>
  <sheetData>
    <row r="1" spans="1:9" s="1" customFormat="1" ht="15" customHeight="1" x14ac:dyDescent="0.25">
      <c r="A1" s="82" t="s">
        <v>1197</v>
      </c>
      <c r="B1" s="83"/>
      <c r="C1" s="83"/>
      <c r="D1" s="83"/>
      <c r="E1" s="83"/>
      <c r="F1" s="83"/>
      <c r="G1" s="83"/>
      <c r="H1" s="68"/>
    </row>
    <row r="2" spans="1:9" s="1" customFormat="1" ht="11.5" x14ac:dyDescent="0.25">
      <c r="A2" s="34" t="s">
        <v>1122</v>
      </c>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1134</v>
      </c>
      <c r="D4" s="13" t="s">
        <v>1</v>
      </c>
      <c r="E4" s="54" t="s">
        <v>6</v>
      </c>
      <c r="F4" s="12" t="s">
        <v>3</v>
      </c>
      <c r="G4" s="12" t="s">
        <v>5</v>
      </c>
    </row>
    <row r="5" spans="1:9" ht="10.5" x14ac:dyDescent="0.25">
      <c r="A5" s="16" t="s">
        <v>24</v>
      </c>
      <c r="B5" s="17"/>
      <c r="C5" s="17"/>
      <c r="D5" s="17"/>
      <c r="E5" s="18"/>
      <c r="F5" s="19"/>
      <c r="G5" s="18"/>
    </row>
    <row r="6" spans="1:9" ht="10.5" x14ac:dyDescent="0.25">
      <c r="A6" s="20" t="s">
        <v>1135</v>
      </c>
      <c r="B6" s="21"/>
      <c r="C6" s="21"/>
      <c r="D6" s="21"/>
      <c r="E6" s="22"/>
      <c r="F6" s="23"/>
      <c r="G6" s="22"/>
    </row>
    <row r="7" spans="1:9" x14ac:dyDescent="0.2">
      <c r="A7" s="21" t="s">
        <v>1136</v>
      </c>
      <c r="B7" s="21" t="s">
        <v>1137</v>
      </c>
      <c r="C7" s="21" t="s">
        <v>1138</v>
      </c>
      <c r="D7" s="24">
        <v>688</v>
      </c>
      <c r="E7" s="22">
        <v>0</v>
      </c>
      <c r="F7" s="22">
        <v>0</v>
      </c>
      <c r="G7" s="22">
        <v>0</v>
      </c>
    </row>
    <row r="8" spans="1:9" x14ac:dyDescent="0.2">
      <c r="A8" s="21" t="s">
        <v>1198</v>
      </c>
      <c r="B8" s="21" t="s">
        <v>1199</v>
      </c>
      <c r="C8" s="21" t="s">
        <v>1138</v>
      </c>
      <c r="D8" s="24">
        <v>400</v>
      </c>
      <c r="E8" s="22">
        <v>0</v>
      </c>
      <c r="F8" s="22">
        <v>0</v>
      </c>
      <c r="G8" s="22">
        <v>0</v>
      </c>
    </row>
    <row r="9" spans="1:9" ht="10.5" x14ac:dyDescent="0.25">
      <c r="A9" s="20" t="s">
        <v>25</v>
      </c>
      <c r="B9" s="20"/>
      <c r="C9" s="20"/>
      <c r="D9" s="20"/>
      <c r="E9" s="25">
        <f>SUM(E6:E8)</f>
        <v>0</v>
      </c>
      <c r="F9" s="25">
        <f>SUM(F6:F8)</f>
        <v>0</v>
      </c>
      <c r="G9" s="25"/>
      <c r="H9" s="14"/>
      <c r="I9" s="14"/>
    </row>
    <row r="10" spans="1:9" x14ac:dyDescent="0.2">
      <c r="A10" s="21"/>
      <c r="B10" s="21"/>
      <c r="C10" s="21"/>
      <c r="D10" s="21"/>
      <c r="E10" s="22"/>
      <c r="F10" s="23"/>
      <c r="G10" s="22"/>
    </row>
    <row r="11" spans="1:9" ht="10.5" x14ac:dyDescent="0.25">
      <c r="A11" s="20" t="s">
        <v>26</v>
      </c>
      <c r="B11" s="20"/>
      <c r="C11" s="20"/>
      <c r="D11" s="20"/>
      <c r="E11" s="25">
        <f>E9</f>
        <v>0</v>
      </c>
      <c r="F11" s="25">
        <f>F9</f>
        <v>0</v>
      </c>
      <c r="G11" s="25"/>
      <c r="H11" s="14"/>
      <c r="I11" s="14"/>
    </row>
    <row r="12" spans="1:9" ht="10.5" x14ac:dyDescent="0.25">
      <c r="A12" s="20"/>
      <c r="B12" s="20"/>
      <c r="C12" s="20"/>
      <c r="D12" s="20"/>
      <c r="E12" s="25"/>
      <c r="F12" s="26"/>
      <c r="G12" s="25"/>
      <c r="H12" s="14"/>
      <c r="I12" s="14"/>
    </row>
    <row r="13" spans="1:9" ht="10.5" x14ac:dyDescent="0.25">
      <c r="A13" s="20" t="s">
        <v>28</v>
      </c>
      <c r="B13" s="20"/>
      <c r="C13" s="20"/>
      <c r="D13" s="20"/>
      <c r="E13" s="25">
        <f>491678.83/100000</f>
        <v>4.9167883000000003</v>
      </c>
      <c r="F13" s="25">
        <f>F15-(F11)</f>
        <v>100</v>
      </c>
      <c r="G13" s="25"/>
      <c r="H13" s="14"/>
      <c r="I13" s="14"/>
    </row>
    <row r="14" spans="1:9" ht="10.5" x14ac:dyDescent="0.25">
      <c r="A14" s="20"/>
      <c r="B14" s="20"/>
      <c r="C14" s="20"/>
      <c r="D14" s="20"/>
      <c r="E14" s="25"/>
      <c r="F14" s="26"/>
      <c r="G14" s="25"/>
      <c r="H14" s="14"/>
      <c r="I14" s="14"/>
    </row>
    <row r="15" spans="1:9" ht="10.5" x14ac:dyDescent="0.25">
      <c r="A15" s="27" t="s">
        <v>27</v>
      </c>
      <c r="B15" s="27"/>
      <c r="C15" s="27"/>
      <c r="D15" s="27"/>
      <c r="E15" s="28">
        <f>E13</f>
        <v>4.9167883000000003</v>
      </c>
      <c r="F15" s="28">
        <v>100</v>
      </c>
      <c r="G15" s="28"/>
      <c r="H15" s="14"/>
      <c r="I15" s="14"/>
    </row>
    <row r="17" spans="1:7" ht="10.5" x14ac:dyDescent="0.25">
      <c r="A17" s="14" t="s">
        <v>31</v>
      </c>
    </row>
    <row r="18" spans="1:7" ht="10.5" x14ac:dyDescent="0.25">
      <c r="A18" s="67" t="s">
        <v>1141</v>
      </c>
    </row>
    <row r="19" spans="1:7" ht="29.25" customHeight="1" x14ac:dyDescent="0.2">
      <c r="A19" s="98" t="s">
        <v>1142</v>
      </c>
      <c r="B19" s="99"/>
      <c r="C19" s="99"/>
      <c r="D19" s="99"/>
      <c r="E19" s="99"/>
      <c r="F19" s="99"/>
      <c r="G19" s="99"/>
    </row>
    <row r="20" spans="1:7" ht="14.5" x14ac:dyDescent="0.35">
      <c r="A20" s="69"/>
      <c r="B20" s="70"/>
      <c r="C20" s="70"/>
      <c r="D20" s="70"/>
      <c r="E20" s="70"/>
      <c r="F20" s="70"/>
      <c r="G20" s="70"/>
    </row>
    <row r="21" spans="1:7" ht="10.5" x14ac:dyDescent="0.25">
      <c r="A21" s="14" t="s">
        <v>32</v>
      </c>
    </row>
    <row r="22" spans="1:7" ht="10.5" x14ac:dyDescent="0.25">
      <c r="A22" s="14" t="s">
        <v>33</v>
      </c>
    </row>
    <row r="23" spans="1:7" ht="10.5" x14ac:dyDescent="0.25">
      <c r="A23" s="14" t="s">
        <v>34</v>
      </c>
      <c r="B23" s="14"/>
      <c r="C23" s="30" t="s">
        <v>36</v>
      </c>
      <c r="D23" s="30" t="s">
        <v>1200</v>
      </c>
    </row>
    <row r="24" spans="1:7" x14ac:dyDescent="0.2">
      <c r="A24" s="7" t="s">
        <v>72</v>
      </c>
      <c r="C24" s="62" t="s">
        <v>1144</v>
      </c>
      <c r="D24" s="31">
        <v>24.933800000000002</v>
      </c>
    </row>
    <row r="25" spans="1:7" x14ac:dyDescent="0.2">
      <c r="A25" s="7" t="s">
        <v>80</v>
      </c>
      <c r="C25" s="62" t="s">
        <v>1144</v>
      </c>
      <c r="D25" s="31">
        <v>11.5593</v>
      </c>
    </row>
    <row r="26" spans="1:7" x14ac:dyDescent="0.2">
      <c r="A26" s="7" t="s">
        <v>73</v>
      </c>
      <c r="C26" s="62" t="s">
        <v>1144</v>
      </c>
      <c r="D26" s="31">
        <v>26.575900000000001</v>
      </c>
    </row>
    <row r="27" spans="1:7" x14ac:dyDescent="0.2">
      <c r="A27" s="7" t="s">
        <v>81</v>
      </c>
      <c r="C27" s="62" t="s">
        <v>1144</v>
      </c>
      <c r="D27" s="31">
        <v>12.480700000000001</v>
      </c>
    </row>
    <row r="29" spans="1:7" x14ac:dyDescent="0.2">
      <c r="A29" s="7" t="s">
        <v>37</v>
      </c>
    </row>
    <row r="30" spans="1:7" x14ac:dyDescent="0.2">
      <c r="A30" s="7" t="s">
        <v>1201</v>
      </c>
    </row>
    <row r="32" spans="1:7" ht="10.5" x14ac:dyDescent="0.25">
      <c r="A32" s="14" t="s">
        <v>38</v>
      </c>
      <c r="D32" s="30" t="s">
        <v>39</v>
      </c>
    </row>
    <row r="34" spans="1:7" ht="10.5" x14ac:dyDescent="0.25">
      <c r="A34" s="14" t="s">
        <v>934</v>
      </c>
      <c r="D34" s="63" t="s">
        <v>1144</v>
      </c>
    </row>
    <row r="35" spans="1:7" x14ac:dyDescent="0.2">
      <c r="A35" s="7" t="s">
        <v>1146</v>
      </c>
      <c r="D35" s="33"/>
    </row>
    <row r="36" spans="1:7" x14ac:dyDescent="0.2">
      <c r="D36" s="33"/>
    </row>
    <row r="37" spans="1:7" ht="10.5" x14ac:dyDescent="0.25">
      <c r="A37" s="14" t="s">
        <v>852</v>
      </c>
      <c r="D37" s="30" t="s">
        <v>39</v>
      </c>
    </row>
    <row r="38" spans="1:7" x14ac:dyDescent="0.2">
      <c r="A38" s="7" t="s">
        <v>853</v>
      </c>
    </row>
    <row r="39" spans="1:7" x14ac:dyDescent="0.2">
      <c r="A39" s="50" t="s">
        <v>854</v>
      </c>
    </row>
    <row r="41" spans="1:7" ht="48" customHeight="1" x14ac:dyDescent="0.35">
      <c r="A41" s="89" t="s">
        <v>1202</v>
      </c>
      <c r="B41" s="90"/>
      <c r="C41" s="90"/>
      <c r="D41" s="90"/>
      <c r="E41" s="90"/>
      <c r="F41" s="90"/>
      <c r="G41" s="90"/>
    </row>
    <row r="43" spans="1:7" ht="36.75" customHeight="1" x14ac:dyDescent="0.35">
      <c r="A43" s="89" t="s">
        <v>1203</v>
      </c>
      <c r="B43" s="90"/>
      <c r="C43" s="90"/>
      <c r="D43" s="90"/>
      <c r="E43" s="90"/>
      <c r="F43" s="90"/>
      <c r="G43" s="90"/>
    </row>
    <row r="44" spans="1:7" x14ac:dyDescent="0.2">
      <c r="A44" s="50" t="s">
        <v>1150</v>
      </c>
    </row>
    <row r="46" spans="1:7" ht="26.25" customHeight="1" x14ac:dyDescent="0.35">
      <c r="A46" s="89" t="s">
        <v>1170</v>
      </c>
      <c r="B46" s="90"/>
      <c r="C46" s="90"/>
      <c r="D46" s="90"/>
      <c r="E46" s="90"/>
      <c r="F46" s="90"/>
      <c r="G46" s="90"/>
    </row>
    <row r="47" spans="1:7" s="53" customFormat="1" ht="14.5" x14ac:dyDescent="0.35">
      <c r="A47" s="71"/>
      <c r="B47" s="72"/>
      <c r="C47" s="72"/>
      <c r="D47" s="72"/>
      <c r="E47" s="72"/>
      <c r="F47" s="72"/>
      <c r="G47" s="72"/>
    </row>
    <row r="48" spans="1:7" ht="10.5" x14ac:dyDescent="0.25">
      <c r="A48" s="51" t="s">
        <v>818</v>
      </c>
      <c r="B48" s="53"/>
      <c r="C48" s="53"/>
      <c r="D48" s="53"/>
      <c r="E48" s="11"/>
      <c r="G48" s="11"/>
    </row>
    <row r="49" spans="1:9" ht="10.5" x14ac:dyDescent="0.25">
      <c r="A49" s="51"/>
      <c r="B49" s="53"/>
      <c r="C49" s="53"/>
      <c r="D49" s="53"/>
      <c r="E49" s="11"/>
      <c r="G49" s="11"/>
    </row>
    <row r="50" spans="1:9" ht="48" customHeight="1" x14ac:dyDescent="0.2">
      <c r="A50" s="101" t="s">
        <v>1204</v>
      </c>
      <c r="B50" s="101"/>
      <c r="C50" s="101"/>
      <c r="D50" s="101"/>
      <c r="E50" s="101"/>
      <c r="F50" s="101"/>
      <c r="G50" s="101"/>
    </row>
    <row r="51" spans="1:9" ht="25.5" customHeight="1" x14ac:dyDescent="0.25">
      <c r="A51" s="86" t="s">
        <v>1205</v>
      </c>
      <c r="B51" s="86"/>
      <c r="C51" s="86"/>
      <c r="D51" s="86"/>
      <c r="E51" s="86"/>
      <c r="F51" s="86"/>
      <c r="G51" s="86"/>
    </row>
    <row r="53" spans="1:9" s="1" customFormat="1" ht="14" x14ac:dyDescent="0.25">
      <c r="A53" s="82" t="s">
        <v>1206</v>
      </c>
      <c r="B53" s="83"/>
      <c r="C53" s="83"/>
      <c r="D53" s="83"/>
      <c r="E53" s="83"/>
      <c r="F53" s="83"/>
      <c r="G53" s="83"/>
    </row>
    <row r="54" spans="1:9" ht="10.5" x14ac:dyDescent="0.2">
      <c r="A54" s="8" t="s">
        <v>7</v>
      </c>
    </row>
    <row r="55" spans="1:9" s="1" customFormat="1" ht="21" x14ac:dyDescent="0.25">
      <c r="A55" s="6" t="s">
        <v>2</v>
      </c>
      <c r="B55" s="6" t="s">
        <v>0</v>
      </c>
      <c r="C55" s="13" t="s">
        <v>30</v>
      </c>
      <c r="D55" s="13" t="s">
        <v>1</v>
      </c>
      <c r="E55" s="54" t="s">
        <v>6</v>
      </c>
      <c r="F55" s="12" t="s">
        <v>3</v>
      </c>
      <c r="G55" s="12" t="s">
        <v>5</v>
      </c>
    </row>
    <row r="56" spans="1:9" ht="10.5" x14ac:dyDescent="0.25">
      <c r="A56" s="16" t="s">
        <v>24</v>
      </c>
      <c r="B56" s="17"/>
      <c r="C56" s="17"/>
      <c r="D56" s="17"/>
      <c r="E56" s="18"/>
      <c r="F56" s="19"/>
      <c r="G56" s="18"/>
    </row>
    <row r="57" spans="1:9" ht="10.5" x14ac:dyDescent="0.25">
      <c r="A57" s="20" t="s">
        <v>43</v>
      </c>
      <c r="B57" s="21"/>
      <c r="C57" s="21"/>
      <c r="D57" s="21"/>
      <c r="E57" s="22"/>
      <c r="F57" s="23"/>
      <c r="G57" s="22"/>
    </row>
    <row r="58" spans="1:9" x14ac:dyDescent="0.2">
      <c r="A58" s="21" t="s">
        <v>1156</v>
      </c>
      <c r="B58" s="21" t="s">
        <v>1157</v>
      </c>
      <c r="C58" s="21" t="s">
        <v>1158</v>
      </c>
      <c r="D58" s="24">
        <v>1450</v>
      </c>
      <c r="E58" s="22">
        <v>4554.0408219000001</v>
      </c>
      <c r="F58" s="23">
        <v>100</v>
      </c>
      <c r="G58" s="22">
        <v>4.165</v>
      </c>
      <c r="I58" s="33"/>
    </row>
    <row r="59" spans="1:9" ht="10.5" x14ac:dyDescent="0.25">
      <c r="A59" s="20" t="s">
        <v>25</v>
      </c>
      <c r="B59" s="20"/>
      <c r="C59" s="20"/>
      <c r="D59" s="20"/>
      <c r="E59" s="25">
        <f>SUM(E58)</f>
        <v>4554.0408219000001</v>
      </c>
      <c r="F59" s="25">
        <f>SUM(F58)</f>
        <v>100</v>
      </c>
      <c r="G59" s="25"/>
      <c r="H59" s="14"/>
      <c r="I59" s="14"/>
    </row>
    <row r="60" spans="1:9" x14ac:dyDescent="0.2">
      <c r="A60" s="21"/>
      <c r="B60" s="21"/>
      <c r="C60" s="21"/>
      <c r="D60" s="21"/>
      <c r="E60" s="22"/>
      <c r="F60" s="23"/>
      <c r="G60" s="22"/>
    </row>
    <row r="61" spans="1:9" ht="10.5" x14ac:dyDescent="0.25">
      <c r="A61" s="20" t="s">
        <v>26</v>
      </c>
      <c r="B61" s="20"/>
      <c r="C61" s="20"/>
      <c r="D61" s="20"/>
      <c r="E61" s="25">
        <f>E59</f>
        <v>4554.0408219000001</v>
      </c>
      <c r="F61" s="25">
        <f>F59</f>
        <v>100</v>
      </c>
      <c r="G61" s="25"/>
      <c r="H61" s="14"/>
      <c r="I61" s="14"/>
    </row>
    <row r="62" spans="1:9" ht="10.5" x14ac:dyDescent="0.25">
      <c r="A62" s="20"/>
      <c r="B62" s="20"/>
      <c r="C62" s="20"/>
      <c r="D62" s="20"/>
      <c r="E62" s="25"/>
      <c r="F62" s="26"/>
      <c r="G62" s="25"/>
      <c r="H62" s="14"/>
      <c r="I62" s="14"/>
    </row>
    <row r="63" spans="1:9" ht="10.5" x14ac:dyDescent="0.25">
      <c r="A63" s="20" t="s">
        <v>28</v>
      </c>
      <c r="B63" s="20"/>
      <c r="C63" s="20"/>
      <c r="D63" s="20"/>
      <c r="E63" s="64">
        <v>0</v>
      </c>
      <c r="F63" s="64">
        <v>0</v>
      </c>
      <c r="G63" s="25"/>
      <c r="H63" s="14"/>
      <c r="I63" s="33"/>
    </row>
    <row r="64" spans="1:9" ht="10.5" x14ac:dyDescent="0.25">
      <c r="A64" s="20"/>
      <c r="B64" s="20"/>
      <c r="C64" s="20"/>
      <c r="D64" s="20"/>
      <c r="E64" s="25"/>
      <c r="F64" s="26"/>
      <c r="G64" s="25"/>
      <c r="H64" s="14"/>
      <c r="I64" s="14"/>
    </row>
    <row r="65" spans="1:9" ht="10.5" x14ac:dyDescent="0.25">
      <c r="A65" s="27" t="s">
        <v>27</v>
      </c>
      <c r="B65" s="27"/>
      <c r="C65" s="27"/>
      <c r="D65" s="27"/>
      <c r="E65" s="28">
        <v>4554.0408219000001</v>
      </c>
      <c r="F65" s="29">
        <v>100</v>
      </c>
      <c r="G65" s="28"/>
      <c r="H65" s="14"/>
      <c r="I65" s="14"/>
    </row>
    <row r="66" spans="1:9" s="10" customFormat="1" ht="10.5" x14ac:dyDescent="0.25">
      <c r="A66" s="7"/>
      <c r="B66" s="7"/>
      <c r="C66" s="7"/>
      <c r="D66" s="7"/>
      <c r="F66" s="15"/>
      <c r="H66" s="7"/>
      <c r="I66" s="7"/>
    </row>
    <row r="67" spans="1:9" s="10" customFormat="1" ht="10.5" x14ac:dyDescent="0.25">
      <c r="A67" s="14" t="s">
        <v>31</v>
      </c>
      <c r="B67" s="7"/>
      <c r="C67" s="7"/>
      <c r="D67" s="7"/>
      <c r="F67" s="11"/>
      <c r="H67" s="7"/>
      <c r="I67" s="7"/>
    </row>
    <row r="68" spans="1:9" s="10" customFormat="1" ht="10.5" x14ac:dyDescent="0.25">
      <c r="A68" s="51" t="s">
        <v>1159</v>
      </c>
      <c r="B68" s="7"/>
      <c r="C68" s="7"/>
      <c r="D68" s="7"/>
      <c r="F68" s="11"/>
      <c r="H68" s="7"/>
      <c r="I68" s="7"/>
    </row>
    <row r="69" spans="1:9" s="10" customFormat="1" ht="10.5" x14ac:dyDescent="0.25">
      <c r="A69" s="86" t="s">
        <v>1160</v>
      </c>
      <c r="B69" s="86"/>
      <c r="C69" s="86"/>
      <c r="D69" s="86"/>
      <c r="E69" s="86"/>
      <c r="F69" s="86"/>
      <c r="G69" s="86"/>
      <c r="H69" s="7"/>
      <c r="I69" s="7"/>
    </row>
    <row r="71" spans="1:9" s="10" customFormat="1" ht="10.5" x14ac:dyDescent="0.25">
      <c r="A71" s="14" t="s">
        <v>32</v>
      </c>
      <c r="B71" s="7"/>
      <c r="C71" s="7"/>
      <c r="D71" s="7"/>
      <c r="F71" s="11"/>
      <c r="H71" s="7"/>
      <c r="I71" s="7"/>
    </row>
    <row r="72" spans="1:9" s="10" customFormat="1" ht="10.5" x14ac:dyDescent="0.25">
      <c r="A72" s="14" t="s">
        <v>33</v>
      </c>
      <c r="B72" s="7"/>
      <c r="C72" s="7"/>
      <c r="D72" s="7"/>
      <c r="F72" s="11"/>
      <c r="H72" s="7"/>
      <c r="I72" s="7"/>
    </row>
    <row r="73" spans="1:9" s="10" customFormat="1" ht="10.5" x14ac:dyDescent="0.25">
      <c r="A73" s="14" t="s">
        <v>34</v>
      </c>
      <c r="B73" s="14"/>
      <c r="C73" s="30" t="s">
        <v>36</v>
      </c>
      <c r="D73" s="14" t="s">
        <v>35</v>
      </c>
      <c r="F73" s="73"/>
      <c r="G73" s="74"/>
      <c r="H73" s="7"/>
      <c r="I73" s="7"/>
    </row>
    <row r="74" spans="1:9" s="10" customFormat="1" x14ac:dyDescent="0.2">
      <c r="A74" s="7" t="s">
        <v>72</v>
      </c>
      <c r="B74" s="7"/>
      <c r="C74" s="75">
        <v>0.50609999999999999</v>
      </c>
      <c r="D74" s="75">
        <v>0.54239999999999999</v>
      </c>
      <c r="F74" s="11"/>
      <c r="H74" s="7"/>
      <c r="I74" s="7"/>
    </row>
    <row r="75" spans="1:9" s="10" customFormat="1" x14ac:dyDescent="0.2">
      <c r="A75" s="7" t="s">
        <v>80</v>
      </c>
      <c r="B75" s="7"/>
      <c r="C75" s="75">
        <v>0.2346</v>
      </c>
      <c r="D75" s="75">
        <v>0.25140000000000001</v>
      </c>
      <c r="F75" s="11"/>
      <c r="H75" s="7"/>
      <c r="I75" s="7"/>
    </row>
    <row r="76" spans="1:9" s="10" customFormat="1" x14ac:dyDescent="0.2">
      <c r="A76" s="7" t="s">
        <v>73</v>
      </c>
      <c r="B76" s="7"/>
      <c r="C76" s="75">
        <v>0.53510000000000002</v>
      </c>
      <c r="D76" s="75">
        <v>0.57340000000000002</v>
      </c>
      <c r="F76" s="11"/>
      <c r="H76" s="7"/>
      <c r="I76" s="7"/>
    </row>
    <row r="77" spans="1:9" s="10" customFormat="1" x14ac:dyDescent="0.2">
      <c r="A77" s="7" t="s">
        <v>81</v>
      </c>
      <c r="B77" s="7"/>
      <c r="C77" s="75">
        <v>0.25130000000000002</v>
      </c>
      <c r="D77" s="75">
        <v>0.26929999999999998</v>
      </c>
      <c r="F77" s="11"/>
      <c r="H77" s="7"/>
      <c r="I77" s="7"/>
    </row>
    <row r="79" spans="1:9" s="10" customFormat="1" x14ac:dyDescent="0.2">
      <c r="A79" s="7" t="s">
        <v>37</v>
      </c>
      <c r="B79" s="7"/>
      <c r="C79" s="7"/>
      <c r="D79" s="7"/>
      <c r="F79" s="11"/>
      <c r="H79" s="7"/>
      <c r="I79" s="7"/>
    </row>
    <row r="81" spans="1:10" s="10" customFormat="1" ht="10.5" x14ac:dyDescent="0.25">
      <c r="A81" s="14" t="s">
        <v>1220</v>
      </c>
      <c r="B81" s="7"/>
      <c r="C81" s="7"/>
      <c r="D81" s="30" t="s">
        <v>39</v>
      </c>
      <c r="F81" s="11"/>
      <c r="H81" s="7"/>
      <c r="I81" s="7"/>
    </row>
    <row r="82" spans="1:10" x14ac:dyDescent="0.2">
      <c r="A82" s="7" t="s">
        <v>853</v>
      </c>
    </row>
    <row r="83" spans="1:10" x14ac:dyDescent="0.2">
      <c r="A83" s="50" t="s">
        <v>854</v>
      </c>
    </row>
    <row r="85" spans="1:10" ht="21" customHeight="1" x14ac:dyDescent="0.2">
      <c r="A85" s="97" t="s">
        <v>1223</v>
      </c>
      <c r="B85" s="97"/>
      <c r="C85" s="97"/>
      <c r="D85" s="97"/>
      <c r="E85" s="97"/>
      <c r="F85" s="97"/>
      <c r="G85" s="97"/>
      <c r="H85" s="97"/>
      <c r="I85" s="97"/>
      <c r="J85" s="97"/>
    </row>
  </sheetData>
  <mergeCells count="10">
    <mergeCell ref="A85:J85"/>
    <mergeCell ref="A51:G51"/>
    <mergeCell ref="A53:G53"/>
    <mergeCell ref="A69:G69"/>
    <mergeCell ref="A1:G1"/>
    <mergeCell ref="A19:G19"/>
    <mergeCell ref="A41:G41"/>
    <mergeCell ref="A43:G43"/>
    <mergeCell ref="A46:G46"/>
    <mergeCell ref="A50:G50"/>
  </mergeCells>
  <conditionalFormatting sqref="F2:F3 F5:F6 F10 F12 F14 F16:F18 F21:F40 F42 F44:F45 F48:F49 F52 F54 F70:F84 F86:F65516">
    <cfRule type="cellIs" dxfId="10" priority="2" stopIfTrue="1" operator="between">
      <formula>0.009</formula>
      <formula>-0.009</formula>
    </cfRule>
  </conditionalFormatting>
  <conditionalFormatting sqref="F56:F58 F60 F62 F64:F68">
    <cfRule type="cellIs" dxfId="9" priority="1" stopIfTrue="1" operator="between">
      <formula>0.009</formula>
      <formula>-0.009</formula>
    </cfRule>
  </conditionalFormatting>
  <hyperlinks>
    <hyperlink ref="A44" r:id="rId1" xr:uid="{00000000-0004-0000-2200-000000000000}"/>
    <hyperlink ref="A39" r:id="rId2" xr:uid="{00000000-0004-0000-2200-000001000000}"/>
    <hyperlink ref="A83" r:id="rId3" xr:uid="{00000000-0004-0000-2200-000002000000}"/>
  </hyperlinks>
  <pageMargins left="0.7" right="0.7" top="0.75" bottom="0.75" header="0.3" footer="0.3"/>
  <pageSetup paperSize="9" scale="48" orientation="portrait" r:id="rId4"/>
  <headerFooter>
    <oddFooter>&amp;C&amp;1#&amp;"Calibri"&amp;10&amp;K000000PUBLIC</oddFooter>
    <evenFooter>&amp;LPUBLIC</evenFooter>
    <firstFooter>&amp;LPUBLIC</firstFooter>
  </headerFooter>
  <colBreaks count="1" manualBreakCount="1">
    <brk id="7"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J106"/>
  <sheetViews>
    <sheetView workbookViewId="0">
      <selection sqref="A1:G1"/>
    </sheetView>
  </sheetViews>
  <sheetFormatPr defaultColWidth="9.1796875" defaultRowHeight="10" x14ac:dyDescent="0.2"/>
  <cols>
    <col min="1" max="1" width="38.7265625" style="7" bestFit="1" customWidth="1"/>
    <col min="2" max="2" width="58" style="7" bestFit="1" customWidth="1"/>
    <col min="3" max="3" width="15.269531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4" x14ac:dyDescent="0.25">
      <c r="A1" s="82" t="s">
        <v>1207</v>
      </c>
      <c r="B1" s="83"/>
      <c r="C1" s="83"/>
      <c r="D1" s="83"/>
      <c r="E1" s="83"/>
      <c r="F1" s="83"/>
      <c r="G1" s="83"/>
    </row>
    <row r="2" spans="1:7" s="1" customFormat="1" ht="11.5" x14ac:dyDescent="0.25">
      <c r="A2" s="34" t="s">
        <v>1122</v>
      </c>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30</v>
      </c>
      <c r="D4" s="13" t="s">
        <v>1</v>
      </c>
      <c r="E4" s="54" t="s">
        <v>6</v>
      </c>
      <c r="F4" s="12" t="s">
        <v>3</v>
      </c>
      <c r="G4" s="12" t="s">
        <v>5</v>
      </c>
    </row>
    <row r="5" spans="1:7" s="1" customFormat="1" ht="13.5" customHeight="1" x14ac:dyDescent="0.25">
      <c r="A5" s="20" t="s">
        <v>28</v>
      </c>
      <c r="B5" s="20"/>
      <c r="C5" s="20"/>
      <c r="D5" s="20"/>
      <c r="E5" s="25">
        <v>0</v>
      </c>
      <c r="F5" s="65">
        <v>100</v>
      </c>
      <c r="G5" s="25"/>
    </row>
    <row r="6" spans="1:7" s="1" customFormat="1" ht="11.5" x14ac:dyDescent="0.25">
      <c r="A6" s="20"/>
      <c r="B6" s="20"/>
      <c r="C6" s="20"/>
      <c r="D6" s="20"/>
      <c r="E6" s="25"/>
      <c r="F6" s="26"/>
      <c r="G6" s="25"/>
    </row>
    <row r="7" spans="1:7" ht="10.5" x14ac:dyDescent="0.25">
      <c r="A7" s="27" t="s">
        <v>27</v>
      </c>
      <c r="B7" s="27"/>
      <c r="C7" s="27"/>
      <c r="D7" s="27"/>
      <c r="E7" s="28">
        <v>0</v>
      </c>
      <c r="F7" s="28">
        <v>100</v>
      </c>
      <c r="G7" s="28"/>
    </row>
    <row r="8" spans="1:7" ht="10.5" x14ac:dyDescent="0.25">
      <c r="A8" s="14"/>
      <c r="B8" s="14"/>
      <c r="C8" s="14"/>
      <c r="D8" s="14"/>
      <c r="E8" s="76"/>
      <c r="F8" s="76"/>
      <c r="G8" s="76"/>
    </row>
    <row r="9" spans="1:7" ht="10.5" x14ac:dyDescent="0.25">
      <c r="A9" s="14" t="s">
        <v>32</v>
      </c>
    </row>
    <row r="10" spans="1:7" ht="10.5" x14ac:dyDescent="0.25">
      <c r="A10" s="14" t="s">
        <v>33</v>
      </c>
    </row>
    <row r="11" spans="1:7" ht="10.5" x14ac:dyDescent="0.25">
      <c r="A11" s="14" t="s">
        <v>34</v>
      </c>
      <c r="B11" s="14"/>
      <c r="C11" s="30" t="s">
        <v>36</v>
      </c>
      <c r="D11" s="14" t="s">
        <v>1208</v>
      </c>
    </row>
    <row r="12" spans="1:7" x14ac:dyDescent="0.2">
      <c r="A12" s="7" t="s">
        <v>72</v>
      </c>
      <c r="C12" s="31">
        <v>24.543600000000001</v>
      </c>
      <c r="D12" s="31">
        <v>25.334800000000001</v>
      </c>
    </row>
    <row r="13" spans="1:7" x14ac:dyDescent="0.2">
      <c r="A13" s="7" t="s">
        <v>80</v>
      </c>
      <c r="C13" s="31">
        <v>13.1615</v>
      </c>
      <c r="D13" s="31">
        <v>13.585800000000001</v>
      </c>
    </row>
    <row r="14" spans="1:7" x14ac:dyDescent="0.2">
      <c r="A14" s="7" t="s">
        <v>73</v>
      </c>
      <c r="C14" s="31">
        <v>24.7666</v>
      </c>
      <c r="D14" s="31">
        <v>25.565000000000001</v>
      </c>
    </row>
    <row r="15" spans="1:7" x14ac:dyDescent="0.2">
      <c r="A15" s="7" t="s">
        <v>81</v>
      </c>
      <c r="C15" s="31">
        <v>13.573</v>
      </c>
      <c r="D15" s="31">
        <v>14.0105</v>
      </c>
    </row>
    <row r="17" spans="1:7" x14ac:dyDescent="0.2">
      <c r="A17" s="7" t="s">
        <v>37</v>
      </c>
    </row>
    <row r="18" spans="1:7" x14ac:dyDescent="0.2">
      <c r="A18" s="7" t="s">
        <v>1209</v>
      </c>
    </row>
    <row r="20" spans="1:7" ht="10.5" x14ac:dyDescent="0.25">
      <c r="A20" s="14" t="s">
        <v>38</v>
      </c>
      <c r="D20" s="30" t="s">
        <v>39</v>
      </c>
    </row>
    <row r="22" spans="1:7" ht="10.5" x14ac:dyDescent="0.25">
      <c r="A22" s="14" t="s">
        <v>934</v>
      </c>
      <c r="D22" s="63" t="s">
        <v>1144</v>
      </c>
    </row>
    <row r="23" spans="1:7" x14ac:dyDescent="0.2">
      <c r="A23" s="7" t="s">
        <v>1167</v>
      </c>
      <c r="D23" s="33"/>
    </row>
    <row r="24" spans="1:7" x14ac:dyDescent="0.2">
      <c r="D24" s="33"/>
    </row>
    <row r="25" spans="1:7" ht="10.5" x14ac:dyDescent="0.25">
      <c r="A25" s="14" t="s">
        <v>852</v>
      </c>
      <c r="D25" s="30" t="s">
        <v>39</v>
      </c>
    </row>
    <row r="27" spans="1:7" ht="24.75" customHeight="1" x14ac:dyDescent="0.35">
      <c r="A27" s="89" t="s">
        <v>1210</v>
      </c>
      <c r="B27" s="90"/>
      <c r="C27" s="90"/>
      <c r="D27" s="90"/>
      <c r="E27" s="90"/>
      <c r="F27" s="90"/>
      <c r="G27" s="90"/>
    </row>
    <row r="29" spans="1:7" ht="53.25" customHeight="1" x14ac:dyDescent="0.35">
      <c r="A29" s="89" t="s">
        <v>1211</v>
      </c>
      <c r="B29" s="90"/>
      <c r="C29" s="90"/>
      <c r="D29" s="90"/>
      <c r="E29" s="90"/>
      <c r="F29" s="90"/>
      <c r="G29" s="90"/>
    </row>
    <row r="31" spans="1:7" ht="48" customHeight="1" x14ac:dyDescent="0.35">
      <c r="A31" s="89" t="s">
        <v>1212</v>
      </c>
      <c r="B31" s="90"/>
      <c r="C31" s="90"/>
      <c r="D31" s="90"/>
      <c r="E31" s="90"/>
      <c r="F31" s="90"/>
      <c r="G31" s="90"/>
    </row>
    <row r="32" spans="1:7" x14ac:dyDescent="0.2">
      <c r="A32" s="50" t="s">
        <v>1150</v>
      </c>
    </row>
    <row r="34" spans="1:9" ht="24" customHeight="1" x14ac:dyDescent="0.35">
      <c r="A34" s="89" t="s">
        <v>1151</v>
      </c>
      <c r="B34" s="90"/>
      <c r="C34" s="90"/>
      <c r="D34" s="90"/>
      <c r="E34" s="90"/>
      <c r="F34" s="90"/>
      <c r="G34" s="90"/>
    </row>
    <row r="36" spans="1:9" ht="13.5" customHeight="1" x14ac:dyDescent="0.25">
      <c r="A36" s="14" t="s">
        <v>1213</v>
      </c>
    </row>
    <row r="37" spans="1:9" ht="10.5" customHeight="1" x14ac:dyDescent="0.35">
      <c r="A37" s="94"/>
      <c r="B37" s="87"/>
      <c r="C37" s="87"/>
      <c r="D37" s="87"/>
      <c r="E37" s="87"/>
      <c r="F37" s="87"/>
      <c r="G37" s="87"/>
    </row>
    <row r="38" spans="1:9" ht="26.25" customHeight="1" x14ac:dyDescent="0.35">
      <c r="A38" s="94" t="s">
        <v>1214</v>
      </c>
      <c r="B38" s="87"/>
      <c r="C38" s="87"/>
      <c r="D38" s="87"/>
      <c r="E38" s="87"/>
      <c r="F38" s="87"/>
      <c r="G38" s="87"/>
    </row>
    <row r="39" spans="1:9" x14ac:dyDescent="0.2">
      <c r="A39" s="52"/>
    </row>
    <row r="40" spans="1:9" ht="29.15" customHeight="1" x14ac:dyDescent="0.25">
      <c r="A40" s="86" t="s">
        <v>1215</v>
      </c>
      <c r="B40" s="86"/>
      <c r="C40" s="86"/>
      <c r="D40" s="86"/>
      <c r="E40" s="86"/>
      <c r="F40" s="86"/>
      <c r="G40" s="86"/>
    </row>
    <row r="42" spans="1:9" s="1" customFormat="1" ht="14" x14ac:dyDescent="0.25">
      <c r="A42" s="82" t="s">
        <v>1216</v>
      </c>
      <c r="B42" s="83"/>
      <c r="C42" s="83"/>
      <c r="D42" s="83"/>
      <c r="E42" s="83"/>
      <c r="F42" s="83"/>
      <c r="G42" s="83"/>
    </row>
    <row r="43" spans="1:9" ht="10.5" x14ac:dyDescent="0.2">
      <c r="A43" s="8" t="s">
        <v>7</v>
      </c>
    </row>
    <row r="44" spans="1:9" s="1" customFormat="1" ht="40.5" customHeight="1" x14ac:dyDescent="0.25">
      <c r="A44" s="6" t="s">
        <v>2</v>
      </c>
      <c r="B44" s="6" t="s">
        <v>0</v>
      </c>
      <c r="C44" s="13" t="s">
        <v>30</v>
      </c>
      <c r="D44" s="13" t="s">
        <v>1</v>
      </c>
      <c r="E44" s="77" t="s">
        <v>6</v>
      </c>
      <c r="F44" s="12" t="s">
        <v>3</v>
      </c>
      <c r="G44" s="12" t="s">
        <v>5</v>
      </c>
    </row>
    <row r="45" spans="1:9" ht="10.5" x14ac:dyDescent="0.25">
      <c r="A45" s="16" t="s">
        <v>24</v>
      </c>
      <c r="B45" s="17"/>
      <c r="C45" s="17"/>
      <c r="D45" s="17"/>
      <c r="E45" s="18"/>
      <c r="F45" s="19"/>
      <c r="G45" s="18"/>
    </row>
    <row r="46" spans="1:9" ht="10.5" x14ac:dyDescent="0.25">
      <c r="A46" s="20" t="s">
        <v>43</v>
      </c>
      <c r="B46" s="21"/>
      <c r="C46" s="21"/>
      <c r="D46" s="21"/>
      <c r="E46" s="22"/>
      <c r="F46" s="23"/>
      <c r="G46" s="22"/>
    </row>
    <row r="47" spans="1:9" x14ac:dyDescent="0.2">
      <c r="A47" s="21" t="s">
        <v>1156</v>
      </c>
      <c r="B47" s="21" t="s">
        <v>1157</v>
      </c>
      <c r="C47" s="21" t="s">
        <v>1158</v>
      </c>
      <c r="D47" s="24">
        <v>3370</v>
      </c>
      <c r="E47" s="22">
        <v>10584.2190137</v>
      </c>
      <c r="F47" s="23">
        <v>100.000000344187</v>
      </c>
      <c r="G47" s="22">
        <v>4.165</v>
      </c>
    </row>
    <row r="48" spans="1:9" ht="10.5" x14ac:dyDescent="0.25">
      <c r="A48" s="20" t="s">
        <v>25</v>
      </c>
      <c r="B48" s="20"/>
      <c r="C48" s="20"/>
      <c r="D48" s="20"/>
      <c r="E48" s="25">
        <f>SUM(E46:E47)</f>
        <v>10584.2190137</v>
      </c>
      <c r="F48" s="26">
        <f>SUM(F46:F47)</f>
        <v>100.000000344187</v>
      </c>
      <c r="G48" s="25"/>
      <c r="H48" s="14"/>
      <c r="I48" s="14"/>
    </row>
    <row r="49" spans="1:9" x14ac:dyDescent="0.2">
      <c r="A49" s="21"/>
      <c r="B49" s="21"/>
      <c r="C49" s="21"/>
      <c r="D49" s="21"/>
      <c r="E49" s="22"/>
      <c r="F49" s="23"/>
      <c r="G49" s="22"/>
    </row>
    <row r="50" spans="1:9" ht="10.5" x14ac:dyDescent="0.25">
      <c r="A50" s="20" t="s">
        <v>26</v>
      </c>
      <c r="B50" s="20"/>
      <c r="C50" s="20"/>
      <c r="D50" s="20"/>
      <c r="E50" s="25">
        <f>E48</f>
        <v>10584.2190137</v>
      </c>
      <c r="F50" s="26">
        <f>F48</f>
        <v>100.000000344187</v>
      </c>
      <c r="G50" s="25"/>
      <c r="H50" s="14"/>
      <c r="I50" s="14"/>
    </row>
    <row r="51" spans="1:9" ht="10.5" x14ac:dyDescent="0.25">
      <c r="A51" s="20"/>
      <c r="B51" s="20"/>
      <c r="C51" s="20"/>
      <c r="D51" s="20"/>
      <c r="E51" s="25"/>
      <c r="F51" s="26"/>
      <c r="G51" s="25"/>
      <c r="H51" s="14"/>
      <c r="I51" s="14"/>
    </row>
    <row r="52" spans="1:9" ht="10.5" x14ac:dyDescent="0.25">
      <c r="A52" s="20" t="s">
        <v>28</v>
      </c>
      <c r="B52" s="20"/>
      <c r="C52" s="20"/>
      <c r="D52" s="20"/>
      <c r="E52" s="64">
        <v>0</v>
      </c>
      <c r="F52" s="64">
        <v>0</v>
      </c>
      <c r="G52" s="25"/>
      <c r="H52" s="14"/>
      <c r="I52" s="14"/>
    </row>
    <row r="53" spans="1:9" ht="10.5" x14ac:dyDescent="0.25">
      <c r="A53" s="20"/>
      <c r="B53" s="20"/>
      <c r="C53" s="20"/>
      <c r="D53" s="20"/>
      <c r="E53" s="25"/>
      <c r="F53" s="26"/>
      <c r="G53" s="25"/>
      <c r="H53" s="14"/>
      <c r="I53" s="14"/>
    </row>
    <row r="54" spans="1:9" ht="10.5" x14ac:dyDescent="0.25">
      <c r="A54" s="27" t="s">
        <v>27</v>
      </c>
      <c r="B54" s="27"/>
      <c r="C54" s="27"/>
      <c r="D54" s="27"/>
      <c r="E54" s="28">
        <v>10584.2190137</v>
      </c>
      <c r="F54" s="29">
        <v>100</v>
      </c>
      <c r="G54" s="28"/>
      <c r="H54" s="14"/>
      <c r="I54" s="14"/>
    </row>
    <row r="56" spans="1:9" ht="10.5" x14ac:dyDescent="0.25">
      <c r="A56" s="14" t="s">
        <v>31</v>
      </c>
    </row>
    <row r="57" spans="1:9" ht="10.5" x14ac:dyDescent="0.25">
      <c r="A57" s="51" t="s">
        <v>1159</v>
      </c>
    </row>
    <row r="58" spans="1:9" ht="10.5" x14ac:dyDescent="0.25">
      <c r="A58" s="86" t="s">
        <v>1160</v>
      </c>
      <c r="B58" s="86"/>
      <c r="C58" s="86"/>
      <c r="D58" s="86"/>
      <c r="E58" s="86"/>
      <c r="F58" s="86"/>
      <c r="G58" s="86"/>
    </row>
    <row r="59" spans="1:9" ht="10.5" x14ac:dyDescent="0.25">
      <c r="A59" s="78"/>
      <c r="B59" s="78"/>
      <c r="C59" s="78"/>
      <c r="D59" s="78"/>
      <c r="E59" s="78"/>
      <c r="F59" s="78"/>
      <c r="G59" s="78"/>
    </row>
    <row r="60" spans="1:9" ht="10.5" x14ac:dyDescent="0.25">
      <c r="A60" s="14" t="s">
        <v>32</v>
      </c>
    </row>
    <row r="61" spans="1:9" ht="10.5" x14ac:dyDescent="0.25">
      <c r="A61" s="14" t="s">
        <v>33</v>
      </c>
    </row>
    <row r="62" spans="1:9" ht="10.5" x14ac:dyDescent="0.25">
      <c r="A62" s="14" t="s">
        <v>34</v>
      </c>
      <c r="B62" s="14"/>
      <c r="C62" s="30" t="s">
        <v>36</v>
      </c>
      <c r="D62" s="14" t="s">
        <v>35</v>
      </c>
    </row>
    <row r="63" spans="1:9" x14ac:dyDescent="0.2">
      <c r="A63" s="7" t="s">
        <v>72</v>
      </c>
      <c r="C63" s="31">
        <v>0.53839999999999999</v>
      </c>
      <c r="D63" s="31">
        <v>0.57689999999999997</v>
      </c>
    </row>
    <row r="64" spans="1:9" x14ac:dyDescent="0.2">
      <c r="A64" s="7" t="s">
        <v>80</v>
      </c>
      <c r="C64" s="31">
        <v>0.28870000000000001</v>
      </c>
      <c r="D64" s="31">
        <v>0.30940000000000001</v>
      </c>
    </row>
    <row r="65" spans="1:10" x14ac:dyDescent="0.2">
      <c r="A65" s="7" t="s">
        <v>73</v>
      </c>
      <c r="C65" s="31">
        <v>0.5696</v>
      </c>
      <c r="D65" s="31">
        <v>0.61040000000000005</v>
      </c>
    </row>
    <row r="66" spans="1:10" x14ac:dyDescent="0.2">
      <c r="A66" s="7" t="s">
        <v>81</v>
      </c>
      <c r="C66" s="31">
        <v>0.31209999999999999</v>
      </c>
      <c r="D66" s="31">
        <v>0.33450000000000002</v>
      </c>
    </row>
    <row r="68" spans="1:10" x14ac:dyDescent="0.2">
      <c r="A68" s="7" t="s">
        <v>37</v>
      </c>
    </row>
    <row r="70" spans="1:10" ht="10.5" x14ac:dyDescent="0.25">
      <c r="A70" s="14" t="s">
        <v>1220</v>
      </c>
      <c r="D70" s="30" t="s">
        <v>39</v>
      </c>
    </row>
    <row r="71" spans="1:10" x14ac:dyDescent="0.2">
      <c r="A71" s="7" t="s">
        <v>853</v>
      </c>
    </row>
    <row r="72" spans="1:10" x14ac:dyDescent="0.2">
      <c r="A72" s="50" t="s">
        <v>854</v>
      </c>
    </row>
    <row r="73" spans="1:10" x14ac:dyDescent="0.2">
      <c r="A73" s="50"/>
    </row>
    <row r="74" spans="1:10" ht="20" customHeight="1" x14ac:dyDescent="0.2">
      <c r="A74" s="97" t="s">
        <v>1223</v>
      </c>
      <c r="B74" s="97"/>
      <c r="C74" s="97"/>
      <c r="D74" s="97"/>
      <c r="E74" s="97"/>
      <c r="F74" s="97"/>
      <c r="G74" s="97"/>
      <c r="H74" s="97"/>
      <c r="I74" s="97"/>
      <c r="J74" s="97"/>
    </row>
    <row r="76" spans="1:10" s="1" customFormat="1" ht="14" x14ac:dyDescent="0.25">
      <c r="A76" s="82" t="s">
        <v>1217</v>
      </c>
      <c r="B76" s="83"/>
      <c r="C76" s="83"/>
      <c r="D76" s="83"/>
      <c r="E76" s="83"/>
      <c r="F76" s="83"/>
      <c r="G76" s="83"/>
    </row>
    <row r="77" spans="1:10" ht="10.5" x14ac:dyDescent="0.2">
      <c r="A77" s="8" t="s">
        <v>7</v>
      </c>
    </row>
    <row r="78" spans="1:10" s="1" customFormat="1" ht="38.25" customHeight="1" x14ac:dyDescent="0.25">
      <c r="A78" s="6" t="s">
        <v>2</v>
      </c>
      <c r="B78" s="6" t="s">
        <v>0</v>
      </c>
      <c r="C78" s="13" t="s">
        <v>30</v>
      </c>
      <c r="D78" s="13" t="s">
        <v>1</v>
      </c>
      <c r="E78" s="77" t="s">
        <v>6</v>
      </c>
      <c r="F78" s="12" t="s">
        <v>3</v>
      </c>
      <c r="G78" s="12" t="s">
        <v>5</v>
      </c>
    </row>
    <row r="79" spans="1:10" ht="10.5" x14ac:dyDescent="0.25">
      <c r="A79" s="16" t="s">
        <v>24</v>
      </c>
      <c r="B79" s="17"/>
      <c r="C79" s="17"/>
      <c r="D79" s="17"/>
      <c r="E79" s="18"/>
      <c r="F79" s="19"/>
      <c r="G79" s="18"/>
    </row>
    <row r="80" spans="1:10" ht="10.5" x14ac:dyDescent="0.25">
      <c r="A80" s="20" t="s">
        <v>43</v>
      </c>
      <c r="B80" s="21"/>
      <c r="C80" s="21"/>
      <c r="D80" s="21"/>
      <c r="E80" s="22"/>
      <c r="F80" s="23"/>
      <c r="G80" s="22"/>
    </row>
    <row r="81" spans="1:9" ht="20" x14ac:dyDescent="0.2">
      <c r="A81" s="21" t="s">
        <v>1162</v>
      </c>
      <c r="B81" s="21" t="s">
        <v>1163</v>
      </c>
      <c r="C81" s="57" t="s">
        <v>1164</v>
      </c>
      <c r="D81" s="24">
        <v>1695</v>
      </c>
      <c r="E81" s="22">
        <v>0</v>
      </c>
      <c r="F81" s="23">
        <v>100</v>
      </c>
      <c r="G81" s="22">
        <v>0</v>
      </c>
    </row>
    <row r="82" spans="1:9" ht="10.5" x14ac:dyDescent="0.25">
      <c r="A82" s="20" t="s">
        <v>25</v>
      </c>
      <c r="B82" s="20"/>
      <c r="C82" s="20"/>
      <c r="D82" s="20"/>
      <c r="E82" s="25">
        <f>SUM(E80:E81)</f>
        <v>0</v>
      </c>
      <c r="F82" s="26">
        <f>SUM(F80:F81)</f>
        <v>100</v>
      </c>
      <c r="G82" s="25"/>
      <c r="H82" s="14"/>
      <c r="I82" s="14"/>
    </row>
    <row r="83" spans="1:9" x14ac:dyDescent="0.2">
      <c r="A83" s="21"/>
      <c r="B83" s="21"/>
      <c r="C83" s="21"/>
      <c r="D83" s="21"/>
      <c r="E83" s="22"/>
      <c r="F83" s="23"/>
      <c r="G83" s="22"/>
    </row>
    <row r="84" spans="1:9" ht="10.5" x14ac:dyDescent="0.25">
      <c r="A84" s="20" t="s">
        <v>26</v>
      </c>
      <c r="B84" s="20"/>
      <c r="C84" s="20"/>
      <c r="D84" s="20"/>
      <c r="E84" s="25">
        <f>E82</f>
        <v>0</v>
      </c>
      <c r="F84" s="26">
        <f>F82</f>
        <v>100</v>
      </c>
      <c r="G84" s="25"/>
      <c r="H84" s="14"/>
      <c r="I84" s="14"/>
    </row>
    <row r="85" spans="1:9" ht="10.5" x14ac:dyDescent="0.25">
      <c r="A85" s="20"/>
      <c r="B85" s="20"/>
      <c r="C85" s="20"/>
      <c r="D85" s="20"/>
      <c r="E85" s="25"/>
      <c r="F85" s="26"/>
      <c r="G85" s="25"/>
      <c r="H85" s="14"/>
      <c r="I85" s="14"/>
    </row>
    <row r="86" spans="1:9" ht="10.5" x14ac:dyDescent="0.25">
      <c r="A86" s="20" t="s">
        <v>28</v>
      </c>
      <c r="B86" s="20"/>
      <c r="C86" s="20"/>
      <c r="D86" s="20"/>
      <c r="E86" s="64">
        <v>0</v>
      </c>
      <c r="F86" s="64">
        <v>0</v>
      </c>
      <c r="G86" s="25"/>
      <c r="H86" s="14"/>
      <c r="I86" s="14"/>
    </row>
    <row r="87" spans="1:9" ht="10.5" x14ac:dyDescent="0.25">
      <c r="A87" s="20"/>
      <c r="B87" s="20"/>
      <c r="C87" s="20"/>
      <c r="D87" s="20"/>
      <c r="E87" s="25"/>
      <c r="F87" s="26"/>
      <c r="G87" s="25"/>
      <c r="H87" s="14"/>
      <c r="I87" s="14"/>
    </row>
    <row r="88" spans="1:9" ht="10.5" x14ac:dyDescent="0.25">
      <c r="A88" s="27" t="s">
        <v>27</v>
      </c>
      <c r="B88" s="27"/>
      <c r="C88" s="27"/>
      <c r="D88" s="27"/>
      <c r="E88" s="28">
        <v>3.9999999999999998E-7</v>
      </c>
      <c r="F88" s="29">
        <v>100</v>
      </c>
      <c r="G88" s="28"/>
      <c r="H88" s="14"/>
      <c r="I88" s="14"/>
    </row>
    <row r="90" spans="1:9" ht="10.5" x14ac:dyDescent="0.25">
      <c r="A90" s="14" t="s">
        <v>31</v>
      </c>
    </row>
    <row r="91" spans="1:9" ht="10.5" x14ac:dyDescent="0.25">
      <c r="A91" s="14" t="s">
        <v>1159</v>
      </c>
    </row>
    <row r="92" spans="1:9" ht="10.5" x14ac:dyDescent="0.2">
      <c r="A92" s="102" t="s">
        <v>1165</v>
      </c>
      <c r="B92" s="102"/>
      <c r="C92" s="102"/>
      <c r="D92" s="102"/>
      <c r="E92" s="102"/>
      <c r="F92" s="102"/>
      <c r="G92" s="102"/>
    </row>
    <row r="93" spans="1:9" ht="10.5" x14ac:dyDescent="0.2">
      <c r="A93" s="79"/>
      <c r="B93" s="79"/>
      <c r="C93" s="79"/>
      <c r="D93" s="79"/>
      <c r="E93" s="79"/>
      <c r="F93" s="79"/>
      <c r="G93" s="79"/>
    </row>
    <row r="94" spans="1:9" ht="10.5" x14ac:dyDescent="0.25">
      <c r="A94" s="14" t="s">
        <v>32</v>
      </c>
    </row>
    <row r="95" spans="1:9" ht="10.5" x14ac:dyDescent="0.25">
      <c r="A95" s="14" t="s">
        <v>33</v>
      </c>
    </row>
    <row r="96" spans="1:9" ht="10.5" x14ac:dyDescent="0.25">
      <c r="A96" s="14" t="s">
        <v>34</v>
      </c>
      <c r="B96" s="14"/>
      <c r="C96" s="30" t="s">
        <v>36</v>
      </c>
      <c r="D96" s="14" t="s">
        <v>35</v>
      </c>
    </row>
    <row r="97" spans="1:4" x14ac:dyDescent="0.2">
      <c r="A97" s="7" t="s">
        <v>72</v>
      </c>
      <c r="C97" s="31">
        <v>0</v>
      </c>
      <c r="D97" s="31">
        <v>0</v>
      </c>
    </row>
    <row r="98" spans="1:4" x14ac:dyDescent="0.2">
      <c r="A98" s="7" t="s">
        <v>80</v>
      </c>
      <c r="C98" s="31">
        <v>0</v>
      </c>
      <c r="D98" s="31">
        <v>0</v>
      </c>
    </row>
    <row r="99" spans="1:4" x14ac:dyDescent="0.2">
      <c r="A99" s="7" t="s">
        <v>73</v>
      </c>
      <c r="C99" s="31">
        <v>0</v>
      </c>
      <c r="D99" s="31">
        <v>0</v>
      </c>
    </row>
    <row r="100" spans="1:4" x14ac:dyDescent="0.2">
      <c r="A100" s="7" t="s">
        <v>81</v>
      </c>
      <c r="C100" s="31">
        <v>0</v>
      </c>
      <c r="D100" s="31">
        <v>0</v>
      </c>
    </row>
    <row r="102" spans="1:4" x14ac:dyDescent="0.2">
      <c r="A102" s="7" t="s">
        <v>37</v>
      </c>
    </row>
    <row r="104" spans="1:4" ht="10.5" x14ac:dyDescent="0.25">
      <c r="A104" s="14" t="s">
        <v>1220</v>
      </c>
      <c r="D104" s="30" t="s">
        <v>39</v>
      </c>
    </row>
    <row r="105" spans="1:4" x14ac:dyDescent="0.2">
      <c r="A105" s="7" t="s">
        <v>853</v>
      </c>
    </row>
    <row r="106" spans="1:4" x14ac:dyDescent="0.2">
      <c r="A106" s="50" t="s">
        <v>854</v>
      </c>
    </row>
  </sheetData>
  <mergeCells count="13">
    <mergeCell ref="A92:G92"/>
    <mergeCell ref="A1:G1"/>
    <mergeCell ref="A27:G27"/>
    <mergeCell ref="A29:G29"/>
    <mergeCell ref="A31:G31"/>
    <mergeCell ref="A34:G34"/>
    <mergeCell ref="A37:G37"/>
    <mergeCell ref="A38:G38"/>
    <mergeCell ref="A40:G40"/>
    <mergeCell ref="A42:G42"/>
    <mergeCell ref="A58:G58"/>
    <mergeCell ref="A76:G76"/>
    <mergeCell ref="A74:J74"/>
  </mergeCells>
  <conditionalFormatting sqref="F2:F3 F39 F41 F43 F45:F51 F60:F73 F75 F77 F94:F65521">
    <cfRule type="cellIs" dxfId="8" priority="9" stopIfTrue="1" operator="between">
      <formula>0.009</formula>
      <formula>-0.009</formula>
    </cfRule>
  </conditionalFormatting>
  <conditionalFormatting sqref="F6">
    <cfRule type="cellIs" dxfId="7" priority="1" stopIfTrue="1" operator="between">
      <formula>0.009</formula>
      <formula>-0.009</formula>
    </cfRule>
  </conditionalFormatting>
  <conditionalFormatting sqref="F9:F26">
    <cfRule type="cellIs" dxfId="6" priority="5" stopIfTrue="1" operator="between">
      <formula>0.009</formula>
      <formula>-0.009</formula>
    </cfRule>
  </conditionalFormatting>
  <conditionalFormatting sqref="F28 F30">
    <cfRule type="cellIs" dxfId="5" priority="4" stopIfTrue="1" operator="between">
      <formula>0.009</formula>
      <formula>-0.009</formula>
    </cfRule>
  </conditionalFormatting>
  <conditionalFormatting sqref="F32:F33">
    <cfRule type="cellIs" dxfId="4" priority="3" stopIfTrue="1" operator="between">
      <formula>0.009</formula>
      <formula>-0.009</formula>
    </cfRule>
  </conditionalFormatting>
  <conditionalFormatting sqref="F35:F36">
    <cfRule type="cellIs" dxfId="3" priority="2" stopIfTrue="1" operator="between">
      <formula>0.009</formula>
      <formula>-0.009</formula>
    </cfRule>
  </conditionalFormatting>
  <conditionalFormatting sqref="F53:F57">
    <cfRule type="cellIs" dxfId="2" priority="8" stopIfTrue="1" operator="between">
      <formula>0.009</formula>
      <formula>-0.009</formula>
    </cfRule>
  </conditionalFormatting>
  <conditionalFormatting sqref="F79:F85">
    <cfRule type="cellIs" dxfId="1" priority="7" stopIfTrue="1" operator="between">
      <formula>0.009</formula>
      <formula>-0.009</formula>
    </cfRule>
  </conditionalFormatting>
  <conditionalFormatting sqref="F87:F91">
    <cfRule type="cellIs" dxfId="0" priority="6" stopIfTrue="1" operator="between">
      <formula>0.009</formula>
      <formula>-0.009</formula>
    </cfRule>
  </conditionalFormatting>
  <hyperlinks>
    <hyperlink ref="A39" r:id="rId1" tooltip="https://www.franklintempletonindia.com/download/en-in/valuation-policy/a0e293eb-f28b-4edc-9535-c7d9e7321ddc/fair_valuation_reliance_big_reliance_infra_november_4_2020-kgox4tdb-en-in.pdf" display="https://www.franklintempletonindia.com/download/en-in/valuation-policy/a0e293eb-f28b-4edc-9535-c7d9e7321ddc/fair_valuation_reliance_big_reliance_infra_november_4_2020-kgox4tdb-en-in.pdf" xr:uid="{00000000-0004-0000-2300-000000000000}"/>
    <hyperlink ref="A32" r:id="rId2" tooltip="https://www.franklintempletonindia.com/download/en-in/valuation-policy/a0e293eb-f28b-4edc-9535-c7d9e7321ddc/fair_valuation_reliance_big_reliance_infra_november_4_2020-kgox4tdb-en-in.pdf" xr:uid="{00000000-0004-0000-2300-000001000000}"/>
    <hyperlink ref="A72" r:id="rId3" xr:uid="{00000000-0004-0000-2300-000002000000}"/>
    <hyperlink ref="A106" r:id="rId4" xr:uid="{00000000-0004-0000-23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88"/>
  <sheetViews>
    <sheetView workbookViewId="0">
      <selection sqref="A1:G1"/>
    </sheetView>
  </sheetViews>
  <sheetFormatPr defaultColWidth="9.1796875" defaultRowHeight="10" x14ac:dyDescent="0.2"/>
  <cols>
    <col min="1" max="1" width="38.7265625" style="7" bestFit="1" customWidth="1"/>
    <col min="2" max="2" width="53.81640625"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9" s="1" customFormat="1" ht="14" x14ac:dyDescent="0.25">
      <c r="A1" s="82" t="s">
        <v>1006</v>
      </c>
      <c r="B1" s="83"/>
      <c r="C1" s="83"/>
      <c r="D1" s="83"/>
      <c r="E1" s="83"/>
      <c r="F1" s="83"/>
      <c r="G1" s="83"/>
    </row>
    <row r="2" spans="1:9" s="1" customFormat="1" ht="11.5" x14ac:dyDescent="0.25">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16" t="s">
        <v>24</v>
      </c>
      <c r="B5" s="17"/>
      <c r="C5" s="17"/>
      <c r="D5" s="17"/>
      <c r="E5" s="18"/>
      <c r="F5" s="19"/>
      <c r="G5" s="18"/>
    </row>
    <row r="6" spans="1:9" ht="10.5" x14ac:dyDescent="0.25">
      <c r="A6" s="20" t="s">
        <v>43</v>
      </c>
      <c r="B6" s="21"/>
      <c r="C6" s="21"/>
      <c r="D6" s="21"/>
      <c r="E6" s="22"/>
      <c r="F6" s="23"/>
      <c r="G6" s="22"/>
    </row>
    <row r="7" spans="1:9" x14ac:dyDescent="0.2">
      <c r="A7" s="21" t="s">
        <v>1007</v>
      </c>
      <c r="B7" s="21" t="s">
        <v>1008</v>
      </c>
      <c r="C7" s="21" t="s">
        <v>1009</v>
      </c>
      <c r="D7" s="24">
        <v>100</v>
      </c>
      <c r="E7" s="22">
        <v>1016.3449947</v>
      </c>
      <c r="F7" s="23">
        <v>3.1433651930604598</v>
      </c>
      <c r="G7" s="22">
        <v>9.9865349242853707</v>
      </c>
    </row>
    <row r="8" spans="1:9" ht="10.5" x14ac:dyDescent="0.25">
      <c r="A8" s="20" t="s">
        <v>25</v>
      </c>
      <c r="B8" s="20"/>
      <c r="C8" s="20"/>
      <c r="D8" s="20"/>
      <c r="E8" s="25">
        <f>SUM(E6:E7)</f>
        <v>1016.3449947</v>
      </c>
      <c r="F8" s="26">
        <f>SUM(F6:F7)</f>
        <v>3.1433651930604598</v>
      </c>
      <c r="G8" s="25"/>
      <c r="H8" s="14"/>
      <c r="I8" s="14"/>
    </row>
    <row r="9" spans="1:9" x14ac:dyDescent="0.2">
      <c r="A9" s="21"/>
      <c r="B9" s="21"/>
      <c r="C9" s="21"/>
      <c r="D9" s="21"/>
      <c r="E9" s="22"/>
      <c r="F9" s="23"/>
      <c r="G9" s="22"/>
    </row>
    <row r="10" spans="1:9" ht="10.5" x14ac:dyDescent="0.25">
      <c r="A10" s="20" t="s">
        <v>45</v>
      </c>
      <c r="B10" s="21"/>
      <c r="C10" s="21"/>
      <c r="D10" s="21"/>
      <c r="E10" s="22"/>
      <c r="F10" s="23"/>
      <c r="G10" s="22"/>
    </row>
    <row r="11" spans="1:9" ht="10.5" x14ac:dyDescent="0.25">
      <c r="A11" s="20" t="s">
        <v>53</v>
      </c>
      <c r="B11" s="21"/>
      <c r="C11" s="21"/>
      <c r="D11" s="21"/>
      <c r="E11" s="22"/>
      <c r="F11" s="23"/>
      <c r="G11" s="22"/>
    </row>
    <row r="12" spans="1:9" x14ac:dyDescent="0.2">
      <c r="A12" s="21" t="s">
        <v>1010</v>
      </c>
      <c r="B12" s="21" t="s">
        <v>1011</v>
      </c>
      <c r="C12" s="21" t="s">
        <v>52</v>
      </c>
      <c r="D12" s="24">
        <v>500</v>
      </c>
      <c r="E12" s="22">
        <v>2460.2575000000002</v>
      </c>
      <c r="F12" s="23">
        <v>7.6091168174136499</v>
      </c>
      <c r="G12" s="22">
        <v>7.3701999999999996</v>
      </c>
    </row>
    <row r="13" spans="1:9" x14ac:dyDescent="0.2">
      <c r="A13" s="21" t="s">
        <v>1012</v>
      </c>
      <c r="B13" s="21" t="s">
        <v>1013</v>
      </c>
      <c r="C13" s="21" t="s">
        <v>47</v>
      </c>
      <c r="D13" s="24">
        <v>500</v>
      </c>
      <c r="E13" s="22">
        <v>2457.14</v>
      </c>
      <c r="F13" s="23">
        <v>7.59947497233106</v>
      </c>
      <c r="G13" s="22">
        <v>7.2351000000000001</v>
      </c>
    </row>
    <row r="14" spans="1:9" ht="10.5" x14ac:dyDescent="0.25">
      <c r="A14" s="20" t="s">
        <v>25</v>
      </c>
      <c r="B14" s="20"/>
      <c r="C14" s="20"/>
      <c r="D14" s="20"/>
      <c r="E14" s="25">
        <f>SUM(E11:E13)</f>
        <v>4917.3975</v>
      </c>
      <c r="F14" s="26">
        <f>SUM(F11:F13)</f>
        <v>15.208591789744709</v>
      </c>
      <c r="G14" s="25"/>
      <c r="H14" s="14"/>
      <c r="I14" s="14"/>
    </row>
    <row r="15" spans="1:9" x14ac:dyDescent="0.2">
      <c r="A15" s="21"/>
      <c r="B15" s="21"/>
      <c r="C15" s="21"/>
      <c r="D15" s="21"/>
      <c r="E15" s="22"/>
      <c r="F15" s="23"/>
      <c r="G15" s="22"/>
    </row>
    <row r="16" spans="1:9" ht="10.5" x14ac:dyDescent="0.25">
      <c r="A16" s="20" t="s">
        <v>60</v>
      </c>
      <c r="B16" s="21"/>
      <c r="C16" s="21"/>
      <c r="D16" s="21"/>
      <c r="E16" s="22"/>
      <c r="F16" s="23"/>
      <c r="G16" s="22"/>
    </row>
    <row r="17" spans="1:9" x14ac:dyDescent="0.2">
      <c r="A17" s="21" t="s">
        <v>1014</v>
      </c>
      <c r="B17" s="21" t="s">
        <v>1015</v>
      </c>
      <c r="C17" s="21" t="s">
        <v>63</v>
      </c>
      <c r="D17" s="24">
        <v>8500000</v>
      </c>
      <c r="E17" s="22">
        <v>8742.9016666999996</v>
      </c>
      <c r="F17" s="23">
        <v>27.040161489226499</v>
      </c>
      <c r="G17" s="22">
        <v>7.6610720963921004</v>
      </c>
    </row>
    <row r="18" spans="1:9" x14ac:dyDescent="0.2">
      <c r="A18" s="21" t="s">
        <v>69</v>
      </c>
      <c r="B18" s="21" t="s">
        <v>68</v>
      </c>
      <c r="C18" s="21" t="s">
        <v>63</v>
      </c>
      <c r="D18" s="24">
        <v>5500000</v>
      </c>
      <c r="E18" s="22">
        <v>5617.7476667000001</v>
      </c>
      <c r="F18" s="23">
        <v>17.374644014568901</v>
      </c>
      <c r="G18" s="22">
        <v>6.8239092025196602</v>
      </c>
    </row>
    <row r="19" spans="1:9" x14ac:dyDescent="0.2">
      <c r="A19" s="21" t="s">
        <v>1016</v>
      </c>
      <c r="B19" s="21" t="s">
        <v>1017</v>
      </c>
      <c r="C19" s="21" t="s">
        <v>63</v>
      </c>
      <c r="D19" s="24">
        <v>3000000</v>
      </c>
      <c r="E19" s="22">
        <v>3075.1</v>
      </c>
      <c r="F19" s="23">
        <v>9.5107098038431808</v>
      </c>
      <c r="G19" s="22">
        <v>7.7070664368638404</v>
      </c>
    </row>
    <row r="20" spans="1:9" x14ac:dyDescent="0.2">
      <c r="A20" s="21" t="s">
        <v>71</v>
      </c>
      <c r="B20" s="21" t="s">
        <v>70</v>
      </c>
      <c r="C20" s="21" t="s">
        <v>63</v>
      </c>
      <c r="D20" s="24">
        <v>2000000</v>
      </c>
      <c r="E20" s="22">
        <v>2043.0219999999999</v>
      </c>
      <c r="F20" s="23">
        <v>6.3186853646604302</v>
      </c>
      <c r="G20" s="22">
        <v>7.2913892928000097</v>
      </c>
    </row>
    <row r="21" spans="1:9" x14ac:dyDescent="0.2">
      <c r="A21" s="21" t="s">
        <v>1018</v>
      </c>
      <c r="B21" s="21" t="s">
        <v>1019</v>
      </c>
      <c r="C21" s="21" t="s">
        <v>63</v>
      </c>
      <c r="D21" s="24">
        <v>1500000</v>
      </c>
      <c r="E21" s="22">
        <v>1578.7917500000001</v>
      </c>
      <c r="F21" s="23">
        <v>4.88290792980772</v>
      </c>
      <c r="G21" s="22">
        <v>8.0852968733843493</v>
      </c>
    </row>
    <row r="22" spans="1:9" x14ac:dyDescent="0.2">
      <c r="A22" s="21" t="s">
        <v>1020</v>
      </c>
      <c r="B22" s="21" t="s">
        <v>1021</v>
      </c>
      <c r="C22" s="21" t="s">
        <v>63</v>
      </c>
      <c r="D22" s="24">
        <v>500000</v>
      </c>
      <c r="E22" s="22">
        <v>511.44580560000003</v>
      </c>
      <c r="F22" s="23">
        <v>1.58180632742167</v>
      </c>
      <c r="G22" s="22">
        <v>7.7525320511584601</v>
      </c>
    </row>
    <row r="23" spans="1:9" ht="10.5" x14ac:dyDescent="0.25">
      <c r="A23" s="20" t="s">
        <v>25</v>
      </c>
      <c r="B23" s="20"/>
      <c r="C23" s="20"/>
      <c r="D23" s="20"/>
      <c r="E23" s="25">
        <f>SUM(E17:E22)</f>
        <v>21569.008889000001</v>
      </c>
      <c r="F23" s="26">
        <f>SUM(F17:F22)</f>
        <v>66.708914929528405</v>
      </c>
      <c r="G23" s="25"/>
      <c r="H23" s="14"/>
      <c r="I23" s="14"/>
    </row>
    <row r="24" spans="1:9" x14ac:dyDescent="0.2">
      <c r="A24" s="21"/>
      <c r="B24" s="21"/>
      <c r="C24" s="21"/>
      <c r="D24" s="21"/>
      <c r="E24" s="22"/>
      <c r="F24" s="23"/>
      <c r="G24" s="22"/>
    </row>
    <row r="25" spans="1:9" ht="10.5" x14ac:dyDescent="0.25">
      <c r="A25" s="20" t="s">
        <v>26</v>
      </c>
      <c r="B25" s="20"/>
      <c r="C25" s="20"/>
      <c r="D25" s="20"/>
      <c r="E25" s="25">
        <f>E8+E14+E23</f>
        <v>27502.751383700001</v>
      </c>
      <c r="F25" s="26">
        <f>F8+F14+F23</f>
        <v>85.060871912333567</v>
      </c>
      <c r="G25" s="25"/>
      <c r="H25" s="14"/>
      <c r="I25" s="14"/>
    </row>
    <row r="26" spans="1:9" ht="10.5" x14ac:dyDescent="0.25">
      <c r="A26" s="20"/>
      <c r="B26" s="20"/>
      <c r="C26" s="20"/>
      <c r="D26" s="20"/>
      <c r="E26" s="25"/>
      <c r="F26" s="26"/>
      <c r="G26" s="25"/>
      <c r="H26" s="14"/>
      <c r="I26" s="14"/>
    </row>
    <row r="27" spans="1:9" ht="10.5" x14ac:dyDescent="0.25">
      <c r="A27" s="20" t="s">
        <v>28</v>
      </c>
      <c r="B27" s="20"/>
      <c r="C27" s="20"/>
      <c r="D27" s="20"/>
      <c r="E27" s="25">
        <f>E29-(E8+E14+E23)</f>
        <v>4830.271738899999</v>
      </c>
      <c r="F27" s="26">
        <f>F29-(F8+F14+F23)</f>
        <v>14.939128087666433</v>
      </c>
      <c r="G27" s="25"/>
      <c r="H27" s="14"/>
      <c r="I27" s="14"/>
    </row>
    <row r="28" spans="1:9" ht="10.5" x14ac:dyDescent="0.25">
      <c r="A28" s="20"/>
      <c r="B28" s="20"/>
      <c r="C28" s="20"/>
      <c r="D28" s="20"/>
      <c r="E28" s="25"/>
      <c r="F28" s="26"/>
      <c r="G28" s="25"/>
      <c r="H28" s="14"/>
      <c r="I28" s="14"/>
    </row>
    <row r="29" spans="1:9" ht="10.5" x14ac:dyDescent="0.25">
      <c r="A29" s="27" t="s">
        <v>27</v>
      </c>
      <c r="B29" s="27"/>
      <c r="C29" s="27"/>
      <c r="D29" s="27"/>
      <c r="E29" s="28">
        <v>32333.0231226</v>
      </c>
      <c r="F29" s="29">
        <v>100</v>
      </c>
      <c r="G29" s="28"/>
      <c r="H29" s="14"/>
      <c r="I29" s="14"/>
    </row>
    <row r="31" spans="1:9" ht="10.5" x14ac:dyDescent="0.25">
      <c r="A31" s="14" t="s">
        <v>56</v>
      </c>
    </row>
    <row r="32" spans="1:9" ht="10.5" x14ac:dyDescent="0.25">
      <c r="A32" s="14" t="s">
        <v>31</v>
      </c>
    </row>
    <row r="33" spans="1:7" ht="10.5" x14ac:dyDescent="0.25">
      <c r="A33" s="14"/>
    </row>
    <row r="34" spans="1:7" ht="36" customHeight="1" x14ac:dyDescent="0.2">
      <c r="A34" s="88" t="s">
        <v>1022</v>
      </c>
      <c r="B34" s="88"/>
      <c r="C34" s="88"/>
      <c r="D34" s="88"/>
      <c r="E34" s="88"/>
      <c r="F34" s="88"/>
      <c r="G34" s="88"/>
    </row>
    <row r="36" spans="1:7" ht="10.5" x14ac:dyDescent="0.25">
      <c r="A36" s="14" t="s">
        <v>32</v>
      </c>
    </row>
    <row r="37" spans="1:7" ht="10.5" x14ac:dyDescent="0.25">
      <c r="A37" s="14" t="s">
        <v>33</v>
      </c>
    </row>
    <row r="38" spans="1:7" ht="10.5" x14ac:dyDescent="0.25">
      <c r="A38" s="14" t="s">
        <v>34</v>
      </c>
      <c r="B38" s="14"/>
      <c r="C38" s="30" t="s">
        <v>36</v>
      </c>
      <c r="D38" s="14" t="s">
        <v>35</v>
      </c>
    </row>
    <row r="39" spans="1:7" x14ac:dyDescent="0.2">
      <c r="A39" s="7" t="s">
        <v>72</v>
      </c>
      <c r="C39" s="31">
        <v>33.873699999999999</v>
      </c>
      <c r="D39" s="31">
        <v>35.243000000000002</v>
      </c>
    </row>
    <row r="40" spans="1:7" x14ac:dyDescent="0.2">
      <c r="A40" s="7" t="s">
        <v>943</v>
      </c>
      <c r="C40" s="31">
        <v>10.1198</v>
      </c>
      <c r="D40" s="31">
        <v>10.186400000000001</v>
      </c>
    </row>
    <row r="41" spans="1:7" x14ac:dyDescent="0.2">
      <c r="A41" s="7" t="s">
        <v>73</v>
      </c>
      <c r="C41" s="31">
        <v>36.358400000000003</v>
      </c>
      <c r="D41" s="31">
        <v>37.970199999999998</v>
      </c>
    </row>
    <row r="42" spans="1:7" x14ac:dyDescent="0.2">
      <c r="A42" s="7" t="s">
        <v>945</v>
      </c>
      <c r="C42" s="31">
        <v>10.019</v>
      </c>
      <c r="D42" s="31">
        <v>10.084099999999999</v>
      </c>
    </row>
    <row r="44" spans="1:7" ht="10.5" x14ac:dyDescent="0.25">
      <c r="A44" s="14" t="s">
        <v>38</v>
      </c>
    </row>
    <row r="45" spans="1:7" ht="10.5" x14ac:dyDescent="0.25">
      <c r="A45" s="84" t="s">
        <v>57</v>
      </c>
      <c r="B45" s="85"/>
      <c r="C45" s="35" t="s">
        <v>58</v>
      </c>
    </row>
    <row r="46" spans="1:7" x14ac:dyDescent="0.2">
      <c r="A46" s="80" t="s">
        <v>943</v>
      </c>
      <c r="B46" s="81"/>
      <c r="C46" s="36">
        <v>0.33579523</v>
      </c>
    </row>
    <row r="47" spans="1:7" x14ac:dyDescent="0.2">
      <c r="A47" s="80" t="s">
        <v>945</v>
      </c>
      <c r="B47" s="81"/>
      <c r="C47" s="36">
        <v>0.36233525999999999</v>
      </c>
    </row>
    <row r="48" spans="1:7" x14ac:dyDescent="0.2">
      <c r="A48" s="7" t="s">
        <v>59</v>
      </c>
    </row>
    <row r="49" spans="1:5" x14ac:dyDescent="0.2">
      <c r="A49" s="7" t="s">
        <v>37</v>
      </c>
    </row>
    <row r="51" spans="1:5" ht="10.5" x14ac:dyDescent="0.25">
      <c r="A51" s="14" t="s">
        <v>934</v>
      </c>
      <c r="D51" s="33">
        <v>3.33544258500112</v>
      </c>
      <c r="E51" s="10" t="s">
        <v>42</v>
      </c>
    </row>
    <row r="53" spans="1:5" ht="10.5" x14ac:dyDescent="0.25">
      <c r="A53" s="14" t="s">
        <v>852</v>
      </c>
      <c r="D53" s="30" t="s">
        <v>39</v>
      </c>
    </row>
    <row r="55" spans="1:5" ht="10.5" x14ac:dyDescent="0.25">
      <c r="A55" s="14" t="s">
        <v>935</v>
      </c>
    </row>
    <row r="56" spans="1:5" ht="14.5" x14ac:dyDescent="0.35">
      <c r="A56" s="59"/>
    </row>
    <row r="57" spans="1:5" ht="10.5" x14ac:dyDescent="0.25">
      <c r="A57" s="51" t="s">
        <v>820</v>
      </c>
    </row>
    <row r="58" spans="1:5" x14ac:dyDescent="0.2">
      <c r="A58" s="53"/>
    </row>
    <row r="59" spans="1:5" x14ac:dyDescent="0.2">
      <c r="A59" s="53"/>
    </row>
    <row r="60" spans="1:5" x14ac:dyDescent="0.2">
      <c r="A60" s="53"/>
    </row>
    <row r="61" spans="1:5" x14ac:dyDescent="0.2">
      <c r="A61" s="53"/>
    </row>
    <row r="62" spans="1:5" x14ac:dyDescent="0.2">
      <c r="A62" s="53"/>
    </row>
    <row r="63" spans="1:5" x14ac:dyDescent="0.2">
      <c r="A63" s="53"/>
    </row>
    <row r="64" spans="1:5" x14ac:dyDescent="0.2">
      <c r="A64" s="53"/>
    </row>
    <row r="65" spans="1:1" x14ac:dyDescent="0.2">
      <c r="A65" s="53"/>
    </row>
    <row r="66" spans="1:1" x14ac:dyDescent="0.2">
      <c r="A66" s="53"/>
    </row>
    <row r="67" spans="1:1" x14ac:dyDescent="0.2">
      <c r="A67" s="53"/>
    </row>
    <row r="68" spans="1:1" x14ac:dyDescent="0.2">
      <c r="A68" s="53"/>
    </row>
    <row r="69" spans="1:1" x14ac:dyDescent="0.2">
      <c r="A69" s="53"/>
    </row>
    <row r="70" spans="1:1" x14ac:dyDescent="0.2">
      <c r="A70" s="53"/>
    </row>
    <row r="71" spans="1:1" ht="10.5" x14ac:dyDescent="0.25">
      <c r="A71" s="51" t="s">
        <v>1023</v>
      </c>
    </row>
    <row r="72" spans="1:1" x14ac:dyDescent="0.2">
      <c r="A72" s="53"/>
    </row>
    <row r="73" spans="1:1" ht="10.5" x14ac:dyDescent="0.25">
      <c r="A73" s="51" t="s">
        <v>821</v>
      </c>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2"/>
    </row>
  </sheetData>
  <mergeCells count="5">
    <mergeCell ref="A1:G1"/>
    <mergeCell ref="A34:G34"/>
    <mergeCell ref="A45:B45"/>
    <mergeCell ref="A46:B46"/>
    <mergeCell ref="A47:B47"/>
  </mergeCells>
  <conditionalFormatting sqref="F2:F3 F5:F33">
    <cfRule type="cellIs" dxfId="76" priority="2" stopIfTrue="1" operator="between">
      <formula>0.009</formula>
      <formula>-0.009</formula>
    </cfRule>
  </conditionalFormatting>
  <conditionalFormatting sqref="F35:F65536">
    <cfRule type="cellIs" dxfId="7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08"/>
  <sheetViews>
    <sheetView workbookViewId="0">
      <selection sqref="A1:G1"/>
    </sheetView>
  </sheetViews>
  <sheetFormatPr defaultColWidth="9.1796875" defaultRowHeight="10" x14ac:dyDescent="0.2"/>
  <cols>
    <col min="1" max="1" width="38.7265625" style="7" bestFit="1" customWidth="1"/>
    <col min="2" max="2" width="53.81640625"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4" x14ac:dyDescent="0.25">
      <c r="A1" s="82" t="s">
        <v>1024</v>
      </c>
      <c r="B1" s="83"/>
      <c r="C1" s="83"/>
      <c r="D1" s="83"/>
      <c r="E1" s="83"/>
      <c r="F1" s="83"/>
      <c r="G1" s="83"/>
    </row>
    <row r="2" spans="1:7" s="1" customFormat="1" ht="11.5" x14ac:dyDescent="0.25">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30</v>
      </c>
      <c r="D4" s="13" t="s">
        <v>1</v>
      </c>
      <c r="E4" s="54" t="s">
        <v>6</v>
      </c>
      <c r="F4" s="12" t="s">
        <v>3</v>
      </c>
      <c r="G4" s="12" t="s">
        <v>5</v>
      </c>
    </row>
    <row r="5" spans="1:7" ht="10.5" x14ac:dyDescent="0.25">
      <c r="A5" s="16" t="s">
        <v>24</v>
      </c>
      <c r="B5" s="17"/>
      <c r="C5" s="17"/>
      <c r="D5" s="17"/>
      <c r="E5" s="18"/>
      <c r="F5" s="19"/>
      <c r="G5" s="18"/>
    </row>
    <row r="6" spans="1:7" ht="10.5" x14ac:dyDescent="0.25">
      <c r="A6" s="20" t="s">
        <v>43</v>
      </c>
      <c r="B6" s="21"/>
      <c r="C6" s="21"/>
      <c r="D6" s="21"/>
      <c r="E6" s="22"/>
      <c r="F6" s="23"/>
      <c r="G6" s="22"/>
    </row>
    <row r="7" spans="1:7" x14ac:dyDescent="0.2">
      <c r="A7" s="21" t="s">
        <v>1025</v>
      </c>
      <c r="B7" s="21" t="s">
        <v>1026</v>
      </c>
      <c r="C7" s="21" t="s">
        <v>74</v>
      </c>
      <c r="D7" s="24">
        <v>500</v>
      </c>
      <c r="E7" s="22">
        <v>5388.1139726000001</v>
      </c>
      <c r="F7" s="23">
        <v>6.6410619445023498</v>
      </c>
      <c r="G7" s="22">
        <v>7.24</v>
      </c>
    </row>
    <row r="8" spans="1:7" x14ac:dyDescent="0.2">
      <c r="A8" s="21" t="s">
        <v>1027</v>
      </c>
      <c r="B8" s="21" t="s">
        <v>1028</v>
      </c>
      <c r="C8" s="21" t="s">
        <v>74</v>
      </c>
      <c r="D8" s="24">
        <v>500</v>
      </c>
      <c r="E8" s="22">
        <v>5220.3407533999998</v>
      </c>
      <c r="F8" s="23">
        <v>6.4342748670571099</v>
      </c>
      <c r="G8" s="22">
        <v>7.8049999999999997</v>
      </c>
    </row>
    <row r="9" spans="1:7" x14ac:dyDescent="0.2">
      <c r="A9" s="21" t="s">
        <v>1029</v>
      </c>
      <c r="B9" s="21" t="s">
        <v>1030</v>
      </c>
      <c r="C9" s="21" t="s">
        <v>75</v>
      </c>
      <c r="D9" s="24">
        <v>5000</v>
      </c>
      <c r="E9" s="22">
        <v>5214.0186611999998</v>
      </c>
      <c r="F9" s="23">
        <v>6.4264826402904598</v>
      </c>
      <c r="G9" s="22">
        <v>7.46</v>
      </c>
    </row>
    <row r="10" spans="1:7" x14ac:dyDescent="0.2">
      <c r="A10" s="21" t="s">
        <v>1031</v>
      </c>
      <c r="B10" s="21" t="s">
        <v>1032</v>
      </c>
      <c r="C10" s="21" t="s">
        <v>74</v>
      </c>
      <c r="D10" s="24">
        <v>500</v>
      </c>
      <c r="E10" s="22">
        <v>5175.3548629999996</v>
      </c>
      <c r="F10" s="23">
        <v>6.3788279915280803</v>
      </c>
      <c r="G10" s="22">
        <v>7.38</v>
      </c>
    </row>
    <row r="11" spans="1:7" x14ac:dyDescent="0.2">
      <c r="A11" s="21" t="s">
        <v>1033</v>
      </c>
      <c r="B11" s="21" t="s">
        <v>1034</v>
      </c>
      <c r="C11" s="21" t="s">
        <v>74</v>
      </c>
      <c r="D11" s="24">
        <v>500</v>
      </c>
      <c r="E11" s="22">
        <v>5097.4832876999999</v>
      </c>
      <c r="F11" s="23">
        <v>6.2828482186589296</v>
      </c>
      <c r="G11" s="22">
        <v>7.3825000000000003</v>
      </c>
    </row>
    <row r="12" spans="1:7" x14ac:dyDescent="0.2">
      <c r="A12" s="21" t="s">
        <v>1035</v>
      </c>
      <c r="B12" s="21" t="s">
        <v>1036</v>
      </c>
      <c r="C12" s="21" t="s">
        <v>74</v>
      </c>
      <c r="D12" s="24">
        <v>500</v>
      </c>
      <c r="E12" s="22">
        <v>5001.3663698999999</v>
      </c>
      <c r="F12" s="23">
        <v>6.1643803450633703</v>
      </c>
      <c r="G12" s="22">
        <v>7.5250000000000004</v>
      </c>
    </row>
    <row r="13" spans="1:7" x14ac:dyDescent="0.2">
      <c r="A13" s="21" t="s">
        <v>1037</v>
      </c>
      <c r="B13" s="21" t="s">
        <v>1038</v>
      </c>
      <c r="C13" s="21" t="s">
        <v>75</v>
      </c>
      <c r="D13" s="24">
        <v>500</v>
      </c>
      <c r="E13" s="22">
        <v>4958.1246720999998</v>
      </c>
      <c r="F13" s="23">
        <v>6.1110832553700902</v>
      </c>
      <c r="G13" s="22">
        <v>7.6449999999999996</v>
      </c>
    </row>
    <row r="14" spans="1:7" x14ac:dyDescent="0.2">
      <c r="A14" s="21" t="s">
        <v>1039</v>
      </c>
      <c r="B14" s="21" t="s">
        <v>1040</v>
      </c>
      <c r="C14" s="21" t="s">
        <v>74</v>
      </c>
      <c r="D14" s="24">
        <v>250</v>
      </c>
      <c r="E14" s="22">
        <v>2633.9722603</v>
      </c>
      <c r="F14" s="23">
        <v>3.24647418924443</v>
      </c>
      <c r="G14" s="22">
        <v>7.7649999999999997</v>
      </c>
    </row>
    <row r="15" spans="1:7" x14ac:dyDescent="0.2">
      <c r="A15" s="21" t="s">
        <v>1041</v>
      </c>
      <c r="B15" s="21" t="s">
        <v>1042</v>
      </c>
      <c r="C15" s="21" t="s">
        <v>74</v>
      </c>
      <c r="D15" s="24">
        <v>250</v>
      </c>
      <c r="E15" s="22">
        <v>2576.1374225999998</v>
      </c>
      <c r="F15" s="23">
        <v>3.1751904818712902</v>
      </c>
      <c r="G15" s="22">
        <v>7.47</v>
      </c>
    </row>
    <row r="16" spans="1:7" x14ac:dyDescent="0.2">
      <c r="A16" s="21" t="s">
        <v>1043</v>
      </c>
      <c r="B16" s="21" t="s">
        <v>1044</v>
      </c>
      <c r="C16" s="21" t="s">
        <v>74</v>
      </c>
      <c r="D16" s="24">
        <v>250</v>
      </c>
      <c r="E16" s="22">
        <v>2571.6457377000002</v>
      </c>
      <c r="F16" s="23">
        <v>3.1696543039419098</v>
      </c>
      <c r="G16" s="22">
        <v>7.3201000000000001</v>
      </c>
    </row>
    <row r="17" spans="1:9" x14ac:dyDescent="0.2">
      <c r="A17" s="21" t="s">
        <v>1045</v>
      </c>
      <c r="B17" s="21" t="s">
        <v>1046</v>
      </c>
      <c r="C17" s="21" t="s">
        <v>75</v>
      </c>
      <c r="D17" s="24">
        <v>250</v>
      </c>
      <c r="E17" s="22">
        <v>2543.3625685000002</v>
      </c>
      <c r="F17" s="23">
        <v>3.13479418784206</v>
      </c>
      <c r="G17" s="22">
        <v>7.1524999999999999</v>
      </c>
    </row>
    <row r="18" spans="1:9" x14ac:dyDescent="0.2">
      <c r="A18" s="21" t="s">
        <v>1047</v>
      </c>
      <c r="B18" s="21" t="s">
        <v>1048</v>
      </c>
      <c r="C18" s="21" t="s">
        <v>1049</v>
      </c>
      <c r="D18" s="24">
        <v>2500</v>
      </c>
      <c r="E18" s="22">
        <v>2538.4380738</v>
      </c>
      <c r="F18" s="23">
        <v>3.1287245548472198</v>
      </c>
      <c r="G18" s="22">
        <v>7.915</v>
      </c>
    </row>
    <row r="19" spans="1:9" x14ac:dyDescent="0.2">
      <c r="A19" s="21" t="s">
        <v>1050</v>
      </c>
      <c r="B19" s="21" t="s">
        <v>1051</v>
      </c>
      <c r="C19" s="21" t="s">
        <v>74</v>
      </c>
      <c r="D19" s="24">
        <v>250</v>
      </c>
      <c r="E19" s="22">
        <v>2528.6196448000001</v>
      </c>
      <c r="F19" s="23">
        <v>3.1166229557499698</v>
      </c>
      <c r="G19" s="22">
        <v>7.3051000000000004</v>
      </c>
    </row>
    <row r="20" spans="1:9" x14ac:dyDescent="0.2">
      <c r="A20" s="21" t="s">
        <v>1052</v>
      </c>
      <c r="B20" s="21" t="s">
        <v>1053</v>
      </c>
      <c r="C20" s="21" t="s">
        <v>74</v>
      </c>
      <c r="D20" s="24">
        <v>250</v>
      </c>
      <c r="E20" s="22">
        <v>2523.0678425000001</v>
      </c>
      <c r="F20" s="23">
        <v>3.1097801415174899</v>
      </c>
      <c r="G20" s="22">
        <v>7.4798999999999998</v>
      </c>
    </row>
    <row r="21" spans="1:9" x14ac:dyDescent="0.2">
      <c r="A21" s="21" t="s">
        <v>1054</v>
      </c>
      <c r="B21" s="21" t="s">
        <v>1055</v>
      </c>
      <c r="C21" s="21" t="s">
        <v>74</v>
      </c>
      <c r="D21" s="24">
        <v>250</v>
      </c>
      <c r="E21" s="22">
        <v>2522.4210929000001</v>
      </c>
      <c r="F21" s="23">
        <v>3.1089829972517902</v>
      </c>
      <c r="G21" s="22">
        <v>7.35</v>
      </c>
    </row>
    <row r="22" spans="1:9" x14ac:dyDescent="0.2">
      <c r="A22" s="21" t="s">
        <v>1056</v>
      </c>
      <c r="B22" s="21" t="s">
        <v>1057</v>
      </c>
      <c r="C22" s="21" t="s">
        <v>74</v>
      </c>
      <c r="D22" s="24">
        <v>200</v>
      </c>
      <c r="E22" s="22">
        <v>1999.5052459000001</v>
      </c>
      <c r="F22" s="23">
        <v>2.4644686923672601</v>
      </c>
      <c r="G22" s="22">
        <v>7.39</v>
      </c>
    </row>
    <row r="23" spans="1:9" x14ac:dyDescent="0.2">
      <c r="A23" s="21" t="s">
        <v>1058</v>
      </c>
      <c r="B23" s="21" t="s">
        <v>1059</v>
      </c>
      <c r="C23" s="21" t="s">
        <v>1060</v>
      </c>
      <c r="D23" s="24">
        <v>160</v>
      </c>
      <c r="E23" s="22">
        <v>1722.4359344</v>
      </c>
      <c r="F23" s="23">
        <v>2.1229698914975699</v>
      </c>
      <c r="G23" s="22">
        <v>8.01</v>
      </c>
    </row>
    <row r="24" spans="1:9" x14ac:dyDescent="0.2">
      <c r="A24" s="21" t="s">
        <v>1061</v>
      </c>
      <c r="B24" s="21" t="s">
        <v>1062</v>
      </c>
      <c r="C24" s="21" t="s">
        <v>74</v>
      </c>
      <c r="D24" s="24">
        <v>100</v>
      </c>
      <c r="E24" s="22">
        <v>1070.2482877</v>
      </c>
      <c r="F24" s="23">
        <v>1.31912301980939</v>
      </c>
      <c r="G24" s="22">
        <v>7.5350000000000001</v>
      </c>
    </row>
    <row r="25" spans="1:9" x14ac:dyDescent="0.2">
      <c r="A25" s="21" t="s">
        <v>1063</v>
      </c>
      <c r="B25" s="21" t="s">
        <v>1064</v>
      </c>
      <c r="C25" s="21" t="s">
        <v>74</v>
      </c>
      <c r="D25" s="24">
        <v>100</v>
      </c>
      <c r="E25" s="22">
        <v>1057.066274</v>
      </c>
      <c r="F25" s="23">
        <v>1.3028756705550599</v>
      </c>
      <c r="G25" s="22">
        <v>7.4749999999999996</v>
      </c>
    </row>
    <row r="26" spans="1:9" x14ac:dyDescent="0.2">
      <c r="A26" s="21" t="s">
        <v>1065</v>
      </c>
      <c r="B26" s="21" t="s">
        <v>1066</v>
      </c>
      <c r="C26" s="21" t="s">
        <v>74</v>
      </c>
      <c r="D26" s="24">
        <v>45</v>
      </c>
      <c r="E26" s="22">
        <v>475.40932129999999</v>
      </c>
      <c r="F26" s="23">
        <v>0.58596064741808396</v>
      </c>
      <c r="G26" s="22">
        <v>7.6243999999999996</v>
      </c>
    </row>
    <row r="27" spans="1:9" ht="10.5" x14ac:dyDescent="0.25">
      <c r="A27" s="20" t="s">
        <v>25</v>
      </c>
      <c r="B27" s="20"/>
      <c r="C27" s="20"/>
      <c r="D27" s="20"/>
      <c r="E27" s="25">
        <f>SUM(E6:E26)</f>
        <v>62817.132286299995</v>
      </c>
      <c r="F27" s="26">
        <f>SUM(F6:F26)</f>
        <v>77.424580996383924</v>
      </c>
      <c r="G27" s="25"/>
      <c r="H27" s="14"/>
      <c r="I27" s="14"/>
    </row>
    <row r="28" spans="1:9" x14ac:dyDescent="0.2">
      <c r="A28" s="21"/>
      <c r="B28" s="21"/>
      <c r="C28" s="21"/>
      <c r="D28" s="21"/>
      <c r="E28" s="22"/>
      <c r="F28" s="23"/>
      <c r="G28" s="22"/>
    </row>
    <row r="29" spans="1:9" ht="10.5" x14ac:dyDescent="0.25">
      <c r="A29" s="20" t="s">
        <v>60</v>
      </c>
      <c r="B29" s="21"/>
      <c r="C29" s="21"/>
      <c r="D29" s="21"/>
      <c r="E29" s="22"/>
      <c r="F29" s="23"/>
      <c r="G29" s="22"/>
    </row>
    <row r="30" spans="1:9" x14ac:dyDescent="0.2">
      <c r="A30" s="21" t="s">
        <v>62</v>
      </c>
      <c r="B30" s="21" t="s">
        <v>61</v>
      </c>
      <c r="C30" s="21" t="s">
        <v>63</v>
      </c>
      <c r="D30" s="24">
        <v>1000000</v>
      </c>
      <c r="E30" s="22">
        <v>976.45111110000005</v>
      </c>
      <c r="F30" s="23">
        <v>1.2035143182882799</v>
      </c>
      <c r="G30" s="22">
        <v>7.2990200878125098</v>
      </c>
    </row>
    <row r="31" spans="1:9" ht="10.5" x14ac:dyDescent="0.25">
      <c r="A31" s="20" t="s">
        <v>25</v>
      </c>
      <c r="B31" s="20"/>
      <c r="C31" s="20"/>
      <c r="D31" s="20"/>
      <c r="E31" s="25">
        <f>SUM(E30:E30)</f>
        <v>976.45111110000005</v>
      </c>
      <c r="F31" s="26">
        <f>SUM(F30:F30)</f>
        <v>1.2035143182882799</v>
      </c>
      <c r="G31" s="25"/>
      <c r="H31" s="14"/>
      <c r="I31" s="14"/>
    </row>
    <row r="32" spans="1:9" x14ac:dyDescent="0.2">
      <c r="A32" s="21"/>
      <c r="B32" s="21"/>
      <c r="C32" s="21"/>
      <c r="D32" s="21"/>
      <c r="E32" s="22"/>
      <c r="F32" s="23"/>
      <c r="G32" s="22"/>
    </row>
    <row r="33" spans="1:9" ht="10.5" x14ac:dyDescent="0.25">
      <c r="A33" s="20" t="s">
        <v>26</v>
      </c>
      <c r="B33" s="20"/>
      <c r="C33" s="20"/>
      <c r="D33" s="20"/>
      <c r="E33" s="25">
        <f>E27+E31</f>
        <v>63793.583397399998</v>
      </c>
      <c r="F33" s="26">
        <f>F27+F31</f>
        <v>78.628095314672208</v>
      </c>
      <c r="G33" s="25"/>
      <c r="H33" s="14"/>
      <c r="I33" s="14"/>
    </row>
    <row r="34" spans="1:9" ht="10.5" x14ac:dyDescent="0.25">
      <c r="A34" s="20"/>
      <c r="B34" s="20"/>
      <c r="C34" s="20"/>
      <c r="D34" s="20"/>
      <c r="E34" s="25"/>
      <c r="F34" s="26"/>
      <c r="G34" s="25"/>
      <c r="H34" s="14"/>
      <c r="I34" s="14"/>
    </row>
    <row r="35" spans="1:9" ht="10.5" x14ac:dyDescent="0.25">
      <c r="A35" s="20" t="s">
        <v>28</v>
      </c>
      <c r="B35" s="20"/>
      <c r="C35" s="20"/>
      <c r="D35" s="20"/>
      <c r="E35" s="25">
        <f>E37-(E27+E31)</f>
        <v>17339.735605299997</v>
      </c>
      <c r="F35" s="26">
        <f>F37-(F27+F31)</f>
        <v>21.371904685327792</v>
      </c>
      <c r="G35" s="25"/>
      <c r="H35" s="14"/>
      <c r="I35" s="14"/>
    </row>
    <row r="36" spans="1:9" ht="10.5" x14ac:dyDescent="0.25">
      <c r="A36" s="20"/>
      <c r="B36" s="20"/>
      <c r="C36" s="20"/>
      <c r="D36" s="20"/>
      <c r="E36" s="25"/>
      <c r="F36" s="26"/>
      <c r="G36" s="25"/>
      <c r="H36" s="14"/>
      <c r="I36" s="14"/>
    </row>
    <row r="37" spans="1:9" ht="10.5" x14ac:dyDescent="0.25">
      <c r="A37" s="27" t="s">
        <v>27</v>
      </c>
      <c r="B37" s="27"/>
      <c r="C37" s="27"/>
      <c r="D37" s="27"/>
      <c r="E37" s="28">
        <v>81133.319002699995</v>
      </c>
      <c r="F37" s="29">
        <v>100</v>
      </c>
      <c r="G37" s="28"/>
      <c r="H37" s="14"/>
      <c r="I37" s="14"/>
    </row>
    <row r="39" spans="1:9" ht="10.5" x14ac:dyDescent="0.25">
      <c r="A39" s="14" t="s">
        <v>31</v>
      </c>
    </row>
    <row r="41" spans="1:9" ht="10.5" x14ac:dyDescent="0.25">
      <c r="A41" s="14" t="s">
        <v>32</v>
      </c>
    </row>
    <row r="42" spans="1:9" ht="10.5" x14ac:dyDescent="0.25">
      <c r="A42" s="14" t="s">
        <v>33</v>
      </c>
    </row>
    <row r="43" spans="1:9" ht="10.5" x14ac:dyDescent="0.25">
      <c r="A43" s="14" t="s">
        <v>34</v>
      </c>
      <c r="B43" s="14"/>
      <c r="C43" s="30" t="s">
        <v>36</v>
      </c>
      <c r="D43" s="14" t="s">
        <v>35</v>
      </c>
    </row>
    <row r="44" spans="1:9" x14ac:dyDescent="0.2">
      <c r="A44" s="7" t="s">
        <v>72</v>
      </c>
      <c r="C44" s="31">
        <v>82.810599999999994</v>
      </c>
      <c r="D44" s="31">
        <v>85.853899999999996</v>
      </c>
    </row>
    <row r="45" spans="1:9" x14ac:dyDescent="0.2">
      <c r="A45" s="7" t="s">
        <v>76</v>
      </c>
      <c r="C45" s="31">
        <v>14.7713</v>
      </c>
      <c r="D45" s="31">
        <v>14.827400000000001</v>
      </c>
    </row>
    <row r="46" spans="1:9" x14ac:dyDescent="0.2">
      <c r="A46" s="7" t="s">
        <v>77</v>
      </c>
      <c r="C46" s="31">
        <v>12.224600000000001</v>
      </c>
      <c r="D46" s="31">
        <v>12.1334</v>
      </c>
    </row>
    <row r="47" spans="1:9" x14ac:dyDescent="0.2">
      <c r="A47" s="7" t="s">
        <v>1067</v>
      </c>
      <c r="C47" s="31">
        <v>13.0662</v>
      </c>
      <c r="D47" s="31">
        <v>13.0007</v>
      </c>
    </row>
    <row r="48" spans="1:9" x14ac:dyDescent="0.2">
      <c r="A48" s="7" t="s">
        <v>1068</v>
      </c>
      <c r="C48" s="31">
        <v>17.2621</v>
      </c>
      <c r="D48" s="31">
        <v>16.609500000000001</v>
      </c>
    </row>
    <row r="49" spans="1:4" x14ac:dyDescent="0.2">
      <c r="A49" s="7" t="s">
        <v>73</v>
      </c>
      <c r="C49" s="31">
        <v>88.537800000000004</v>
      </c>
      <c r="D49" s="31">
        <v>92.040499999999994</v>
      </c>
    </row>
    <row r="50" spans="1:4" x14ac:dyDescent="0.2">
      <c r="A50" s="7" t="s">
        <v>78</v>
      </c>
      <c r="C50" s="31">
        <v>16.411799999999999</v>
      </c>
      <c r="D50" s="31">
        <v>16.543900000000001</v>
      </c>
    </row>
    <row r="51" spans="1:4" x14ac:dyDescent="0.2">
      <c r="A51" s="7" t="s">
        <v>79</v>
      </c>
      <c r="C51" s="31">
        <v>13.6328</v>
      </c>
      <c r="D51" s="31">
        <v>13.631</v>
      </c>
    </row>
    <row r="52" spans="1:4" x14ac:dyDescent="0.2">
      <c r="A52" s="7" t="s">
        <v>1069</v>
      </c>
      <c r="C52" s="31">
        <v>14.8713</v>
      </c>
      <c r="D52" s="31">
        <v>14.913500000000001</v>
      </c>
    </row>
    <row r="53" spans="1:4" x14ac:dyDescent="0.2">
      <c r="A53" s="7" t="s">
        <v>1070</v>
      </c>
      <c r="C53" s="31">
        <v>19.133900000000001</v>
      </c>
      <c r="D53" s="31">
        <v>18.601500000000001</v>
      </c>
    </row>
    <row r="55" spans="1:4" ht="10.5" x14ac:dyDescent="0.25">
      <c r="A55" s="14" t="s">
        <v>38</v>
      </c>
    </row>
    <row r="56" spans="1:4" ht="10.5" x14ac:dyDescent="0.25">
      <c r="A56" s="84" t="s">
        <v>57</v>
      </c>
      <c r="B56" s="85"/>
      <c r="C56" s="35" t="s">
        <v>58</v>
      </c>
    </row>
    <row r="57" spans="1:4" x14ac:dyDescent="0.2">
      <c r="A57" s="80" t="s">
        <v>76</v>
      </c>
      <c r="B57" s="81"/>
      <c r="C57" s="36">
        <v>0.48</v>
      </c>
    </row>
    <row r="58" spans="1:4" x14ac:dyDescent="0.2">
      <c r="A58" s="80" t="s">
        <v>77</v>
      </c>
      <c r="B58" s="81"/>
      <c r="C58" s="36">
        <v>0.53</v>
      </c>
    </row>
    <row r="59" spans="1:4" x14ac:dyDescent="0.2">
      <c r="A59" s="80" t="s">
        <v>1067</v>
      </c>
      <c r="B59" s="81"/>
      <c r="C59" s="36">
        <v>0.53</v>
      </c>
    </row>
    <row r="60" spans="1:4" x14ac:dyDescent="0.2">
      <c r="A60" s="80" t="s">
        <v>1068</v>
      </c>
      <c r="B60" s="81"/>
      <c r="C60" s="36">
        <v>1.25</v>
      </c>
    </row>
    <row r="61" spans="1:4" x14ac:dyDescent="0.2">
      <c r="A61" s="80" t="s">
        <v>78</v>
      </c>
      <c r="B61" s="81"/>
      <c r="C61" s="36">
        <v>0.51</v>
      </c>
    </row>
    <row r="62" spans="1:4" x14ac:dyDescent="0.2">
      <c r="A62" s="80" t="s">
        <v>79</v>
      </c>
      <c r="B62" s="81"/>
      <c r="C62" s="36">
        <v>0.53</v>
      </c>
    </row>
    <row r="63" spans="1:4" x14ac:dyDescent="0.2">
      <c r="A63" s="80" t="s">
        <v>1069</v>
      </c>
      <c r="B63" s="81"/>
      <c r="C63" s="36">
        <v>0.53</v>
      </c>
    </row>
    <row r="64" spans="1:4" x14ac:dyDescent="0.2">
      <c r="A64" s="80" t="s">
        <v>1070</v>
      </c>
      <c r="B64" s="81"/>
      <c r="C64" s="36">
        <v>1.25</v>
      </c>
    </row>
    <row r="65" spans="1:5" x14ac:dyDescent="0.2">
      <c r="A65" s="7" t="s">
        <v>59</v>
      </c>
    </row>
    <row r="66" spans="1:5" x14ac:dyDescent="0.2">
      <c r="A66" s="7" t="s">
        <v>37</v>
      </c>
    </row>
    <row r="68" spans="1:5" ht="10.5" x14ac:dyDescent="0.25">
      <c r="A68" s="14" t="s">
        <v>934</v>
      </c>
      <c r="D68" s="33">
        <v>1.3510671061911299</v>
      </c>
      <c r="E68" s="10" t="s">
        <v>42</v>
      </c>
    </row>
    <row r="70" spans="1:5" ht="10.5" x14ac:dyDescent="0.25">
      <c r="A70" s="14" t="s">
        <v>852</v>
      </c>
      <c r="D70" s="30" t="s">
        <v>39</v>
      </c>
    </row>
    <row r="72" spans="1:5" ht="10.5" x14ac:dyDescent="0.25">
      <c r="A72" s="14" t="s">
        <v>1071</v>
      </c>
    </row>
    <row r="73" spans="1:5" x14ac:dyDescent="0.2">
      <c r="A73" s="50" t="s">
        <v>1072</v>
      </c>
    </row>
    <row r="75" spans="1:5" ht="10.5" x14ac:dyDescent="0.25">
      <c r="A75" s="14" t="s">
        <v>1073</v>
      </c>
    </row>
    <row r="76" spans="1:5" ht="10.5" x14ac:dyDescent="0.25">
      <c r="A76" s="51"/>
    </row>
    <row r="77" spans="1:5" ht="10.5" x14ac:dyDescent="0.25">
      <c r="A77" s="51" t="s">
        <v>820</v>
      </c>
    </row>
    <row r="78" spans="1:5" x14ac:dyDescent="0.2">
      <c r="A78" s="52"/>
    </row>
    <row r="79" spans="1:5" x14ac:dyDescent="0.2">
      <c r="A79" s="53"/>
    </row>
    <row r="80" spans="1:5" x14ac:dyDescent="0.2">
      <c r="A80" s="53"/>
    </row>
    <row r="81" spans="1:1" x14ac:dyDescent="0.2">
      <c r="A81" s="53"/>
    </row>
    <row r="82" spans="1:1" x14ac:dyDescent="0.2">
      <c r="A82" s="53"/>
    </row>
    <row r="83" spans="1:1" x14ac:dyDescent="0.2">
      <c r="A83" s="53"/>
    </row>
    <row r="84" spans="1:1" x14ac:dyDescent="0.2">
      <c r="A84" s="53"/>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ht="10.5" x14ac:dyDescent="0.25">
      <c r="A91" s="51" t="s">
        <v>1074</v>
      </c>
    </row>
    <row r="92" spans="1:1" x14ac:dyDescent="0.2">
      <c r="A92" s="53"/>
    </row>
    <row r="93" spans="1:1" ht="10.5" x14ac:dyDescent="0.25">
      <c r="A93" s="51" t="s">
        <v>821</v>
      </c>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3"/>
    </row>
    <row r="100" spans="1:1" x14ac:dyDescent="0.2">
      <c r="A100" s="53"/>
    </row>
    <row r="101" spans="1:1" x14ac:dyDescent="0.2">
      <c r="A101" s="53"/>
    </row>
    <row r="102" spans="1:1" x14ac:dyDescent="0.2">
      <c r="A102" s="53"/>
    </row>
    <row r="103" spans="1:1" x14ac:dyDescent="0.2">
      <c r="A103" s="53"/>
    </row>
    <row r="104" spans="1:1" x14ac:dyDescent="0.2">
      <c r="A104" s="53"/>
    </row>
    <row r="105" spans="1:1" x14ac:dyDescent="0.2">
      <c r="A105" s="53"/>
    </row>
    <row r="106" spans="1:1" x14ac:dyDescent="0.2">
      <c r="A106" s="53"/>
    </row>
    <row r="107" spans="1:1" x14ac:dyDescent="0.2">
      <c r="A107" s="53"/>
    </row>
    <row r="108" spans="1:1" x14ac:dyDescent="0.2">
      <c r="A108" s="52"/>
    </row>
  </sheetData>
  <mergeCells count="10">
    <mergeCell ref="A61:B61"/>
    <mergeCell ref="A62:B62"/>
    <mergeCell ref="A63:B63"/>
    <mergeCell ref="A64:B64"/>
    <mergeCell ref="A1:G1"/>
    <mergeCell ref="A56:B56"/>
    <mergeCell ref="A57:B57"/>
    <mergeCell ref="A58:B58"/>
    <mergeCell ref="A59:B59"/>
    <mergeCell ref="A60:B60"/>
  </mergeCells>
  <conditionalFormatting sqref="F2:F3">
    <cfRule type="cellIs" dxfId="74" priority="2" stopIfTrue="1" operator="between">
      <formula>0.009</formula>
      <formula>-0.009</formula>
    </cfRule>
  </conditionalFormatting>
  <conditionalFormatting sqref="F5:F65534">
    <cfRule type="cellIs" dxfId="73" priority="1" stopIfTrue="1" operator="between">
      <formula>0.009</formula>
      <formula>-0.009</formula>
    </cfRule>
  </conditionalFormatting>
  <hyperlinks>
    <hyperlink ref="A73" r:id="rId1" tooltip="https://www.franklintempletonindia.com/download/en-in/latest%20updates/189ea834-ae3f-48eb-9d73-a9cc9cd9317e/franklin-templeton-update-on-reliance-broadcast-july-23-2020-kcg9m1gq-en-in.pdf"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99"/>
  <sheetViews>
    <sheetView workbookViewId="0">
      <selection sqref="A1:G1"/>
    </sheetView>
  </sheetViews>
  <sheetFormatPr defaultColWidth="9.1796875" defaultRowHeight="10" x14ac:dyDescent="0.2"/>
  <cols>
    <col min="1" max="1" width="38.7265625" style="7" bestFit="1" customWidth="1"/>
    <col min="2" max="2" width="54"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4" x14ac:dyDescent="0.25">
      <c r="A1" s="82" t="s">
        <v>1075</v>
      </c>
      <c r="B1" s="83"/>
      <c r="C1" s="83"/>
      <c r="D1" s="83"/>
      <c r="E1" s="83"/>
      <c r="F1" s="83"/>
      <c r="G1" s="83"/>
    </row>
    <row r="2" spans="1:7" s="1" customFormat="1" ht="11.5" x14ac:dyDescent="0.25">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30</v>
      </c>
      <c r="D4" s="13" t="s">
        <v>1</v>
      </c>
      <c r="E4" s="54" t="s">
        <v>6</v>
      </c>
      <c r="F4" s="12" t="s">
        <v>3</v>
      </c>
      <c r="G4" s="12" t="s">
        <v>5</v>
      </c>
    </row>
    <row r="5" spans="1:7" ht="10.5" x14ac:dyDescent="0.25">
      <c r="A5" s="16" t="s">
        <v>24</v>
      </c>
      <c r="B5" s="17"/>
      <c r="C5" s="17"/>
      <c r="D5" s="17"/>
      <c r="E5" s="18"/>
      <c r="F5" s="19"/>
      <c r="G5" s="18"/>
    </row>
    <row r="6" spans="1:7" ht="10.5" x14ac:dyDescent="0.25">
      <c r="A6" s="20" t="s">
        <v>43</v>
      </c>
      <c r="B6" s="21"/>
      <c r="C6" s="21"/>
      <c r="D6" s="21"/>
      <c r="E6" s="22"/>
      <c r="F6" s="23"/>
      <c r="G6" s="22"/>
    </row>
    <row r="7" spans="1:7" x14ac:dyDescent="0.2">
      <c r="A7" s="21" t="s">
        <v>1076</v>
      </c>
      <c r="B7" s="21" t="s">
        <v>1077</v>
      </c>
      <c r="C7" s="21" t="s">
        <v>74</v>
      </c>
      <c r="D7" s="24">
        <v>500</v>
      </c>
      <c r="E7" s="22">
        <v>5278.0734931999996</v>
      </c>
      <c r="F7" s="23">
        <v>8.0022631956842396</v>
      </c>
      <c r="G7" s="22">
        <v>7.4249999999999998</v>
      </c>
    </row>
    <row r="8" spans="1:7" x14ac:dyDescent="0.2">
      <c r="A8" s="21" t="s">
        <v>1029</v>
      </c>
      <c r="B8" s="21" t="s">
        <v>1030</v>
      </c>
      <c r="C8" s="21" t="s">
        <v>75</v>
      </c>
      <c r="D8" s="24">
        <v>5000</v>
      </c>
      <c r="E8" s="22">
        <v>5214.0186611999998</v>
      </c>
      <c r="F8" s="23">
        <v>7.9051475292806304</v>
      </c>
      <c r="G8" s="22">
        <v>7.46</v>
      </c>
    </row>
    <row r="9" spans="1:7" x14ac:dyDescent="0.2">
      <c r="A9" s="21" t="s">
        <v>1078</v>
      </c>
      <c r="B9" s="21" t="s">
        <v>1079</v>
      </c>
      <c r="C9" s="21" t="s">
        <v>1080</v>
      </c>
      <c r="D9" s="24">
        <v>500</v>
      </c>
      <c r="E9" s="22">
        <v>5030.3201369999997</v>
      </c>
      <c r="F9" s="23">
        <v>7.6266360721739703</v>
      </c>
      <c r="G9" s="22">
        <v>7.5949999999999998</v>
      </c>
    </row>
    <row r="10" spans="1:7" x14ac:dyDescent="0.2">
      <c r="A10" s="21" t="s">
        <v>1081</v>
      </c>
      <c r="B10" s="21" t="s">
        <v>1082</v>
      </c>
      <c r="C10" s="21" t="s">
        <v>1049</v>
      </c>
      <c r="D10" s="24">
        <v>500</v>
      </c>
      <c r="E10" s="22">
        <v>4951.1642896000003</v>
      </c>
      <c r="F10" s="23">
        <v>7.5066252528497799</v>
      </c>
      <c r="G10" s="22">
        <v>7.5650000000000004</v>
      </c>
    </row>
    <row r="11" spans="1:7" x14ac:dyDescent="0.2">
      <c r="A11" s="21" t="s">
        <v>1063</v>
      </c>
      <c r="B11" s="21" t="s">
        <v>1064</v>
      </c>
      <c r="C11" s="21" t="s">
        <v>74</v>
      </c>
      <c r="D11" s="24">
        <v>400</v>
      </c>
      <c r="E11" s="22">
        <v>4228.2650959000002</v>
      </c>
      <c r="F11" s="23">
        <v>6.4106136835928904</v>
      </c>
      <c r="G11" s="22">
        <v>7.4749999999999996</v>
      </c>
    </row>
    <row r="12" spans="1:7" x14ac:dyDescent="0.2">
      <c r="A12" s="21" t="s">
        <v>1083</v>
      </c>
      <c r="B12" s="21" t="s">
        <v>1084</v>
      </c>
      <c r="C12" s="21" t="s">
        <v>74</v>
      </c>
      <c r="D12" s="24">
        <v>250</v>
      </c>
      <c r="E12" s="22">
        <v>2759.0102740000002</v>
      </c>
      <c r="F12" s="23">
        <v>4.1830274626886998</v>
      </c>
      <c r="G12" s="22">
        <v>7.4</v>
      </c>
    </row>
    <row r="13" spans="1:7" x14ac:dyDescent="0.2">
      <c r="A13" s="21" t="s">
        <v>1085</v>
      </c>
      <c r="B13" s="21" t="s">
        <v>1086</v>
      </c>
      <c r="C13" s="21" t="s">
        <v>74</v>
      </c>
      <c r="D13" s="24">
        <v>250</v>
      </c>
      <c r="E13" s="22">
        <v>2564.1980822</v>
      </c>
      <c r="F13" s="23">
        <v>3.8876662036004799</v>
      </c>
      <c r="G13" s="22">
        <v>7.4950000000000001</v>
      </c>
    </row>
    <row r="14" spans="1:7" x14ac:dyDescent="0.2">
      <c r="A14" s="21" t="s">
        <v>1045</v>
      </c>
      <c r="B14" s="21" t="s">
        <v>1046</v>
      </c>
      <c r="C14" s="21" t="s">
        <v>75</v>
      </c>
      <c r="D14" s="24">
        <v>250</v>
      </c>
      <c r="E14" s="22">
        <v>2543.3625685000002</v>
      </c>
      <c r="F14" s="23">
        <v>3.85607678661728</v>
      </c>
      <c r="G14" s="22">
        <v>7.1524999999999999</v>
      </c>
    </row>
    <row r="15" spans="1:7" x14ac:dyDescent="0.2">
      <c r="A15" s="21" t="s">
        <v>1087</v>
      </c>
      <c r="B15" s="21" t="s">
        <v>1088</v>
      </c>
      <c r="C15" s="21" t="s">
        <v>74</v>
      </c>
      <c r="D15" s="24">
        <v>250</v>
      </c>
      <c r="E15" s="22">
        <v>2539.9290983999999</v>
      </c>
      <c r="F15" s="23">
        <v>3.8508711881256898</v>
      </c>
      <c r="G15" s="22">
        <v>7.4550000000000001</v>
      </c>
    </row>
    <row r="16" spans="1:7" x14ac:dyDescent="0.2">
      <c r="A16" s="21" t="s">
        <v>1089</v>
      </c>
      <c r="B16" s="21" t="s">
        <v>1090</v>
      </c>
      <c r="C16" s="21" t="s">
        <v>74</v>
      </c>
      <c r="D16" s="24">
        <v>250</v>
      </c>
      <c r="E16" s="22">
        <v>2504.4811301</v>
      </c>
      <c r="F16" s="23">
        <v>3.7971273415395501</v>
      </c>
      <c r="G16" s="22">
        <v>7.58</v>
      </c>
    </row>
    <row r="17" spans="1:9" x14ac:dyDescent="0.2">
      <c r="A17" s="21" t="s">
        <v>1091</v>
      </c>
      <c r="B17" s="21" t="s">
        <v>1092</v>
      </c>
      <c r="C17" s="21" t="s">
        <v>1093</v>
      </c>
      <c r="D17" s="24">
        <v>250</v>
      </c>
      <c r="E17" s="22">
        <v>2501.6651502999998</v>
      </c>
      <c r="F17" s="23">
        <v>3.7928579406791099</v>
      </c>
      <c r="G17" s="22">
        <v>7.6</v>
      </c>
    </row>
    <row r="18" spans="1:9" x14ac:dyDescent="0.2">
      <c r="A18" s="21" t="s">
        <v>1094</v>
      </c>
      <c r="B18" s="21" t="s">
        <v>1095</v>
      </c>
      <c r="C18" s="21" t="s">
        <v>74</v>
      </c>
      <c r="D18" s="24">
        <v>250</v>
      </c>
      <c r="E18" s="22">
        <v>2435.0088661</v>
      </c>
      <c r="F18" s="23">
        <v>3.6917981258618502</v>
      </c>
      <c r="G18" s="22">
        <v>7.43</v>
      </c>
    </row>
    <row r="19" spans="1:9" x14ac:dyDescent="0.2">
      <c r="A19" s="21" t="s">
        <v>1065</v>
      </c>
      <c r="B19" s="21" t="s">
        <v>1066</v>
      </c>
      <c r="C19" s="21" t="s">
        <v>74</v>
      </c>
      <c r="D19" s="24">
        <v>110</v>
      </c>
      <c r="E19" s="22">
        <v>1162.1116743</v>
      </c>
      <c r="F19" s="23">
        <v>1.7619162545779099</v>
      </c>
      <c r="G19" s="22">
        <v>7.6243999999999996</v>
      </c>
    </row>
    <row r="20" spans="1:9" x14ac:dyDescent="0.2">
      <c r="A20" s="21" t="s">
        <v>1096</v>
      </c>
      <c r="B20" s="21" t="s">
        <v>1097</v>
      </c>
      <c r="C20" s="21" t="s">
        <v>1093</v>
      </c>
      <c r="D20" s="24">
        <v>100</v>
      </c>
      <c r="E20" s="22">
        <v>1053.5498926</v>
      </c>
      <c r="F20" s="23">
        <v>1.5973221178583199</v>
      </c>
      <c r="G20" s="22">
        <v>7.4762000000000004</v>
      </c>
    </row>
    <row r="21" spans="1:9" x14ac:dyDescent="0.2">
      <c r="A21" s="21" t="s">
        <v>1098</v>
      </c>
      <c r="B21" s="21" t="s">
        <v>1099</v>
      </c>
      <c r="C21" s="21" t="s">
        <v>74</v>
      </c>
      <c r="D21" s="24">
        <v>100</v>
      </c>
      <c r="E21" s="22">
        <v>1034.718235</v>
      </c>
      <c r="F21" s="23">
        <v>1.56877081391752</v>
      </c>
      <c r="G21" s="22">
        <v>7.4950000000000001</v>
      </c>
    </row>
    <row r="22" spans="1:9" x14ac:dyDescent="0.2">
      <c r="A22" s="21" t="s">
        <v>1100</v>
      </c>
      <c r="B22" s="21" t="s">
        <v>1101</v>
      </c>
      <c r="C22" s="21" t="s">
        <v>74</v>
      </c>
      <c r="D22" s="24">
        <v>50</v>
      </c>
      <c r="E22" s="22">
        <v>545.50663010000005</v>
      </c>
      <c r="F22" s="23">
        <v>0.82706078925861504</v>
      </c>
      <c r="G22" s="22">
        <v>7.4524999999999997</v>
      </c>
    </row>
    <row r="23" spans="1:9" x14ac:dyDescent="0.2">
      <c r="A23" s="21" t="s">
        <v>1102</v>
      </c>
      <c r="B23" s="21" t="s">
        <v>1103</v>
      </c>
      <c r="C23" s="21" t="s">
        <v>74</v>
      </c>
      <c r="D23" s="24">
        <v>50</v>
      </c>
      <c r="E23" s="22">
        <v>536.08636300000001</v>
      </c>
      <c r="F23" s="23">
        <v>0.81277840823361303</v>
      </c>
      <c r="G23" s="22">
        <v>7.4798999999999998</v>
      </c>
    </row>
    <row r="24" spans="1:9" x14ac:dyDescent="0.2">
      <c r="A24" s="21" t="s">
        <v>1061</v>
      </c>
      <c r="B24" s="21" t="s">
        <v>1062</v>
      </c>
      <c r="C24" s="21" t="s">
        <v>74</v>
      </c>
      <c r="D24" s="24">
        <v>50</v>
      </c>
      <c r="E24" s="22">
        <v>535.12414379999996</v>
      </c>
      <c r="F24" s="23">
        <v>0.81131955562379998</v>
      </c>
      <c r="G24" s="22">
        <v>7.5350000000000001</v>
      </c>
    </row>
    <row r="25" spans="1:9" x14ac:dyDescent="0.2">
      <c r="A25" s="21" t="s">
        <v>1043</v>
      </c>
      <c r="B25" s="21" t="s">
        <v>1044</v>
      </c>
      <c r="C25" s="21" t="s">
        <v>74</v>
      </c>
      <c r="D25" s="24">
        <v>50</v>
      </c>
      <c r="E25" s="22">
        <v>514.32914749999998</v>
      </c>
      <c r="F25" s="23">
        <v>0.77979156842160002</v>
      </c>
      <c r="G25" s="22">
        <v>7.3201000000000001</v>
      </c>
    </row>
    <row r="26" spans="1:9" ht="10.5" x14ac:dyDescent="0.25">
      <c r="A26" s="20" t="s">
        <v>25</v>
      </c>
      <c r="B26" s="20"/>
      <c r="C26" s="20"/>
      <c r="D26" s="20"/>
      <c r="E26" s="25">
        <f>SUM(E6:E25)</f>
        <v>47930.922932800007</v>
      </c>
      <c r="F26" s="26">
        <f>SUM(F6:F25)</f>
        <v>72.669670290585543</v>
      </c>
      <c r="G26" s="25"/>
      <c r="H26" s="14"/>
      <c r="I26" s="14"/>
    </row>
    <row r="27" spans="1:9" x14ac:dyDescent="0.2">
      <c r="A27" s="21"/>
      <c r="B27" s="21"/>
      <c r="C27" s="21"/>
      <c r="D27" s="21"/>
      <c r="E27" s="22"/>
      <c r="F27" s="23"/>
      <c r="G27" s="22"/>
    </row>
    <row r="28" spans="1:9" ht="10.5" x14ac:dyDescent="0.25">
      <c r="A28" s="20" t="s">
        <v>45</v>
      </c>
      <c r="B28" s="21"/>
      <c r="C28" s="21"/>
      <c r="D28" s="21"/>
      <c r="E28" s="22"/>
      <c r="F28" s="23"/>
      <c r="G28" s="22"/>
    </row>
    <row r="29" spans="1:9" ht="10.5" x14ac:dyDescent="0.25">
      <c r="A29" s="20" t="s">
        <v>46</v>
      </c>
      <c r="B29" s="21"/>
      <c r="C29" s="21"/>
      <c r="D29" s="21"/>
      <c r="E29" s="22"/>
      <c r="F29" s="23"/>
      <c r="G29" s="22"/>
    </row>
    <row r="30" spans="1:9" x14ac:dyDescent="0.2">
      <c r="A30" s="21" t="s">
        <v>965</v>
      </c>
      <c r="B30" s="21" t="s">
        <v>966</v>
      </c>
      <c r="C30" s="21" t="s">
        <v>48</v>
      </c>
      <c r="D30" s="24">
        <v>1000</v>
      </c>
      <c r="E30" s="22">
        <v>4814.38</v>
      </c>
      <c r="F30" s="23">
        <v>7.2992420309556403</v>
      </c>
      <c r="G30" s="22">
        <v>7.1798999999999999</v>
      </c>
    </row>
    <row r="31" spans="1:9" x14ac:dyDescent="0.2">
      <c r="A31" s="21" t="s">
        <v>1104</v>
      </c>
      <c r="B31" s="21" t="s">
        <v>1105</v>
      </c>
      <c r="C31" s="21" t="s">
        <v>47</v>
      </c>
      <c r="D31" s="24">
        <v>500</v>
      </c>
      <c r="E31" s="22">
        <v>2421.3000000000002</v>
      </c>
      <c r="F31" s="23">
        <v>3.6710136569096901</v>
      </c>
      <c r="G31" s="22">
        <v>7.1901000000000002</v>
      </c>
    </row>
    <row r="32" spans="1:9" x14ac:dyDescent="0.2">
      <c r="A32" s="21" t="s">
        <v>961</v>
      </c>
      <c r="B32" s="21" t="s">
        <v>962</v>
      </c>
      <c r="C32" s="21" t="s">
        <v>47</v>
      </c>
      <c r="D32" s="24">
        <v>500</v>
      </c>
      <c r="E32" s="22">
        <v>2411.1350000000002</v>
      </c>
      <c r="F32" s="23">
        <v>3.65560216150537</v>
      </c>
      <c r="G32" s="22">
        <v>7.2324999999999999</v>
      </c>
    </row>
    <row r="33" spans="1:9" ht="10.5" x14ac:dyDescent="0.25">
      <c r="A33" s="20" t="s">
        <v>25</v>
      </c>
      <c r="B33" s="20"/>
      <c r="C33" s="20"/>
      <c r="D33" s="20"/>
      <c r="E33" s="25">
        <f>SUM(E29:E32)</f>
        <v>9646.8150000000005</v>
      </c>
      <c r="F33" s="26">
        <f>SUM(F29:F32)</f>
        <v>14.6258578493707</v>
      </c>
      <c r="G33" s="25"/>
      <c r="H33" s="14"/>
      <c r="I33" s="14"/>
    </row>
    <row r="34" spans="1:9" x14ac:dyDescent="0.2">
      <c r="A34" s="21"/>
      <c r="B34" s="21"/>
      <c r="C34" s="21"/>
      <c r="D34" s="21"/>
      <c r="E34" s="22"/>
      <c r="F34" s="23"/>
      <c r="G34" s="22"/>
    </row>
    <row r="35" spans="1:9" ht="10.5" x14ac:dyDescent="0.25">
      <c r="A35" s="20" t="s">
        <v>60</v>
      </c>
      <c r="B35" s="21"/>
      <c r="C35" s="21"/>
      <c r="D35" s="21"/>
      <c r="E35" s="22"/>
      <c r="F35" s="23"/>
      <c r="G35" s="22"/>
    </row>
    <row r="36" spans="1:9" x14ac:dyDescent="0.2">
      <c r="A36" s="21" t="s">
        <v>1106</v>
      </c>
      <c r="B36" s="21" t="s">
        <v>1107</v>
      </c>
      <c r="C36" s="21" t="s">
        <v>63</v>
      </c>
      <c r="D36" s="24">
        <v>2502400</v>
      </c>
      <c r="E36" s="22">
        <v>2368.3789630000001</v>
      </c>
      <c r="F36" s="23">
        <v>3.5907783083098401</v>
      </c>
      <c r="G36" s="22">
        <v>7.2005261249999997</v>
      </c>
    </row>
    <row r="37" spans="1:9" ht="10.5" x14ac:dyDescent="0.25">
      <c r="A37" s="20" t="s">
        <v>25</v>
      </c>
      <c r="B37" s="20"/>
      <c r="C37" s="20"/>
      <c r="D37" s="20"/>
      <c r="E37" s="25">
        <f>SUM(E36:E36)</f>
        <v>2368.3789630000001</v>
      </c>
      <c r="F37" s="26">
        <f>SUM(F36:F36)</f>
        <v>3.5907783083098401</v>
      </c>
      <c r="G37" s="25"/>
      <c r="H37" s="14"/>
      <c r="I37" s="14"/>
    </row>
    <row r="38" spans="1:9" x14ac:dyDescent="0.2">
      <c r="A38" s="21"/>
      <c r="B38" s="21"/>
      <c r="C38" s="21"/>
      <c r="D38" s="21"/>
      <c r="E38" s="22"/>
      <c r="F38" s="23"/>
      <c r="G38" s="22"/>
    </row>
    <row r="39" spans="1:9" ht="10.5" x14ac:dyDescent="0.25">
      <c r="A39" s="20" t="s">
        <v>26</v>
      </c>
      <c r="B39" s="20"/>
      <c r="C39" s="20"/>
      <c r="D39" s="20"/>
      <c r="E39" s="25">
        <f>E26+E33+E37</f>
        <v>59946.116895800013</v>
      </c>
      <c r="F39" s="26">
        <f>F26+F33+F37</f>
        <v>90.886306448266083</v>
      </c>
      <c r="G39" s="25"/>
      <c r="H39" s="14"/>
      <c r="I39" s="14"/>
    </row>
    <row r="40" spans="1:9" ht="10.5" x14ac:dyDescent="0.25">
      <c r="A40" s="20"/>
      <c r="B40" s="20"/>
      <c r="C40" s="20"/>
      <c r="D40" s="20"/>
      <c r="E40" s="25"/>
      <c r="F40" s="26"/>
      <c r="G40" s="25"/>
      <c r="H40" s="14"/>
      <c r="I40" s="14"/>
    </row>
    <row r="41" spans="1:9" ht="10.5" x14ac:dyDescent="0.25">
      <c r="A41" s="20" t="s">
        <v>28</v>
      </c>
      <c r="B41" s="20"/>
      <c r="C41" s="20"/>
      <c r="D41" s="20"/>
      <c r="E41" s="25">
        <f>E43-(E26+E33+E37)</f>
        <v>6011.1424960999939</v>
      </c>
      <c r="F41" s="26">
        <f>F43-(F26+F33+F37)</f>
        <v>9.1136935517339168</v>
      </c>
      <c r="G41" s="25"/>
      <c r="H41" s="14"/>
      <c r="I41" s="14"/>
    </row>
    <row r="42" spans="1:9" ht="10.5" x14ac:dyDescent="0.25">
      <c r="A42" s="20"/>
      <c r="B42" s="20"/>
      <c r="C42" s="20"/>
      <c r="D42" s="20"/>
      <c r="E42" s="25"/>
      <c r="F42" s="26"/>
      <c r="G42" s="25"/>
      <c r="H42" s="14"/>
      <c r="I42" s="14"/>
    </row>
    <row r="43" spans="1:9" ht="10.5" x14ac:dyDescent="0.25">
      <c r="A43" s="27" t="s">
        <v>27</v>
      </c>
      <c r="B43" s="27"/>
      <c r="C43" s="27"/>
      <c r="D43" s="27"/>
      <c r="E43" s="28">
        <v>65957.259391900006</v>
      </c>
      <c r="F43" s="29">
        <v>100</v>
      </c>
      <c r="G43" s="28"/>
      <c r="H43" s="14"/>
      <c r="I43" s="14"/>
    </row>
    <row r="45" spans="1:9" ht="10.5" x14ac:dyDescent="0.25">
      <c r="A45" s="14" t="s">
        <v>31</v>
      </c>
    </row>
    <row r="47" spans="1:9" ht="10.5" x14ac:dyDescent="0.25">
      <c r="A47" s="14" t="s">
        <v>32</v>
      </c>
    </row>
    <row r="48" spans="1:9" ht="10.5" x14ac:dyDescent="0.25">
      <c r="A48" s="14" t="s">
        <v>33</v>
      </c>
    </row>
    <row r="49" spans="1:5" ht="10.5" x14ac:dyDescent="0.25">
      <c r="A49" s="14" t="s">
        <v>34</v>
      </c>
      <c r="B49" s="14"/>
      <c r="C49" s="30" t="s">
        <v>36</v>
      </c>
      <c r="D49" s="14" t="s">
        <v>35</v>
      </c>
    </row>
    <row r="50" spans="1:5" x14ac:dyDescent="0.2">
      <c r="A50" s="7" t="s">
        <v>72</v>
      </c>
      <c r="C50" s="31">
        <v>18.802399999999999</v>
      </c>
      <c r="D50" s="31">
        <v>19.552600000000002</v>
      </c>
    </row>
    <row r="51" spans="1:5" x14ac:dyDescent="0.2">
      <c r="A51" s="7" t="s">
        <v>80</v>
      </c>
      <c r="C51" s="31">
        <v>10.2759</v>
      </c>
      <c r="D51" s="31">
        <v>10.435700000000001</v>
      </c>
    </row>
    <row r="52" spans="1:5" x14ac:dyDescent="0.2">
      <c r="A52" s="7" t="s">
        <v>73</v>
      </c>
      <c r="C52" s="31">
        <v>19.491900000000001</v>
      </c>
      <c r="D52" s="31">
        <v>20.3033</v>
      </c>
    </row>
    <row r="53" spans="1:5" x14ac:dyDescent="0.2">
      <c r="A53" s="7" t="s">
        <v>81</v>
      </c>
      <c r="C53" s="31">
        <v>10.7805</v>
      </c>
      <c r="D53" s="31">
        <v>10.9771</v>
      </c>
    </row>
    <row r="55" spans="1:5" ht="10.5" x14ac:dyDescent="0.25">
      <c r="A55" s="14" t="s">
        <v>38</v>
      </c>
    </row>
    <row r="56" spans="1:5" ht="10.5" x14ac:dyDescent="0.25">
      <c r="A56" s="84" t="s">
        <v>57</v>
      </c>
      <c r="B56" s="85"/>
      <c r="C56" s="35" t="s">
        <v>58</v>
      </c>
    </row>
    <row r="57" spans="1:5" x14ac:dyDescent="0.2">
      <c r="A57" s="80" t="s">
        <v>80</v>
      </c>
      <c r="B57" s="81"/>
      <c r="C57" s="36">
        <v>0.245</v>
      </c>
    </row>
    <row r="58" spans="1:5" x14ac:dyDescent="0.2">
      <c r="A58" s="80" t="s">
        <v>81</v>
      </c>
      <c r="B58" s="81"/>
      <c r="C58" s="36">
        <v>0.245</v>
      </c>
    </row>
    <row r="59" spans="1:5" x14ac:dyDescent="0.2">
      <c r="A59" s="7" t="s">
        <v>59</v>
      </c>
    </row>
    <row r="60" spans="1:5" x14ac:dyDescent="0.2">
      <c r="A60" s="7" t="s">
        <v>37</v>
      </c>
    </row>
    <row r="62" spans="1:5" ht="10.5" x14ac:dyDescent="0.25">
      <c r="A62" s="14" t="s">
        <v>934</v>
      </c>
      <c r="D62" s="33">
        <v>1.8659119600691301</v>
      </c>
      <c r="E62" s="10" t="s">
        <v>42</v>
      </c>
    </row>
    <row r="64" spans="1:5" ht="10.5" x14ac:dyDescent="0.25">
      <c r="A64" s="14" t="s">
        <v>852</v>
      </c>
      <c r="D64" s="30" t="s">
        <v>39</v>
      </c>
    </row>
    <row r="66" spans="1:1" ht="10.5" x14ac:dyDescent="0.25">
      <c r="A66" s="14" t="s">
        <v>935</v>
      </c>
    </row>
    <row r="67" spans="1:1" ht="14.5" x14ac:dyDescent="0.35">
      <c r="A67" s="59"/>
    </row>
    <row r="68" spans="1:1" ht="10.5" x14ac:dyDescent="0.25">
      <c r="A68" s="51" t="s">
        <v>820</v>
      </c>
    </row>
    <row r="69" spans="1:1" x14ac:dyDescent="0.2">
      <c r="A69" s="52"/>
    </row>
    <row r="70" spans="1:1" x14ac:dyDescent="0.2">
      <c r="A70" s="53"/>
    </row>
    <row r="71" spans="1:1" x14ac:dyDescent="0.2">
      <c r="A71" s="53"/>
    </row>
    <row r="72" spans="1:1" x14ac:dyDescent="0.2">
      <c r="A72" s="53"/>
    </row>
    <row r="73" spans="1:1" x14ac:dyDescent="0.2">
      <c r="A73" s="53"/>
    </row>
    <row r="74" spans="1:1" x14ac:dyDescent="0.2">
      <c r="A74" s="53"/>
    </row>
    <row r="75" spans="1:1" x14ac:dyDescent="0.2">
      <c r="A75" s="53"/>
    </row>
    <row r="76" spans="1:1" x14ac:dyDescent="0.2">
      <c r="A76" s="53"/>
    </row>
    <row r="77" spans="1:1" x14ac:dyDescent="0.2">
      <c r="A77" s="53"/>
    </row>
    <row r="78" spans="1:1" x14ac:dyDescent="0.2">
      <c r="A78" s="53"/>
    </row>
    <row r="79" spans="1:1" x14ac:dyDescent="0.2">
      <c r="A79" s="53"/>
    </row>
    <row r="80" spans="1:1" x14ac:dyDescent="0.2">
      <c r="A80" s="53"/>
    </row>
    <row r="81" spans="1:1" x14ac:dyDescent="0.2">
      <c r="A81" s="53"/>
    </row>
    <row r="82" spans="1:1" ht="10.5" x14ac:dyDescent="0.25">
      <c r="A82" s="51" t="s">
        <v>1108</v>
      </c>
    </row>
    <row r="83" spans="1:1" x14ac:dyDescent="0.2">
      <c r="A83" s="53"/>
    </row>
    <row r="84" spans="1:1" ht="10.5" x14ac:dyDescent="0.25">
      <c r="A84" s="51" t="s">
        <v>821</v>
      </c>
    </row>
    <row r="85" spans="1:1" x14ac:dyDescent="0.2">
      <c r="A85" s="53"/>
    </row>
    <row r="86" spans="1:1" x14ac:dyDescent="0.2">
      <c r="A86" s="53"/>
    </row>
    <row r="87" spans="1:1" x14ac:dyDescent="0.2">
      <c r="A87" s="53"/>
    </row>
    <row r="88" spans="1:1" x14ac:dyDescent="0.2">
      <c r="A88" s="53"/>
    </row>
    <row r="89" spans="1:1" x14ac:dyDescent="0.2">
      <c r="A89" s="53"/>
    </row>
    <row r="90" spans="1:1" x14ac:dyDescent="0.2">
      <c r="A90" s="53"/>
    </row>
    <row r="91" spans="1:1" x14ac:dyDescent="0.2">
      <c r="A91" s="53"/>
    </row>
    <row r="92" spans="1:1" x14ac:dyDescent="0.2">
      <c r="A92" s="53"/>
    </row>
    <row r="93" spans="1:1" x14ac:dyDescent="0.2">
      <c r="A93" s="53"/>
    </row>
    <row r="94" spans="1:1" x14ac:dyDescent="0.2">
      <c r="A94" s="53"/>
    </row>
    <row r="95" spans="1:1" x14ac:dyDescent="0.2">
      <c r="A95" s="53"/>
    </row>
    <row r="96" spans="1:1" x14ac:dyDescent="0.2">
      <c r="A96" s="53"/>
    </row>
    <row r="97" spans="1:1" x14ac:dyDescent="0.2">
      <c r="A97" s="53"/>
    </row>
    <row r="98" spans="1:1" x14ac:dyDescent="0.2">
      <c r="A98" s="53"/>
    </row>
    <row r="99" spans="1:1" x14ac:dyDescent="0.2">
      <c r="A99" s="52"/>
    </row>
  </sheetData>
  <mergeCells count="4">
    <mergeCell ref="A1:G1"/>
    <mergeCell ref="A56:B56"/>
    <mergeCell ref="A57:B57"/>
    <mergeCell ref="A58:B58"/>
  </mergeCells>
  <conditionalFormatting sqref="F2:F3">
    <cfRule type="cellIs" dxfId="72" priority="2" stopIfTrue="1" operator="between">
      <formula>0.009</formula>
      <formula>-0.009</formula>
    </cfRule>
  </conditionalFormatting>
  <conditionalFormatting sqref="F5:F65534">
    <cfRule type="cellIs" dxfId="7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5"/>
  <sheetViews>
    <sheetView workbookViewId="0">
      <selection sqref="A1:G1"/>
    </sheetView>
  </sheetViews>
  <sheetFormatPr defaultColWidth="9.1796875" defaultRowHeight="10" x14ac:dyDescent="0.2"/>
  <cols>
    <col min="1" max="1" width="34.453125" style="7" bestFit="1" customWidth="1"/>
    <col min="2" max="2" width="23.26953125" style="7" bestFit="1" customWidth="1"/>
    <col min="3" max="3" width="24.72656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9" s="1" customFormat="1" ht="14" x14ac:dyDescent="0.25">
      <c r="A1" s="82" t="s">
        <v>1109</v>
      </c>
      <c r="B1" s="83"/>
      <c r="C1" s="83"/>
      <c r="D1" s="83"/>
      <c r="E1" s="83"/>
      <c r="F1" s="83"/>
      <c r="G1" s="83"/>
    </row>
    <row r="2" spans="1:9" s="1" customFormat="1" ht="11.5" x14ac:dyDescent="0.25">
      <c r="E2" s="5"/>
      <c r="F2" s="9"/>
      <c r="G2" s="10"/>
    </row>
    <row r="3" spans="1:9" s="1" customFormat="1" ht="11.5" x14ac:dyDescent="0.25">
      <c r="A3" s="8" t="s">
        <v>7</v>
      </c>
      <c r="B3" s="2"/>
      <c r="C3" s="3"/>
      <c r="D3" s="3"/>
      <c r="E3" s="4"/>
      <c r="F3" s="9"/>
      <c r="G3" s="10"/>
    </row>
    <row r="4" spans="1:9" s="1" customFormat="1" ht="39.75" customHeight="1" x14ac:dyDescent="0.25">
      <c r="A4" s="6" t="s">
        <v>2</v>
      </c>
      <c r="B4" s="6" t="s">
        <v>0</v>
      </c>
      <c r="C4" s="13" t="s">
        <v>30</v>
      </c>
      <c r="D4" s="13" t="s">
        <v>1</v>
      </c>
      <c r="E4" s="54" t="s">
        <v>6</v>
      </c>
      <c r="F4" s="12" t="s">
        <v>3</v>
      </c>
      <c r="G4" s="12" t="s">
        <v>5</v>
      </c>
    </row>
    <row r="5" spans="1:9" ht="10.5" x14ac:dyDescent="0.25">
      <c r="A5" s="16" t="s">
        <v>45</v>
      </c>
      <c r="B5" s="17"/>
      <c r="C5" s="17"/>
      <c r="D5" s="17"/>
      <c r="E5" s="18"/>
      <c r="F5" s="19"/>
      <c r="G5" s="18"/>
    </row>
    <row r="6" spans="1:9" ht="10.5" x14ac:dyDescent="0.25">
      <c r="A6" s="20" t="s">
        <v>912</v>
      </c>
      <c r="B6" s="21"/>
      <c r="C6" s="21"/>
      <c r="D6" s="21"/>
      <c r="E6" s="22"/>
      <c r="F6" s="23"/>
      <c r="G6" s="22"/>
    </row>
    <row r="7" spans="1:9" x14ac:dyDescent="0.2">
      <c r="A7" s="21" t="s">
        <v>1110</v>
      </c>
      <c r="B7" s="21" t="s">
        <v>1111</v>
      </c>
      <c r="C7" s="21" t="s">
        <v>63</v>
      </c>
      <c r="D7" s="24">
        <v>1500000</v>
      </c>
      <c r="E7" s="22">
        <v>1490.73</v>
      </c>
      <c r="F7" s="23">
        <v>11.5689814041929</v>
      </c>
      <c r="G7" s="22">
        <v>6.6757</v>
      </c>
    </row>
    <row r="8" spans="1:9" ht="10.5" x14ac:dyDescent="0.25">
      <c r="A8" s="20" t="s">
        <v>25</v>
      </c>
      <c r="B8" s="20"/>
      <c r="C8" s="20"/>
      <c r="D8" s="20"/>
      <c r="E8" s="25">
        <f>SUM(E6:E7)</f>
        <v>1490.73</v>
      </c>
      <c r="F8" s="26">
        <f>SUM(F6:F7)</f>
        <v>11.5689814041929</v>
      </c>
      <c r="G8" s="25"/>
      <c r="H8" s="14"/>
      <c r="I8" s="14"/>
    </row>
    <row r="9" spans="1:9" x14ac:dyDescent="0.2">
      <c r="A9" s="21"/>
      <c r="B9" s="21"/>
      <c r="C9" s="21"/>
      <c r="D9" s="21"/>
      <c r="E9" s="22"/>
      <c r="F9" s="23"/>
      <c r="G9" s="22"/>
    </row>
    <row r="10" spans="1:9" ht="10.5" x14ac:dyDescent="0.25">
      <c r="A10" s="20" t="s">
        <v>60</v>
      </c>
      <c r="B10" s="21"/>
      <c r="C10" s="21"/>
      <c r="D10" s="21"/>
      <c r="E10" s="22"/>
      <c r="F10" s="23"/>
      <c r="G10" s="22"/>
    </row>
    <row r="11" spans="1:9" x14ac:dyDescent="0.2">
      <c r="A11" s="21" t="s">
        <v>62</v>
      </c>
      <c r="B11" s="21" t="s">
        <v>61</v>
      </c>
      <c r="C11" s="21" t="s">
        <v>63</v>
      </c>
      <c r="D11" s="24">
        <v>5000000</v>
      </c>
      <c r="E11" s="22">
        <v>4882.2555555999998</v>
      </c>
      <c r="F11" s="23">
        <v>37.889305060778199</v>
      </c>
      <c r="G11" s="22">
        <v>7.2990200878125098</v>
      </c>
    </row>
    <row r="12" spans="1:9" x14ac:dyDescent="0.2">
      <c r="A12" s="21" t="s">
        <v>64</v>
      </c>
      <c r="B12" s="21" t="s">
        <v>849</v>
      </c>
      <c r="C12" s="21" t="s">
        <v>63</v>
      </c>
      <c r="D12" s="24">
        <v>2000000</v>
      </c>
      <c r="E12" s="22">
        <v>2013.3911111</v>
      </c>
      <c r="F12" s="23">
        <v>15.6251529946289</v>
      </c>
      <c r="G12" s="22">
        <v>7.2594871291125003</v>
      </c>
    </row>
    <row r="13" spans="1:9" x14ac:dyDescent="0.2">
      <c r="A13" s="21" t="s">
        <v>66</v>
      </c>
      <c r="B13" s="21" t="s">
        <v>65</v>
      </c>
      <c r="C13" s="21" t="s">
        <v>63</v>
      </c>
      <c r="D13" s="24">
        <v>1300000</v>
      </c>
      <c r="E13" s="22">
        <v>1281.6739722</v>
      </c>
      <c r="F13" s="23">
        <v>9.9465780863200308</v>
      </c>
      <c r="G13" s="22">
        <v>7.2816192796125101</v>
      </c>
    </row>
    <row r="14" spans="1:9" x14ac:dyDescent="0.2">
      <c r="A14" s="21" t="s">
        <v>67</v>
      </c>
      <c r="B14" s="21" t="s">
        <v>847</v>
      </c>
      <c r="C14" s="21" t="s">
        <v>63</v>
      </c>
      <c r="D14" s="24">
        <v>1000000</v>
      </c>
      <c r="E14" s="22">
        <v>1011.3166667</v>
      </c>
      <c r="F14" s="23">
        <v>7.8484391612181001</v>
      </c>
      <c r="G14" s="22">
        <v>7.2945930280499898</v>
      </c>
    </row>
    <row r="15" spans="1:9" ht="10.5" x14ac:dyDescent="0.25">
      <c r="A15" s="20" t="s">
        <v>25</v>
      </c>
      <c r="B15" s="20"/>
      <c r="C15" s="20"/>
      <c r="D15" s="20"/>
      <c r="E15" s="25">
        <f>SUM(E11:E14)</f>
        <v>9188.6373055999993</v>
      </c>
      <c r="F15" s="26">
        <f>SUM(F11:F14)</f>
        <v>71.309475302945231</v>
      </c>
      <c r="G15" s="25"/>
      <c r="H15" s="14"/>
      <c r="I15" s="14"/>
    </row>
    <row r="16" spans="1:9" x14ac:dyDescent="0.2">
      <c r="A16" s="21"/>
      <c r="B16" s="21"/>
      <c r="C16" s="21"/>
      <c r="D16" s="21"/>
      <c r="E16" s="22"/>
      <c r="F16" s="23"/>
      <c r="G16" s="22"/>
    </row>
    <row r="17" spans="1:9" ht="10.5" x14ac:dyDescent="0.25">
      <c r="A17" s="20" t="s">
        <v>26</v>
      </c>
      <c r="B17" s="20"/>
      <c r="C17" s="20"/>
      <c r="D17" s="20"/>
      <c r="E17" s="25">
        <f>E8+E15</f>
        <v>10679.367305599999</v>
      </c>
      <c r="F17" s="26">
        <f>F8+F15</f>
        <v>82.878456707138128</v>
      </c>
      <c r="G17" s="25"/>
      <c r="H17" s="14"/>
      <c r="I17" s="14"/>
    </row>
    <row r="18" spans="1:9" ht="10.5" x14ac:dyDescent="0.25">
      <c r="A18" s="20"/>
      <c r="B18" s="20"/>
      <c r="C18" s="20"/>
      <c r="D18" s="20"/>
      <c r="E18" s="25"/>
      <c r="F18" s="26"/>
      <c r="G18" s="25"/>
      <c r="H18" s="14"/>
      <c r="I18" s="14"/>
    </row>
    <row r="19" spans="1:9" ht="10.5" x14ac:dyDescent="0.25">
      <c r="A19" s="20" t="s">
        <v>28</v>
      </c>
      <c r="B19" s="20"/>
      <c r="C19" s="20"/>
      <c r="D19" s="20"/>
      <c r="E19" s="25">
        <f>E21-(E8+E15)</f>
        <v>2206.2096343000012</v>
      </c>
      <c r="F19" s="26">
        <f>F21-(F8+F15)</f>
        <v>17.121543292861872</v>
      </c>
      <c r="G19" s="25"/>
      <c r="H19" s="14"/>
      <c r="I19" s="14"/>
    </row>
    <row r="20" spans="1:9" ht="10.5" x14ac:dyDescent="0.25">
      <c r="A20" s="20"/>
      <c r="B20" s="20"/>
      <c r="C20" s="20"/>
      <c r="D20" s="20"/>
      <c r="E20" s="25"/>
      <c r="F20" s="26"/>
      <c r="G20" s="25"/>
      <c r="H20" s="14"/>
      <c r="I20" s="14"/>
    </row>
    <row r="21" spans="1:9" ht="10.5" x14ac:dyDescent="0.25">
      <c r="A21" s="27" t="s">
        <v>27</v>
      </c>
      <c r="B21" s="27"/>
      <c r="C21" s="27"/>
      <c r="D21" s="27"/>
      <c r="E21" s="28">
        <v>12885.5769399</v>
      </c>
      <c r="F21" s="29">
        <v>100</v>
      </c>
      <c r="G21" s="28"/>
      <c r="H21" s="14"/>
      <c r="I21" s="14"/>
    </row>
    <row r="23" spans="1:9" ht="10.5" x14ac:dyDescent="0.25">
      <c r="A23" s="14" t="s">
        <v>32</v>
      </c>
    </row>
    <row r="24" spans="1:9" ht="10.5" x14ac:dyDescent="0.25">
      <c r="A24" s="14" t="s">
        <v>33</v>
      </c>
    </row>
    <row r="25" spans="1:9" ht="10.5" x14ac:dyDescent="0.25">
      <c r="A25" s="14" t="s">
        <v>34</v>
      </c>
      <c r="B25" s="14"/>
      <c r="C25" s="30" t="s">
        <v>36</v>
      </c>
      <c r="D25" s="14" t="s">
        <v>35</v>
      </c>
    </row>
    <row r="26" spans="1:9" x14ac:dyDescent="0.2">
      <c r="A26" s="7" t="s">
        <v>1112</v>
      </c>
      <c r="C26" s="31">
        <v>50.082599999999999</v>
      </c>
      <c r="D26" s="31">
        <v>51.602800000000002</v>
      </c>
    </row>
    <row r="27" spans="1:9" x14ac:dyDescent="0.2">
      <c r="A27" s="7" t="s">
        <v>1113</v>
      </c>
      <c r="C27" s="31">
        <v>10.143599999999999</v>
      </c>
      <c r="D27" s="31">
        <v>10.254</v>
      </c>
    </row>
    <row r="28" spans="1:9" x14ac:dyDescent="0.2">
      <c r="A28" s="7" t="s">
        <v>1114</v>
      </c>
      <c r="C28" s="31">
        <v>54.22</v>
      </c>
      <c r="D28" s="31">
        <v>56.011200000000002</v>
      </c>
    </row>
    <row r="29" spans="1:9" x14ac:dyDescent="0.2">
      <c r="A29" s="7" t="s">
        <v>1115</v>
      </c>
      <c r="C29" s="31">
        <v>11.4085</v>
      </c>
      <c r="D29" s="31">
        <v>11.567500000000001</v>
      </c>
    </row>
    <row r="31" spans="1:9" ht="10.5" x14ac:dyDescent="0.25">
      <c r="A31" s="14" t="s">
        <v>38</v>
      </c>
    </row>
    <row r="32" spans="1:9" ht="10.5" x14ac:dyDescent="0.25">
      <c r="A32" s="84" t="s">
        <v>57</v>
      </c>
      <c r="B32" s="85"/>
      <c r="C32" s="35" t="s">
        <v>58</v>
      </c>
    </row>
    <row r="33" spans="1:7" x14ac:dyDescent="0.2">
      <c r="A33" s="80" t="s">
        <v>1113</v>
      </c>
      <c r="B33" s="81"/>
      <c r="C33" s="36">
        <v>0.19500000000000001</v>
      </c>
    </row>
    <row r="34" spans="1:7" x14ac:dyDescent="0.2">
      <c r="A34" s="80" t="s">
        <v>1115</v>
      </c>
      <c r="B34" s="81"/>
      <c r="C34" s="36">
        <v>0.215</v>
      </c>
    </row>
    <row r="35" spans="1:7" x14ac:dyDescent="0.2">
      <c r="A35" s="7" t="s">
        <v>59</v>
      </c>
    </row>
    <row r="36" spans="1:7" x14ac:dyDescent="0.2">
      <c r="A36" s="7" t="s">
        <v>37</v>
      </c>
    </row>
    <row r="38" spans="1:7" ht="10.5" x14ac:dyDescent="0.25">
      <c r="A38" s="14" t="s">
        <v>934</v>
      </c>
      <c r="D38" s="33">
        <v>3.7753220773225098</v>
      </c>
      <c r="E38" s="10" t="s">
        <v>42</v>
      </c>
    </row>
    <row r="40" spans="1:7" ht="10.5" x14ac:dyDescent="0.25">
      <c r="A40" s="14" t="s">
        <v>852</v>
      </c>
      <c r="D40" s="30" t="s">
        <v>39</v>
      </c>
    </row>
    <row r="42" spans="1:7" ht="10.5" x14ac:dyDescent="0.25">
      <c r="A42" s="14" t="s">
        <v>935</v>
      </c>
    </row>
    <row r="43" spans="1:7" ht="10.5" x14ac:dyDescent="0.25">
      <c r="A43" s="51"/>
      <c r="B43" s="53"/>
      <c r="C43" s="53"/>
      <c r="D43" s="53"/>
      <c r="E43" s="11"/>
      <c r="G43" s="11"/>
    </row>
    <row r="44" spans="1:7" ht="10.5" x14ac:dyDescent="0.25">
      <c r="A44" s="51" t="s">
        <v>820</v>
      </c>
      <c r="B44" s="53"/>
      <c r="C44" s="53"/>
      <c r="D44" s="53"/>
      <c r="E44" s="11"/>
      <c r="G44" s="11"/>
    </row>
    <row r="45" spans="1:7" x14ac:dyDescent="0.2">
      <c r="A45" s="52"/>
      <c r="B45" s="53"/>
      <c r="C45" s="53"/>
      <c r="D45" s="53"/>
      <c r="E45" s="11"/>
      <c r="G45" s="11"/>
    </row>
    <row r="46" spans="1:7" x14ac:dyDescent="0.2">
      <c r="A46" s="53"/>
      <c r="B46" s="53"/>
      <c r="C46" s="53"/>
      <c r="D46" s="53"/>
      <c r="E46" s="11"/>
      <c r="G46" s="11"/>
    </row>
    <row r="47" spans="1:7" x14ac:dyDescent="0.2">
      <c r="A47" s="53"/>
      <c r="B47" s="53"/>
      <c r="C47" s="53"/>
      <c r="D47" s="53"/>
      <c r="E47" s="11"/>
      <c r="G47" s="11"/>
    </row>
    <row r="48" spans="1:7" x14ac:dyDescent="0.2">
      <c r="A48" s="53"/>
      <c r="B48" s="53"/>
      <c r="C48" s="53"/>
      <c r="D48" s="53"/>
      <c r="E48" s="11"/>
      <c r="G48" s="11"/>
    </row>
    <row r="49" spans="1:7" x14ac:dyDescent="0.2">
      <c r="A49" s="53"/>
      <c r="B49" s="53"/>
      <c r="C49" s="53"/>
      <c r="D49" s="53"/>
      <c r="E49" s="11"/>
      <c r="G49" s="11"/>
    </row>
    <row r="50" spans="1:7" x14ac:dyDescent="0.2">
      <c r="A50" s="53"/>
      <c r="B50" s="53"/>
      <c r="C50" s="53"/>
      <c r="D50" s="53"/>
      <c r="E50" s="11"/>
      <c r="G50" s="11"/>
    </row>
    <row r="51" spans="1:7" x14ac:dyDescent="0.2">
      <c r="A51" s="53"/>
      <c r="B51" s="53"/>
      <c r="C51" s="53"/>
      <c r="D51" s="53"/>
      <c r="E51" s="11"/>
      <c r="G51" s="11"/>
    </row>
    <row r="52" spans="1:7" x14ac:dyDescent="0.2">
      <c r="A52" s="53"/>
      <c r="B52" s="53"/>
      <c r="C52" s="53"/>
      <c r="D52" s="53"/>
      <c r="E52" s="11"/>
      <c r="G52" s="11"/>
    </row>
    <row r="53" spans="1:7" x14ac:dyDescent="0.2">
      <c r="A53" s="53"/>
      <c r="B53" s="53"/>
      <c r="C53" s="53"/>
      <c r="D53" s="53"/>
      <c r="E53" s="11"/>
      <c r="G53" s="11"/>
    </row>
    <row r="54" spans="1:7" x14ac:dyDescent="0.2">
      <c r="A54" s="53"/>
      <c r="B54" s="53"/>
      <c r="C54" s="53"/>
      <c r="D54" s="53"/>
      <c r="E54" s="11"/>
      <c r="G54" s="11"/>
    </row>
    <row r="55" spans="1:7" x14ac:dyDescent="0.2">
      <c r="A55" s="53"/>
      <c r="B55" s="53"/>
      <c r="C55" s="53"/>
      <c r="D55" s="53"/>
      <c r="E55" s="11"/>
      <c r="G55" s="11"/>
    </row>
    <row r="56" spans="1:7" x14ac:dyDescent="0.2">
      <c r="A56" s="53"/>
      <c r="B56" s="53"/>
      <c r="C56" s="53"/>
      <c r="D56" s="53"/>
      <c r="E56" s="11"/>
      <c r="G56" s="11"/>
    </row>
    <row r="57" spans="1:7" x14ac:dyDescent="0.2">
      <c r="A57" s="53"/>
      <c r="B57" s="53"/>
      <c r="C57" s="53"/>
      <c r="D57" s="53"/>
      <c r="E57" s="11"/>
      <c r="G57" s="11"/>
    </row>
    <row r="58" spans="1:7" ht="10.5" x14ac:dyDescent="0.2">
      <c r="A58" s="60" t="s">
        <v>1116</v>
      </c>
      <c r="B58" s="61"/>
      <c r="C58" s="61"/>
      <c r="D58" s="61"/>
      <c r="E58" s="61"/>
      <c r="F58" s="61"/>
      <c r="G58" s="61"/>
    </row>
    <row r="59" spans="1:7" x14ac:dyDescent="0.2">
      <c r="A59" s="53"/>
      <c r="B59" s="53"/>
      <c r="C59" s="53"/>
      <c r="D59" s="53"/>
      <c r="E59" s="11"/>
      <c r="G59" s="11"/>
    </row>
    <row r="60" spans="1:7" ht="10.5" x14ac:dyDescent="0.25">
      <c r="A60" s="51" t="s">
        <v>821</v>
      </c>
      <c r="B60" s="53"/>
      <c r="C60" s="53"/>
      <c r="D60" s="53"/>
      <c r="E60" s="11"/>
      <c r="G60" s="11"/>
    </row>
    <row r="61" spans="1:7" x14ac:dyDescent="0.2">
      <c r="A61" s="53"/>
      <c r="B61" s="53"/>
      <c r="C61" s="53"/>
      <c r="D61" s="53"/>
      <c r="E61" s="11"/>
      <c r="G61" s="11"/>
    </row>
    <row r="62" spans="1:7" x14ac:dyDescent="0.2">
      <c r="A62" s="53"/>
      <c r="B62" s="53"/>
      <c r="C62" s="53"/>
      <c r="D62" s="53"/>
      <c r="E62" s="11"/>
      <c r="G62" s="11"/>
    </row>
    <row r="63" spans="1:7" x14ac:dyDescent="0.2">
      <c r="A63" s="53"/>
      <c r="B63" s="53"/>
      <c r="C63" s="53"/>
      <c r="D63" s="53"/>
      <c r="E63" s="11"/>
      <c r="G63" s="11"/>
    </row>
    <row r="64" spans="1:7" x14ac:dyDescent="0.2">
      <c r="A64" s="53"/>
      <c r="B64" s="53"/>
      <c r="C64" s="53"/>
      <c r="D64" s="53"/>
      <c r="E64" s="11"/>
      <c r="G64" s="11"/>
    </row>
    <row r="65" spans="1:7" x14ac:dyDescent="0.2">
      <c r="A65" s="53"/>
      <c r="B65" s="53"/>
      <c r="C65" s="53"/>
      <c r="D65" s="53"/>
      <c r="E65" s="11"/>
      <c r="G65" s="11"/>
    </row>
    <row r="66" spans="1:7" x14ac:dyDescent="0.2">
      <c r="A66" s="53"/>
      <c r="B66" s="53"/>
      <c r="C66" s="53"/>
      <c r="D66" s="53"/>
      <c r="E66" s="11"/>
      <c r="G66" s="11"/>
    </row>
    <row r="67" spans="1:7" x14ac:dyDescent="0.2">
      <c r="A67" s="53"/>
      <c r="B67" s="53"/>
      <c r="C67" s="53"/>
      <c r="D67" s="53"/>
      <c r="E67" s="11"/>
      <c r="G67" s="11"/>
    </row>
    <row r="68" spans="1:7" x14ac:dyDescent="0.2">
      <c r="A68" s="53"/>
      <c r="B68" s="53"/>
      <c r="C68" s="53"/>
      <c r="D68" s="53"/>
      <c r="E68" s="11"/>
      <c r="G68" s="11"/>
    </row>
    <row r="69" spans="1:7" x14ac:dyDescent="0.2">
      <c r="A69" s="53"/>
      <c r="B69" s="53"/>
      <c r="C69" s="53"/>
      <c r="D69" s="53"/>
      <c r="E69" s="11"/>
      <c r="G69" s="11"/>
    </row>
    <row r="70" spans="1:7" x14ac:dyDescent="0.2">
      <c r="A70" s="53"/>
      <c r="B70" s="53"/>
      <c r="C70" s="53"/>
      <c r="D70" s="53"/>
      <c r="E70" s="11"/>
      <c r="G70" s="11"/>
    </row>
    <row r="71" spans="1:7" x14ac:dyDescent="0.2">
      <c r="A71" s="53"/>
      <c r="B71" s="53"/>
      <c r="C71" s="53"/>
      <c r="D71" s="53"/>
      <c r="E71" s="11"/>
      <c r="G71" s="11"/>
    </row>
    <row r="72" spans="1:7" x14ac:dyDescent="0.2">
      <c r="A72" s="53"/>
      <c r="B72" s="53"/>
      <c r="C72" s="53"/>
      <c r="D72" s="53"/>
      <c r="E72" s="11"/>
      <c r="G72" s="11"/>
    </row>
    <row r="73" spans="1:7" x14ac:dyDescent="0.2">
      <c r="A73" s="53"/>
      <c r="B73" s="53"/>
      <c r="C73" s="53"/>
      <c r="D73" s="53"/>
      <c r="E73" s="11"/>
      <c r="G73" s="11"/>
    </row>
    <row r="74" spans="1:7" x14ac:dyDescent="0.2">
      <c r="A74" s="53"/>
    </row>
    <row r="75" spans="1:7" x14ac:dyDescent="0.2">
      <c r="A75" s="52"/>
    </row>
  </sheetData>
  <mergeCells count="4">
    <mergeCell ref="A1:G1"/>
    <mergeCell ref="A32:B32"/>
    <mergeCell ref="A33:B33"/>
    <mergeCell ref="A34:B34"/>
  </mergeCells>
  <conditionalFormatting sqref="F2:F3">
    <cfRule type="cellIs" dxfId="70" priority="2" stopIfTrue="1" operator="between">
      <formula>0.009</formula>
      <formula>-0.009</formula>
    </cfRule>
  </conditionalFormatting>
  <conditionalFormatting sqref="F5:F57 F59:F65534">
    <cfRule type="cellIs" dxfId="69" priority="1" stopIfTrue="1" operator="between">
      <formula>0.009</formula>
      <formula>-0.009</formula>
    </cfRule>
  </conditionalFormatting>
  <hyperlinks>
    <hyperlink ref="A43"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134"/>
  <sheetViews>
    <sheetView workbookViewId="0">
      <selection sqref="A1:G1"/>
    </sheetView>
  </sheetViews>
  <sheetFormatPr defaultColWidth="9.1796875" defaultRowHeight="10" x14ac:dyDescent="0.2"/>
  <cols>
    <col min="1" max="1" width="38.7265625" style="7" bestFit="1" customWidth="1"/>
    <col min="2" max="2" width="54.26953125" style="7" bestFit="1" customWidth="1"/>
    <col min="3" max="3" width="35.4531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4" x14ac:dyDescent="0.25">
      <c r="A1" s="82" t="s">
        <v>1117</v>
      </c>
      <c r="B1" s="83"/>
      <c r="C1" s="83"/>
      <c r="D1" s="83"/>
      <c r="E1" s="83"/>
      <c r="F1" s="83"/>
      <c r="G1" s="83"/>
    </row>
    <row r="2" spans="1:7" s="1" customFormat="1" ht="11.5" x14ac:dyDescent="0.25">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4</v>
      </c>
      <c r="D4" s="13" t="s">
        <v>1</v>
      </c>
      <c r="E4" s="54" t="s">
        <v>6</v>
      </c>
      <c r="F4" s="12" t="s">
        <v>3</v>
      </c>
      <c r="G4" s="12" t="s">
        <v>5</v>
      </c>
    </row>
    <row r="5" spans="1:7" ht="10.5" x14ac:dyDescent="0.25">
      <c r="A5" s="16" t="s">
        <v>84</v>
      </c>
      <c r="B5" s="17"/>
      <c r="C5" s="17"/>
      <c r="D5" s="17"/>
      <c r="E5" s="18"/>
      <c r="F5" s="19"/>
      <c r="G5" s="18"/>
    </row>
    <row r="6" spans="1:7" ht="10.5" x14ac:dyDescent="0.25">
      <c r="A6" s="20" t="s">
        <v>43</v>
      </c>
      <c r="B6" s="21"/>
      <c r="C6" s="21"/>
      <c r="D6" s="21"/>
      <c r="E6" s="22"/>
      <c r="F6" s="23"/>
      <c r="G6" s="22"/>
    </row>
    <row r="7" spans="1:7" x14ac:dyDescent="0.2">
      <c r="A7" s="21" t="s">
        <v>86</v>
      </c>
      <c r="B7" s="21" t="s">
        <v>85</v>
      </c>
      <c r="C7" s="21" t="s">
        <v>87</v>
      </c>
      <c r="D7" s="24">
        <v>159300</v>
      </c>
      <c r="E7" s="22">
        <v>1527.2887499999999</v>
      </c>
      <c r="F7" s="23">
        <v>3.2720212573984702</v>
      </c>
      <c r="G7" s="22"/>
    </row>
    <row r="8" spans="1:7" x14ac:dyDescent="0.2">
      <c r="A8" s="21" t="s">
        <v>89</v>
      </c>
      <c r="B8" s="21" t="s">
        <v>88</v>
      </c>
      <c r="C8" s="21" t="s">
        <v>87</v>
      </c>
      <c r="D8" s="24">
        <v>95700</v>
      </c>
      <c r="E8" s="22">
        <v>1503.8776499999999</v>
      </c>
      <c r="F8" s="23">
        <v>3.2218659630187498</v>
      </c>
      <c r="G8" s="22"/>
    </row>
    <row r="9" spans="1:7" x14ac:dyDescent="0.2">
      <c r="A9" s="21" t="s">
        <v>91</v>
      </c>
      <c r="B9" s="21" t="s">
        <v>90</v>
      </c>
      <c r="C9" s="21" t="s">
        <v>92</v>
      </c>
      <c r="D9" s="24">
        <v>37400</v>
      </c>
      <c r="E9" s="22">
        <v>1010.8098</v>
      </c>
      <c r="F9" s="23">
        <v>2.1655310122507601</v>
      </c>
      <c r="G9" s="22"/>
    </row>
    <row r="10" spans="1:7" x14ac:dyDescent="0.2">
      <c r="A10" s="21" t="s">
        <v>94</v>
      </c>
      <c r="B10" s="21" t="s">
        <v>93</v>
      </c>
      <c r="C10" s="21" t="s">
        <v>95</v>
      </c>
      <c r="D10" s="24">
        <v>67182</v>
      </c>
      <c r="E10" s="22">
        <v>964.36401899999998</v>
      </c>
      <c r="F10" s="23">
        <v>2.0660268531659298</v>
      </c>
      <c r="G10" s="22"/>
    </row>
    <row r="11" spans="1:7" x14ac:dyDescent="0.2">
      <c r="A11" s="21" t="s">
        <v>97</v>
      </c>
      <c r="B11" s="21" t="s">
        <v>96</v>
      </c>
      <c r="C11" s="21" t="s">
        <v>87</v>
      </c>
      <c r="D11" s="24">
        <v>76500</v>
      </c>
      <c r="E11" s="22">
        <v>744.72749999999996</v>
      </c>
      <c r="F11" s="23">
        <v>1.5954836378970401</v>
      </c>
      <c r="G11" s="22"/>
    </row>
    <row r="12" spans="1:7" x14ac:dyDescent="0.2">
      <c r="A12" s="21" t="s">
        <v>99</v>
      </c>
      <c r="B12" s="21" t="s">
        <v>98</v>
      </c>
      <c r="C12" s="21" t="s">
        <v>100</v>
      </c>
      <c r="D12" s="24">
        <v>24300</v>
      </c>
      <c r="E12" s="22">
        <v>584.90099999999995</v>
      </c>
      <c r="F12" s="23">
        <v>1.2530757562861801</v>
      </c>
      <c r="G12" s="22"/>
    </row>
    <row r="13" spans="1:7" x14ac:dyDescent="0.2">
      <c r="A13" s="21" t="s">
        <v>102</v>
      </c>
      <c r="B13" s="21" t="s">
        <v>101</v>
      </c>
      <c r="C13" s="21" t="s">
        <v>95</v>
      </c>
      <c r="D13" s="24">
        <v>47900</v>
      </c>
      <c r="E13" s="22">
        <v>561.45984999999996</v>
      </c>
      <c r="F13" s="23">
        <v>1.2028560836159901</v>
      </c>
      <c r="G13" s="22"/>
    </row>
    <row r="14" spans="1:7" x14ac:dyDescent="0.2">
      <c r="A14" s="21" t="s">
        <v>104</v>
      </c>
      <c r="B14" s="21" t="s">
        <v>103</v>
      </c>
      <c r="C14" s="21" t="s">
        <v>105</v>
      </c>
      <c r="D14" s="24">
        <v>50400</v>
      </c>
      <c r="E14" s="22">
        <v>560.24639999999999</v>
      </c>
      <c r="F14" s="23">
        <v>1.20025642183311</v>
      </c>
      <c r="G14" s="22"/>
    </row>
    <row r="15" spans="1:7" x14ac:dyDescent="0.2">
      <c r="A15" s="21" t="s">
        <v>107</v>
      </c>
      <c r="B15" s="21" t="s">
        <v>106</v>
      </c>
      <c r="C15" s="21" t="s">
        <v>108</v>
      </c>
      <c r="D15" s="24">
        <v>111900</v>
      </c>
      <c r="E15" s="22">
        <v>541.48410000000001</v>
      </c>
      <c r="F15" s="23">
        <v>1.1600605882438899</v>
      </c>
      <c r="G15" s="22"/>
    </row>
    <row r="16" spans="1:7" x14ac:dyDescent="0.2">
      <c r="A16" s="21" t="s">
        <v>110</v>
      </c>
      <c r="B16" s="21" t="s">
        <v>109</v>
      </c>
      <c r="C16" s="21" t="s">
        <v>87</v>
      </c>
      <c r="D16" s="24">
        <v>91800</v>
      </c>
      <c r="E16" s="22">
        <v>515.3193</v>
      </c>
      <c r="F16" s="23">
        <v>1.10400584299969</v>
      </c>
      <c r="G16" s="22"/>
    </row>
    <row r="17" spans="1:7" x14ac:dyDescent="0.2">
      <c r="A17" s="21" t="s">
        <v>112</v>
      </c>
      <c r="B17" s="21" t="s">
        <v>111</v>
      </c>
      <c r="C17" s="21" t="s">
        <v>113</v>
      </c>
      <c r="D17" s="24">
        <v>82400</v>
      </c>
      <c r="E17" s="22">
        <v>495.22399999999999</v>
      </c>
      <c r="F17" s="23">
        <v>1.0609542270077601</v>
      </c>
      <c r="G17" s="22"/>
    </row>
    <row r="18" spans="1:7" x14ac:dyDescent="0.2">
      <c r="A18" s="21" t="s">
        <v>115</v>
      </c>
      <c r="B18" s="21" t="s">
        <v>114</v>
      </c>
      <c r="C18" s="21" t="s">
        <v>87</v>
      </c>
      <c r="D18" s="24">
        <v>33300</v>
      </c>
      <c r="E18" s="22">
        <v>458.92394999999999</v>
      </c>
      <c r="F18" s="23">
        <v>0.98318600194578298</v>
      </c>
      <c r="G18" s="22"/>
    </row>
    <row r="19" spans="1:7" x14ac:dyDescent="0.2">
      <c r="A19" s="21" t="s">
        <v>117</v>
      </c>
      <c r="B19" s="21" t="s">
        <v>116</v>
      </c>
      <c r="C19" s="21" t="s">
        <v>118</v>
      </c>
      <c r="D19" s="24">
        <v>208000</v>
      </c>
      <c r="E19" s="22">
        <v>458.22399999999999</v>
      </c>
      <c r="F19" s="23">
        <v>0.98168644838780905</v>
      </c>
      <c r="G19" s="22"/>
    </row>
    <row r="20" spans="1:7" x14ac:dyDescent="0.2">
      <c r="A20" s="21" t="s">
        <v>120</v>
      </c>
      <c r="B20" s="21" t="s">
        <v>119</v>
      </c>
      <c r="C20" s="21" t="s">
        <v>121</v>
      </c>
      <c r="D20" s="24">
        <v>52500</v>
      </c>
      <c r="E20" s="22">
        <v>449.61</v>
      </c>
      <c r="F20" s="23">
        <v>0.96323205257612599</v>
      </c>
      <c r="G20" s="22"/>
    </row>
    <row r="21" spans="1:7" x14ac:dyDescent="0.2">
      <c r="A21" s="21" t="s">
        <v>123</v>
      </c>
      <c r="B21" s="21" t="s">
        <v>122</v>
      </c>
      <c r="C21" s="21" t="s">
        <v>124</v>
      </c>
      <c r="D21" s="24">
        <v>350100</v>
      </c>
      <c r="E21" s="22">
        <v>402.61500000000001</v>
      </c>
      <c r="F21" s="23">
        <v>0.86255126186681197</v>
      </c>
      <c r="G21" s="22"/>
    </row>
    <row r="22" spans="1:7" x14ac:dyDescent="0.2">
      <c r="A22" s="21" t="s">
        <v>126</v>
      </c>
      <c r="B22" s="21" t="s">
        <v>125</v>
      </c>
      <c r="C22" s="21" t="s">
        <v>127</v>
      </c>
      <c r="D22" s="24">
        <v>70000</v>
      </c>
      <c r="E22" s="22">
        <v>399.03500000000003</v>
      </c>
      <c r="F22" s="23">
        <v>0.85488156869223197</v>
      </c>
      <c r="G22" s="22"/>
    </row>
    <row r="23" spans="1:7" x14ac:dyDescent="0.2">
      <c r="A23" s="21" t="s">
        <v>129</v>
      </c>
      <c r="B23" s="21" t="s">
        <v>128</v>
      </c>
      <c r="C23" s="21" t="s">
        <v>130</v>
      </c>
      <c r="D23" s="24">
        <v>297000</v>
      </c>
      <c r="E23" s="22">
        <v>395.60399999999998</v>
      </c>
      <c r="F23" s="23">
        <v>0.847531089004528</v>
      </c>
      <c r="G23" s="22"/>
    </row>
    <row r="24" spans="1:7" x14ac:dyDescent="0.2">
      <c r="A24" s="21" t="s">
        <v>132</v>
      </c>
      <c r="B24" s="21" t="s">
        <v>131</v>
      </c>
      <c r="C24" s="21" t="s">
        <v>133</v>
      </c>
      <c r="D24" s="24">
        <v>311000</v>
      </c>
      <c r="E24" s="22">
        <v>382.21899999999999</v>
      </c>
      <c r="F24" s="23">
        <v>0.818855434495662</v>
      </c>
      <c r="G24" s="22"/>
    </row>
    <row r="25" spans="1:7" x14ac:dyDescent="0.2">
      <c r="A25" s="21" t="s">
        <v>135</v>
      </c>
      <c r="B25" s="21" t="s">
        <v>134</v>
      </c>
      <c r="C25" s="21" t="s">
        <v>136</v>
      </c>
      <c r="D25" s="24">
        <v>26300</v>
      </c>
      <c r="E25" s="22">
        <v>374.86705000000001</v>
      </c>
      <c r="F25" s="23">
        <v>0.80310481976525805</v>
      </c>
      <c r="G25" s="22"/>
    </row>
    <row r="26" spans="1:7" x14ac:dyDescent="0.2">
      <c r="A26" s="21" t="s">
        <v>138</v>
      </c>
      <c r="B26" s="21" t="s">
        <v>137</v>
      </c>
      <c r="C26" s="21" t="s">
        <v>139</v>
      </c>
      <c r="D26" s="24">
        <v>36800</v>
      </c>
      <c r="E26" s="22">
        <v>370.77839999999998</v>
      </c>
      <c r="F26" s="23">
        <v>0.79434540887189398</v>
      </c>
      <c r="G26" s="22"/>
    </row>
    <row r="27" spans="1:7" x14ac:dyDescent="0.2">
      <c r="A27" s="21" t="s">
        <v>141</v>
      </c>
      <c r="B27" s="21" t="s">
        <v>140</v>
      </c>
      <c r="C27" s="21" t="s">
        <v>142</v>
      </c>
      <c r="D27" s="24">
        <v>94900</v>
      </c>
      <c r="E27" s="22">
        <v>330.58415000000002</v>
      </c>
      <c r="F27" s="23">
        <v>0.70823435722878503</v>
      </c>
      <c r="G27" s="22"/>
    </row>
    <row r="28" spans="1:7" x14ac:dyDescent="0.2">
      <c r="A28" s="21" t="s">
        <v>144</v>
      </c>
      <c r="B28" s="21" t="s">
        <v>143</v>
      </c>
      <c r="C28" s="21" t="s">
        <v>145</v>
      </c>
      <c r="D28" s="24">
        <v>10400</v>
      </c>
      <c r="E28" s="22">
        <v>328.56200000000001</v>
      </c>
      <c r="F28" s="23">
        <v>0.70390215888996499</v>
      </c>
      <c r="G28" s="22"/>
    </row>
    <row r="29" spans="1:7" x14ac:dyDescent="0.2">
      <c r="A29" s="21" t="s">
        <v>147</v>
      </c>
      <c r="B29" s="21" t="s">
        <v>146</v>
      </c>
      <c r="C29" s="21" t="s">
        <v>148</v>
      </c>
      <c r="D29" s="24">
        <v>336200</v>
      </c>
      <c r="E29" s="22">
        <v>328.13119999999998</v>
      </c>
      <c r="F29" s="23">
        <v>0.70297922486214104</v>
      </c>
      <c r="G29" s="22"/>
    </row>
    <row r="30" spans="1:7" x14ac:dyDescent="0.2">
      <c r="A30" s="21" t="s">
        <v>150</v>
      </c>
      <c r="B30" s="21" t="s">
        <v>149</v>
      </c>
      <c r="C30" s="21" t="s">
        <v>136</v>
      </c>
      <c r="D30" s="24">
        <v>60000</v>
      </c>
      <c r="E30" s="22">
        <v>307.23</v>
      </c>
      <c r="F30" s="23">
        <v>0.65820107095697</v>
      </c>
      <c r="G30" s="22"/>
    </row>
    <row r="31" spans="1:7" x14ac:dyDescent="0.2">
      <c r="A31" s="21" t="s">
        <v>152</v>
      </c>
      <c r="B31" s="21" t="s">
        <v>151</v>
      </c>
      <c r="C31" s="21" t="s">
        <v>153</v>
      </c>
      <c r="D31" s="24">
        <v>101900</v>
      </c>
      <c r="E31" s="22">
        <v>305.75094999999999</v>
      </c>
      <c r="F31" s="23">
        <v>0.65503239506594702</v>
      </c>
      <c r="G31" s="22"/>
    </row>
    <row r="32" spans="1:7" x14ac:dyDescent="0.2">
      <c r="A32" s="21" t="s">
        <v>155</v>
      </c>
      <c r="B32" s="21" t="s">
        <v>154</v>
      </c>
      <c r="C32" s="21" t="s">
        <v>95</v>
      </c>
      <c r="D32" s="24">
        <v>25000</v>
      </c>
      <c r="E32" s="22">
        <v>300.48750000000001</v>
      </c>
      <c r="F32" s="23">
        <v>0.64375612508278002</v>
      </c>
      <c r="G32" s="22"/>
    </row>
    <row r="33" spans="1:7" x14ac:dyDescent="0.2">
      <c r="A33" s="21" t="s">
        <v>157</v>
      </c>
      <c r="B33" s="21" t="s">
        <v>156</v>
      </c>
      <c r="C33" s="21" t="s">
        <v>113</v>
      </c>
      <c r="D33" s="24">
        <v>3000</v>
      </c>
      <c r="E33" s="22">
        <v>300.11399999999998</v>
      </c>
      <c r="F33" s="23">
        <v>0.64295594899319797</v>
      </c>
      <c r="G33" s="22"/>
    </row>
    <row r="34" spans="1:7" x14ac:dyDescent="0.2">
      <c r="A34" s="21" t="s">
        <v>159</v>
      </c>
      <c r="B34" s="21" t="s">
        <v>158</v>
      </c>
      <c r="C34" s="21" t="s">
        <v>160</v>
      </c>
      <c r="D34" s="24">
        <v>42000</v>
      </c>
      <c r="E34" s="22">
        <v>282.40800000000002</v>
      </c>
      <c r="F34" s="23">
        <v>0.60502310336495801</v>
      </c>
      <c r="G34" s="22"/>
    </row>
    <row r="35" spans="1:7" x14ac:dyDescent="0.2">
      <c r="A35" s="21" t="s">
        <v>162</v>
      </c>
      <c r="B35" s="21" t="s">
        <v>161</v>
      </c>
      <c r="C35" s="21" t="s">
        <v>163</v>
      </c>
      <c r="D35" s="24">
        <v>48700</v>
      </c>
      <c r="E35" s="22">
        <v>274.61930000000001</v>
      </c>
      <c r="F35" s="23">
        <v>0.58833680749097905</v>
      </c>
      <c r="G35" s="22"/>
    </row>
    <row r="36" spans="1:7" x14ac:dyDescent="0.2">
      <c r="A36" s="21" t="s">
        <v>165</v>
      </c>
      <c r="B36" s="21" t="s">
        <v>164</v>
      </c>
      <c r="C36" s="21" t="s">
        <v>130</v>
      </c>
      <c r="D36" s="24">
        <v>7000</v>
      </c>
      <c r="E36" s="22">
        <v>273.02100000000002</v>
      </c>
      <c r="F36" s="23">
        <v>0.58491265369183698</v>
      </c>
      <c r="G36" s="22"/>
    </row>
    <row r="37" spans="1:7" x14ac:dyDescent="0.2">
      <c r="A37" s="21" t="s">
        <v>167</v>
      </c>
      <c r="B37" s="21" t="s">
        <v>166</v>
      </c>
      <c r="C37" s="21" t="s">
        <v>168</v>
      </c>
      <c r="D37" s="24">
        <v>25000</v>
      </c>
      <c r="E37" s="22">
        <v>269.5625</v>
      </c>
      <c r="F37" s="23">
        <v>0.57750325876326603</v>
      </c>
      <c r="G37" s="22"/>
    </row>
    <row r="38" spans="1:7" x14ac:dyDescent="0.2">
      <c r="A38" s="21" t="s">
        <v>170</v>
      </c>
      <c r="B38" s="21" t="s">
        <v>169</v>
      </c>
      <c r="C38" s="21" t="s">
        <v>171</v>
      </c>
      <c r="D38" s="24">
        <v>29900</v>
      </c>
      <c r="E38" s="22">
        <v>244.14845</v>
      </c>
      <c r="F38" s="23">
        <v>0.52305689959471502</v>
      </c>
      <c r="G38" s="22"/>
    </row>
    <row r="39" spans="1:7" x14ac:dyDescent="0.2">
      <c r="A39" s="21" t="s">
        <v>173</v>
      </c>
      <c r="B39" s="21" t="s">
        <v>172</v>
      </c>
      <c r="C39" s="21" t="s">
        <v>174</v>
      </c>
      <c r="D39" s="24">
        <v>63700</v>
      </c>
      <c r="E39" s="22">
        <v>214.98750000000001</v>
      </c>
      <c r="F39" s="23">
        <v>0.46058328529883702</v>
      </c>
      <c r="G39" s="22"/>
    </row>
    <row r="40" spans="1:7" x14ac:dyDescent="0.2">
      <c r="A40" s="21" t="s">
        <v>176</v>
      </c>
      <c r="B40" s="21" t="s">
        <v>175</v>
      </c>
      <c r="C40" s="21" t="s">
        <v>105</v>
      </c>
      <c r="D40" s="24">
        <v>26000</v>
      </c>
      <c r="E40" s="22">
        <v>210.6</v>
      </c>
      <c r="F40" s="23">
        <v>0.451183626415187</v>
      </c>
      <c r="G40" s="22"/>
    </row>
    <row r="41" spans="1:7" x14ac:dyDescent="0.2">
      <c r="A41" s="21" t="s">
        <v>178</v>
      </c>
      <c r="B41" s="21" t="s">
        <v>177</v>
      </c>
      <c r="C41" s="21" t="s">
        <v>179</v>
      </c>
      <c r="D41" s="24">
        <v>118000</v>
      </c>
      <c r="E41" s="22">
        <v>205.49700000000001</v>
      </c>
      <c r="F41" s="23">
        <v>0.44025110008281898</v>
      </c>
      <c r="G41" s="22"/>
    </row>
    <row r="42" spans="1:7" x14ac:dyDescent="0.2">
      <c r="A42" s="21" t="s">
        <v>181</v>
      </c>
      <c r="B42" s="21" t="s">
        <v>180</v>
      </c>
      <c r="C42" s="21" t="s">
        <v>136</v>
      </c>
      <c r="D42" s="24">
        <v>21500</v>
      </c>
      <c r="E42" s="22">
        <v>201.72375</v>
      </c>
      <c r="F42" s="23">
        <v>0.43216739344288002</v>
      </c>
      <c r="G42" s="22"/>
    </row>
    <row r="43" spans="1:7" x14ac:dyDescent="0.2">
      <c r="A43" s="21" t="s">
        <v>183</v>
      </c>
      <c r="B43" s="21" t="s">
        <v>182</v>
      </c>
      <c r="C43" s="21" t="s">
        <v>184</v>
      </c>
      <c r="D43" s="24">
        <v>25900</v>
      </c>
      <c r="E43" s="22">
        <v>200.63435000000001</v>
      </c>
      <c r="F43" s="23">
        <v>0.42983349295562101</v>
      </c>
      <c r="G43" s="22"/>
    </row>
    <row r="44" spans="1:7" x14ac:dyDescent="0.2">
      <c r="A44" s="21" t="s">
        <v>186</v>
      </c>
      <c r="B44" s="21" t="s">
        <v>185</v>
      </c>
      <c r="C44" s="21" t="s">
        <v>174</v>
      </c>
      <c r="D44" s="24">
        <v>2200</v>
      </c>
      <c r="E44" s="22">
        <v>182.54390000000001</v>
      </c>
      <c r="F44" s="23">
        <v>0.39107701226007202</v>
      </c>
      <c r="G44" s="22"/>
    </row>
    <row r="45" spans="1:7" x14ac:dyDescent="0.2">
      <c r="A45" s="21" t="s">
        <v>188</v>
      </c>
      <c r="B45" s="21" t="s">
        <v>187</v>
      </c>
      <c r="C45" s="21" t="s">
        <v>189</v>
      </c>
      <c r="D45" s="24">
        <v>13300</v>
      </c>
      <c r="E45" s="22">
        <v>178.37295</v>
      </c>
      <c r="F45" s="23">
        <v>0.382141284118589</v>
      </c>
      <c r="G45" s="22"/>
    </row>
    <row r="46" spans="1:7" x14ac:dyDescent="0.2">
      <c r="A46" s="21" t="s">
        <v>191</v>
      </c>
      <c r="B46" s="21" t="s">
        <v>190</v>
      </c>
      <c r="C46" s="21" t="s">
        <v>192</v>
      </c>
      <c r="D46" s="24">
        <v>32000</v>
      </c>
      <c r="E46" s="22">
        <v>176.99199999999999</v>
      </c>
      <c r="F46" s="23">
        <v>0.37918277495952901</v>
      </c>
      <c r="G46" s="22"/>
    </row>
    <row r="47" spans="1:7" x14ac:dyDescent="0.2">
      <c r="A47" s="21" t="s">
        <v>194</v>
      </c>
      <c r="B47" s="21" t="s">
        <v>193</v>
      </c>
      <c r="C47" s="21" t="s">
        <v>195</v>
      </c>
      <c r="D47" s="24">
        <v>7278</v>
      </c>
      <c r="E47" s="22">
        <v>176.1276</v>
      </c>
      <c r="F47" s="23">
        <v>0.37733090826117499</v>
      </c>
      <c r="G47" s="22"/>
    </row>
    <row r="48" spans="1:7" x14ac:dyDescent="0.2">
      <c r="A48" s="21" t="s">
        <v>197</v>
      </c>
      <c r="B48" s="21" t="s">
        <v>196</v>
      </c>
      <c r="C48" s="21" t="s">
        <v>100</v>
      </c>
      <c r="D48" s="24">
        <v>70800</v>
      </c>
      <c r="E48" s="22">
        <v>175.65479999999999</v>
      </c>
      <c r="F48" s="23">
        <v>0.376317994592756</v>
      </c>
      <c r="G48" s="22"/>
    </row>
    <row r="49" spans="1:9" x14ac:dyDescent="0.2">
      <c r="A49" s="21" t="s">
        <v>199</v>
      </c>
      <c r="B49" s="21" t="s">
        <v>198</v>
      </c>
      <c r="C49" s="21" t="s">
        <v>153</v>
      </c>
      <c r="D49" s="24">
        <v>19700</v>
      </c>
      <c r="E49" s="22">
        <v>171.37029999999999</v>
      </c>
      <c r="F49" s="23">
        <v>0.36713900006580502</v>
      </c>
      <c r="G49" s="22"/>
    </row>
    <row r="50" spans="1:9" x14ac:dyDescent="0.2">
      <c r="A50" s="21" t="s">
        <v>201</v>
      </c>
      <c r="B50" s="21" t="s">
        <v>200</v>
      </c>
      <c r="C50" s="21" t="s">
        <v>108</v>
      </c>
      <c r="D50" s="24">
        <v>58713</v>
      </c>
      <c r="E50" s="22">
        <v>140.64699150000001</v>
      </c>
      <c r="F50" s="23">
        <v>0.301318232048224</v>
      </c>
      <c r="G50" s="22"/>
    </row>
    <row r="51" spans="1:9" x14ac:dyDescent="0.2">
      <c r="A51" s="21" t="s">
        <v>203</v>
      </c>
      <c r="B51" s="21" t="s">
        <v>202</v>
      </c>
      <c r="C51" s="21" t="s">
        <v>171</v>
      </c>
      <c r="D51" s="24">
        <v>24300</v>
      </c>
      <c r="E51" s="22">
        <v>56.740499999999997</v>
      </c>
      <c r="F51" s="23">
        <v>0.121559280886092</v>
      </c>
      <c r="G51" s="22"/>
    </row>
    <row r="52" spans="1:9" ht="10.5" x14ac:dyDescent="0.25">
      <c r="A52" s="20" t="s">
        <v>25</v>
      </c>
      <c r="B52" s="20"/>
      <c r="C52" s="20"/>
      <c r="D52" s="20"/>
      <c r="E52" s="25">
        <f>SUM(E7:E51)</f>
        <v>18538.089460499996</v>
      </c>
      <c r="F52" s="26">
        <f>SUM(F7:F51)</f>
        <v>39.715491118696796</v>
      </c>
      <c r="G52" s="25"/>
      <c r="H52" s="14"/>
      <c r="I52" s="14"/>
    </row>
    <row r="53" spans="1:9" x14ac:dyDescent="0.2">
      <c r="A53" s="21"/>
      <c r="B53" s="21"/>
      <c r="C53" s="21"/>
      <c r="D53" s="21"/>
      <c r="E53" s="22"/>
      <c r="F53" s="23"/>
      <c r="G53" s="22"/>
    </row>
    <row r="54" spans="1:9" ht="10.5" x14ac:dyDescent="0.25">
      <c r="A54" s="20" t="s">
        <v>24</v>
      </c>
      <c r="B54" s="21"/>
      <c r="C54" s="21"/>
      <c r="D54" s="21"/>
      <c r="E54" s="22"/>
      <c r="F54" s="23"/>
      <c r="G54" s="22"/>
    </row>
    <row r="55" spans="1:9" ht="10.5" x14ac:dyDescent="0.25">
      <c r="A55" s="20" t="s">
        <v>43</v>
      </c>
      <c r="B55" s="21"/>
      <c r="C55" s="21"/>
      <c r="D55" s="21"/>
      <c r="E55" s="22"/>
      <c r="F55" s="23"/>
      <c r="G55" s="22"/>
    </row>
    <row r="56" spans="1:9" x14ac:dyDescent="0.2">
      <c r="A56" s="21" t="s">
        <v>205</v>
      </c>
      <c r="B56" s="21" t="s">
        <v>204</v>
      </c>
      <c r="C56" s="21" t="s">
        <v>74</v>
      </c>
      <c r="D56" s="24">
        <v>250</v>
      </c>
      <c r="E56" s="22">
        <v>2571.7493033000001</v>
      </c>
      <c r="F56" s="23">
        <v>5.5096447145946099</v>
      </c>
      <c r="G56" s="22">
        <v>7.8425000000000002</v>
      </c>
    </row>
    <row r="57" spans="1:9" x14ac:dyDescent="0.2">
      <c r="A57" s="21" t="s">
        <v>207</v>
      </c>
      <c r="B57" s="21" t="s">
        <v>206</v>
      </c>
      <c r="C57" s="21" t="s">
        <v>74</v>
      </c>
      <c r="D57" s="24">
        <v>2500</v>
      </c>
      <c r="E57" s="22">
        <v>2562.5077049000001</v>
      </c>
      <c r="F57" s="23">
        <v>5.48984576929554</v>
      </c>
      <c r="G57" s="22">
        <v>7.98</v>
      </c>
    </row>
    <row r="58" spans="1:9" x14ac:dyDescent="0.2">
      <c r="A58" s="21" t="s">
        <v>209</v>
      </c>
      <c r="B58" s="21" t="s">
        <v>208</v>
      </c>
      <c r="C58" s="21" t="s">
        <v>74</v>
      </c>
      <c r="D58" s="24">
        <v>2500</v>
      </c>
      <c r="E58" s="22">
        <v>2491.0997950999999</v>
      </c>
      <c r="F58" s="23">
        <v>5.3368634345458101</v>
      </c>
      <c r="G58" s="22">
        <v>7.6449999999999996</v>
      </c>
    </row>
    <row r="59" spans="1:9" x14ac:dyDescent="0.2">
      <c r="A59" s="21" t="s">
        <v>1118</v>
      </c>
      <c r="B59" s="21" t="s">
        <v>1119</v>
      </c>
      <c r="C59" s="21" t="s">
        <v>74</v>
      </c>
      <c r="D59" s="24">
        <v>150</v>
      </c>
      <c r="E59" s="22">
        <v>1547.7065737999999</v>
      </c>
      <c r="F59" s="23">
        <v>3.3157638394763</v>
      </c>
      <c r="G59" s="22">
        <v>7.4550000000000001</v>
      </c>
    </row>
    <row r="60" spans="1:9" x14ac:dyDescent="0.2">
      <c r="A60" s="21" t="s">
        <v>1065</v>
      </c>
      <c r="B60" s="21" t="s">
        <v>1066</v>
      </c>
      <c r="C60" s="21" t="s">
        <v>74</v>
      </c>
      <c r="D60" s="24">
        <v>45</v>
      </c>
      <c r="E60" s="22">
        <v>475.40932129999999</v>
      </c>
      <c r="F60" s="23">
        <v>1.0185038063424301</v>
      </c>
      <c r="G60" s="22">
        <v>7.6243999999999996</v>
      </c>
    </row>
    <row r="61" spans="1:9" ht="10.5" x14ac:dyDescent="0.25">
      <c r="A61" s="20" t="s">
        <v>25</v>
      </c>
      <c r="B61" s="20"/>
      <c r="C61" s="20"/>
      <c r="D61" s="20"/>
      <c r="E61" s="25">
        <f>SUM(E55:E60)</f>
        <v>9648.472698399999</v>
      </c>
      <c r="F61" s="26">
        <f>SUM(F55:F60)</f>
        <v>20.670621564254692</v>
      </c>
      <c r="G61" s="25"/>
      <c r="H61" s="14"/>
      <c r="I61" s="14"/>
    </row>
    <row r="62" spans="1:9" x14ac:dyDescent="0.2">
      <c r="A62" s="21"/>
      <c r="B62" s="21"/>
      <c r="C62" s="21"/>
      <c r="D62" s="21"/>
      <c r="E62" s="22"/>
      <c r="F62" s="23"/>
      <c r="G62" s="22"/>
    </row>
    <row r="63" spans="1:9" ht="10.5" x14ac:dyDescent="0.25">
      <c r="A63" s="20" t="s">
        <v>45</v>
      </c>
      <c r="B63" s="21"/>
      <c r="C63" s="21"/>
      <c r="D63" s="21"/>
      <c r="E63" s="22"/>
      <c r="F63" s="23"/>
      <c r="G63" s="22"/>
    </row>
    <row r="64" spans="1:9" ht="10.5" x14ac:dyDescent="0.25">
      <c r="A64" s="20" t="s">
        <v>53</v>
      </c>
      <c r="B64" s="21"/>
      <c r="C64" s="21"/>
      <c r="D64" s="21"/>
      <c r="E64" s="22"/>
      <c r="F64" s="23"/>
      <c r="G64" s="22"/>
    </row>
    <row r="65" spans="1:9" x14ac:dyDescent="0.2">
      <c r="A65" s="21" t="s">
        <v>55</v>
      </c>
      <c r="B65" s="21" t="s">
        <v>54</v>
      </c>
      <c r="C65" s="21" t="s">
        <v>47</v>
      </c>
      <c r="D65" s="24">
        <v>300</v>
      </c>
      <c r="E65" s="22">
        <v>1497.7094999999999</v>
      </c>
      <c r="F65" s="23">
        <v>3.2086514887297102</v>
      </c>
      <c r="G65" s="22">
        <v>7.9770000000000003</v>
      </c>
    </row>
    <row r="66" spans="1:9" ht="10.5" x14ac:dyDescent="0.25">
      <c r="A66" s="20" t="s">
        <v>25</v>
      </c>
      <c r="B66" s="20"/>
      <c r="C66" s="20"/>
      <c r="D66" s="20"/>
      <c r="E66" s="25">
        <f>SUM(E64:E65)</f>
        <v>1497.7094999999999</v>
      </c>
      <c r="F66" s="26">
        <f>SUM(F64:F65)</f>
        <v>3.2086514887297102</v>
      </c>
      <c r="G66" s="25"/>
      <c r="H66" s="14"/>
      <c r="I66" s="14"/>
    </row>
    <row r="67" spans="1:9" x14ac:dyDescent="0.2">
      <c r="A67" s="21"/>
      <c r="B67" s="21"/>
      <c r="C67" s="21"/>
      <c r="D67" s="21"/>
      <c r="E67" s="22"/>
      <c r="F67" s="23"/>
      <c r="G67" s="22"/>
    </row>
    <row r="68" spans="1:9" ht="10.5" x14ac:dyDescent="0.25">
      <c r="A68" s="20" t="s">
        <v>60</v>
      </c>
      <c r="B68" s="21"/>
      <c r="C68" s="21"/>
      <c r="D68" s="21"/>
      <c r="E68" s="22"/>
      <c r="F68" s="23"/>
      <c r="G68" s="22"/>
    </row>
    <row r="69" spans="1:9" x14ac:dyDescent="0.2">
      <c r="A69" s="21" t="s">
        <v>66</v>
      </c>
      <c r="B69" s="21" t="s">
        <v>65</v>
      </c>
      <c r="C69" s="21" t="s">
        <v>63</v>
      </c>
      <c r="D69" s="24">
        <v>5100000</v>
      </c>
      <c r="E69" s="22">
        <v>5028.1055833</v>
      </c>
      <c r="F69" s="23">
        <v>10.7720746014803</v>
      </c>
      <c r="G69" s="22">
        <v>7.2816192796125101</v>
      </c>
    </row>
    <row r="70" spans="1:9" x14ac:dyDescent="0.2">
      <c r="A70" s="21" t="s">
        <v>62</v>
      </c>
      <c r="B70" s="21" t="s">
        <v>61</v>
      </c>
      <c r="C70" s="21" t="s">
        <v>63</v>
      </c>
      <c r="D70" s="24">
        <v>5000000</v>
      </c>
      <c r="E70" s="22">
        <v>4882.2555555999998</v>
      </c>
      <c r="F70" s="23">
        <v>10.4596095283063</v>
      </c>
      <c r="G70" s="22">
        <v>7.2990200878125098</v>
      </c>
    </row>
    <row r="71" spans="1:9" x14ac:dyDescent="0.2">
      <c r="A71" s="21" t="s">
        <v>64</v>
      </c>
      <c r="B71" s="21" t="s">
        <v>849</v>
      </c>
      <c r="C71" s="21" t="s">
        <v>63</v>
      </c>
      <c r="D71" s="24">
        <v>2000000</v>
      </c>
      <c r="E71" s="22">
        <v>2013.3911111</v>
      </c>
      <c r="F71" s="23">
        <v>4.31343353702849</v>
      </c>
      <c r="G71" s="22">
        <v>7.2594871291125003</v>
      </c>
    </row>
    <row r="72" spans="1:9" x14ac:dyDescent="0.2">
      <c r="A72" s="21" t="s">
        <v>67</v>
      </c>
      <c r="B72" s="21" t="s">
        <v>847</v>
      </c>
      <c r="C72" s="21" t="s">
        <v>63</v>
      </c>
      <c r="D72" s="24">
        <v>1500000</v>
      </c>
      <c r="E72" s="22">
        <v>1516.9749999999999</v>
      </c>
      <c r="F72" s="23">
        <v>3.2499253641081598</v>
      </c>
      <c r="G72" s="22">
        <v>7.2945930280499898</v>
      </c>
    </row>
    <row r="73" spans="1:9" x14ac:dyDescent="0.2">
      <c r="A73" s="21" t="s">
        <v>211</v>
      </c>
      <c r="B73" s="21" t="s">
        <v>210</v>
      </c>
      <c r="C73" s="21" t="s">
        <v>63</v>
      </c>
      <c r="D73" s="24">
        <v>500000</v>
      </c>
      <c r="E73" s="22">
        <v>488.11461109999999</v>
      </c>
      <c r="F73" s="23">
        <v>1.04572326848213</v>
      </c>
      <c r="G73" s="22">
        <v>7.2680852104499998</v>
      </c>
    </row>
    <row r="74" spans="1:9" ht="10.5" x14ac:dyDescent="0.25">
      <c r="A74" s="20" t="s">
        <v>25</v>
      </c>
      <c r="B74" s="20"/>
      <c r="C74" s="20"/>
      <c r="D74" s="20"/>
      <c r="E74" s="25">
        <f>SUM(E69:E73)</f>
        <v>13928.8418611</v>
      </c>
      <c r="F74" s="26">
        <f>SUM(F69:F73)</f>
        <v>29.840766299405384</v>
      </c>
      <c r="G74" s="25"/>
      <c r="H74" s="14"/>
      <c r="I74" s="14"/>
    </row>
    <row r="75" spans="1:9" x14ac:dyDescent="0.2">
      <c r="A75" s="21"/>
      <c r="B75" s="21"/>
      <c r="C75" s="21"/>
      <c r="D75" s="21"/>
      <c r="E75" s="22"/>
      <c r="F75" s="23"/>
      <c r="G75" s="22"/>
    </row>
    <row r="76" spans="1:9" ht="10.5" x14ac:dyDescent="0.25">
      <c r="A76" s="20" t="s">
        <v>26</v>
      </c>
      <c r="B76" s="20"/>
      <c r="C76" s="20"/>
      <c r="D76" s="20"/>
      <c r="E76" s="25">
        <f>E52+E61+E66+E74</f>
        <v>43613.113519999992</v>
      </c>
      <c r="F76" s="26">
        <f>F52+F61+F66+F74</f>
        <v>93.435530471086579</v>
      </c>
      <c r="G76" s="25"/>
      <c r="H76" s="14"/>
      <c r="I76" s="14"/>
    </row>
    <row r="77" spans="1:9" ht="10.5" x14ac:dyDescent="0.25">
      <c r="A77" s="20"/>
      <c r="B77" s="20"/>
      <c r="C77" s="20"/>
      <c r="D77" s="20"/>
      <c r="E77" s="25"/>
      <c r="F77" s="26"/>
      <c r="G77" s="25"/>
      <c r="H77" s="14"/>
      <c r="I77" s="14"/>
    </row>
    <row r="78" spans="1:9" ht="10.5" x14ac:dyDescent="0.25">
      <c r="A78" s="20" t="s">
        <v>28</v>
      </c>
      <c r="B78" s="20"/>
      <c r="C78" s="20"/>
      <c r="D78" s="20"/>
      <c r="E78" s="25">
        <f>E80-(E52+E61+E66+E74)</f>
        <v>3064.1122635000065</v>
      </c>
      <c r="F78" s="26">
        <f>F80-(F52+F61+F66+F74)</f>
        <v>6.5644695289134205</v>
      </c>
      <c r="G78" s="25"/>
      <c r="H78" s="14"/>
      <c r="I78" s="14"/>
    </row>
    <row r="79" spans="1:9" ht="10.5" x14ac:dyDescent="0.25">
      <c r="A79" s="20"/>
      <c r="B79" s="20"/>
      <c r="C79" s="20"/>
      <c r="D79" s="20"/>
      <c r="E79" s="25"/>
      <c r="F79" s="26"/>
      <c r="G79" s="25"/>
      <c r="H79" s="14"/>
      <c r="I79" s="14"/>
    </row>
    <row r="80" spans="1:9" ht="10.5" x14ac:dyDescent="0.25">
      <c r="A80" s="27" t="s">
        <v>27</v>
      </c>
      <c r="B80" s="27"/>
      <c r="C80" s="27"/>
      <c r="D80" s="27"/>
      <c r="E80" s="28">
        <v>46677.225783499998</v>
      </c>
      <c r="F80" s="29">
        <v>100</v>
      </c>
      <c r="G80" s="28"/>
      <c r="H80" s="14"/>
      <c r="I80" s="14"/>
    </row>
    <row r="82" spans="1:4" ht="10.5" x14ac:dyDescent="0.25">
      <c r="A82" s="14" t="s">
        <v>56</v>
      </c>
    </row>
    <row r="83" spans="1:4" ht="10.5" x14ac:dyDescent="0.25">
      <c r="A83" s="14" t="s">
        <v>31</v>
      </c>
    </row>
    <row r="85" spans="1:4" ht="10.5" x14ac:dyDescent="0.25">
      <c r="A85" s="14" t="s">
        <v>32</v>
      </c>
    </row>
    <row r="86" spans="1:4" ht="10.5" x14ac:dyDescent="0.25">
      <c r="A86" s="14" t="s">
        <v>33</v>
      </c>
    </row>
    <row r="87" spans="1:4" ht="10.5" x14ac:dyDescent="0.25">
      <c r="A87" s="14" t="s">
        <v>34</v>
      </c>
      <c r="B87" s="14"/>
      <c r="C87" s="30" t="s">
        <v>36</v>
      </c>
      <c r="D87" s="14" t="s">
        <v>35</v>
      </c>
    </row>
    <row r="88" spans="1:4" x14ac:dyDescent="0.2">
      <c r="A88" s="7" t="s">
        <v>72</v>
      </c>
      <c r="C88" s="31">
        <v>162.63470000000001</v>
      </c>
      <c r="D88" s="31">
        <v>176.21180000000001</v>
      </c>
    </row>
    <row r="89" spans="1:4" x14ac:dyDescent="0.2">
      <c r="A89" s="7" t="s">
        <v>80</v>
      </c>
      <c r="C89" s="31">
        <v>15.6494</v>
      </c>
      <c r="D89" s="31">
        <v>16.9559</v>
      </c>
    </row>
    <row r="90" spans="1:4" x14ac:dyDescent="0.2">
      <c r="A90" s="7" t="s">
        <v>73</v>
      </c>
      <c r="C90" s="31">
        <v>175.01900000000001</v>
      </c>
      <c r="D90" s="31">
        <v>190.34530000000001</v>
      </c>
    </row>
    <row r="91" spans="1:4" x14ac:dyDescent="0.2">
      <c r="A91" s="7" t="s">
        <v>81</v>
      </c>
      <c r="C91" s="31">
        <v>17.258700000000001</v>
      </c>
      <c r="D91" s="31">
        <v>18.7666</v>
      </c>
    </row>
    <row r="93" spans="1:4" x14ac:dyDescent="0.2">
      <c r="A93" s="7" t="s">
        <v>37</v>
      </c>
    </row>
    <row r="95" spans="1:4" ht="10.5" x14ac:dyDescent="0.25">
      <c r="A95" s="14" t="s">
        <v>38</v>
      </c>
      <c r="D95" s="30" t="s">
        <v>39</v>
      </c>
    </row>
    <row r="97" spans="1:5" ht="10.5" x14ac:dyDescent="0.25">
      <c r="A97" s="14" t="s">
        <v>934</v>
      </c>
      <c r="D97" s="33">
        <v>3.0549627067419398</v>
      </c>
      <c r="E97" s="10" t="s">
        <v>42</v>
      </c>
    </row>
    <row r="99" spans="1:5" ht="10.5" x14ac:dyDescent="0.25">
      <c r="A99" s="14" t="s">
        <v>852</v>
      </c>
      <c r="D99" s="30" t="s">
        <v>39</v>
      </c>
    </row>
    <row r="101" spans="1:5" ht="10.5" x14ac:dyDescent="0.25">
      <c r="A101" s="14" t="s">
        <v>935</v>
      </c>
    </row>
    <row r="102" spans="1:5" ht="10.5" x14ac:dyDescent="0.25">
      <c r="A102" s="51"/>
    </row>
    <row r="103" spans="1:5" ht="10.5" x14ac:dyDescent="0.25">
      <c r="A103" s="51" t="s">
        <v>820</v>
      </c>
    </row>
    <row r="104" spans="1:5" x14ac:dyDescent="0.2">
      <c r="A104" s="52"/>
    </row>
    <row r="105" spans="1:5" x14ac:dyDescent="0.2">
      <c r="A105" s="53"/>
    </row>
    <row r="106" spans="1:5" x14ac:dyDescent="0.2">
      <c r="A106" s="53"/>
    </row>
    <row r="107" spans="1:5" x14ac:dyDescent="0.2">
      <c r="A107" s="53"/>
    </row>
    <row r="108" spans="1:5" x14ac:dyDescent="0.2">
      <c r="A108" s="53"/>
    </row>
    <row r="109" spans="1:5" x14ac:dyDescent="0.2">
      <c r="A109" s="53"/>
    </row>
    <row r="110" spans="1:5" x14ac:dyDescent="0.2">
      <c r="A110" s="53"/>
    </row>
    <row r="111" spans="1:5" x14ac:dyDescent="0.2">
      <c r="A111" s="53"/>
    </row>
    <row r="112" spans="1:5" x14ac:dyDescent="0.2">
      <c r="A112" s="53"/>
    </row>
    <row r="113" spans="1:1" x14ac:dyDescent="0.2">
      <c r="A113" s="53"/>
    </row>
    <row r="114" spans="1:1" x14ac:dyDescent="0.2">
      <c r="A114" s="53"/>
    </row>
    <row r="115" spans="1:1" x14ac:dyDescent="0.2">
      <c r="A115" s="53"/>
    </row>
    <row r="116" spans="1:1" x14ac:dyDescent="0.2">
      <c r="A116" s="53"/>
    </row>
    <row r="117" spans="1:1" ht="10.5" x14ac:dyDescent="0.25">
      <c r="A117" s="51" t="s">
        <v>1120</v>
      </c>
    </row>
    <row r="118" spans="1:1" x14ac:dyDescent="0.2">
      <c r="A118" s="53"/>
    </row>
    <row r="119" spans="1:1" ht="10.5" x14ac:dyDescent="0.25">
      <c r="A119" s="51" t="s">
        <v>821</v>
      </c>
    </row>
    <row r="120" spans="1:1" x14ac:dyDescent="0.2">
      <c r="A120" s="53"/>
    </row>
    <row r="121" spans="1:1" x14ac:dyDescent="0.2">
      <c r="A121" s="53"/>
    </row>
    <row r="122" spans="1:1" x14ac:dyDescent="0.2">
      <c r="A122" s="53"/>
    </row>
    <row r="123" spans="1:1" x14ac:dyDescent="0.2">
      <c r="A123" s="53"/>
    </row>
    <row r="124" spans="1:1" x14ac:dyDescent="0.2">
      <c r="A124" s="53"/>
    </row>
    <row r="125" spans="1:1" x14ac:dyDescent="0.2">
      <c r="A125" s="53"/>
    </row>
    <row r="126" spans="1:1" x14ac:dyDescent="0.2">
      <c r="A126" s="53"/>
    </row>
    <row r="127" spans="1:1" x14ac:dyDescent="0.2">
      <c r="A127" s="53"/>
    </row>
    <row r="128" spans="1:1" x14ac:dyDescent="0.2">
      <c r="A128" s="53"/>
    </row>
    <row r="129" spans="1:1" x14ac:dyDescent="0.2">
      <c r="A129" s="53"/>
    </row>
    <row r="130" spans="1:1" x14ac:dyDescent="0.2">
      <c r="A130" s="53"/>
    </row>
    <row r="131" spans="1:1" x14ac:dyDescent="0.2">
      <c r="A131" s="53"/>
    </row>
    <row r="132" spans="1:1" x14ac:dyDescent="0.2">
      <c r="A132" s="53"/>
    </row>
    <row r="133" spans="1:1" x14ac:dyDescent="0.2">
      <c r="A133" s="53"/>
    </row>
    <row r="134" spans="1:1" x14ac:dyDescent="0.2">
      <c r="A134" s="52"/>
    </row>
  </sheetData>
  <mergeCells count="1">
    <mergeCell ref="A1:G1"/>
  </mergeCells>
  <conditionalFormatting sqref="F2:F3">
    <cfRule type="cellIs" dxfId="68" priority="2" stopIfTrue="1" operator="between">
      <formula>0.009</formula>
      <formula>-0.009</formula>
    </cfRule>
  </conditionalFormatting>
  <conditionalFormatting sqref="F5:F65534">
    <cfRule type="cellIs" dxfId="67" priority="1" stopIfTrue="1" operator="between">
      <formula>0.009</formula>
      <formula>-0.009</formula>
    </cfRule>
  </conditionalFormatting>
  <hyperlinks>
    <hyperlink ref="A102"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147"/>
  <sheetViews>
    <sheetView workbookViewId="0">
      <selection sqref="A1:G1"/>
    </sheetView>
  </sheetViews>
  <sheetFormatPr defaultColWidth="9.1796875" defaultRowHeight="10" x14ac:dyDescent="0.2"/>
  <cols>
    <col min="1" max="1" width="38.7265625" style="7" bestFit="1" customWidth="1"/>
    <col min="2" max="2" width="54.26953125" style="7" bestFit="1" customWidth="1"/>
    <col min="3" max="3" width="35.453125" style="7" bestFit="1" customWidth="1"/>
    <col min="4" max="4" width="15.54296875" style="7" bestFit="1" customWidth="1"/>
    <col min="5" max="5" width="25.81640625" style="10" customWidth="1"/>
    <col min="6" max="6" width="13.54296875" style="11" bestFit="1" customWidth="1"/>
    <col min="7" max="7" width="11" style="10" customWidth="1"/>
    <col min="8" max="16384" width="9.1796875" style="7"/>
  </cols>
  <sheetData>
    <row r="1" spans="1:7" s="1" customFormat="1" ht="14" x14ac:dyDescent="0.25">
      <c r="A1" s="82" t="s">
        <v>1121</v>
      </c>
      <c r="B1" s="83"/>
      <c r="C1" s="83"/>
      <c r="D1" s="83"/>
      <c r="E1" s="83"/>
      <c r="F1" s="83"/>
      <c r="G1" s="83"/>
    </row>
    <row r="2" spans="1:7" s="1" customFormat="1" ht="11.5" x14ac:dyDescent="0.25">
      <c r="A2" s="34" t="s">
        <v>1122</v>
      </c>
      <c r="E2" s="5"/>
      <c r="F2" s="9"/>
      <c r="G2" s="10"/>
    </row>
    <row r="3" spans="1:7" s="1" customFormat="1" ht="11.5" x14ac:dyDescent="0.25">
      <c r="A3" s="8" t="s">
        <v>7</v>
      </c>
      <c r="B3" s="2"/>
      <c r="C3" s="3"/>
      <c r="D3" s="3"/>
      <c r="E3" s="4"/>
      <c r="F3" s="9"/>
      <c r="G3" s="10"/>
    </row>
    <row r="4" spans="1:7" s="1" customFormat="1" ht="39.75" customHeight="1" x14ac:dyDescent="0.25">
      <c r="A4" s="6" t="s">
        <v>2</v>
      </c>
      <c r="B4" s="6" t="s">
        <v>0</v>
      </c>
      <c r="C4" s="13" t="s">
        <v>4</v>
      </c>
      <c r="D4" s="13" t="s">
        <v>1</v>
      </c>
      <c r="E4" s="54" t="s">
        <v>6</v>
      </c>
      <c r="F4" s="12" t="s">
        <v>3</v>
      </c>
      <c r="G4" s="12" t="s">
        <v>5</v>
      </c>
    </row>
    <row r="5" spans="1:7" ht="10.5" x14ac:dyDescent="0.25">
      <c r="A5" s="16" t="s">
        <v>84</v>
      </c>
      <c r="B5" s="17"/>
      <c r="C5" s="17"/>
      <c r="D5" s="17"/>
      <c r="E5" s="18"/>
      <c r="F5" s="19"/>
      <c r="G5" s="18"/>
    </row>
    <row r="6" spans="1:7" ht="10.5" x14ac:dyDescent="0.25">
      <c r="A6" s="20" t="s">
        <v>43</v>
      </c>
      <c r="B6" s="21"/>
      <c r="C6" s="21"/>
      <c r="D6" s="21"/>
      <c r="E6" s="22"/>
      <c r="F6" s="23"/>
      <c r="G6" s="22"/>
    </row>
    <row r="7" spans="1:7" x14ac:dyDescent="0.2">
      <c r="A7" s="21" t="s">
        <v>86</v>
      </c>
      <c r="B7" s="21" t="s">
        <v>85</v>
      </c>
      <c r="C7" s="21" t="s">
        <v>87</v>
      </c>
      <c r="D7" s="24">
        <v>47900</v>
      </c>
      <c r="E7" s="22">
        <v>459.24124999999998</v>
      </c>
      <c r="F7" s="23">
        <v>1.9614841293907701</v>
      </c>
      <c r="G7" s="22"/>
    </row>
    <row r="8" spans="1:7" x14ac:dyDescent="0.2">
      <c r="A8" s="21" t="s">
        <v>89</v>
      </c>
      <c r="B8" s="21" t="s">
        <v>88</v>
      </c>
      <c r="C8" s="21" t="s">
        <v>87</v>
      </c>
      <c r="D8" s="24">
        <v>29000</v>
      </c>
      <c r="E8" s="22">
        <v>455.72050000000002</v>
      </c>
      <c r="F8" s="23">
        <v>1.94644650973323</v>
      </c>
      <c r="G8" s="22"/>
    </row>
    <row r="9" spans="1:7" x14ac:dyDescent="0.2">
      <c r="A9" s="21" t="s">
        <v>91</v>
      </c>
      <c r="B9" s="21" t="s">
        <v>90</v>
      </c>
      <c r="C9" s="21" t="s">
        <v>92</v>
      </c>
      <c r="D9" s="24">
        <v>11500</v>
      </c>
      <c r="E9" s="22">
        <v>310.81049999999999</v>
      </c>
      <c r="F9" s="23">
        <v>1.3275154681727901</v>
      </c>
      <c r="G9" s="22"/>
    </row>
    <row r="10" spans="1:7" x14ac:dyDescent="0.2">
      <c r="A10" s="21" t="s">
        <v>94</v>
      </c>
      <c r="B10" s="21" t="s">
        <v>93</v>
      </c>
      <c r="C10" s="21" t="s">
        <v>95</v>
      </c>
      <c r="D10" s="24">
        <v>20650</v>
      </c>
      <c r="E10" s="22">
        <v>296.42042500000002</v>
      </c>
      <c r="F10" s="23">
        <v>1.2660534289216501</v>
      </c>
      <c r="G10" s="22"/>
    </row>
    <row r="11" spans="1:7" x14ac:dyDescent="0.2">
      <c r="A11" s="21" t="s">
        <v>97</v>
      </c>
      <c r="B11" s="21" t="s">
        <v>96</v>
      </c>
      <c r="C11" s="21" t="s">
        <v>87</v>
      </c>
      <c r="D11" s="24">
        <v>23300</v>
      </c>
      <c r="E11" s="22">
        <v>226.82550000000001</v>
      </c>
      <c r="F11" s="23">
        <v>0.96880369172221703</v>
      </c>
      <c r="G11" s="22"/>
    </row>
    <row r="12" spans="1:7" x14ac:dyDescent="0.2">
      <c r="A12" s="21" t="s">
        <v>99</v>
      </c>
      <c r="B12" s="21" t="s">
        <v>98</v>
      </c>
      <c r="C12" s="21" t="s">
        <v>100</v>
      </c>
      <c r="D12" s="24">
        <v>8200</v>
      </c>
      <c r="E12" s="22">
        <v>197.374</v>
      </c>
      <c r="F12" s="23">
        <v>0.843012182713059</v>
      </c>
      <c r="G12" s="22"/>
    </row>
    <row r="13" spans="1:7" x14ac:dyDescent="0.2">
      <c r="A13" s="21" t="s">
        <v>107</v>
      </c>
      <c r="B13" s="21" t="s">
        <v>106</v>
      </c>
      <c r="C13" s="21" t="s">
        <v>108</v>
      </c>
      <c r="D13" s="24">
        <v>38700</v>
      </c>
      <c r="E13" s="22">
        <v>187.26929999999999</v>
      </c>
      <c r="F13" s="23">
        <v>0.79985358430262699</v>
      </c>
      <c r="G13" s="22"/>
    </row>
    <row r="14" spans="1:7" x14ac:dyDescent="0.2">
      <c r="A14" s="21" t="s">
        <v>102</v>
      </c>
      <c r="B14" s="21" t="s">
        <v>101</v>
      </c>
      <c r="C14" s="21" t="s">
        <v>95</v>
      </c>
      <c r="D14" s="24">
        <v>15000</v>
      </c>
      <c r="E14" s="22">
        <v>175.82249999999999</v>
      </c>
      <c r="F14" s="23">
        <v>0.75096268756303697</v>
      </c>
      <c r="G14" s="22"/>
    </row>
    <row r="15" spans="1:7" x14ac:dyDescent="0.2">
      <c r="A15" s="21" t="s">
        <v>104</v>
      </c>
      <c r="B15" s="21" t="s">
        <v>103</v>
      </c>
      <c r="C15" s="21" t="s">
        <v>105</v>
      </c>
      <c r="D15" s="24">
        <v>15400</v>
      </c>
      <c r="E15" s="22">
        <v>171.18639999999999</v>
      </c>
      <c r="F15" s="23">
        <v>0.73116125079691696</v>
      </c>
      <c r="G15" s="22"/>
    </row>
    <row r="16" spans="1:7" x14ac:dyDescent="0.2">
      <c r="A16" s="21" t="s">
        <v>110</v>
      </c>
      <c r="B16" s="21" t="s">
        <v>109</v>
      </c>
      <c r="C16" s="21" t="s">
        <v>87</v>
      </c>
      <c r="D16" s="24">
        <v>27800</v>
      </c>
      <c r="E16" s="22">
        <v>156.05529999999999</v>
      </c>
      <c r="F16" s="23">
        <v>0.66653418929008501</v>
      </c>
      <c r="G16" s="22"/>
    </row>
    <row r="17" spans="1:7" x14ac:dyDescent="0.2">
      <c r="A17" s="21" t="s">
        <v>115</v>
      </c>
      <c r="B17" s="21" t="s">
        <v>114</v>
      </c>
      <c r="C17" s="21" t="s">
        <v>87</v>
      </c>
      <c r="D17" s="24">
        <v>11000</v>
      </c>
      <c r="E17" s="22">
        <v>151.59649999999999</v>
      </c>
      <c r="F17" s="23">
        <v>0.64749002582234805</v>
      </c>
      <c r="G17" s="22"/>
    </row>
    <row r="18" spans="1:7" x14ac:dyDescent="0.2">
      <c r="A18" s="21" t="s">
        <v>117</v>
      </c>
      <c r="B18" s="21" t="s">
        <v>116</v>
      </c>
      <c r="C18" s="21" t="s">
        <v>118</v>
      </c>
      <c r="D18" s="24">
        <v>63000</v>
      </c>
      <c r="E18" s="22">
        <v>138.78899999999999</v>
      </c>
      <c r="F18" s="23">
        <v>0.59278738753109705</v>
      </c>
      <c r="G18" s="22"/>
    </row>
    <row r="19" spans="1:7" x14ac:dyDescent="0.2">
      <c r="A19" s="21" t="s">
        <v>120</v>
      </c>
      <c r="B19" s="21" t="s">
        <v>119</v>
      </c>
      <c r="C19" s="21" t="s">
        <v>121</v>
      </c>
      <c r="D19" s="24">
        <v>16000</v>
      </c>
      <c r="E19" s="22">
        <v>137.024</v>
      </c>
      <c r="F19" s="23">
        <v>0.58524882367522701</v>
      </c>
      <c r="G19" s="22"/>
    </row>
    <row r="20" spans="1:7" x14ac:dyDescent="0.2">
      <c r="A20" s="21" t="s">
        <v>126</v>
      </c>
      <c r="B20" s="21" t="s">
        <v>125</v>
      </c>
      <c r="C20" s="21" t="s">
        <v>127</v>
      </c>
      <c r="D20" s="24">
        <v>22000</v>
      </c>
      <c r="E20" s="22">
        <v>125.411</v>
      </c>
      <c r="F20" s="23">
        <v>0.53564806330229597</v>
      </c>
      <c r="G20" s="22"/>
    </row>
    <row r="21" spans="1:7" x14ac:dyDescent="0.2">
      <c r="A21" s="21" t="s">
        <v>112</v>
      </c>
      <c r="B21" s="21" t="s">
        <v>111</v>
      </c>
      <c r="C21" s="21" t="s">
        <v>113</v>
      </c>
      <c r="D21" s="24">
        <v>20800</v>
      </c>
      <c r="E21" s="22">
        <v>125.008</v>
      </c>
      <c r="F21" s="23">
        <v>0.53392679348138095</v>
      </c>
      <c r="G21" s="22"/>
    </row>
    <row r="22" spans="1:7" x14ac:dyDescent="0.2">
      <c r="A22" s="21" t="s">
        <v>123</v>
      </c>
      <c r="B22" s="21" t="s">
        <v>122</v>
      </c>
      <c r="C22" s="21" t="s">
        <v>124</v>
      </c>
      <c r="D22" s="24">
        <v>106200</v>
      </c>
      <c r="E22" s="22">
        <v>122.13</v>
      </c>
      <c r="F22" s="23">
        <v>0.521634449698268</v>
      </c>
      <c r="G22" s="22"/>
    </row>
    <row r="23" spans="1:7" x14ac:dyDescent="0.2">
      <c r="A23" s="21" t="s">
        <v>129</v>
      </c>
      <c r="B23" s="21" t="s">
        <v>128</v>
      </c>
      <c r="C23" s="21" t="s">
        <v>130</v>
      </c>
      <c r="D23" s="24">
        <v>90100</v>
      </c>
      <c r="E23" s="22">
        <v>120.0132</v>
      </c>
      <c r="F23" s="23">
        <v>0.51259329844041701</v>
      </c>
      <c r="G23" s="22"/>
    </row>
    <row r="24" spans="1:7" x14ac:dyDescent="0.2">
      <c r="A24" s="21" t="s">
        <v>132</v>
      </c>
      <c r="B24" s="21" t="s">
        <v>131</v>
      </c>
      <c r="C24" s="21" t="s">
        <v>133</v>
      </c>
      <c r="D24" s="24">
        <v>95000</v>
      </c>
      <c r="E24" s="22">
        <v>116.755</v>
      </c>
      <c r="F24" s="23">
        <v>0.49867706685106999</v>
      </c>
      <c r="G24" s="22"/>
    </row>
    <row r="25" spans="1:7" x14ac:dyDescent="0.2">
      <c r="A25" s="21" t="s">
        <v>141</v>
      </c>
      <c r="B25" s="21" t="s">
        <v>140</v>
      </c>
      <c r="C25" s="21" t="s">
        <v>142</v>
      </c>
      <c r="D25" s="24">
        <v>33200</v>
      </c>
      <c r="E25" s="22">
        <v>115.65219999999999</v>
      </c>
      <c r="F25" s="23">
        <v>0.49396685256197498</v>
      </c>
      <c r="G25" s="22"/>
    </row>
    <row r="26" spans="1:7" x14ac:dyDescent="0.2">
      <c r="A26" s="21" t="s">
        <v>135</v>
      </c>
      <c r="B26" s="21" t="s">
        <v>134</v>
      </c>
      <c r="C26" s="21" t="s">
        <v>136</v>
      </c>
      <c r="D26" s="24">
        <v>8100</v>
      </c>
      <c r="E26" s="22">
        <v>115.45335</v>
      </c>
      <c r="F26" s="23">
        <v>0.49311753617515303</v>
      </c>
      <c r="G26" s="22"/>
    </row>
    <row r="27" spans="1:7" x14ac:dyDescent="0.2">
      <c r="A27" s="21" t="s">
        <v>138</v>
      </c>
      <c r="B27" s="21" t="s">
        <v>137</v>
      </c>
      <c r="C27" s="21" t="s">
        <v>139</v>
      </c>
      <c r="D27" s="24">
        <v>11200</v>
      </c>
      <c r="E27" s="22">
        <v>112.8456</v>
      </c>
      <c r="F27" s="23">
        <v>0.481979468245892</v>
      </c>
      <c r="G27" s="22"/>
    </row>
    <row r="28" spans="1:7" x14ac:dyDescent="0.2">
      <c r="A28" s="21" t="s">
        <v>152</v>
      </c>
      <c r="B28" s="21" t="s">
        <v>151</v>
      </c>
      <c r="C28" s="21" t="s">
        <v>153</v>
      </c>
      <c r="D28" s="24">
        <v>33900</v>
      </c>
      <c r="E28" s="22">
        <v>101.71695</v>
      </c>
      <c r="F28" s="23">
        <v>0.434447435013807</v>
      </c>
      <c r="G28" s="22"/>
    </row>
    <row r="29" spans="1:7" x14ac:dyDescent="0.2">
      <c r="A29" s="21" t="s">
        <v>147</v>
      </c>
      <c r="B29" s="21" t="s">
        <v>146</v>
      </c>
      <c r="C29" s="21" t="s">
        <v>148</v>
      </c>
      <c r="D29" s="24">
        <v>102200</v>
      </c>
      <c r="E29" s="22">
        <v>99.747200000000007</v>
      </c>
      <c r="F29" s="23">
        <v>0.42603435503924503</v>
      </c>
      <c r="G29" s="22"/>
    </row>
    <row r="30" spans="1:7" x14ac:dyDescent="0.2">
      <c r="A30" s="21" t="s">
        <v>155</v>
      </c>
      <c r="B30" s="21" t="s">
        <v>154</v>
      </c>
      <c r="C30" s="21" t="s">
        <v>95</v>
      </c>
      <c r="D30" s="24">
        <v>7900</v>
      </c>
      <c r="E30" s="22">
        <v>94.954049999999995</v>
      </c>
      <c r="F30" s="23">
        <v>0.40556213557988802</v>
      </c>
      <c r="G30" s="22"/>
    </row>
    <row r="31" spans="1:7" x14ac:dyDescent="0.2">
      <c r="A31" s="21" t="s">
        <v>157</v>
      </c>
      <c r="B31" s="21" t="s">
        <v>156</v>
      </c>
      <c r="C31" s="21" t="s">
        <v>113</v>
      </c>
      <c r="D31" s="24">
        <v>900</v>
      </c>
      <c r="E31" s="22">
        <v>90.034199999999998</v>
      </c>
      <c r="F31" s="23">
        <v>0.38454876255648701</v>
      </c>
      <c r="G31" s="22"/>
    </row>
    <row r="32" spans="1:7" x14ac:dyDescent="0.2">
      <c r="A32" s="21" t="s">
        <v>165</v>
      </c>
      <c r="B32" s="21" t="s">
        <v>164</v>
      </c>
      <c r="C32" s="21" t="s">
        <v>130</v>
      </c>
      <c r="D32" s="24">
        <v>2300</v>
      </c>
      <c r="E32" s="22">
        <v>89.706900000000005</v>
      </c>
      <c r="F32" s="23">
        <v>0.38315081810888002</v>
      </c>
      <c r="G32" s="22"/>
    </row>
    <row r="33" spans="1:7" x14ac:dyDescent="0.2">
      <c r="A33" s="21" t="s">
        <v>159</v>
      </c>
      <c r="B33" s="21" t="s">
        <v>158</v>
      </c>
      <c r="C33" s="21" t="s">
        <v>160</v>
      </c>
      <c r="D33" s="24">
        <v>13000</v>
      </c>
      <c r="E33" s="22">
        <v>87.412000000000006</v>
      </c>
      <c r="F33" s="23">
        <v>0.373348976639851</v>
      </c>
      <c r="G33" s="22"/>
    </row>
    <row r="34" spans="1:7" x14ac:dyDescent="0.2">
      <c r="A34" s="21" t="s">
        <v>167</v>
      </c>
      <c r="B34" s="21" t="s">
        <v>166</v>
      </c>
      <c r="C34" s="21" t="s">
        <v>168</v>
      </c>
      <c r="D34" s="24">
        <v>8100</v>
      </c>
      <c r="E34" s="22">
        <v>87.338250000000002</v>
      </c>
      <c r="F34" s="23">
        <v>0.37303397999148202</v>
      </c>
      <c r="G34" s="22"/>
    </row>
    <row r="35" spans="1:7" x14ac:dyDescent="0.2">
      <c r="A35" s="21" t="s">
        <v>162</v>
      </c>
      <c r="B35" s="21" t="s">
        <v>161</v>
      </c>
      <c r="C35" s="21" t="s">
        <v>163</v>
      </c>
      <c r="D35" s="24">
        <v>14800</v>
      </c>
      <c r="E35" s="22">
        <v>83.4572</v>
      </c>
      <c r="F35" s="23">
        <v>0.35645746823350699</v>
      </c>
      <c r="G35" s="22"/>
    </row>
    <row r="36" spans="1:7" x14ac:dyDescent="0.2">
      <c r="A36" s="21" t="s">
        <v>150</v>
      </c>
      <c r="B36" s="21" t="s">
        <v>149</v>
      </c>
      <c r="C36" s="21" t="s">
        <v>136</v>
      </c>
      <c r="D36" s="24">
        <v>15500</v>
      </c>
      <c r="E36" s="22">
        <v>79.367750000000001</v>
      </c>
      <c r="F36" s="23">
        <v>0.33899085069221102</v>
      </c>
      <c r="G36" s="22"/>
    </row>
    <row r="37" spans="1:7" x14ac:dyDescent="0.2">
      <c r="A37" s="21" t="s">
        <v>144</v>
      </c>
      <c r="B37" s="21" t="s">
        <v>143</v>
      </c>
      <c r="C37" s="21" t="s">
        <v>145</v>
      </c>
      <c r="D37" s="24">
        <v>2500</v>
      </c>
      <c r="E37" s="22">
        <v>78.981250000000003</v>
      </c>
      <c r="F37" s="23">
        <v>0.33734005469771</v>
      </c>
      <c r="G37" s="22"/>
    </row>
    <row r="38" spans="1:7" x14ac:dyDescent="0.2">
      <c r="A38" s="21" t="s">
        <v>170</v>
      </c>
      <c r="B38" s="21" t="s">
        <v>169</v>
      </c>
      <c r="C38" s="21" t="s">
        <v>171</v>
      </c>
      <c r="D38" s="24">
        <v>9400</v>
      </c>
      <c r="E38" s="22">
        <v>76.755700000000004</v>
      </c>
      <c r="F38" s="23">
        <v>0.32783441685667197</v>
      </c>
      <c r="G38" s="22"/>
    </row>
    <row r="39" spans="1:7" x14ac:dyDescent="0.2">
      <c r="A39" s="21" t="s">
        <v>173</v>
      </c>
      <c r="B39" s="21" t="s">
        <v>172</v>
      </c>
      <c r="C39" s="21" t="s">
        <v>174</v>
      </c>
      <c r="D39" s="24">
        <v>21500</v>
      </c>
      <c r="E39" s="22">
        <v>72.5625</v>
      </c>
      <c r="F39" s="23">
        <v>0.30992466843716199</v>
      </c>
      <c r="G39" s="22"/>
    </row>
    <row r="40" spans="1:7" x14ac:dyDescent="0.2">
      <c r="A40" s="21" t="s">
        <v>176</v>
      </c>
      <c r="B40" s="21" t="s">
        <v>175</v>
      </c>
      <c r="C40" s="21" t="s">
        <v>105</v>
      </c>
      <c r="D40" s="24">
        <v>8000</v>
      </c>
      <c r="E40" s="22">
        <v>64.8</v>
      </c>
      <c r="F40" s="23">
        <v>0.27676993646481401</v>
      </c>
      <c r="G40" s="22"/>
    </row>
    <row r="41" spans="1:7" x14ac:dyDescent="0.2">
      <c r="A41" s="21" t="s">
        <v>181</v>
      </c>
      <c r="B41" s="21" t="s">
        <v>180</v>
      </c>
      <c r="C41" s="21" t="s">
        <v>136</v>
      </c>
      <c r="D41" s="24">
        <v>6600</v>
      </c>
      <c r="E41" s="22">
        <v>61.924500000000002</v>
      </c>
      <c r="F41" s="23">
        <v>0.264488270534188</v>
      </c>
      <c r="G41" s="22"/>
    </row>
    <row r="42" spans="1:7" x14ac:dyDescent="0.2">
      <c r="A42" s="21" t="s">
        <v>183</v>
      </c>
      <c r="B42" s="21" t="s">
        <v>182</v>
      </c>
      <c r="C42" s="21" t="s">
        <v>184</v>
      </c>
      <c r="D42" s="24">
        <v>7900</v>
      </c>
      <c r="E42" s="22">
        <v>61.19735</v>
      </c>
      <c r="F42" s="23">
        <v>0.26138251035979898</v>
      </c>
      <c r="G42" s="22"/>
    </row>
    <row r="43" spans="1:7" x14ac:dyDescent="0.2">
      <c r="A43" s="21" t="s">
        <v>188</v>
      </c>
      <c r="B43" s="21" t="s">
        <v>187</v>
      </c>
      <c r="C43" s="21" t="s">
        <v>189</v>
      </c>
      <c r="D43" s="24">
        <v>4500</v>
      </c>
      <c r="E43" s="22">
        <v>60.351750000000003</v>
      </c>
      <c r="F43" s="23">
        <v>0.25777083353457297</v>
      </c>
      <c r="G43" s="22"/>
    </row>
    <row r="44" spans="1:7" x14ac:dyDescent="0.2">
      <c r="A44" s="21" t="s">
        <v>194</v>
      </c>
      <c r="B44" s="21" t="s">
        <v>193</v>
      </c>
      <c r="C44" s="21" t="s">
        <v>195</v>
      </c>
      <c r="D44" s="24">
        <v>2459</v>
      </c>
      <c r="E44" s="22">
        <v>59.507800000000003</v>
      </c>
      <c r="F44" s="23">
        <v>0.25416620409198898</v>
      </c>
      <c r="G44" s="22"/>
    </row>
    <row r="45" spans="1:7" x14ac:dyDescent="0.2">
      <c r="A45" s="21" t="s">
        <v>186</v>
      </c>
      <c r="B45" s="21" t="s">
        <v>185</v>
      </c>
      <c r="C45" s="21" t="s">
        <v>174</v>
      </c>
      <c r="D45" s="24">
        <v>700</v>
      </c>
      <c r="E45" s="22">
        <v>58.082149999999999</v>
      </c>
      <c r="F45" s="23">
        <v>0.24807705193271301</v>
      </c>
      <c r="G45" s="22"/>
    </row>
    <row r="46" spans="1:7" x14ac:dyDescent="0.2">
      <c r="A46" s="21" t="s">
        <v>199</v>
      </c>
      <c r="B46" s="21" t="s">
        <v>198</v>
      </c>
      <c r="C46" s="21" t="s">
        <v>153</v>
      </c>
      <c r="D46" s="24">
        <v>6600</v>
      </c>
      <c r="E46" s="22">
        <v>57.413400000000003</v>
      </c>
      <c r="F46" s="23">
        <v>0.24522072639242201</v>
      </c>
      <c r="G46" s="22"/>
    </row>
    <row r="47" spans="1:7" x14ac:dyDescent="0.2">
      <c r="A47" s="21" t="s">
        <v>197</v>
      </c>
      <c r="B47" s="21" t="s">
        <v>196</v>
      </c>
      <c r="C47" s="21" t="s">
        <v>100</v>
      </c>
      <c r="D47" s="24">
        <v>22300</v>
      </c>
      <c r="E47" s="22">
        <v>55.326300000000003</v>
      </c>
      <c r="F47" s="23">
        <v>0.23630642802211799</v>
      </c>
      <c r="G47" s="22"/>
    </row>
    <row r="48" spans="1:7" x14ac:dyDescent="0.2">
      <c r="A48" s="21" t="s">
        <v>191</v>
      </c>
      <c r="B48" s="21" t="s">
        <v>190</v>
      </c>
      <c r="C48" s="21" t="s">
        <v>192</v>
      </c>
      <c r="D48" s="24">
        <v>9800</v>
      </c>
      <c r="E48" s="22">
        <v>54.203800000000001</v>
      </c>
      <c r="F48" s="23">
        <v>0.231512072255424</v>
      </c>
      <c r="G48" s="22"/>
    </row>
    <row r="49" spans="1:9" x14ac:dyDescent="0.2">
      <c r="A49" s="21" t="s">
        <v>178</v>
      </c>
      <c r="B49" s="21" t="s">
        <v>177</v>
      </c>
      <c r="C49" s="21" t="s">
        <v>179</v>
      </c>
      <c r="D49" s="24">
        <v>30000</v>
      </c>
      <c r="E49" s="22">
        <v>52.244999999999997</v>
      </c>
      <c r="F49" s="23">
        <v>0.22314576127475599</v>
      </c>
      <c r="G49" s="22"/>
    </row>
    <row r="50" spans="1:9" x14ac:dyDescent="0.2">
      <c r="A50" s="21" t="s">
        <v>201</v>
      </c>
      <c r="B50" s="21" t="s">
        <v>200</v>
      </c>
      <c r="C50" s="21" t="s">
        <v>108</v>
      </c>
      <c r="D50" s="24">
        <v>17792</v>
      </c>
      <c r="E50" s="22">
        <v>42.620736000000001</v>
      </c>
      <c r="F50" s="23">
        <v>0.182039172759315</v>
      </c>
      <c r="G50" s="22"/>
    </row>
    <row r="51" spans="1:9" x14ac:dyDescent="0.2">
      <c r="A51" s="21" t="s">
        <v>203</v>
      </c>
      <c r="B51" s="21" t="s">
        <v>202</v>
      </c>
      <c r="C51" s="21" t="s">
        <v>171</v>
      </c>
      <c r="D51" s="24">
        <v>8200</v>
      </c>
      <c r="E51" s="22">
        <v>19.146999999999998</v>
      </c>
      <c r="F51" s="23">
        <v>8.1779536627959795E-2</v>
      </c>
      <c r="G51" s="22"/>
    </row>
    <row r="52" spans="1:9" ht="10.5" x14ac:dyDescent="0.25">
      <c r="A52" s="20" t="s">
        <v>25</v>
      </c>
      <c r="B52" s="20"/>
      <c r="C52" s="20"/>
      <c r="D52" s="20"/>
      <c r="E52" s="25">
        <f>SUM(E7:E51)</f>
        <v>5706.2572610000007</v>
      </c>
      <c r="F52" s="26">
        <f>SUM(F7:F51)</f>
        <v>24.372229314488475</v>
      </c>
      <c r="G52" s="25"/>
      <c r="H52" s="14"/>
      <c r="I52" s="14"/>
    </row>
    <row r="53" spans="1:9" x14ac:dyDescent="0.2">
      <c r="A53" s="21"/>
      <c r="B53" s="21"/>
      <c r="C53" s="21"/>
      <c r="D53" s="21"/>
      <c r="E53" s="22"/>
      <c r="F53" s="23"/>
      <c r="G53" s="22"/>
    </row>
    <row r="54" spans="1:9" ht="10.5" x14ac:dyDescent="0.25">
      <c r="A54" s="20" t="s">
        <v>24</v>
      </c>
      <c r="B54" s="21"/>
      <c r="C54" s="21"/>
      <c r="D54" s="21"/>
      <c r="E54" s="22"/>
      <c r="F54" s="23"/>
      <c r="G54" s="22"/>
    </row>
    <row r="55" spans="1:9" ht="10.5" x14ac:dyDescent="0.25">
      <c r="A55" s="20" t="s">
        <v>43</v>
      </c>
      <c r="B55" s="21"/>
      <c r="C55" s="21"/>
      <c r="D55" s="21"/>
      <c r="E55" s="22"/>
      <c r="F55" s="23"/>
      <c r="G55" s="22"/>
    </row>
    <row r="56" spans="1:9" x14ac:dyDescent="0.2">
      <c r="A56" s="21" t="s">
        <v>209</v>
      </c>
      <c r="B56" s="21" t="s">
        <v>208</v>
      </c>
      <c r="C56" s="21" t="s">
        <v>74</v>
      </c>
      <c r="D56" s="24">
        <v>1500</v>
      </c>
      <c r="E56" s="22">
        <v>1494.6598770000001</v>
      </c>
      <c r="F56" s="23">
        <v>6.38390307397834</v>
      </c>
      <c r="G56" s="22">
        <v>7.6449999999999996</v>
      </c>
    </row>
    <row r="57" spans="1:9" x14ac:dyDescent="0.2">
      <c r="A57" s="21" t="s">
        <v>1123</v>
      </c>
      <c r="B57" s="21" t="s">
        <v>1124</v>
      </c>
      <c r="C57" s="21" t="s">
        <v>1125</v>
      </c>
      <c r="D57" s="24">
        <v>100</v>
      </c>
      <c r="E57" s="22">
        <v>1070.1641506999999</v>
      </c>
      <c r="F57" s="23">
        <v>4.5708219752493902</v>
      </c>
      <c r="G57" s="22">
        <v>8.4240999999999993</v>
      </c>
    </row>
    <row r="58" spans="1:9" x14ac:dyDescent="0.2">
      <c r="A58" s="21" t="s">
        <v>1126</v>
      </c>
      <c r="B58" s="21" t="s">
        <v>1127</v>
      </c>
      <c r="C58" s="21" t="s">
        <v>74</v>
      </c>
      <c r="D58" s="24">
        <v>1000</v>
      </c>
      <c r="E58" s="22">
        <v>1043.5887123</v>
      </c>
      <c r="F58" s="23">
        <v>4.4573145308436404</v>
      </c>
      <c r="G58" s="22">
        <v>8.375</v>
      </c>
    </row>
    <row r="59" spans="1:9" x14ac:dyDescent="0.2">
      <c r="A59" s="21" t="s">
        <v>205</v>
      </c>
      <c r="B59" s="21" t="s">
        <v>204</v>
      </c>
      <c r="C59" s="21" t="s">
        <v>74</v>
      </c>
      <c r="D59" s="24">
        <v>100</v>
      </c>
      <c r="E59" s="22">
        <v>1028.6997213</v>
      </c>
      <c r="F59" s="23">
        <v>4.3937215510119296</v>
      </c>
      <c r="G59" s="22">
        <v>7.8425000000000002</v>
      </c>
    </row>
    <row r="60" spans="1:9" x14ac:dyDescent="0.2">
      <c r="A60" s="21" t="s">
        <v>1065</v>
      </c>
      <c r="B60" s="21" t="s">
        <v>1066</v>
      </c>
      <c r="C60" s="21" t="s">
        <v>74</v>
      </c>
      <c r="D60" s="24">
        <v>50</v>
      </c>
      <c r="E60" s="22">
        <v>528.23257920000003</v>
      </c>
      <c r="F60" s="23">
        <v>2.2561558238245198</v>
      </c>
      <c r="G60" s="22">
        <v>7.6243999999999996</v>
      </c>
    </row>
    <row r="61" spans="1:9" x14ac:dyDescent="0.2">
      <c r="A61" s="21" t="s">
        <v>1128</v>
      </c>
      <c r="B61" s="21" t="s">
        <v>1129</v>
      </c>
      <c r="C61" s="21" t="s">
        <v>1130</v>
      </c>
      <c r="D61" s="24">
        <v>500</v>
      </c>
      <c r="E61" s="22">
        <v>520.95099449999998</v>
      </c>
      <c r="F61" s="23">
        <v>2.2250551489050401</v>
      </c>
      <c r="G61" s="22">
        <v>8.23</v>
      </c>
    </row>
    <row r="62" spans="1:9" x14ac:dyDescent="0.2">
      <c r="A62" s="21" t="s">
        <v>207</v>
      </c>
      <c r="B62" s="21" t="s">
        <v>206</v>
      </c>
      <c r="C62" s="21" t="s">
        <v>74</v>
      </c>
      <c r="D62" s="24">
        <v>500</v>
      </c>
      <c r="E62" s="22">
        <v>512.50154099999997</v>
      </c>
      <c r="F62" s="23">
        <v>2.1889663416773</v>
      </c>
      <c r="G62" s="22">
        <v>7.98</v>
      </c>
    </row>
    <row r="63" spans="1:9" ht="10.5" x14ac:dyDescent="0.25">
      <c r="A63" s="20" t="s">
        <v>25</v>
      </c>
      <c r="B63" s="20"/>
      <c r="C63" s="20"/>
      <c r="D63" s="20"/>
      <c r="E63" s="25">
        <f>SUM(E55:E62)</f>
        <v>6198.797575999999</v>
      </c>
      <c r="F63" s="26">
        <f>SUM(F55:F62)</f>
        <v>26.475938445490158</v>
      </c>
      <c r="G63" s="25"/>
      <c r="H63" s="14"/>
      <c r="I63" s="14"/>
    </row>
    <row r="64" spans="1:9" x14ac:dyDescent="0.2">
      <c r="A64" s="21"/>
      <c r="B64" s="21"/>
      <c r="C64" s="21"/>
      <c r="D64" s="21"/>
      <c r="E64" s="22"/>
      <c r="F64" s="23"/>
      <c r="G64" s="22"/>
    </row>
    <row r="65" spans="1:9" ht="10.5" x14ac:dyDescent="0.25">
      <c r="A65" s="20" t="s">
        <v>45</v>
      </c>
      <c r="B65" s="21"/>
      <c r="C65" s="21"/>
      <c r="D65" s="21"/>
      <c r="E65" s="22"/>
      <c r="F65" s="23"/>
      <c r="G65" s="22"/>
    </row>
    <row r="66" spans="1:9" ht="10.5" x14ac:dyDescent="0.25">
      <c r="A66" s="20" t="s">
        <v>46</v>
      </c>
      <c r="B66" s="21"/>
      <c r="C66" s="21"/>
      <c r="D66" s="21"/>
      <c r="E66" s="22"/>
      <c r="F66" s="23"/>
      <c r="G66" s="22"/>
    </row>
    <row r="67" spans="1:9" x14ac:dyDescent="0.2">
      <c r="A67" s="21" t="s">
        <v>967</v>
      </c>
      <c r="B67" s="21" t="s">
        <v>968</v>
      </c>
      <c r="C67" s="21" t="s">
        <v>51</v>
      </c>
      <c r="D67" s="24">
        <v>200</v>
      </c>
      <c r="E67" s="22">
        <v>962.83500000000004</v>
      </c>
      <c r="F67" s="23">
        <v>4.1124040397546198</v>
      </c>
      <c r="G67" s="22">
        <v>7.2249999999999996</v>
      </c>
    </row>
    <row r="68" spans="1:9" ht="10.5" x14ac:dyDescent="0.25">
      <c r="A68" s="20" t="s">
        <v>25</v>
      </c>
      <c r="B68" s="20"/>
      <c r="C68" s="20"/>
      <c r="D68" s="20"/>
      <c r="E68" s="25">
        <f>SUM(E66:E67)</f>
        <v>962.83500000000004</v>
      </c>
      <c r="F68" s="26">
        <f>SUM(F66:F67)</f>
        <v>4.1124040397546198</v>
      </c>
      <c r="G68" s="25"/>
      <c r="H68" s="14"/>
      <c r="I68" s="14"/>
    </row>
    <row r="69" spans="1:9" x14ac:dyDescent="0.2">
      <c r="A69" s="21"/>
      <c r="B69" s="21"/>
      <c r="C69" s="21"/>
      <c r="D69" s="21"/>
      <c r="E69" s="22"/>
      <c r="F69" s="23"/>
      <c r="G69" s="22"/>
    </row>
    <row r="70" spans="1:9" ht="10.5" x14ac:dyDescent="0.25">
      <c r="A70" s="20" t="s">
        <v>53</v>
      </c>
      <c r="B70" s="21"/>
      <c r="C70" s="21"/>
      <c r="D70" s="21"/>
      <c r="E70" s="22"/>
      <c r="F70" s="23"/>
      <c r="G70" s="22"/>
    </row>
    <row r="71" spans="1:9" x14ac:dyDescent="0.2">
      <c r="A71" s="21" t="s">
        <v>55</v>
      </c>
      <c r="B71" s="21" t="s">
        <v>54</v>
      </c>
      <c r="C71" s="21" t="s">
        <v>47</v>
      </c>
      <c r="D71" s="24">
        <v>200</v>
      </c>
      <c r="E71" s="22">
        <v>998.47299999999996</v>
      </c>
      <c r="F71" s="23">
        <v>4.2646189625282798</v>
      </c>
      <c r="G71" s="22">
        <v>7.9770000000000003</v>
      </c>
    </row>
    <row r="72" spans="1:9" ht="10.5" x14ac:dyDescent="0.25">
      <c r="A72" s="20" t="s">
        <v>25</v>
      </c>
      <c r="B72" s="20"/>
      <c r="C72" s="20"/>
      <c r="D72" s="20"/>
      <c r="E72" s="25">
        <f>SUM(E70:E71)</f>
        <v>998.47299999999996</v>
      </c>
      <c r="F72" s="26">
        <f>SUM(F70:F71)</f>
        <v>4.2646189625282798</v>
      </c>
      <c r="G72" s="25"/>
      <c r="H72" s="14"/>
      <c r="I72" s="14"/>
    </row>
    <row r="73" spans="1:9" x14ac:dyDescent="0.2">
      <c r="A73" s="21"/>
      <c r="B73" s="21"/>
      <c r="C73" s="21"/>
      <c r="D73" s="21"/>
      <c r="E73" s="22"/>
      <c r="F73" s="23"/>
      <c r="G73" s="22"/>
    </row>
    <row r="74" spans="1:9" ht="10.5" x14ac:dyDescent="0.25">
      <c r="A74" s="20" t="s">
        <v>60</v>
      </c>
      <c r="B74" s="21"/>
      <c r="C74" s="21"/>
      <c r="D74" s="21"/>
      <c r="E74" s="22"/>
      <c r="F74" s="23"/>
      <c r="G74" s="22"/>
    </row>
    <row r="75" spans="1:9" x14ac:dyDescent="0.2">
      <c r="A75" s="21" t="s">
        <v>62</v>
      </c>
      <c r="B75" s="21" t="s">
        <v>61</v>
      </c>
      <c r="C75" s="21" t="s">
        <v>63</v>
      </c>
      <c r="D75" s="24">
        <v>3000000</v>
      </c>
      <c r="E75" s="22">
        <v>2929.3533333</v>
      </c>
      <c r="F75" s="23">
        <v>12.511681110191899</v>
      </c>
      <c r="G75" s="22">
        <v>7.2990200878125098</v>
      </c>
    </row>
    <row r="76" spans="1:9" x14ac:dyDescent="0.2">
      <c r="A76" s="21" t="s">
        <v>212</v>
      </c>
      <c r="B76" s="21" t="s">
        <v>845</v>
      </c>
      <c r="C76" s="21" t="s">
        <v>63</v>
      </c>
      <c r="D76" s="24">
        <v>1500000</v>
      </c>
      <c r="E76" s="22">
        <v>1535.7415000000001</v>
      </c>
      <c r="F76" s="23">
        <v>6.5593684781076904</v>
      </c>
      <c r="G76" s="22">
        <v>7.2841675761999998</v>
      </c>
    </row>
    <row r="77" spans="1:9" x14ac:dyDescent="0.2">
      <c r="A77" s="21" t="s">
        <v>67</v>
      </c>
      <c r="B77" s="21" t="s">
        <v>847</v>
      </c>
      <c r="C77" s="21" t="s">
        <v>63</v>
      </c>
      <c r="D77" s="24">
        <v>1500000</v>
      </c>
      <c r="E77" s="22">
        <v>1516.9749999999999</v>
      </c>
      <c r="F77" s="23">
        <v>6.4792141106282601</v>
      </c>
      <c r="G77" s="22">
        <v>7.2945930280499898</v>
      </c>
    </row>
    <row r="78" spans="1:9" x14ac:dyDescent="0.2">
      <c r="A78" s="21" t="s">
        <v>66</v>
      </c>
      <c r="B78" s="21" t="s">
        <v>65</v>
      </c>
      <c r="C78" s="21" t="s">
        <v>63</v>
      </c>
      <c r="D78" s="24">
        <v>900000</v>
      </c>
      <c r="E78" s="22">
        <v>887.31275000000005</v>
      </c>
      <c r="F78" s="23">
        <v>3.78983786175802</v>
      </c>
      <c r="G78" s="22">
        <v>7.2816192796125101</v>
      </c>
    </row>
    <row r="79" spans="1:9" x14ac:dyDescent="0.2">
      <c r="A79" s="21" t="s">
        <v>211</v>
      </c>
      <c r="B79" s="21" t="s">
        <v>210</v>
      </c>
      <c r="C79" s="21" t="s">
        <v>63</v>
      </c>
      <c r="D79" s="24">
        <v>500000</v>
      </c>
      <c r="E79" s="22">
        <v>488.11461109999999</v>
      </c>
      <c r="F79" s="23">
        <v>2.0848063256434299</v>
      </c>
      <c r="G79" s="22">
        <v>7.2680852104499998</v>
      </c>
    </row>
    <row r="80" spans="1:9" ht="10.5" x14ac:dyDescent="0.25">
      <c r="A80" s="20" t="s">
        <v>25</v>
      </c>
      <c r="B80" s="20"/>
      <c r="C80" s="20"/>
      <c r="D80" s="20"/>
      <c r="E80" s="25">
        <f>SUM(E75:E79)</f>
        <v>7357.4971943999999</v>
      </c>
      <c r="F80" s="26">
        <f>SUM(F75:F79)</f>
        <v>31.424907886329301</v>
      </c>
      <c r="G80" s="25"/>
      <c r="H80" s="14"/>
      <c r="I80" s="14"/>
    </row>
    <row r="81" spans="1:9" x14ac:dyDescent="0.2">
      <c r="A81" s="21"/>
      <c r="B81" s="21"/>
      <c r="C81" s="21"/>
      <c r="D81" s="21"/>
      <c r="E81" s="22"/>
      <c r="F81" s="23"/>
      <c r="G81" s="22"/>
    </row>
    <row r="82" spans="1:9" ht="10.5" x14ac:dyDescent="0.25">
      <c r="A82" s="20" t="s">
        <v>26</v>
      </c>
      <c r="B82" s="20"/>
      <c r="C82" s="20"/>
      <c r="D82" s="20"/>
      <c r="E82" s="25">
        <f>E52+E63+E68+E72+E80</f>
        <v>21223.8600314</v>
      </c>
      <c r="F82" s="26">
        <f>F52+F63+F68+F72+F80</f>
        <v>90.650098648590841</v>
      </c>
      <c r="G82" s="25"/>
      <c r="H82" s="14"/>
      <c r="I82" s="14"/>
    </row>
    <row r="83" spans="1:9" ht="10.5" x14ac:dyDescent="0.25">
      <c r="A83" s="20"/>
      <c r="B83" s="20"/>
      <c r="C83" s="20"/>
      <c r="D83" s="20"/>
      <c r="E83" s="25"/>
      <c r="F83" s="26"/>
      <c r="G83" s="25"/>
      <c r="H83" s="14"/>
      <c r="I83" s="14"/>
    </row>
    <row r="84" spans="1:9" ht="10.5" x14ac:dyDescent="0.25">
      <c r="A84" s="20" t="s">
        <v>28</v>
      </c>
      <c r="B84" s="20"/>
      <c r="C84" s="20"/>
      <c r="D84" s="20"/>
      <c r="E84" s="25">
        <f>E86-(E52+E63+E68+E72+E80)</f>
        <v>2189.0874973999998</v>
      </c>
      <c r="F84" s="26">
        <f>F86-(F52+F63+F68+F72+F80)</f>
        <v>9.3499013514091587</v>
      </c>
      <c r="G84" s="25"/>
      <c r="H84" s="14"/>
      <c r="I84" s="14"/>
    </row>
    <row r="85" spans="1:9" ht="10.5" x14ac:dyDescent="0.25">
      <c r="A85" s="20"/>
      <c r="B85" s="20"/>
      <c r="C85" s="20"/>
      <c r="D85" s="20"/>
      <c r="E85" s="25"/>
      <c r="F85" s="26"/>
      <c r="G85" s="25"/>
      <c r="H85" s="14"/>
      <c r="I85" s="14"/>
    </row>
    <row r="86" spans="1:9" ht="10.5" x14ac:dyDescent="0.25">
      <c r="A86" s="27" t="s">
        <v>27</v>
      </c>
      <c r="B86" s="27"/>
      <c r="C86" s="27"/>
      <c r="D86" s="27"/>
      <c r="E86" s="28">
        <v>23412.947528799999</v>
      </c>
      <c r="F86" s="29">
        <v>100</v>
      </c>
      <c r="G86" s="28"/>
      <c r="H86" s="14"/>
      <c r="I86" s="14"/>
    </row>
    <row r="88" spans="1:9" ht="10.5" x14ac:dyDescent="0.25">
      <c r="A88" s="14" t="s">
        <v>56</v>
      </c>
    </row>
    <row r="89" spans="1:9" ht="10.5" x14ac:dyDescent="0.25">
      <c r="A89" s="14" t="s">
        <v>31</v>
      </c>
    </row>
    <row r="91" spans="1:9" ht="10.5" x14ac:dyDescent="0.25">
      <c r="A91" s="14" t="s">
        <v>32</v>
      </c>
    </row>
    <row r="92" spans="1:9" ht="10.5" x14ac:dyDescent="0.25">
      <c r="A92" s="14" t="s">
        <v>33</v>
      </c>
    </row>
    <row r="93" spans="1:9" ht="10.5" x14ac:dyDescent="0.25">
      <c r="A93" s="14" t="s">
        <v>34</v>
      </c>
      <c r="B93" s="14"/>
      <c r="C93" s="30" t="s">
        <v>36</v>
      </c>
      <c r="D93" s="14" t="s">
        <v>35</v>
      </c>
    </row>
    <row r="94" spans="1:9" x14ac:dyDescent="0.2">
      <c r="A94" s="7" t="s">
        <v>72</v>
      </c>
      <c r="C94" s="31">
        <v>70.146900000000002</v>
      </c>
      <c r="D94" s="31">
        <v>74.822500000000005</v>
      </c>
    </row>
    <row r="95" spans="1:9" x14ac:dyDescent="0.2">
      <c r="A95" s="7" t="s">
        <v>76</v>
      </c>
      <c r="C95" s="31">
        <v>12.3743</v>
      </c>
      <c r="D95" s="31">
        <v>12.6732</v>
      </c>
    </row>
    <row r="96" spans="1:9" x14ac:dyDescent="0.2">
      <c r="A96" s="7" t="s">
        <v>77</v>
      </c>
      <c r="C96" s="31">
        <v>11.734299999999999</v>
      </c>
      <c r="D96" s="31">
        <v>11.973599999999999</v>
      </c>
    </row>
    <row r="97" spans="1:5" x14ac:dyDescent="0.2">
      <c r="A97" s="7" t="s">
        <v>73</v>
      </c>
      <c r="C97" s="31">
        <v>75.778999999999996</v>
      </c>
      <c r="D97" s="31">
        <v>81.145099999999999</v>
      </c>
    </row>
    <row r="98" spans="1:5" x14ac:dyDescent="0.2">
      <c r="A98" s="7" t="s">
        <v>78</v>
      </c>
      <c r="C98" s="31">
        <v>13.8089</v>
      </c>
      <c r="D98" s="31">
        <v>14.2475</v>
      </c>
    </row>
    <row r="99" spans="1:5" x14ac:dyDescent="0.2">
      <c r="A99" s="7" t="s">
        <v>79</v>
      </c>
      <c r="C99" s="31">
        <v>13.1189</v>
      </c>
      <c r="D99" s="31">
        <v>13.5025</v>
      </c>
    </row>
    <row r="101" spans="1:5" ht="10.5" x14ac:dyDescent="0.25">
      <c r="A101" s="14" t="s">
        <v>38</v>
      </c>
    </row>
    <row r="102" spans="1:5" ht="10.5" x14ac:dyDescent="0.25">
      <c r="A102" s="84" t="s">
        <v>57</v>
      </c>
      <c r="B102" s="85"/>
      <c r="C102" s="35" t="s">
        <v>58</v>
      </c>
    </row>
    <row r="103" spans="1:5" x14ac:dyDescent="0.2">
      <c r="A103" s="80" t="s">
        <v>76</v>
      </c>
      <c r="B103" s="81"/>
      <c r="C103" s="36">
        <v>0.51</v>
      </c>
    </row>
    <row r="104" spans="1:5" x14ac:dyDescent="0.2">
      <c r="A104" s="80" t="s">
        <v>77</v>
      </c>
      <c r="B104" s="81"/>
      <c r="C104" s="36">
        <v>0.52</v>
      </c>
    </row>
    <row r="105" spans="1:5" x14ac:dyDescent="0.2">
      <c r="A105" s="80" t="s">
        <v>78</v>
      </c>
      <c r="B105" s="81"/>
      <c r="C105" s="36">
        <v>0.52</v>
      </c>
    </row>
    <row r="106" spans="1:5" x14ac:dyDescent="0.2">
      <c r="A106" s="80" t="s">
        <v>79</v>
      </c>
      <c r="B106" s="81"/>
      <c r="C106" s="36">
        <v>0.52</v>
      </c>
    </row>
    <row r="107" spans="1:5" x14ac:dyDescent="0.2">
      <c r="A107" s="7" t="s">
        <v>59</v>
      </c>
    </row>
    <row r="108" spans="1:5" x14ac:dyDescent="0.2">
      <c r="A108" s="7" t="s">
        <v>37</v>
      </c>
    </row>
    <row r="110" spans="1:5" ht="10.5" x14ac:dyDescent="0.25">
      <c r="A110" s="14" t="s">
        <v>934</v>
      </c>
      <c r="D110" s="33">
        <v>2.66190760625144</v>
      </c>
      <c r="E110" s="10" t="s">
        <v>42</v>
      </c>
    </row>
    <row r="112" spans="1:5" ht="10.5" x14ac:dyDescent="0.25">
      <c r="A112" s="14" t="s">
        <v>852</v>
      </c>
      <c r="D112" s="30" t="s">
        <v>39</v>
      </c>
    </row>
    <row r="114" spans="1:7" ht="24" customHeight="1" x14ac:dyDescent="0.35">
      <c r="A114" s="89" t="s">
        <v>1131</v>
      </c>
      <c r="B114" s="90"/>
      <c r="C114" s="90"/>
      <c r="D114" s="90"/>
      <c r="E114" s="90"/>
      <c r="F114" s="90"/>
      <c r="G114" s="90"/>
    </row>
    <row r="116" spans="1:7" ht="10.5" x14ac:dyDescent="0.25">
      <c r="A116" s="14" t="s">
        <v>1073</v>
      </c>
    </row>
    <row r="117" spans="1:7" ht="10.5" x14ac:dyDescent="0.25">
      <c r="A117" s="51"/>
    </row>
    <row r="118" spans="1:7" ht="10.5" x14ac:dyDescent="0.25">
      <c r="A118" s="51" t="s">
        <v>820</v>
      </c>
    </row>
    <row r="119" spans="1:7" x14ac:dyDescent="0.2">
      <c r="A119" s="52"/>
    </row>
    <row r="120" spans="1:7" x14ac:dyDescent="0.2">
      <c r="A120" s="53"/>
    </row>
    <row r="121" spans="1:7" x14ac:dyDescent="0.2">
      <c r="A121" s="53"/>
    </row>
    <row r="122" spans="1:7" x14ac:dyDescent="0.2">
      <c r="A122" s="53"/>
    </row>
    <row r="123" spans="1:7" x14ac:dyDescent="0.2">
      <c r="A123" s="53"/>
    </row>
    <row r="124" spans="1:7" x14ac:dyDescent="0.2">
      <c r="A124" s="53"/>
    </row>
    <row r="125" spans="1:7" x14ac:dyDescent="0.2">
      <c r="A125" s="53"/>
    </row>
    <row r="126" spans="1:7" x14ac:dyDescent="0.2">
      <c r="A126" s="53"/>
    </row>
    <row r="127" spans="1:7" x14ac:dyDescent="0.2">
      <c r="A127" s="53"/>
    </row>
    <row r="128" spans="1:7" x14ac:dyDescent="0.2">
      <c r="A128" s="53"/>
    </row>
    <row r="129" spans="1:1" x14ac:dyDescent="0.2">
      <c r="A129" s="53"/>
    </row>
    <row r="130" spans="1:1" x14ac:dyDescent="0.2">
      <c r="A130" s="53"/>
    </row>
    <row r="131" spans="1:1" ht="10.5" x14ac:dyDescent="0.25">
      <c r="A131" s="51" t="s">
        <v>1132</v>
      </c>
    </row>
    <row r="132" spans="1:1" x14ac:dyDescent="0.2">
      <c r="A132" s="53"/>
    </row>
    <row r="133" spans="1:1" ht="10.5" x14ac:dyDescent="0.25">
      <c r="A133" s="51" t="s">
        <v>821</v>
      </c>
    </row>
    <row r="134" spans="1:1" x14ac:dyDescent="0.2">
      <c r="A134" s="53"/>
    </row>
    <row r="135" spans="1:1" x14ac:dyDescent="0.2">
      <c r="A135" s="53"/>
    </row>
    <row r="136" spans="1:1" x14ac:dyDescent="0.2">
      <c r="A136" s="53"/>
    </row>
    <row r="137" spans="1:1" x14ac:dyDescent="0.2">
      <c r="A137" s="53"/>
    </row>
    <row r="138" spans="1:1" x14ac:dyDescent="0.2">
      <c r="A138" s="53"/>
    </row>
    <row r="139" spans="1:1" x14ac:dyDescent="0.2">
      <c r="A139" s="53"/>
    </row>
    <row r="140" spans="1:1" x14ac:dyDescent="0.2">
      <c r="A140" s="53"/>
    </row>
    <row r="141" spans="1:1" x14ac:dyDescent="0.2">
      <c r="A141" s="53"/>
    </row>
    <row r="142" spans="1:1" x14ac:dyDescent="0.2">
      <c r="A142" s="53"/>
    </row>
    <row r="143" spans="1:1" x14ac:dyDescent="0.2">
      <c r="A143" s="53"/>
    </row>
    <row r="144" spans="1:1" x14ac:dyDescent="0.2">
      <c r="A144" s="53"/>
    </row>
    <row r="145" spans="1:1" x14ac:dyDescent="0.2">
      <c r="A145" s="53"/>
    </row>
    <row r="146" spans="1:1" x14ac:dyDescent="0.2">
      <c r="A146" s="53"/>
    </row>
    <row r="147" spans="1:1" x14ac:dyDescent="0.2">
      <c r="A147" s="52"/>
    </row>
  </sheetData>
  <mergeCells count="7">
    <mergeCell ref="A114:G114"/>
    <mergeCell ref="A1:G1"/>
    <mergeCell ref="A102:B102"/>
    <mergeCell ref="A103:B103"/>
    <mergeCell ref="A104:B104"/>
    <mergeCell ref="A105:B105"/>
    <mergeCell ref="A106:B106"/>
  </mergeCells>
  <conditionalFormatting sqref="F2:F3 F5:F113">
    <cfRule type="cellIs" dxfId="66" priority="2" stopIfTrue="1" operator="between">
      <formula>0.009</formula>
      <formula>-0.009</formula>
    </cfRule>
  </conditionalFormatting>
  <conditionalFormatting sqref="F115:F65534">
    <cfRule type="cellIs" dxfId="65" priority="1" stopIfTrue="1" operator="between">
      <formula>0.009</formula>
      <formula>-0.009</formula>
    </cfRule>
  </conditionalFormatting>
  <hyperlinks>
    <hyperlink ref="A117"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vt:i4>
      </vt:variant>
    </vt:vector>
  </HeadingPairs>
  <TitlesOfParts>
    <vt:vector size="40" baseType="lpstr">
      <vt:lpstr>FILF</vt:lpstr>
      <vt:lpstr>FIONF</vt:lpstr>
      <vt:lpstr>FIMMF</vt:lpstr>
      <vt:lpstr>FIFRF</vt:lpstr>
      <vt:lpstr>FICDF</vt:lpstr>
      <vt:lpstr>FBPF</vt:lpstr>
      <vt:lpstr>FIGSF</vt:lpstr>
      <vt:lpstr>FIPP</vt:lpstr>
      <vt:lpstr>FIDHY</vt:lpstr>
      <vt:lpstr>FIESF</vt:lpstr>
      <vt:lpstr>FIEHF</vt:lpstr>
      <vt:lpstr>FIBAF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FF</vt:lpstr>
      <vt:lpstr>FIDA</vt:lpstr>
      <vt:lpstr>FILDF</vt:lpstr>
      <vt:lpstr>FISTIP</vt:lpstr>
      <vt:lpstr>FIUBF</vt:lpstr>
      <vt:lpstr>FIIOF</vt:lpstr>
      <vt:lpstr>FICRF</vt:lpstr>
      <vt:lpstr>FIDA!Print_Area</vt:lpstr>
      <vt:lpstr>FIIOF!Print_Area</vt:lpstr>
      <vt:lpstr>FILDF!Print_Area</vt:lpstr>
      <vt:lpstr>FIUBF!Print_Area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31 Aug 2023</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2023-09-07T11:11:01Z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2023-09-07T07:10:40Z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98dda710-1745-4c6b-9903-1b5cdc5d73d2</vt:lpwstr>
  </property>
  <property fmtid="{D5CDD505-2E9C-101B-9397-08002B2CF9AE}" pid="10" name="MSIP_Label_3486a02c-2dfb-4efe-823f-aa2d1f0e6ab7_ContentBits">
    <vt:lpwstr>2</vt:lpwstr>
  </property>
  <property fmtid="{D5CDD505-2E9C-101B-9397-08002B2CF9AE}" pid="11" name="Classification">
    <vt:lpwstr>PUBLIC</vt:lpwstr>
  </property>
</Properties>
</file>