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defaultThemeVersion="124226"/>
  <xr:revisionPtr revIDLastSave="0" documentId="13_ncr:1_{4C148A7B-93F6-49F1-8920-12CC5ECD20AC}" xr6:coauthVersionLast="47" xr6:coauthVersionMax="47" xr10:uidLastSave="{00000000-0000-0000-0000-000000000000}"/>
  <bookViews>
    <workbookView xWindow="-120" yWindow="-120" windowWidth="29040" windowHeight="15720" xr2:uid="{00000000-000D-0000-FFFF-FFFF00000000}"/>
  </bookViews>
  <sheets>
    <sheet name="FILF" sheetId="32" r:id="rId1"/>
    <sheet name="FIONF" sheetId="33" r:id="rId2"/>
    <sheet name="FIMMF" sheetId="34" r:id="rId3"/>
    <sheet name="FIFRF" sheetId="35" r:id="rId4"/>
    <sheet name="FICDF" sheetId="36" r:id="rId5"/>
    <sheet name="FBPF" sheetId="37" r:id="rId6"/>
    <sheet name="FIGSF" sheetId="38" r:id="rId7"/>
    <sheet name="FIPP" sheetId="39" r:id="rId8"/>
    <sheet name="FIDHY" sheetId="40" r:id="rId9"/>
    <sheet name="FIESF" sheetId="11" r:id="rId10"/>
    <sheet name="FIEHF" sheetId="12" r:id="rId11"/>
    <sheet name="FIBAF" sheetId="13" r:id="rId12"/>
    <sheet name="TIVF" sheetId="14" r:id="rId13"/>
    <sheet name="TIEIF" sheetId="15" r:id="rId14"/>
    <sheet name="FITF" sheetId="16" r:id="rId15"/>
    <sheet name="FISCF" sheetId="17" r:id="rId16"/>
    <sheet name="FIPF" sheetId="18" r:id="rId17"/>
    <sheet name="FIOF" sheetId="19" r:id="rId18"/>
    <sheet name="FIFEF" sheetId="20" r:id="rId19"/>
    <sheet name="FIEF" sheetId="21" r:id="rId20"/>
    <sheet name="FIEAF" sheetId="22" r:id="rId21"/>
    <sheet name="FIBF" sheetId="23" r:id="rId22"/>
    <sheet name="FBIF" sheetId="24" r:id="rId23"/>
    <sheet name="FAEF" sheetId="25" r:id="rId24"/>
    <sheet name="FIIF-NSE" sheetId="26" r:id="rId25"/>
    <sheet name="FITX" sheetId="27" r:id="rId26"/>
    <sheet name="FIUS" sheetId="28" r:id="rId27"/>
    <sheet name="FEGF" sheetId="29" r:id="rId28"/>
    <sheet name="FIMAS" sheetId="30" r:id="rId29"/>
    <sheet name="FF" sheetId="31" r:id="rId30"/>
    <sheet name="FIDA" sheetId="41" r:id="rId31"/>
    <sheet name="FILDF" sheetId="42" r:id="rId32"/>
    <sheet name="FISTIP" sheetId="43" r:id="rId33"/>
    <sheet name="FIUBF" sheetId="44" r:id="rId34"/>
    <sheet name="FIIOF" sheetId="45" r:id="rId35"/>
    <sheet name="FICRF" sheetId="46" r:id="rId36"/>
  </sheets>
  <definedNames>
    <definedName name="_xlnm.Print_Area" localSheetId="23">FAEF!$A$1:$H$115</definedName>
    <definedName name="_xlnm.Print_Area" localSheetId="22">FBIF!$A$1:$H$111</definedName>
    <definedName name="_xlnm.Print_Area" localSheetId="5">FBPF!$A$1:$H$107</definedName>
    <definedName name="_xlnm.Print_Area" localSheetId="27">FEGF!$A$1:$F$64</definedName>
    <definedName name="_xlnm.Print_Area" localSheetId="29">FF!$A$1:$G$77</definedName>
    <definedName name="_xlnm.Print_Area" localSheetId="11">FIBAF!$A$1:$J$139</definedName>
    <definedName name="_xlnm.Print_Area" localSheetId="21">FIBF!$A$1:$G$109</definedName>
    <definedName name="_xlnm.Print_Area" localSheetId="4">FICDF!$A$1:$H$134</definedName>
    <definedName name="_xlnm.Print_Area" localSheetId="35">FICRF!$A$1:$I$92</definedName>
    <definedName name="_xlnm.Print_Area" localSheetId="30">FIDA!$A$1:$H$89</definedName>
    <definedName name="_xlnm.Print_Area" localSheetId="8">FIDHY!$A$1:$H$144</definedName>
    <definedName name="_xlnm.Print_Area" localSheetId="20">FIEAF!$A$1:$H$123</definedName>
    <definedName name="_xlnm.Print_Area" localSheetId="19">FIEF!$A$1:$H$139</definedName>
    <definedName name="_xlnm.Print_Area" localSheetId="10">FIEHF!$A$1:$H$143</definedName>
    <definedName name="_xlnm.Print_Area" localSheetId="9">FIESF!$A$1:$J$161</definedName>
    <definedName name="_xlnm.Print_Area" localSheetId="18">FIFEF!$A$1:$H$98</definedName>
    <definedName name="_xlnm.Print_Area" localSheetId="3">FIFRF!$A$1:$H$88</definedName>
    <definedName name="_xlnm.Print_Area" localSheetId="6">FIGSF!$A$1:$H$81</definedName>
    <definedName name="_xlnm.Print_Area" localSheetId="24">'FIIF-NSE'!$A$1:$G$116</definedName>
    <definedName name="_xlnm.Print_Area" localSheetId="34">FIIOF!$A$1:$H$54</definedName>
    <definedName name="_xlnm.Print_Area" localSheetId="31">FILDF!$A$1:$H$55</definedName>
    <definedName name="_xlnm.Print_Area" localSheetId="0">FILF!$A$1:$I$154</definedName>
    <definedName name="_xlnm.Print_Area" localSheetId="28">FIMAS!$A$1:$F$75</definedName>
    <definedName name="_xlnm.Print_Area" localSheetId="2">FIMMF!$A$1:$H$143</definedName>
    <definedName name="_xlnm.Print_Area" localSheetId="17">FIOF!$A$1:$H$127</definedName>
    <definedName name="_xlnm.Print_Area" localSheetId="1">FIONF!$A$1:$H$82</definedName>
    <definedName name="_xlnm.Print_Area" localSheetId="16">FIPF!$A$1:$H$142</definedName>
    <definedName name="_xlnm.Print_Area" localSheetId="7">FIPP!$A$1:$H$134</definedName>
    <definedName name="_xlnm.Print_Area" localSheetId="15">FISCF!$A$1:$H$169</definedName>
    <definedName name="_xlnm.Print_Area" localSheetId="32">FISTIP!$A$1:$H$141</definedName>
    <definedName name="_xlnm.Print_Area" localSheetId="14">FITF!$A$1:$H$115</definedName>
    <definedName name="_xlnm.Print_Area" localSheetId="25">FITX!$A$1:$G$129</definedName>
    <definedName name="_xlnm.Print_Area" localSheetId="33">FIUBF!$A$1:$H$41</definedName>
    <definedName name="_xlnm.Print_Area" localSheetId="26">FIUS!$A$1:$F$64</definedName>
    <definedName name="_xlnm.Print_Area" localSheetId="13">TIEIF!$A$1:$H$138</definedName>
    <definedName name="_xlnm.Print_Area" localSheetId="12">TIVF!$A$1:$H$139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8" i="43" l="1"/>
  <c r="C89" i="14" l="1"/>
  <c r="E92" i="36" l="1"/>
  <c r="C92" i="36"/>
  <c r="D92" i="36" s="1"/>
  <c r="F68" i="46" l="1"/>
  <c r="F70" i="46" s="1"/>
  <c r="E68" i="46"/>
  <c r="E70" i="46" s="1"/>
  <c r="E7" i="45"/>
  <c r="F5" i="45"/>
  <c r="E5" i="45"/>
  <c r="F113" i="43"/>
  <c r="F115" i="43" s="1"/>
  <c r="E113" i="43"/>
  <c r="E115" i="43" s="1"/>
  <c r="F74" i="40" l="1"/>
  <c r="E74" i="40"/>
  <c r="F70" i="40"/>
  <c r="E70" i="40"/>
  <c r="F64" i="40"/>
  <c r="E64" i="40"/>
  <c r="F51" i="40"/>
  <c r="E51" i="40"/>
  <c r="F69" i="39"/>
  <c r="E69" i="39"/>
  <c r="F63" i="39"/>
  <c r="E63" i="39"/>
  <c r="F51" i="39"/>
  <c r="E51" i="39"/>
  <c r="E71" i="39" s="1"/>
  <c r="F16" i="38"/>
  <c r="E16" i="38"/>
  <c r="F10" i="38"/>
  <c r="F20" i="38" s="1"/>
  <c r="E10" i="38"/>
  <c r="E20" i="38" s="1"/>
  <c r="F40" i="37"/>
  <c r="E40" i="37"/>
  <c r="F36" i="37"/>
  <c r="E36" i="37"/>
  <c r="F31" i="37"/>
  <c r="F42" i="37" s="1"/>
  <c r="E31" i="37"/>
  <c r="E42" i="37" s="1"/>
  <c r="F43" i="36"/>
  <c r="E43" i="36"/>
  <c r="F39" i="36"/>
  <c r="E39" i="36"/>
  <c r="F34" i="36"/>
  <c r="E34" i="36"/>
  <c r="F29" i="36"/>
  <c r="E29" i="36"/>
  <c r="F22" i="35"/>
  <c r="E22" i="35"/>
  <c r="F18" i="35"/>
  <c r="E18" i="35"/>
  <c r="F10" i="35"/>
  <c r="E10" i="35"/>
  <c r="F44" i="34"/>
  <c r="E44" i="34"/>
  <c r="F40" i="34"/>
  <c r="E40" i="34"/>
  <c r="F34" i="34"/>
  <c r="E34" i="34"/>
  <c r="F23" i="34"/>
  <c r="E23" i="34"/>
  <c r="E48" i="34" s="1"/>
  <c r="F9" i="33"/>
  <c r="F11" i="33" s="1"/>
  <c r="E9" i="33"/>
  <c r="E13" i="33" s="1"/>
  <c r="F54" i="32"/>
  <c r="E54" i="32"/>
  <c r="F50" i="32"/>
  <c r="E50" i="32"/>
  <c r="F39" i="32"/>
  <c r="E39" i="32"/>
  <c r="F24" i="32"/>
  <c r="E24" i="32"/>
  <c r="F9" i="32"/>
  <c r="E9" i="32"/>
  <c r="F47" i="36" l="1"/>
  <c r="F46" i="34"/>
  <c r="E18" i="38"/>
  <c r="F73" i="39"/>
  <c r="E56" i="32"/>
  <c r="F18" i="38"/>
  <c r="E47" i="36"/>
  <c r="E58" i="32"/>
  <c r="F56" i="32"/>
  <c r="E73" i="39"/>
  <c r="F48" i="34"/>
  <c r="E76" i="40"/>
  <c r="E26" i="35"/>
  <c r="E44" i="37"/>
  <c r="F26" i="35"/>
  <c r="F78" i="40"/>
  <c r="E78" i="40"/>
  <c r="F13" i="33"/>
  <c r="F58" i="32"/>
  <c r="F71" i="39"/>
  <c r="F76" i="40"/>
  <c r="E24" i="35"/>
  <c r="E45" i="36"/>
  <c r="F24" i="35"/>
  <c r="F45" i="36"/>
  <c r="F44" i="37"/>
  <c r="E11" i="33"/>
  <c r="E46" i="34"/>
  <c r="D89" i="14"/>
  <c r="D89" i="22"/>
  <c r="D133" i="17"/>
  <c r="D94" i="19"/>
  <c r="D62" i="20"/>
  <c r="D105" i="21"/>
  <c r="E7" i="28"/>
  <c r="E11" i="28" s="1"/>
  <c r="D7" i="28"/>
  <c r="D9" i="28" s="1"/>
  <c r="E7" i="29"/>
  <c r="E11" i="29" s="1"/>
  <c r="D7" i="29"/>
  <c r="D9" i="29" s="1"/>
  <c r="E13" i="30"/>
  <c r="E17" i="30" s="1"/>
  <c r="D13" i="30"/>
  <c r="D17" i="30" s="1"/>
  <c r="D11" i="28" l="1"/>
  <c r="E9" i="28"/>
  <c r="D11" i="29"/>
  <c r="E9" i="29"/>
  <c r="D15" i="30"/>
  <c r="E15" i="30"/>
  <c r="E12" i="31" l="1"/>
  <c r="E16" i="31" s="1"/>
  <c r="D12" i="31"/>
  <c r="D14" i="31" s="1"/>
  <c r="E14" i="31" l="1"/>
  <c r="D16" i="31"/>
  <c r="F61" i="27"/>
  <c r="E61" i="27"/>
  <c r="F56" i="27"/>
  <c r="F65" i="27" s="1"/>
  <c r="E56" i="27"/>
  <c r="E65" i="27" s="1"/>
  <c r="F57" i="26"/>
  <c r="F61" i="26" s="1"/>
  <c r="E57" i="26"/>
  <c r="E59" i="26" s="1"/>
  <c r="F54" i="25"/>
  <c r="E54" i="25"/>
  <c r="F25" i="25"/>
  <c r="F58" i="25" s="1"/>
  <c r="E25" i="25"/>
  <c r="E58" i="25" s="1"/>
  <c r="F52" i="24"/>
  <c r="E52" i="24"/>
  <c r="F48" i="24"/>
  <c r="F50" i="24" s="1"/>
  <c r="E48" i="24"/>
  <c r="E50" i="24" s="1"/>
  <c r="F47" i="23"/>
  <c r="E47" i="23"/>
  <c r="E51" i="23" s="1"/>
  <c r="F43" i="23"/>
  <c r="E43" i="23"/>
  <c r="F57" i="22"/>
  <c r="E57" i="22"/>
  <c r="F53" i="22"/>
  <c r="E53" i="22"/>
  <c r="F67" i="21"/>
  <c r="E67" i="21"/>
  <c r="F62" i="21"/>
  <c r="E62" i="21"/>
  <c r="F57" i="21"/>
  <c r="E57" i="21"/>
  <c r="F34" i="20"/>
  <c r="F36" i="20" s="1"/>
  <c r="E34" i="20"/>
  <c r="E36" i="20" s="1"/>
  <c r="F57" i="19"/>
  <c r="E57" i="19"/>
  <c r="F53" i="19"/>
  <c r="E53" i="19"/>
  <c r="F48" i="19"/>
  <c r="E48" i="19"/>
  <c r="F82" i="18"/>
  <c r="E82" i="18"/>
  <c r="F78" i="18"/>
  <c r="E78" i="18"/>
  <c r="F100" i="17"/>
  <c r="E100" i="17"/>
  <c r="F95" i="17"/>
  <c r="F104" i="17" s="1"/>
  <c r="E95" i="17"/>
  <c r="F54" i="16"/>
  <c r="E54" i="16"/>
  <c r="F50" i="16"/>
  <c r="E50" i="16"/>
  <c r="F37" i="16"/>
  <c r="E37" i="16"/>
  <c r="F61" i="15"/>
  <c r="E61" i="15"/>
  <c r="F57" i="15"/>
  <c r="E57" i="15"/>
  <c r="F41" i="15"/>
  <c r="E41" i="15"/>
  <c r="F36" i="15"/>
  <c r="E36" i="15"/>
  <c r="E65" i="15" s="1"/>
  <c r="F59" i="14"/>
  <c r="F57" i="14"/>
  <c r="E57" i="14"/>
  <c r="F53" i="14"/>
  <c r="E53" i="14"/>
  <c r="F74" i="13"/>
  <c r="F70" i="13"/>
  <c r="E70" i="13"/>
  <c r="F65" i="13"/>
  <c r="E65" i="13"/>
  <c r="H56" i="13"/>
  <c r="G56" i="13"/>
  <c r="H52" i="13"/>
  <c r="D98" i="13" s="1"/>
  <c r="G52" i="13"/>
  <c r="F52" i="13"/>
  <c r="F72" i="13" s="1"/>
  <c r="E52" i="13"/>
  <c r="E76" i="13" s="1"/>
  <c r="F81" i="12"/>
  <c r="E81" i="12"/>
  <c r="F74" i="12"/>
  <c r="E74" i="12"/>
  <c r="F58" i="12"/>
  <c r="E58" i="12"/>
  <c r="E85" i="12" s="1"/>
  <c r="F53" i="12"/>
  <c r="E53" i="12"/>
  <c r="F88" i="11"/>
  <c r="F84" i="11"/>
  <c r="E84" i="11"/>
  <c r="F78" i="11"/>
  <c r="E78" i="11"/>
  <c r="E90" i="11" s="1"/>
  <c r="F72" i="11"/>
  <c r="E72" i="11"/>
  <c r="H67" i="11"/>
  <c r="D122" i="11" s="1"/>
  <c r="G67" i="11"/>
  <c r="F67" i="11"/>
  <c r="E67" i="11"/>
  <c r="F63" i="27"/>
  <c r="E49" i="23"/>
  <c r="E69" i="21" l="1"/>
  <c r="F65" i="15"/>
  <c r="E72" i="13"/>
  <c r="E59" i="22"/>
  <c r="F56" i="25"/>
  <c r="F71" i="21"/>
  <c r="F59" i="22"/>
  <c r="E56" i="25"/>
  <c r="F83" i="12"/>
  <c r="E58" i="16"/>
  <c r="E86" i="11"/>
  <c r="F56" i="16"/>
  <c r="E61" i="14"/>
  <c r="F61" i="14"/>
  <c r="F58" i="16"/>
  <c r="F49" i="23"/>
  <c r="F86" i="11"/>
  <c r="E59" i="14"/>
  <c r="E102" i="17"/>
  <c r="F69" i="21"/>
  <c r="F86" i="18"/>
  <c r="F76" i="13"/>
  <c r="E104" i="17"/>
  <c r="E84" i="18"/>
  <c r="F61" i="19"/>
  <c r="E59" i="19"/>
  <c r="E61" i="19"/>
  <c r="F38" i="20"/>
  <c r="E38" i="20"/>
  <c r="E71" i="21"/>
  <c r="E63" i="27"/>
  <c r="F59" i="26"/>
  <c r="E61" i="26"/>
  <c r="F51" i="23"/>
  <c r="E61" i="22"/>
  <c r="F61" i="22"/>
  <c r="F59" i="19"/>
  <c r="E86" i="18"/>
  <c r="F84" i="18"/>
  <c r="F102" i="17"/>
  <c r="E56" i="16"/>
  <c r="E63" i="15"/>
  <c r="F63" i="15"/>
  <c r="E83" i="12"/>
  <c r="F85" i="12"/>
  <c r="F90" i="11"/>
</calcChain>
</file>

<file path=xl/sharedStrings.xml><?xml version="1.0" encoding="utf-8"?>
<sst xmlns="http://schemas.openxmlformats.org/spreadsheetml/2006/main" count="5336" uniqueCount="1358">
  <si>
    <t>Name of the Instrument</t>
  </si>
  <si>
    <t>Quantity</t>
  </si>
  <si>
    <t>ISIN Number</t>
  </si>
  <si>
    <t>% to Net Assets</t>
  </si>
  <si>
    <t>Industry Classification / Rating</t>
  </si>
  <si>
    <t>YTM</t>
  </si>
  <si>
    <t>Market Value (including accrued interest, if any) (Rs. in Lakhs)</t>
  </si>
  <si>
    <t>Portfolio Statement as on March 31,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</si>
  <si>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</si>
  <si>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</si>
  <si>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</si>
  <si>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</si>
  <si>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</si>
  <si>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</si>
  <si>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</si>
  <si>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</si>
  <si>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</si>
  <si>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</si>
  <si>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</si>
  <si>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</si>
  <si>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</si>
  <si>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</si>
  <si>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Feeder - Franklin U.S. Opportunities Fund</t>
  </si>
  <si>
    <t>Money Market Instruments</t>
  </si>
  <si>
    <t>Sub Total</t>
  </si>
  <si>
    <t>Treasury Bill</t>
  </si>
  <si>
    <t>Mutual Fund Units</t>
  </si>
  <si>
    <t>Total</t>
  </si>
  <si>
    <t>Net Assets</t>
  </si>
  <si>
    <t>Call, Cash &amp; Other Assets</t>
  </si>
  <si>
    <t>** Non- Traded Scrips</t>
  </si>
  <si>
    <t>Notes</t>
  </si>
  <si>
    <t>a) NAV at the beginning and at the end of the Half-year ended 31-Mar-2024</t>
  </si>
  <si>
    <t xml:space="preserve">      Plan/Option</t>
  </si>
  <si>
    <t>As on 31-Mar-2024</t>
  </si>
  <si>
    <t>b) Aggregate Distributions declared during the Half - year ended 31-Mar-2024</t>
  </si>
  <si>
    <t>Plan Name</t>
  </si>
  <si>
    <t>Distributions per unit (Rs.)+++</t>
  </si>
  <si>
    <t>+++ Distribution payouts/ re-investments are subject to deduction of TDS at the applicable rates.</t>
  </si>
  <si>
    <t>IDCW - Income Distribution cum capital withdrawal</t>
  </si>
  <si>
    <t>(In Years)</t>
  </si>
  <si>
    <t>Nil</t>
  </si>
  <si>
    <t>364 DTB (23-Jan-2025)</t>
  </si>
  <si>
    <t>IN002023Z455</t>
  </si>
  <si>
    <t>Government Securities</t>
  </si>
  <si>
    <t>7.37% GOI 2028 (23-Oct-2028)</t>
  </si>
  <si>
    <t>IN0020230101</t>
  </si>
  <si>
    <t>SOVEREIGN</t>
  </si>
  <si>
    <t>7.18% GOI 2033 (14-Aug-2033)</t>
  </si>
  <si>
    <t>IN0020230085</t>
  </si>
  <si>
    <t>Debt Instruments</t>
  </si>
  <si>
    <t>(a) Listed / awaiting listing on Stock Exchanges</t>
  </si>
  <si>
    <t>CRISIL AAA</t>
  </si>
  <si>
    <t>ICRA AAA</t>
  </si>
  <si>
    <t xml:space="preserve">      Growth Plan</t>
  </si>
  <si>
    <t xml:space="preserve">      Direct Growth Plan</t>
  </si>
  <si>
    <t>8.10% ICICI Home Finance Co Ltd (05-Mar-2027) **</t>
  </si>
  <si>
    <t>INE071G07660</t>
  </si>
  <si>
    <t>CARE AAA</t>
  </si>
  <si>
    <t>IND AAA</t>
  </si>
  <si>
    <t>6.40% Jamnagar Utilities &amp; Power Pvt Ltd (29-Sep-2026) **</t>
  </si>
  <si>
    <t>INE936D07174</t>
  </si>
  <si>
    <t>6.40% LIC Housing Finance Ltd (30-Nov-2026) **</t>
  </si>
  <si>
    <t>INE115A07PN6</t>
  </si>
  <si>
    <t>7.44% REC Ltd (30-Apr-2026) **</t>
  </si>
  <si>
    <t>INE020B08EL2</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</si>
  <si>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</si>
  <si>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</si>
  <si>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</si>
  <si>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</si>
  <si>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</si>
  <si>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</si>
  <si>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</si>
  <si>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</si>
  <si>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IN002023Y284</t>
  </si>
  <si>
    <t>Equity &amp; Equity related</t>
  </si>
  <si>
    <t>ICICI Bank Ltd</t>
  </si>
  <si>
    <t>INE090A01021</t>
  </si>
  <si>
    <t>Banks</t>
  </si>
  <si>
    <t>HDFC Bank Ltd</t>
  </si>
  <si>
    <t>INE040A01034</t>
  </si>
  <si>
    <t>Larsen &amp; Toubro Ltd</t>
  </si>
  <si>
    <t>INE018A01030</t>
  </si>
  <si>
    <t>Construction</t>
  </si>
  <si>
    <t>Infosys Ltd</t>
  </si>
  <si>
    <t>INE009A01021</t>
  </si>
  <si>
    <t>IT - Software</t>
  </si>
  <si>
    <t>Tata Motors Ltd</t>
  </si>
  <si>
    <t>INE155A01022</t>
  </si>
  <si>
    <t>Automobiles</t>
  </si>
  <si>
    <t>Reliance Industries Ltd</t>
  </si>
  <si>
    <t>INE002A01018</t>
  </si>
  <si>
    <t>Petroleum Products</t>
  </si>
  <si>
    <t>Axis Bank Ltd</t>
  </si>
  <si>
    <t>INE238A01034</t>
  </si>
  <si>
    <t>State Bank of India</t>
  </si>
  <si>
    <t>INE062A01020</t>
  </si>
  <si>
    <t>HCL Technologies Ltd</t>
  </si>
  <si>
    <t>INE860A01027</t>
  </si>
  <si>
    <t>Bharti Airtel Ltd</t>
  </si>
  <si>
    <t>INE397D01024</t>
  </si>
  <si>
    <t>Telecom - Services</t>
  </si>
  <si>
    <t>Sun Pharmaceutical Industries Ltd</t>
  </si>
  <si>
    <t>INE044A01036</t>
  </si>
  <si>
    <t>Pharmaceuticals &amp; Biotechnology</t>
  </si>
  <si>
    <t>Zomato Ltd</t>
  </si>
  <si>
    <t>INE758T01015</t>
  </si>
  <si>
    <t>Retailing</t>
  </si>
  <si>
    <t>Kirloskar Oil Engines Ltd</t>
  </si>
  <si>
    <t>INE146L01010</t>
  </si>
  <si>
    <t>Industrial Products</t>
  </si>
  <si>
    <t>NTPC Ltd</t>
  </si>
  <si>
    <t>INE733E01010</t>
  </si>
  <si>
    <t>Power</t>
  </si>
  <si>
    <t>Bharat Electronics Ltd</t>
  </si>
  <si>
    <t>INE263A01024</t>
  </si>
  <si>
    <t>Aerospace &amp; Defense</t>
  </si>
  <si>
    <t>IndusInd Bank Ltd</t>
  </si>
  <si>
    <t>INE095A01012</t>
  </si>
  <si>
    <t>GAIL (India) Ltd</t>
  </si>
  <si>
    <t>INE129A01019</t>
  </si>
  <si>
    <t>Gas</t>
  </si>
  <si>
    <t>Sapphire Foods India Ltd</t>
  </si>
  <si>
    <t>INE806T01012</t>
  </si>
  <si>
    <t>Leisure Services</t>
  </si>
  <si>
    <t>United Spirits Ltd</t>
  </si>
  <si>
    <t>INE854D01024</t>
  </si>
  <si>
    <t>Beverages</t>
  </si>
  <si>
    <t>Apollo Hospitals Enterprise Ltd</t>
  </si>
  <si>
    <t>INE437A01024</t>
  </si>
  <si>
    <t>Healthcare Services</t>
  </si>
  <si>
    <t>Oil &amp; Natural Gas Corporation Ltd</t>
  </si>
  <si>
    <t>INE213A01029</t>
  </si>
  <si>
    <t>Oil</t>
  </si>
  <si>
    <t>Marico Ltd</t>
  </si>
  <si>
    <t>INE196A01026</t>
  </si>
  <si>
    <t>Agricultural Food &amp; Other Products</t>
  </si>
  <si>
    <t>Maruti Suzuki India Ltd</t>
  </si>
  <si>
    <t>INE585B01010</t>
  </si>
  <si>
    <t>Container Corporation Of India Ltd</t>
  </si>
  <si>
    <t>INE111A01025</t>
  </si>
  <si>
    <t>Transport Services</t>
  </si>
  <si>
    <t>HDFC Life Insurance Co Ltd</t>
  </si>
  <si>
    <t>INE795G01014</t>
  </si>
  <si>
    <t>Insurance</t>
  </si>
  <si>
    <t>PB Fintech Ltd</t>
  </si>
  <si>
    <t>INE417T01026</t>
  </si>
  <si>
    <t>Financial Technology (Fintech)</t>
  </si>
  <si>
    <t>Jubilant Foodworks Ltd</t>
  </si>
  <si>
    <t>INE797F01020</t>
  </si>
  <si>
    <t>Tech Mahindra Ltd</t>
  </si>
  <si>
    <t>INE669C01036</t>
  </si>
  <si>
    <t>Crompton Greaves Consumer Electricals Ltd</t>
  </si>
  <si>
    <t>INE299U01018</t>
  </si>
  <si>
    <t>Consumer Durables</t>
  </si>
  <si>
    <t>Hindustan Aeronautics Ltd</t>
  </si>
  <si>
    <t>INE066F01020</t>
  </si>
  <si>
    <t>Affle India Ltd</t>
  </si>
  <si>
    <t>INE00WC01027</t>
  </si>
  <si>
    <t>IT - Services</t>
  </si>
  <si>
    <t>SBI Cards and Payment Services Ltd</t>
  </si>
  <si>
    <t>INE018E01016</t>
  </si>
  <si>
    <t>Finance</t>
  </si>
  <si>
    <t>Tata Steel Ltd</t>
  </si>
  <si>
    <t>INE081A01020</t>
  </si>
  <si>
    <t>Ferrous Metals</t>
  </si>
  <si>
    <t>Voltas Ltd</t>
  </si>
  <si>
    <t>INE226A01021</t>
  </si>
  <si>
    <t>Nuvoco Vistas Corporation Ltd</t>
  </si>
  <si>
    <t>INE118D01016</t>
  </si>
  <si>
    <t>Cement &amp; Cement Products</t>
  </si>
  <si>
    <t>Eris Lifesciences Ltd</t>
  </si>
  <si>
    <t>INE406M01024</t>
  </si>
  <si>
    <t>Metropolis Healthcare Ltd</t>
  </si>
  <si>
    <t>INE112L01020</t>
  </si>
  <si>
    <t>Ultratech Cement Ltd</t>
  </si>
  <si>
    <t>INE481G01011</t>
  </si>
  <si>
    <t>Teamlease Services Ltd</t>
  </si>
  <si>
    <t>INE985S01024</t>
  </si>
  <si>
    <t>Commercial Services &amp; Supplies</t>
  </si>
  <si>
    <t>Apeejay Surrendra Park Hotels Ltd</t>
  </si>
  <si>
    <t>INE988S01028</t>
  </si>
  <si>
    <t>Westlife Foodworld Ltd</t>
  </si>
  <si>
    <t>INE274F01020</t>
  </si>
  <si>
    <t>Amber Enterprises India Ltd</t>
  </si>
  <si>
    <t>INE371P01015</t>
  </si>
  <si>
    <t>Jyothy Labs Ltd</t>
  </si>
  <si>
    <t>INE668F01031</t>
  </si>
  <si>
    <t>Household Products</t>
  </si>
  <si>
    <t>Shankara Building Products Ltd</t>
  </si>
  <si>
    <t>INE274V01019</t>
  </si>
  <si>
    <t>7.90% Bajaj Housing Finance Ltd (28-Apr-2028) **</t>
  </si>
  <si>
    <t>INE377Y07417</t>
  </si>
  <si>
    <t>8.10% Mahindra &amp; Mahindra Financial Services Ltd (21-May-2026) **</t>
  </si>
  <si>
    <t>INE774D07UX3</t>
  </si>
  <si>
    <t>7.50% National Bank For Agriculture &amp; Rural Development (31-Aug-2026) **</t>
  </si>
  <si>
    <t>INE261F08EA6</t>
  </si>
  <si>
    <t>IN0020210012</t>
  </si>
  <si>
    <t>5.74% GOI 2026 (15-Nov-2026)</t>
  </si>
  <si>
    <t>IN0020210186</t>
  </si>
  <si>
    <t>5.15% GOI 2025 (09-Nov-2025)</t>
  </si>
  <si>
    <t>IN0020200278</t>
  </si>
  <si>
    <t>7.06% GOI 2028 (10-Apr-2028)</t>
  </si>
  <si>
    <t>IN0020230010</t>
  </si>
  <si>
    <t>% to Net Assets(Hedged &amp; Unhedged)</t>
  </si>
  <si>
    <t>Outstanding position in Derivative Instruments (Rs. in Lakhs) Long / (Short)</t>
  </si>
  <si>
    <t>Outstanding derivative exposure as % to net assets Long / (Short)</t>
  </si>
  <si>
    <t>Mahindra &amp; Mahindra Ltd</t>
  </si>
  <si>
    <t>INE101A01026</t>
  </si>
  <si>
    <t>ITC Ltd</t>
  </si>
  <si>
    <t>INE154A01025</t>
  </si>
  <si>
    <t>Diversified Fmcg</t>
  </si>
  <si>
    <t>Dr. Reddy's Laboratories Ltd</t>
  </si>
  <si>
    <t>INE089A01023</t>
  </si>
  <si>
    <t>Hindustan Unilever Ltd</t>
  </si>
  <si>
    <t>INE030A01027</t>
  </si>
  <si>
    <t>Bank of Baroda</t>
  </si>
  <si>
    <t>INE028A01039</t>
  </si>
  <si>
    <t>Asian Paints Ltd</t>
  </si>
  <si>
    <t>INE021A01026</t>
  </si>
  <si>
    <t>Hindustan Petroleum Corporation Ltd</t>
  </si>
  <si>
    <t>INE094A01015</t>
  </si>
  <si>
    <t>Trent Ltd</t>
  </si>
  <si>
    <t>INE849A01020</t>
  </si>
  <si>
    <t>Ambuja Cements Ltd</t>
  </si>
  <si>
    <t>INE079A01024</t>
  </si>
  <si>
    <t>Lupin Ltd</t>
  </si>
  <si>
    <t>INE326A01037</t>
  </si>
  <si>
    <t>Kotak Mahindra Bank Ltd</t>
  </si>
  <si>
    <t>INE237A01028</t>
  </si>
  <si>
    <t>Havells India Ltd</t>
  </si>
  <si>
    <t>INE176B01034</t>
  </si>
  <si>
    <t>Bharat Petroleum Corporation Ltd</t>
  </si>
  <si>
    <t>INE029A01011</t>
  </si>
  <si>
    <t>The India Cements Ltd</t>
  </si>
  <si>
    <t>INE383A01012</t>
  </si>
  <si>
    <t>Titan Co Ltd</t>
  </si>
  <si>
    <t>INE280A01028</t>
  </si>
  <si>
    <t>Indian Oil Corporation Ltd</t>
  </si>
  <si>
    <t>INE242A01010</t>
  </si>
  <si>
    <t>Bandhan Bank Ltd</t>
  </si>
  <si>
    <t>INE545U01014</t>
  </si>
  <si>
    <t>Tata Power Co Ltd</t>
  </si>
  <si>
    <t>INE245A01021</t>
  </si>
  <si>
    <t>ACC Ltd</t>
  </si>
  <si>
    <t>INE012A01025</t>
  </si>
  <si>
    <t>Adani Ports and Special Economic Zone Ltd</t>
  </si>
  <si>
    <t>INE742F01042</t>
  </si>
  <si>
    <t>Transport Infrastructure</t>
  </si>
  <si>
    <t>JK Lakshmi Cement Ltd</t>
  </si>
  <si>
    <t>INE786A01032</t>
  </si>
  <si>
    <t>Bajaj Auto Ltd</t>
  </si>
  <si>
    <t>INE917I01010</t>
  </si>
  <si>
    <t>7.835% Lic Housing Finance Ltd 11-May-27 **</t>
  </si>
  <si>
    <t>INE115A07QO2</t>
  </si>
  <si>
    <t>Margin on Derivatives</t>
  </si>
  <si>
    <t xml:space="preserve">c) Total outstanding position (as at March 31, 2024) in Derivative Instruments (Gross Notional) </t>
  </si>
  <si>
    <t>Rs. 24,121.75 Lacs</t>
  </si>
  <si>
    <t xml:space="preserve">d) Outstanding derivative exposure as % to net assets </t>
  </si>
  <si>
    <t>e) Portfolio Turnover Ratio during the Half - year 31-Mar-2024</t>
  </si>
  <si>
    <t>f) Residual maturity / Average Maturity as on 31-Mar-2024</t>
  </si>
  <si>
    <t xml:space="preserve">g) During the month additional instances of fair valuation/deviation from valuation price provided by the valuation agencies </t>
  </si>
  <si>
    <t>Mahindra &amp; Mahindra Financial Services Ltd</t>
  </si>
  <si>
    <t>INE774D01024</t>
  </si>
  <si>
    <t>Numero Uno International Ltd ** ^^</t>
  </si>
  <si>
    <t>Globsyn Technologies Ltd ** ^^</t>
  </si>
  <si>
    <t>INE671B01034</t>
  </si>
  <si>
    <t>7.41% Indian Railway Finance Corporation Ltd (15-Oct-2026) **</t>
  </si>
  <si>
    <t>INE053F08312</t>
  </si>
  <si>
    <t>7.61% LIC Housing Finance Ltd (30-Jul-2025) **</t>
  </si>
  <si>
    <t>INE115A07PW7</t>
  </si>
  <si>
    <t>7.40% HDFC Bank Ltd (02-Jun-2025) **</t>
  </si>
  <si>
    <t>INE040A08AH8</t>
  </si>
  <si>
    <t>7.38% GOI 2027 (20-Jun-2027)</t>
  </si>
  <si>
    <t>IN0020220037</t>
  </si>
  <si>
    <t>^^ Securities are fair valued</t>
  </si>
  <si>
    <t>c) Portfolio Turnover Ratio during the Half - year 31-Mar-2024</t>
  </si>
  <si>
    <t>d) Residual maturity / Average Maturity as on 31-Mar-2024</t>
  </si>
  <si>
    <t xml:space="preserve">e) During the month additional instances of fair valuation/deviation from valuation price provided by the valuation agencies </t>
  </si>
  <si>
    <t>b) Index Futures</t>
  </si>
  <si>
    <t>Rs. 33,945.94 Lacs</t>
  </si>
  <si>
    <t>Tata Motors Ltd DVR</t>
  </si>
  <si>
    <t>IN9155A01020</t>
  </si>
  <si>
    <t>Coal India Ltd</t>
  </si>
  <si>
    <t>INE522F01014</t>
  </si>
  <si>
    <t>Consumable Fuels</t>
  </si>
  <si>
    <t>Grasim Industries Ltd</t>
  </si>
  <si>
    <t>INE047A01021</t>
  </si>
  <si>
    <t>Cipla Ltd</t>
  </si>
  <si>
    <t>INE059A01026</t>
  </si>
  <si>
    <t>ICICI Prudential Life Insurance Co Ltd</t>
  </si>
  <si>
    <t>INE726G01019</t>
  </si>
  <si>
    <t>Coromandel International Ltd</t>
  </si>
  <si>
    <t>INE169A01031</t>
  </si>
  <si>
    <t>Fertilizers &amp; Agrochemicals</t>
  </si>
  <si>
    <t>Emami Ltd</t>
  </si>
  <si>
    <t>INE548C01032</t>
  </si>
  <si>
    <t>Personal Products</t>
  </si>
  <si>
    <t>City Union Bank Ltd</t>
  </si>
  <si>
    <t>INE491A01021</t>
  </si>
  <si>
    <t>Power Grid Corporation of India Ltd</t>
  </si>
  <si>
    <t>INE752E01010</t>
  </si>
  <si>
    <t>Gujarat State Petronet Ltd</t>
  </si>
  <si>
    <t>INE246F01010</t>
  </si>
  <si>
    <t>DCB Bank Ltd</t>
  </si>
  <si>
    <t>INE503A01015</t>
  </si>
  <si>
    <t>Restaurant Brands Asia Ltd</t>
  </si>
  <si>
    <t>INE07T201019</t>
  </si>
  <si>
    <t>Hindalco Industries Ltd</t>
  </si>
  <si>
    <t>INE038A01020</t>
  </si>
  <si>
    <t>Non - Ferrous Metals</t>
  </si>
  <si>
    <t>Akzo Nobel India Ltd</t>
  </si>
  <si>
    <t>INE133A01011</t>
  </si>
  <si>
    <t>Castrol India Ltd</t>
  </si>
  <si>
    <t>INE172A01027</t>
  </si>
  <si>
    <t>Prestige Estates Projects Ltd</t>
  </si>
  <si>
    <t>INE811K01011</t>
  </si>
  <si>
    <t>Realty</t>
  </si>
  <si>
    <t>Gateway Distriparks Ltd</t>
  </si>
  <si>
    <t>INE079J01017</t>
  </si>
  <si>
    <t>TVS Holdings Ltd</t>
  </si>
  <si>
    <t>INE105A01035</t>
  </si>
  <si>
    <t>Auto Components</t>
  </si>
  <si>
    <t>Zensar Technologies Ltd</t>
  </si>
  <si>
    <t>INE520A01027</t>
  </si>
  <si>
    <t>IN9047A01011</t>
  </si>
  <si>
    <t>(b) Units of Real Estate Investment Trusts (REITs)</t>
  </si>
  <si>
    <t>Brookfield India Real Estate Trust</t>
  </si>
  <si>
    <t>INE0FDU25010</t>
  </si>
  <si>
    <t>Industry Classification</t>
  </si>
  <si>
    <t>NHPC Ltd</t>
  </si>
  <si>
    <t>INE848E01016</t>
  </si>
  <si>
    <t>Petronet LNG Ltd</t>
  </si>
  <si>
    <t>INE347G01014</t>
  </si>
  <si>
    <t>Tata Consultancy Services Ltd</t>
  </si>
  <si>
    <t>INE467B01029</t>
  </si>
  <si>
    <t>Colgate Palmolive (India) Ltd</t>
  </si>
  <si>
    <t>INE259A01022</t>
  </si>
  <si>
    <t>CESC Ltd</t>
  </si>
  <si>
    <t>INE486A01021</t>
  </si>
  <si>
    <t>360 One Wam Ltd</t>
  </si>
  <si>
    <t>INE466L01038</t>
  </si>
  <si>
    <t>Capital Markets</t>
  </si>
  <si>
    <t>Chambal Fertilizers &amp; Chemicals Ltd</t>
  </si>
  <si>
    <t>INE085A01013</t>
  </si>
  <si>
    <t>Mahanagar Gas Ltd</t>
  </si>
  <si>
    <t>INE002S01010</t>
  </si>
  <si>
    <t>Rallis India Ltd</t>
  </si>
  <si>
    <t>INE613A01020</t>
  </si>
  <si>
    <t>Finolex Industries Ltd</t>
  </si>
  <si>
    <t>INE183A01024</t>
  </si>
  <si>
    <t>Embassy Office Parks REIT</t>
  </si>
  <si>
    <t>INE041025011</t>
  </si>
  <si>
    <t>Foreign Equity Securities</t>
  </si>
  <si>
    <t>Mediatek Inc</t>
  </si>
  <si>
    <t>TW0002454006</t>
  </si>
  <si>
    <t>IT - Hardware</t>
  </si>
  <si>
    <t>Unilever PLC, (ADR)</t>
  </si>
  <si>
    <t>US9047677045</t>
  </si>
  <si>
    <t>Food Products</t>
  </si>
  <si>
    <t>Novatek Microelectronics Corp. Ltd</t>
  </si>
  <si>
    <t>TW0003034005</t>
  </si>
  <si>
    <t>Primax Electronics Ltd</t>
  </si>
  <si>
    <t>TW0004915004</t>
  </si>
  <si>
    <t>Hyundai Motor Co Ltd</t>
  </si>
  <si>
    <t>KR7005380001</t>
  </si>
  <si>
    <t>Cognizant Technology Solutions Corp., A</t>
  </si>
  <si>
    <t>US1924461023</t>
  </si>
  <si>
    <t>Fila Holdings Corp</t>
  </si>
  <si>
    <t>KR7081660003</t>
  </si>
  <si>
    <t>Health &amp; Happiness H&amp;H International Holdings Ltd</t>
  </si>
  <si>
    <t>KYG4387E1070</t>
  </si>
  <si>
    <t>SK Telecom Co Ltd</t>
  </si>
  <si>
    <t>KR7017670001</t>
  </si>
  <si>
    <t>Thai Beverage Pcl</t>
  </si>
  <si>
    <t>TH0902010014</t>
  </si>
  <si>
    <t>Xtep International Holdings Ltd</t>
  </si>
  <si>
    <t>KYG982771092</t>
  </si>
  <si>
    <t>Xinyi Solar Holdings Ltd</t>
  </si>
  <si>
    <t>KYG9829N1025</t>
  </si>
  <si>
    <t>Industrial Manufacturing</t>
  </si>
  <si>
    <t>Hon Hai Precision Industry Co Ltd</t>
  </si>
  <si>
    <t>TW0002317005</t>
  </si>
  <si>
    <t>Foreign Mutual Fund Units</t>
  </si>
  <si>
    <t>YUANTA/P-SHRS TW DVD PLUS ETF</t>
  </si>
  <si>
    <t>TW0000056001</t>
  </si>
  <si>
    <t>Foreign Mutual Fund</t>
  </si>
  <si>
    <t>Indiamart Intermesh Ltd</t>
  </si>
  <si>
    <t>INE933S01016</t>
  </si>
  <si>
    <t>Mphasis Ltd</t>
  </si>
  <si>
    <t>INE356A01018</t>
  </si>
  <si>
    <t>Rategain Travel Technologies Ltd</t>
  </si>
  <si>
    <t>INE0CLI01024</t>
  </si>
  <si>
    <t>CE Info Systems Ltd</t>
  </si>
  <si>
    <t>INE0BV301023</t>
  </si>
  <si>
    <t>Info Edge (India) Ltd</t>
  </si>
  <si>
    <t>INE663F01024</t>
  </si>
  <si>
    <t>Birlasoft Ltd</t>
  </si>
  <si>
    <t>INE836A01035</t>
  </si>
  <si>
    <t>Coforge Ltd</t>
  </si>
  <si>
    <t>INE591G01017</t>
  </si>
  <si>
    <t>Intellect Design Arena Ltd</t>
  </si>
  <si>
    <t>INE306R01017</t>
  </si>
  <si>
    <t>Tata Technologies Ltd</t>
  </si>
  <si>
    <t>INE142M01025</t>
  </si>
  <si>
    <t>FSN E-Commerce Ventures Ltd</t>
  </si>
  <si>
    <t>INE388Y01029</t>
  </si>
  <si>
    <t>Tanla Platforms Ltd</t>
  </si>
  <si>
    <t>INE483C01032</t>
  </si>
  <si>
    <t>Firstsource Solutions Ltd</t>
  </si>
  <si>
    <t>INE684F01012</t>
  </si>
  <si>
    <t>Cyient Ltd</t>
  </si>
  <si>
    <t>INE136B01020</t>
  </si>
  <si>
    <t>Persistent Systems Ltd</t>
  </si>
  <si>
    <t>INE262H01021</t>
  </si>
  <si>
    <t>One 97 Communications Ltd</t>
  </si>
  <si>
    <t>INE982J01020</t>
  </si>
  <si>
    <t>eMudhra Ltd</t>
  </si>
  <si>
    <t>INE01QM01018</t>
  </si>
  <si>
    <t>Netweb Technologies India Ltd</t>
  </si>
  <si>
    <t>INE0NT901020</t>
  </si>
  <si>
    <t>Ltimindtree Ltd</t>
  </si>
  <si>
    <t>INE214T01019</t>
  </si>
  <si>
    <t>Tracxn Technologies Ltd</t>
  </si>
  <si>
    <t>INE0HMF01019</t>
  </si>
  <si>
    <t>Xelpmoc Design and Tech Ltd</t>
  </si>
  <si>
    <t>INE01P501012</t>
  </si>
  <si>
    <t>Freshworks Inc</t>
  </si>
  <si>
    <t>US3580541049</t>
  </si>
  <si>
    <t>Amazon.com INC</t>
  </si>
  <si>
    <t>US0231351067</t>
  </si>
  <si>
    <t>Meta Platforms Inc</t>
  </si>
  <si>
    <t>US30303M1027</t>
  </si>
  <si>
    <t>Microsoft Corp</t>
  </si>
  <si>
    <t>US5949181045</t>
  </si>
  <si>
    <t>Alphabet Inc</t>
  </si>
  <si>
    <t>US02079K3059</t>
  </si>
  <si>
    <t>Apple Inc</t>
  </si>
  <si>
    <t>US0378331005</t>
  </si>
  <si>
    <t>Alibaba Group Holding Ltd</t>
  </si>
  <si>
    <t>KYG017191142</t>
  </si>
  <si>
    <t>Tencent Holdings Ltd</t>
  </si>
  <si>
    <t>KYG875721634</t>
  </si>
  <si>
    <t>Zoom Video Communications Inc</t>
  </si>
  <si>
    <t>US98980L1017</t>
  </si>
  <si>
    <t>Franklin Technology Fund, Class I (Acc)</t>
  </si>
  <si>
    <t>LU0626261944</t>
  </si>
  <si>
    <t>Equitas Small Finance Bank Ltd</t>
  </si>
  <si>
    <t>INE063P01018</t>
  </si>
  <si>
    <t>Brigade Enterprises Ltd</t>
  </si>
  <si>
    <t>INE791I01019</t>
  </si>
  <si>
    <t>Kalyan Jewellers India Ltd</t>
  </si>
  <si>
    <t>INE303R01014</t>
  </si>
  <si>
    <t>Multi Commodity Exchange Of India Ltd</t>
  </si>
  <si>
    <t>INE745G01035</t>
  </si>
  <si>
    <t>Deepak Nitrite Ltd</t>
  </si>
  <si>
    <t>INE288B01029</t>
  </si>
  <si>
    <t>Chemicals &amp; Petrochemicals</t>
  </si>
  <si>
    <t>Karur Vysya Bank Ltd</t>
  </si>
  <si>
    <t>INE036D01028</t>
  </si>
  <si>
    <t>Aster DM Healthcare Ltd</t>
  </si>
  <si>
    <t>INE914M01019</t>
  </si>
  <si>
    <t>KPIT Technologies Ltd</t>
  </si>
  <si>
    <t>INE04I401011</t>
  </si>
  <si>
    <t>J.B. Chemicals &amp; Pharmaceuticals Ltd</t>
  </si>
  <si>
    <t>INE572A01036</t>
  </si>
  <si>
    <t>Carborundum Universal Ltd</t>
  </si>
  <si>
    <t>INE120A01034</t>
  </si>
  <si>
    <t>Blue Star Ltd</t>
  </si>
  <si>
    <t>INE472A01039</t>
  </si>
  <si>
    <t>Sobha Ltd</t>
  </si>
  <si>
    <t>INE671H01015</t>
  </si>
  <si>
    <t>K.P.R. Mill Ltd</t>
  </si>
  <si>
    <t>INE930H01031</t>
  </si>
  <si>
    <t>Textiles &amp; Apparels</t>
  </si>
  <si>
    <t>Ahluwalia Contracts (India) Ltd</t>
  </si>
  <si>
    <t>INE758C01029</t>
  </si>
  <si>
    <t>CCL Products (India) Ltd</t>
  </si>
  <si>
    <t>INE421D01022</t>
  </si>
  <si>
    <t>Techno Electric &amp; Engineering Co Ltd</t>
  </si>
  <si>
    <t>INE285K01026</t>
  </si>
  <si>
    <t>Chemplast Sanmar Ltd</t>
  </si>
  <si>
    <t>INE488A01050</t>
  </si>
  <si>
    <t>Mrs Bectors Food Specialities Ltd</t>
  </si>
  <si>
    <t>INE495P01012</t>
  </si>
  <si>
    <t>Finolex Cables Ltd</t>
  </si>
  <si>
    <t>INE235A01022</t>
  </si>
  <si>
    <t>Ion Exchange (India) Ltd</t>
  </si>
  <si>
    <t>INE570A01022</t>
  </si>
  <si>
    <t>Other Utilities</t>
  </si>
  <si>
    <t>KNR Constructions Ltd</t>
  </si>
  <si>
    <t>INE634I01029</t>
  </si>
  <si>
    <t>Lemon Tree Hotels Ltd</t>
  </si>
  <si>
    <t>INE970X01018</t>
  </si>
  <si>
    <t>Syrma SGS Technology Ltd</t>
  </si>
  <si>
    <t>INE0DYJ01015</t>
  </si>
  <si>
    <t>Exide Industries Ltd</t>
  </si>
  <si>
    <t>INE302A01020</t>
  </si>
  <si>
    <t>Titagarh Rail Systems Ltd</t>
  </si>
  <si>
    <t>INE615H01020</t>
  </si>
  <si>
    <t>Tube Investments of India Ltd</t>
  </si>
  <si>
    <t>INE974X01010</t>
  </si>
  <si>
    <t>Data Patterns India Ltd</t>
  </si>
  <si>
    <t>INE0IX101010</t>
  </si>
  <si>
    <t>Cholamandalam Financial Holdings Ltd</t>
  </si>
  <si>
    <t>INE149A01033</t>
  </si>
  <si>
    <t>Nesco Ltd</t>
  </si>
  <si>
    <t>INE317F01035</t>
  </si>
  <si>
    <t>Praj Industries Ltd</t>
  </si>
  <si>
    <t>INE074A01025</t>
  </si>
  <si>
    <t>Pricol Ltd</t>
  </si>
  <si>
    <t>INE726V01018</t>
  </si>
  <si>
    <t>Apollo Pipes Ltd</t>
  </si>
  <si>
    <t>INE126J01016</t>
  </si>
  <si>
    <t>Tega Industries Ltd</t>
  </si>
  <si>
    <t>INE011K01018</t>
  </si>
  <si>
    <t>Anand Rathi Wealth Ltd</t>
  </si>
  <si>
    <t>INE463V01026</t>
  </si>
  <si>
    <t>Amara Raja Energy And Mobility Ltd</t>
  </si>
  <si>
    <t>INE885A01032</t>
  </si>
  <si>
    <t>Karnataka Bank Ltd</t>
  </si>
  <si>
    <t>INE614B01018</t>
  </si>
  <si>
    <t>S J S Enterprises Ltd</t>
  </si>
  <si>
    <t>INE284S01014</t>
  </si>
  <si>
    <t>Elecon Engineering Co Ltd</t>
  </si>
  <si>
    <t>INE205B01023</t>
  </si>
  <si>
    <t>Kirloskar Pneumatic Co Ltd</t>
  </si>
  <si>
    <t>INE811A01020</t>
  </si>
  <si>
    <t>GHCL Ltd</t>
  </si>
  <si>
    <t>INE539A01019</t>
  </si>
  <si>
    <t>Hitachi Energy India Ltd</t>
  </si>
  <si>
    <t>INE07Y701011</t>
  </si>
  <si>
    <t>Electrical Equipment</t>
  </si>
  <si>
    <t>TTK Prestige Ltd</t>
  </si>
  <si>
    <t>INE690A01028</t>
  </si>
  <si>
    <t>MTAR Technologies Ltd</t>
  </si>
  <si>
    <t>INE864I01014</t>
  </si>
  <si>
    <t>TV Today Network Ltd</t>
  </si>
  <si>
    <t>INE038F01029</t>
  </si>
  <si>
    <t>Entertainment</t>
  </si>
  <si>
    <t>NCC Ltd</t>
  </si>
  <si>
    <t>INE868B01028</t>
  </si>
  <si>
    <t>Ujjivan Small Finance Bank Ltd</t>
  </si>
  <si>
    <t>INE551W01018</t>
  </si>
  <si>
    <t>Indoco Remedies Ltd</t>
  </si>
  <si>
    <t>INE873D01024</t>
  </si>
  <si>
    <t>Fusion Micro Finance Ltd</t>
  </si>
  <si>
    <t>INE139R01012</t>
  </si>
  <si>
    <t>Kirloskar Brothers Ltd</t>
  </si>
  <si>
    <t>INE732A01036</t>
  </si>
  <si>
    <t>Devyani International Ltd</t>
  </si>
  <si>
    <t>INE872J01023</t>
  </si>
  <si>
    <t>Vishnu Chemicals Ltd</t>
  </si>
  <si>
    <t>INE270I01022</t>
  </si>
  <si>
    <t>Concord Biotech Ltd</t>
  </si>
  <si>
    <t>INE338H01029</t>
  </si>
  <si>
    <t>Symphony Ltd</t>
  </si>
  <si>
    <t>INE225D01027</t>
  </si>
  <si>
    <t>V.I.P. Industries Ltd</t>
  </si>
  <si>
    <t>INE054A01027</t>
  </si>
  <si>
    <t>S P Apparels Ltd</t>
  </si>
  <si>
    <t>INE212I01016</t>
  </si>
  <si>
    <t>Music Broadcast Ltd (Non- Convertible Preference Shares)</t>
  </si>
  <si>
    <t>INE919I04010</t>
  </si>
  <si>
    <t>Campus Activewear Ltd</t>
  </si>
  <si>
    <t>INE278Y01022</t>
  </si>
  <si>
    <t>SBFC Finance Ltd</t>
  </si>
  <si>
    <t>INE423Y01016</t>
  </si>
  <si>
    <t>TVS Supply Chain Solutions Ltd</t>
  </si>
  <si>
    <t>INE395N01027</t>
  </si>
  <si>
    <t>IN002023X443</t>
  </si>
  <si>
    <t>Federal Bank Ltd</t>
  </si>
  <si>
    <t>INE171A01029</t>
  </si>
  <si>
    <t>REC Ltd</t>
  </si>
  <si>
    <t>INE020B01018</t>
  </si>
  <si>
    <t>Cummins India Ltd</t>
  </si>
  <si>
    <t>INE298A01020</t>
  </si>
  <si>
    <t>Indian Hotels Co Ltd</t>
  </si>
  <si>
    <t>INE053A01029</t>
  </si>
  <si>
    <t>CG Power and Industrial Solutions Ltd</t>
  </si>
  <si>
    <t>INE067A01029</t>
  </si>
  <si>
    <t>IPCA Laboratories Ltd</t>
  </si>
  <si>
    <t>INE571A01038</t>
  </si>
  <si>
    <t>J.K. Cement Ltd</t>
  </si>
  <si>
    <t>INE823G01014</t>
  </si>
  <si>
    <t>Max Healthcare Institute Ltd</t>
  </si>
  <si>
    <t>INE027H01010</t>
  </si>
  <si>
    <t>Max Financial Services Ltd</t>
  </si>
  <si>
    <t>INE180A01020</t>
  </si>
  <si>
    <t>Sundram Fasteners Ltd</t>
  </si>
  <si>
    <t>INE387A01021</t>
  </si>
  <si>
    <t>Oberoi Realty Ltd</t>
  </si>
  <si>
    <t>INE093I01010</t>
  </si>
  <si>
    <t>Phoenix Mills Ltd</t>
  </si>
  <si>
    <t>INE211B01039</t>
  </si>
  <si>
    <t>Alkem Laboratories Ltd</t>
  </si>
  <si>
    <t>INE540L01014</t>
  </si>
  <si>
    <t>Abbott India Ltd</t>
  </si>
  <si>
    <t>INE358A01014</t>
  </si>
  <si>
    <t>Dixon Technologies (India) Ltd</t>
  </si>
  <si>
    <t>INE935N01020</t>
  </si>
  <si>
    <t>Page Industries Ltd</t>
  </si>
  <si>
    <t>INE761H01022</t>
  </si>
  <si>
    <t>The Ramco Cements Ltd</t>
  </si>
  <si>
    <t>INE331A01037</t>
  </si>
  <si>
    <t>PI Industries Ltd</t>
  </si>
  <si>
    <t>INE603J01030</t>
  </si>
  <si>
    <t>United Breweries Ltd</t>
  </si>
  <si>
    <t>INE686F01025</t>
  </si>
  <si>
    <t>Ajanta Pharma Ltd</t>
  </si>
  <si>
    <t>INE031B01049</t>
  </si>
  <si>
    <t>Motherson Sumi Wiring India Ltd</t>
  </si>
  <si>
    <t>INE0FS801015</t>
  </si>
  <si>
    <t>Escorts Kubota Ltd</t>
  </si>
  <si>
    <t>INE042A01014</t>
  </si>
  <si>
    <t>Agricultural, Commercial &amp; Construction Vehicles</t>
  </si>
  <si>
    <t>Endurance Technologies Ltd</t>
  </si>
  <si>
    <t>INE913H01037</t>
  </si>
  <si>
    <t>SKF India Ltd</t>
  </si>
  <si>
    <t>INE640A01023</t>
  </si>
  <si>
    <t>Laurus Labs Ltd</t>
  </si>
  <si>
    <t>INE947Q01028</t>
  </si>
  <si>
    <t>Apollo Tyres Ltd</t>
  </si>
  <si>
    <t>INE438A01022</t>
  </si>
  <si>
    <t>L&amp;T Finance Holdings Ltd</t>
  </si>
  <si>
    <t>INE498L01015</t>
  </si>
  <si>
    <t>APL Apollo Tubes Ltd</t>
  </si>
  <si>
    <t>INE702C01027</t>
  </si>
  <si>
    <t>Kajaria Ceramics Ltd</t>
  </si>
  <si>
    <t>INE217B01036</t>
  </si>
  <si>
    <t>Indraprastha Gas Ltd</t>
  </si>
  <si>
    <t>INE203G01027</t>
  </si>
  <si>
    <t>Whirlpool Of India Ltd</t>
  </si>
  <si>
    <t>INE716A01013</t>
  </si>
  <si>
    <t>Bharat Forge Ltd</t>
  </si>
  <si>
    <t>INE465A01025</t>
  </si>
  <si>
    <t>EPL Ltd</t>
  </si>
  <si>
    <t>INE255A01020</t>
  </si>
  <si>
    <t>Bosch Ltd</t>
  </si>
  <si>
    <t>INE323A01026</t>
  </si>
  <si>
    <t>Uno Minda Ltd</t>
  </si>
  <si>
    <t>INE405E01023</t>
  </si>
  <si>
    <t>* Less than 0.01%</t>
  </si>
  <si>
    <t>Piramal Pharma Ltd</t>
  </si>
  <si>
    <t>INE0DK501011</t>
  </si>
  <si>
    <t>TVS Motor Co Ltd</t>
  </si>
  <si>
    <t>INE494B01023</t>
  </si>
  <si>
    <t>Unichem Laboratories Ltd</t>
  </si>
  <si>
    <t>INE351A01035</t>
  </si>
  <si>
    <t>Somany Ceramics Ltd</t>
  </si>
  <si>
    <t>INE355A01028</t>
  </si>
  <si>
    <t>Chennai Interactive Business Services Pvt Ltd ** ^^</t>
  </si>
  <si>
    <t>Analog Devices Inc</t>
  </si>
  <si>
    <t>US0326541051</t>
  </si>
  <si>
    <t>KEI Industries Ltd</t>
  </si>
  <si>
    <t>INE878B01027</t>
  </si>
  <si>
    <t>Samvardhana Motherson International Ltd</t>
  </si>
  <si>
    <t>INE775A01035</t>
  </si>
  <si>
    <t>Interglobe Aviation Ltd</t>
  </si>
  <si>
    <t>INE646L01027</t>
  </si>
  <si>
    <t>Dalmia Bharat Ltd</t>
  </si>
  <si>
    <t>INE00R701025</t>
  </si>
  <si>
    <t>Kansai Nerolac Paints Ltd</t>
  </si>
  <si>
    <t>INE531A01024</t>
  </si>
  <si>
    <t>Aditya Birla Fashion and Retail Ltd</t>
  </si>
  <si>
    <t>INE647O01011</t>
  </si>
  <si>
    <t>Quantum Information Systems ** ^^</t>
  </si>
  <si>
    <t>Godrej Consumer Products Ltd</t>
  </si>
  <si>
    <t>INE102D01028</t>
  </si>
  <si>
    <t>Delhivery Ltd</t>
  </si>
  <si>
    <t>INE148O01028</t>
  </si>
  <si>
    <t>SBI Life Insurance Co Ltd</t>
  </si>
  <si>
    <t>INE123W01016</t>
  </si>
  <si>
    <t>LIC Housing Finance Ltd</t>
  </si>
  <si>
    <t>INE115A01026</t>
  </si>
  <si>
    <t>Ashok Leyland Ltd</t>
  </si>
  <si>
    <t>INE208A01029</t>
  </si>
  <si>
    <t>JSW Infrastructure Ltd</t>
  </si>
  <si>
    <t>INE880J01026</t>
  </si>
  <si>
    <t>India Shelter Finance Corporation Ltd</t>
  </si>
  <si>
    <t>INE922K01024</t>
  </si>
  <si>
    <t>Eicher Motors Ltd</t>
  </si>
  <si>
    <t>INE066A01021</t>
  </si>
  <si>
    <t>Cholamandalam Investment and Finance Co Ltd</t>
  </si>
  <si>
    <t>INE121A01024</t>
  </si>
  <si>
    <t>Balkrishna Industries Ltd</t>
  </si>
  <si>
    <t>INE787D01026</t>
  </si>
  <si>
    <t>Dabur India Ltd</t>
  </si>
  <si>
    <t>INE016A01026</t>
  </si>
  <si>
    <t>Bajaj Finance Ltd</t>
  </si>
  <si>
    <t>INE296A01024</t>
  </si>
  <si>
    <t>Mankind Pharma Ltd</t>
  </si>
  <si>
    <t>INE634S01028</t>
  </si>
  <si>
    <t>Torrent Pharmaceuticals Ltd</t>
  </si>
  <si>
    <t>INE685A01028</t>
  </si>
  <si>
    <t>M M Forgings Ltd</t>
  </si>
  <si>
    <t>INE227C01017</t>
  </si>
  <si>
    <t>Avalon Technologies Ltd</t>
  </si>
  <si>
    <t>INE0LCL01028</t>
  </si>
  <si>
    <t>NRB Bearings Ltd</t>
  </si>
  <si>
    <t>INE349A01021</t>
  </si>
  <si>
    <t>Tata Consumer Products Ltd</t>
  </si>
  <si>
    <t>INE192A01025</t>
  </si>
  <si>
    <t>Taiwan Semiconductor Manufacturing Co. Ltd</t>
  </si>
  <si>
    <t>TW0002330008</t>
  </si>
  <si>
    <t>Samsung Electronics Co. Ltd</t>
  </si>
  <si>
    <t>KR7005930003</t>
  </si>
  <si>
    <t>AIA Group Ltd</t>
  </si>
  <si>
    <t>HK0000069689</t>
  </si>
  <si>
    <t>SK Hynix Inc</t>
  </si>
  <si>
    <t>KR7000660001</t>
  </si>
  <si>
    <t>Sumber Alfaria Trijaya Tbk PT</t>
  </si>
  <si>
    <t>ID1000128705</t>
  </si>
  <si>
    <t>Bank Central Asia Tbk Pt</t>
  </si>
  <si>
    <t>ID1000109507</t>
  </si>
  <si>
    <t>Budweiser Brewing Co APAC Ltd</t>
  </si>
  <si>
    <t>KYG1674K1013</t>
  </si>
  <si>
    <t>Techtronic Industries Co. Ltd</t>
  </si>
  <si>
    <t>HK0669013440</t>
  </si>
  <si>
    <t>Minor International Pcl, Fgn.</t>
  </si>
  <si>
    <t>TH0128B10Z17</t>
  </si>
  <si>
    <t>Samsung Sdi Co Ltd</t>
  </si>
  <si>
    <t>KR7006400006</t>
  </si>
  <si>
    <t>SM Investments Corp</t>
  </si>
  <si>
    <t>PHY806761029</t>
  </si>
  <si>
    <t>Yum China Holdings INC</t>
  </si>
  <si>
    <t>US98850P1093</t>
  </si>
  <si>
    <t>DBS Group Holdings Ltd</t>
  </si>
  <si>
    <t>SG1L01001701</t>
  </si>
  <si>
    <t>Makemytrip Ltd</t>
  </si>
  <si>
    <t>MU0295S00016</t>
  </si>
  <si>
    <t>China Merchants Bank Co Ltd</t>
  </si>
  <si>
    <t>CNE1000002M1</t>
  </si>
  <si>
    <t>Meituan</t>
  </si>
  <si>
    <t>KYG596691041</t>
  </si>
  <si>
    <t>LG Chem Ltd</t>
  </si>
  <si>
    <t>KR7051910008</t>
  </si>
  <si>
    <t>Midea Group Co Ltd</t>
  </si>
  <si>
    <t>CNE100001QQ5</t>
  </si>
  <si>
    <t>Bangkok Dusit Medical Services Pcl</t>
  </si>
  <si>
    <t>TH0264A10Z12</t>
  </si>
  <si>
    <t>Shenzhen Inovance Technology Co Ltd</t>
  </si>
  <si>
    <t>CNE100000V46</t>
  </si>
  <si>
    <t>Bank Rakyat Indonesia Persero Tbk Pt</t>
  </si>
  <si>
    <t>ID1000118201</t>
  </si>
  <si>
    <t>China Mengniu Dairy Co. Ltd</t>
  </si>
  <si>
    <t>KYG210961051</t>
  </si>
  <si>
    <t>Agricultural Food &amp; other Products</t>
  </si>
  <si>
    <t>Adani Enterprises Ltd</t>
  </si>
  <si>
    <t>INE423A01024</t>
  </si>
  <si>
    <t>Metals &amp; Minerals Trading</t>
  </si>
  <si>
    <t>Nestle India Ltd</t>
  </si>
  <si>
    <t>INE239A01024</t>
  </si>
  <si>
    <t>Bajaj Finserv Ltd</t>
  </si>
  <si>
    <t>INE918I01026</t>
  </si>
  <si>
    <t>JSW Steel Ltd</t>
  </si>
  <si>
    <t>INE019A01038</t>
  </si>
  <si>
    <t>Wipro Ltd</t>
  </si>
  <si>
    <t>INE075A01022</t>
  </si>
  <si>
    <t>Shriram Finance Ltd</t>
  </si>
  <si>
    <t>INE721A01013</t>
  </si>
  <si>
    <t>Hero MotoCorp Ltd</t>
  </si>
  <si>
    <t>INE158A01026</t>
  </si>
  <si>
    <t>Britannia Industries Ltd</t>
  </si>
  <si>
    <t>INE216A01030</t>
  </si>
  <si>
    <t>Divi's Laboratories Ltd</t>
  </si>
  <si>
    <t>INE361B01024</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</si>
  <si>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</si>
  <si>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</si>
  <si>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</si>
  <si>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</si>
  <si>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</si>
  <si>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</si>
  <si>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</si>
  <si>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</si>
  <si>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</si>
  <si>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</si>
  <si>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</si>
  <si>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</si>
  <si>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</si>
  <si>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</si>
  <si>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</si>
  <si>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</si>
  <si>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</si>
  <si>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</si>
  <si>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</si>
  <si>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</si>
  <si>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 xml:space="preserve">i) Risk-o-meter </t>
  </si>
  <si>
    <t>Primary Benchmark: Nifty Equity Savings Index</t>
  </si>
  <si>
    <t>Risk level based on portfolio as on March 31, 2024</t>
  </si>
  <si>
    <t>Risk level of primary benchmark as on March 31, 2024</t>
  </si>
  <si>
    <t xml:space="preserve">f) Risk-o-meter </t>
  </si>
  <si>
    <t>Primary Benchmark: CRISIL Hybrid 35+65 - Aggressive Index</t>
  </si>
  <si>
    <t>Primary Benchmark: Nifty 50 Hybrid Composite Debt 50:50 Index</t>
  </si>
  <si>
    <t xml:space="preserve">e) Risk-o-meter </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</si>
  <si>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</si>
  <si>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</si>
  <si>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</si>
  <si>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</si>
  <si>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</si>
  <si>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</si>
  <si>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</si>
  <si>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</si>
  <si>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</si>
  <si>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</si>
  <si>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</si>
  <si>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</si>
  <si>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</si>
  <si>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</si>
  <si>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</si>
  <si>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</si>
  <si>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</si>
  <si>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</si>
  <si>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</si>
  <si>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</si>
  <si>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All Plans under Franklin India Life Stage Fund of Funds (FILSF) were merged with Franklin India Dynamic Asset Allocation Fund of Funds (FIDAAF) as on December 19, 2022.</t>
  </si>
  <si>
    <t>ICICI Prudential Short Term Fund Direct - Growth Plan</t>
  </si>
  <si>
    <t>SBI Short Term Debt Fund Direct - Growth Plan</t>
  </si>
  <si>
    <t>Franklin India Dynamic Asset Allocation Fund Of Funds **</t>
  </si>
  <si>
    <t>$$$ This scheme is under winding-up and SBI Funds Management Private Limited has been appointed as the liquidator as per the order of Hon'ble Supreme Court dated February 12, 2021.</t>
  </si>
  <si>
    <t xml:space="preserve">d) During the month additional instances of fair valuation/deviation from valuation price provided by the valuation agencies </t>
  </si>
  <si>
    <t>Franklin India Feeder - Templeton European Opportunities Fund</t>
  </si>
  <si>
    <t>Franklin India ELSS Tax Saver Fund (Formerly known as Franklin India TAXSHIELD) ^</t>
  </si>
  <si>
    <t>Franklin India NSE Nifty 50 Index Fund (Formerly known as Franklin India Index Fund – NSE Nifty Plan) ^</t>
  </si>
  <si>
    <t>Franklin India Flexi Cap Fund ( Formerly known as Franklin India Equity Fund) ^</t>
  </si>
  <si>
    <t>ISIN</t>
  </si>
  <si>
    <t>Qunatity Lent</t>
  </si>
  <si>
    <t>Market Value (Rs in Lakhs)</t>
  </si>
  <si>
    <t>e) Details of securities lent under Securities Lending and Borrowing as on March 31, 2024</t>
  </si>
  <si>
    <t>Quantity Lent</t>
  </si>
  <si>
    <t>Foreign ETF</t>
  </si>
  <si>
    <t>Nifty Index Future  - 25-April-24</t>
  </si>
  <si>
    <t xml:space="preserve">(b) Unlisted *** </t>
  </si>
  <si>
    <t xml:space="preserve">g) Risk-o-meter </t>
  </si>
  <si>
    <t>As on 30-Sep-2023 #</t>
  </si>
  <si>
    <t># Non-business day NAV. Computed for disclosure purposes only.</t>
  </si>
  <si>
    <t>Franklin India Liquid Fund</t>
  </si>
  <si>
    <t>Rating</t>
  </si>
  <si>
    <t>INE261F08BK1</t>
  </si>
  <si>
    <t>7.69% National Bank For Agriculture &amp; Rural Development (29-May-2024) **</t>
  </si>
  <si>
    <t>INE018E08250</t>
  </si>
  <si>
    <t>5.55% SBI Cards and Payment Services Ltd (14-Jun-2024) **</t>
  </si>
  <si>
    <t>Certificate of Deposit</t>
  </si>
  <si>
    <t>INE040A16EO9</t>
  </si>
  <si>
    <t>HDFC Bank Ltd (28-May-2024) **</t>
  </si>
  <si>
    <t>CRISIL A1+</t>
  </si>
  <si>
    <t>INE476A16XW8</t>
  </si>
  <si>
    <t>Canara Bank (11-Jun-2024) **</t>
  </si>
  <si>
    <t>INE160A16OO4</t>
  </si>
  <si>
    <t>Punjab National Bank (13-Jun-2024) **</t>
  </si>
  <si>
    <t>CARE A1+</t>
  </si>
  <si>
    <t>INE028A16EO4</t>
  </si>
  <si>
    <t>Bank of Baroda (02-May-2024) **</t>
  </si>
  <si>
    <t>IND A1+</t>
  </si>
  <si>
    <t>INE238AD6660</t>
  </si>
  <si>
    <t>Axis Bank Ltd (13-May-2024) **</t>
  </si>
  <si>
    <t>INE028A16EV9</t>
  </si>
  <si>
    <t>Bank of Baroda (21-May-2024) **</t>
  </si>
  <si>
    <t>INE171A16LM1</t>
  </si>
  <si>
    <t>Federal Bank Ltd (07-May-2024) **</t>
  </si>
  <si>
    <t>INE476A16XM9</t>
  </si>
  <si>
    <t>Canara Bank (08-May-2024) **</t>
  </si>
  <si>
    <t>INE692A16GW5</t>
  </si>
  <si>
    <t>Union Bank of India (22-May-2024) **</t>
  </si>
  <si>
    <t>INE028A16FD4</t>
  </si>
  <si>
    <t>Bank of Baroda (05-Jun-2024) **</t>
  </si>
  <si>
    <t>INE476A16XY4</t>
  </si>
  <si>
    <t>Canara Bank (13-Jun-2024) **</t>
  </si>
  <si>
    <t>Commercial Paper</t>
  </si>
  <si>
    <t>INE572E14JB4</t>
  </si>
  <si>
    <t>PNB Housing Finance Ltd (11-Jun-2024) **@</t>
  </si>
  <si>
    <t>INE514E14RO2</t>
  </si>
  <si>
    <t>Export-Import Bank Of India (20-Jun-2024) **@</t>
  </si>
  <si>
    <t>INE824H14NS8</t>
  </si>
  <si>
    <t>Julius Baer Capital (India) Pvt Ltd (12-Apr-2024) **@</t>
  </si>
  <si>
    <t>ICRA A1+</t>
  </si>
  <si>
    <t>INE110O14BU9</t>
  </si>
  <si>
    <t>Axis Securities Ltd (19-Apr-2024) **@</t>
  </si>
  <si>
    <t>INE261F14KS3</t>
  </si>
  <si>
    <t>National Bank For Agriculture &amp; Rural Development (25-Apr-2024) **@</t>
  </si>
  <si>
    <t>INE860H142B2</t>
  </si>
  <si>
    <t>Aditya Birla Finance Ltd (25-Apr-2024) **@</t>
  </si>
  <si>
    <t>INE929O14BJ5</t>
  </si>
  <si>
    <t>Reliance Retail Ventures Ltd (15-May-2024) **@</t>
  </si>
  <si>
    <t>INE824H14OG1</t>
  </si>
  <si>
    <t>Julius Baer Capital (India) Pvt Ltd (23-May-2024) **@</t>
  </si>
  <si>
    <t>INE261F14LD3</t>
  </si>
  <si>
    <t>National Bank For Agriculture &amp; Rural Development (05-Jun-2024) **@</t>
  </si>
  <si>
    <t>INE296A14XJ2</t>
  </si>
  <si>
    <t>Bajaj Finance Ltd (05-Jun-2024) **@</t>
  </si>
  <si>
    <t>INE860H142S6</t>
  </si>
  <si>
    <t>Aditya Birla Finance Ltd (11-Jun-2024) **@</t>
  </si>
  <si>
    <t>INE01C314759</t>
  </si>
  <si>
    <t>Bajaj Financial Securities Ltd (12-Jun-2024) **@</t>
  </si>
  <si>
    <t>IN002023X534</t>
  </si>
  <si>
    <t>91 DTB (13-Jun-2024)</t>
  </si>
  <si>
    <t>IN002023X476</t>
  </si>
  <si>
    <t>91 DTB (16-May-2024)</t>
  </si>
  <si>
    <t>IN002023X542</t>
  </si>
  <si>
    <t>91 DTB (20-Jun-2024)</t>
  </si>
  <si>
    <t>IN002023Y391</t>
  </si>
  <si>
    <t>182 DTB (20-Jun-2024)</t>
  </si>
  <si>
    <t>IN002023Y334</t>
  </si>
  <si>
    <t>182 DTB (09-May-2024)</t>
  </si>
  <si>
    <t>IN002023Y375</t>
  </si>
  <si>
    <t>182 DTB (06-Jun-2024)</t>
  </si>
  <si>
    <t>IN002023X435</t>
  </si>
  <si>
    <t>91 DTB (18-Apr-2024)</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</si>
  <si>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</si>
  <si>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</si>
  <si>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</si>
  <si>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</si>
  <si>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</si>
  <si>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</si>
  <si>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As on 30-Sep-2023</t>
  </si>
  <si>
    <t xml:space="preserve">      Regular Plan Daily IDCW Reinvestment Option</t>
  </si>
  <si>
    <t>1509.5732 #</t>
  </si>
  <si>
    <t>1510.1389 #</t>
  </si>
  <si>
    <t xml:space="preserve">      Regular Plan Weekly IDCW Option</t>
  </si>
  <si>
    <t>1245.6132 #</t>
  </si>
  <si>
    <t>1246.0427 #</t>
  </si>
  <si>
    <t xml:space="preserve">      Institutional Plan Daily IDCW Reinvestment Option</t>
  </si>
  <si>
    <t>1000.1743 #</t>
  </si>
  <si>
    <t>1000.5634 #</t>
  </si>
  <si>
    <t xml:space="preserve">      Institutional Plan Weekly IDCW Option</t>
  </si>
  <si>
    <t>1055.8834 #</t>
  </si>
  <si>
    <t>1056.2422 #</t>
  </si>
  <si>
    <t xml:space="preserve">      Super Institutional Plan Growth Option</t>
  </si>
  <si>
    <t xml:space="preserve">      Super Institutional Plan Daily IDCW Reinvestment Option</t>
  </si>
  <si>
    <t>1000.1856 #</t>
  </si>
  <si>
    <t>1000.5966 #</t>
  </si>
  <si>
    <t xml:space="preserve">      Super Institutional Plan Weekly IDCW Option</t>
  </si>
  <si>
    <t>1023.4864 #</t>
  </si>
  <si>
    <t>1025.286 #</t>
  </si>
  <si>
    <t xml:space="preserve">      Direct Super Institutional Growth Option</t>
  </si>
  <si>
    <t xml:space="preserve">      Direct Super Institutional Daily IDCW Reinvestment Option</t>
  </si>
  <si>
    <t>1001.791 #</t>
  </si>
  <si>
    <t>1002.2057 #</t>
  </si>
  <si>
    <t xml:space="preserve">      Direct Super Institutional Weekly IDCW Option</t>
  </si>
  <si>
    <t>1022.5919 #</t>
  </si>
  <si>
    <t>1022.9434 #</t>
  </si>
  <si>
    <t xml:space="preserve">      Unclaimed Redemption Plan - Growth</t>
  </si>
  <si>
    <t>14.768 #</t>
  </si>
  <si>
    <t>15.3077 #</t>
  </si>
  <si>
    <t xml:space="preserve">      Unclaimed IDCW Plan - Growth</t>
  </si>
  <si>
    <t xml:space="preserve">      Unclaimed Redemption Investor Education Plan - Growth</t>
  </si>
  <si>
    <t>10.0000 #</t>
  </si>
  <si>
    <t xml:space="preserve">      Unclaimed IDCW Investor Education Plan - Growth</t>
  </si>
  <si>
    <t># Non-business day NAV computed for disclosure purposes only.</t>
  </si>
  <si>
    <t>c) Residual maturity / Average Maturity as on 31-Mar-2024</t>
  </si>
  <si>
    <t>e) Risk-o-meter</t>
  </si>
  <si>
    <t>PriMary BenchMark: Tier-1 Index:  CRISIL Liquid Debt B-I Index (The benchMark is renamed from CRISIL Liquid Fund BI Index w.e.f Apr 3, 2023)</t>
  </si>
  <si>
    <t>Risk level of tier-1 benchmark as on March 31, 2024</t>
  </si>
  <si>
    <t>Tier-2 Index: CRISIL Liquid Debt A-I Index (The benchMark is renamed from CRISIL Liquid Fund AI Index w.e.f Apr 3, 2023)</t>
  </si>
  <si>
    <t>Risk level of tier-2 benchmark as on March 31, 2024</t>
  </si>
  <si>
    <t>Franklin India Overnight Fund</t>
  </si>
  <si>
    <t xml:space="preserve">1205.5463 </t>
  </si>
  <si>
    <t xml:space="preserve">1245.8768 </t>
  </si>
  <si>
    <t xml:space="preserve">      Daily IDCW Plan</t>
  </si>
  <si>
    <t>1000.1823 #</t>
  </si>
  <si>
    <t>1000.5703 #</t>
  </si>
  <si>
    <t xml:space="preserve">      Weekly IDCW Plan</t>
  </si>
  <si>
    <t>1001.0928 #</t>
  </si>
  <si>
    <t>1001.1327 #</t>
  </si>
  <si>
    <t xml:space="preserve">1208.392 </t>
  </si>
  <si>
    <t xml:space="preserve">1249.0806 </t>
  </si>
  <si>
    <t xml:space="preserve">      Direct Daily IDCW Plan</t>
  </si>
  <si>
    <t>1000.1837 #</t>
  </si>
  <si>
    <t>1000.5756 #</t>
  </si>
  <si>
    <t xml:space="preserve">      Direct Weekly IDCW Plan</t>
  </si>
  <si>
    <t>1001.0971 #</t>
  </si>
  <si>
    <t>1001.1305 #</t>
  </si>
  <si>
    <t xml:space="preserve">      Unclaimed Redemption Plan</t>
  </si>
  <si>
    <t>10.9676 #</t>
  </si>
  <si>
    <t>11.3369 #</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</si>
  <si>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</si>
  <si>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</si>
  <si>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</si>
  <si>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</si>
  <si>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Franklin India Money Market Fund (formerly known as Franklin India Savings Fund) ^</t>
  </si>
  <si>
    <t>INE160A16OH8</t>
  </si>
  <si>
    <t>Punjab National Bank (31-Jan-2025) **</t>
  </si>
  <si>
    <t>INE028A16EX5</t>
  </si>
  <si>
    <t>Bank of Baroda (20-Feb-2025) **</t>
  </si>
  <si>
    <t>INE562A16MR8</t>
  </si>
  <si>
    <t>Indian Bank (13-Mar-2025) **</t>
  </si>
  <si>
    <t>INE261F16769</t>
  </si>
  <si>
    <t>National Bank For Agriculture &amp; Rural Development (17-Jan-2025) **</t>
  </si>
  <si>
    <t>INE692A16GZ8</t>
  </si>
  <si>
    <t>Union Bank of India (27-Feb-2025) **</t>
  </si>
  <si>
    <t>INE476A16XK3</t>
  </si>
  <si>
    <t>Canara Bank (22-Jan-2025) **</t>
  </si>
  <si>
    <t>INE040A16EM3</t>
  </si>
  <si>
    <t>HDFC Bank Ltd (03-Feb-2025) **</t>
  </si>
  <si>
    <t>INE261F16785</t>
  </si>
  <si>
    <t>National Bank For Agriculture &amp; Rural Development (07-Feb-2025) **</t>
  </si>
  <si>
    <t>INE040A16EN1</t>
  </si>
  <si>
    <t>HDFC Bank Ltd (20-Feb-2025) **</t>
  </si>
  <si>
    <t>INE092T16WB9</t>
  </si>
  <si>
    <t>IDFC First Bank Ltd (21-Feb-2025) **</t>
  </si>
  <si>
    <t>INE160A16OM8</t>
  </si>
  <si>
    <t>Punjab National Bank (25-Feb-2025) **</t>
  </si>
  <si>
    <t>INE556F16AR4</t>
  </si>
  <si>
    <t>Small Industries Development Bank of India (27-Feb-2025) **</t>
  </si>
  <si>
    <t>INE476A16XV0</t>
  </si>
  <si>
    <t>Canara Bank (11-Mar-2025) **</t>
  </si>
  <si>
    <t>INE01GA16228</t>
  </si>
  <si>
    <t>DBS Bank India Ltd (07-Mar-2025) **</t>
  </si>
  <si>
    <t>INE040A16EH3</t>
  </si>
  <si>
    <t>HDFC Bank Ltd (06-Dec-2024) **</t>
  </si>
  <si>
    <t>INE261F16835</t>
  </si>
  <si>
    <t>National Bank For Agriculture &amp; Rural Development (07-Mar-2025) **</t>
  </si>
  <si>
    <t>INE860H142T4</t>
  </si>
  <si>
    <t>Aditya Birla Finance Ltd (14-Mar-2025) **@</t>
  </si>
  <si>
    <t>INE115A14EQ9</t>
  </si>
  <si>
    <t>LIC Housing Finance Ltd (17-Dec-2024) **@</t>
  </si>
  <si>
    <t>INE763G14SK6</t>
  </si>
  <si>
    <t>ICICI Securities Ltd (23-Jan-2025) **@</t>
  </si>
  <si>
    <t>INE296A14XL8</t>
  </si>
  <si>
    <t>Bajaj Finance Ltd (06-Mar-2025) **@</t>
  </si>
  <si>
    <t>INE115A14EX5</t>
  </si>
  <si>
    <t>LIC Housing Finance Ltd (21-Mar-2025) **@</t>
  </si>
  <si>
    <t>INE774D14SD5</t>
  </si>
  <si>
    <t>Mahindra &amp; Mahindra Financial Services Ltd (12-Mar-2025) **@</t>
  </si>
  <si>
    <t>INE417C14710</t>
  </si>
  <si>
    <t>Pilani Investment And Industries Corporation Ltd (21-Mar-2025) **@</t>
  </si>
  <si>
    <t>INE09OL14EL0</t>
  </si>
  <si>
    <t>Birla Group Holdings Pvt Ltd (07-Feb-2025) **@</t>
  </si>
  <si>
    <t>IN002023Z380</t>
  </si>
  <si>
    <t>364 DTB (05-Dec-2024)</t>
  </si>
  <si>
    <t>IN002023Z505</t>
  </si>
  <si>
    <t>364 DTB (20-Feb-2025)</t>
  </si>
  <si>
    <t>IN002023Z448</t>
  </si>
  <si>
    <t>364 DTB (16-Jan-2025)</t>
  </si>
  <si>
    <t>As on 31-Mar-2024 #</t>
  </si>
  <si>
    <t xml:space="preserve">      Retail Plan Growth Option</t>
  </si>
  <si>
    <t xml:space="preserve">      Retail Plan Daily IDCW Option</t>
  </si>
  <si>
    <t xml:space="preserve">      Retail Plan Weekly IDCW Option *</t>
  </si>
  <si>
    <t>NA</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</si>
  <si>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</si>
  <si>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</si>
  <si>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</si>
  <si>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</si>
  <si>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 *</t>
  </si>
  <si>
    <t xml:space="preserve">      Direct Retail Plan Monthly IDCW Option</t>
  </si>
  <si>
    <t xml:space="preserve">      Direct Retail Plan Quarterly IDCW Option</t>
  </si>
  <si>
    <t>* Allotment date is 07th Nov 2023</t>
  </si>
  <si>
    <t xml:space="preserve">      Retail Plan Weekly IDCW Option</t>
  </si>
  <si>
    <t xml:space="preserve">      Direct Retail Plan Weekly IDCW Option</t>
  </si>
  <si>
    <t xml:space="preserve">PriMary BenchMark: Tier-1 Index: NIFTY Money Market Index B-I </t>
  </si>
  <si>
    <t>Tier-2 Index: NIFTY Money Market Index A-I</t>
  </si>
  <si>
    <t>^ Franklin India Savings Fund is renames as Franklin India Money Market effective May 15, 2023.</t>
  </si>
  <si>
    <t>Franklin India Floating Rate Fund</t>
  </si>
  <si>
    <t>INE020B08CK8</t>
  </si>
  <si>
    <t>6.88% REC Ltd (20-Mar-2025) **</t>
  </si>
  <si>
    <t>INE261F08DM3</t>
  </si>
  <si>
    <t>5.96% National Bank For Agriculture &amp; Rural Development (06-Feb-2025) **</t>
  </si>
  <si>
    <t>INE651J07739</t>
  </si>
  <si>
    <t>JM Financial Credit Solutions Ltd (1Y SBI MCLR + 460 Bps) (23-Jul-2024) **</t>
  </si>
  <si>
    <t>ICRA AA</t>
  </si>
  <si>
    <t>IN0020210160</t>
  </si>
  <si>
    <t>GOI FRB 2028 (04-Oct-2028)</t>
  </si>
  <si>
    <t>IN0020200120</t>
  </si>
  <si>
    <t>IN0020180041</t>
  </si>
  <si>
    <t>GOI FRB 2031 (07-Dec-2031)</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</si>
  <si>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</si>
  <si>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</si>
  <si>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</si>
  <si>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INE941D07208</t>
  </si>
  <si>
    <t>6.75% Sikka Ports &amp; Terminals Ltd (22-Apr-2026) **</t>
  </si>
  <si>
    <t>INE206D08501</t>
  </si>
  <si>
    <t>7.70% Nuclear Power Corporation of India Ltd (20-Mar-2038) **</t>
  </si>
  <si>
    <t>INE01XX07034</t>
  </si>
  <si>
    <t>7.96% Pipeline Infrastructure Ltd (11-Mar-2029) **</t>
  </si>
  <si>
    <t>INE261F08DI1</t>
  </si>
  <si>
    <t>5.23% National Bank For Agriculture &amp; Rural Development (31-Jan-2025) **</t>
  </si>
  <si>
    <t>INE556F08KB4</t>
  </si>
  <si>
    <t>7.11% Small Industries Development Bank Of India (27-Feb-2026) **</t>
  </si>
  <si>
    <t>INE514E08FT8</t>
  </si>
  <si>
    <t>6.35% Export-Import Bank of India (18-Feb-2025) **</t>
  </si>
  <si>
    <t>INE020B08906</t>
  </si>
  <si>
    <t>8.27% REC Ltd (06-Feb-2025) **</t>
  </si>
  <si>
    <t>INE774D07VA9</t>
  </si>
  <si>
    <t>8.00% Mahindra &amp; Mahindra Financial Services Ltd (26-Jun-2025) **</t>
  </si>
  <si>
    <t>INE115A07QD5</t>
  </si>
  <si>
    <t>7.82% LIC Housing Finance Ltd (28-Nov-2025) **</t>
  </si>
  <si>
    <t>INE916DA7RY8</t>
  </si>
  <si>
    <t>7.8955% Kotak Mahindra Prime Ltd (23-Dec-2024) **</t>
  </si>
  <si>
    <t>INE774D07VE1</t>
  </si>
  <si>
    <t>8.25% Mahindra &amp; Mahindra Financial Services Ltd (25-Mar-2027) **</t>
  </si>
  <si>
    <t>INE040A08906</t>
  </si>
  <si>
    <t>7.50% HDFC Bank Ltd (08-Jan-2025) **</t>
  </si>
  <si>
    <t>INE261F08EF5</t>
  </si>
  <si>
    <t>7.80% National Bank For Agriculture &amp; Rural Development (15-Mar-2027) **</t>
  </si>
  <si>
    <t>INE557F08FH9</t>
  </si>
  <si>
    <t>6.88% National Housing Bank (21-Jan-2025) **</t>
  </si>
  <si>
    <t>INE556F08KP4</t>
  </si>
  <si>
    <t>7.68% Small Industries Development Bank Of India (10-Aug-2027) **</t>
  </si>
  <si>
    <t>INE020B08930</t>
  </si>
  <si>
    <t>8.30% REC Ltd (10-Apr-2025) **</t>
  </si>
  <si>
    <t>INE134E08JY7</t>
  </si>
  <si>
    <t>9.25% Power Finance Corporation Ltd (25-Sep-2024) **</t>
  </si>
  <si>
    <t>IN2020230297</t>
  </si>
  <si>
    <t>7.54% Kerala SDL (27-Mar-2055)</t>
  </si>
  <si>
    <t xml:space="preserve">      Half Yearly IDCW Plan</t>
  </si>
  <si>
    <t xml:space="preserve">      Annual IDCW Plan</t>
  </si>
  <si>
    <t xml:space="preserve">      Direct Half Yearly IDCW Plan</t>
  </si>
  <si>
    <t xml:space="preserve">      Direct Annual IDCW Plan</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</si>
  <si>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</si>
  <si>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</si>
  <si>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</si>
  <si>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</si>
  <si>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</si>
  <si>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</si>
  <si>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INE053F07CB1</t>
  </si>
  <si>
    <t>6.99% Indian Railway Finance Corporation Ltd (19-Mar-2025) **</t>
  </si>
  <si>
    <t>INE861G08076</t>
  </si>
  <si>
    <t>6.65% Food Corporation Of India (23-Oct-2030) **</t>
  </si>
  <si>
    <t>ICRA AAA(CE)</t>
  </si>
  <si>
    <t>INE514E08FU6</t>
  </si>
  <si>
    <t>5.62% Export-Import Bank Of India (20-Jun-2025) **</t>
  </si>
  <si>
    <t>INE163N08289</t>
  </si>
  <si>
    <t>8.29% ONGC Petro Additions Ltd (25-Jan-2027) **</t>
  </si>
  <si>
    <t>CRISIL AA</t>
  </si>
  <si>
    <t>INE040A08500</t>
  </si>
  <si>
    <t>8.35% HDFC Bank Ltd (13-May-2026) **</t>
  </si>
  <si>
    <t>INE040A08823</t>
  </si>
  <si>
    <t>7.77% HDFC Bank Ltd (28-Jun-2027) **</t>
  </si>
  <si>
    <t>INE556F08KA6</t>
  </si>
  <si>
    <t>7.25% Small Industries Development Bank Of India (31-Jul-2025) **</t>
  </si>
  <si>
    <t>INE848E08136</t>
  </si>
  <si>
    <t>8.12% NHPC Ltd (22-Mar-2029) **</t>
  </si>
  <si>
    <t>INE556F08KM1</t>
  </si>
  <si>
    <t>7.79% Small Industries Development Bank Of India (14-May-2027) **</t>
  </si>
  <si>
    <t>INE094A08077</t>
  </si>
  <si>
    <t>5.36% Hindustan Petroleum Corporation Ltd (11-Apr-2025) **</t>
  </si>
  <si>
    <t>INE242A08452</t>
  </si>
  <si>
    <t>6.39% Indian Oil Corporation Ltd (06-Mar-2025) **</t>
  </si>
  <si>
    <t>INE020B08DH2</t>
  </si>
  <si>
    <t>5.81% REC Ltd (31-Dec-2025) **</t>
  </si>
  <si>
    <t>INE206D08261</t>
  </si>
  <si>
    <t>8.14% Nuclear Power Corporation of India Ltd (25-Mar-2026) **</t>
  </si>
  <si>
    <t>INE752E07MQ8</t>
  </si>
  <si>
    <t>8.40% Power Grid Corporation of India Ltd (27-May-2024) **</t>
  </si>
  <si>
    <t>INE514E08EP9</t>
  </si>
  <si>
    <t>8.25% Export-Import Bank of India (28-Sep-2025) **</t>
  </si>
  <si>
    <t>INE733E07JX0</t>
  </si>
  <si>
    <t>8.19% NTPC Ltd (15-Dec-2025) **</t>
  </si>
  <si>
    <t>INE040A08567</t>
  </si>
  <si>
    <t>7.78% HDFC Bank Ltd (27-Mar-2027) **</t>
  </si>
  <si>
    <t>IN000624C071</t>
  </si>
  <si>
    <t>GOI STRIP (16-Jun-2024)</t>
  </si>
  <si>
    <t>PriMary BenchMark: NIFTY Banking &amp; PSU Debt Index</t>
  </si>
  <si>
    <t>Franklin India Government Securities Fund</t>
  </si>
  <si>
    <t>IN002023Y441</t>
  </si>
  <si>
    <t>182 DTB (25-Jul-2024)</t>
  </si>
  <si>
    <t>IN002023Y516</t>
  </si>
  <si>
    <t>182 DTB (05-Sep-2024)</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</si>
  <si>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</si>
  <si>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</si>
  <si>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</si>
  <si>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</si>
  <si>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</si>
  <si>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</si>
  <si>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</si>
  <si>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</si>
  <si>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 xml:space="preserve">Primary Benchmark: 40% Nifty 500+60% Crisil Composite Bond Index </t>
  </si>
  <si>
    <t>Franklin India Debt Hybrid Fund</t>
  </si>
  <si>
    <t>INE403D08116</t>
  </si>
  <si>
    <t>8.70% Bharti Telecom Ltd (21-Nov-2024) **</t>
  </si>
  <si>
    <t>CRISIL AA+</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</si>
  <si>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</si>
  <si>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</si>
  <si>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</si>
  <si>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</si>
  <si>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</si>
  <si>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</si>
  <si>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</si>
  <si>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 xml:space="preserve">      Regular Plan Growth Option  !</t>
  </si>
  <si>
    <t xml:space="preserve">      Regular Plan Daily IDCW Reinvestment Option  !</t>
  </si>
  <si>
    <t xml:space="preserve">      Regular Plan Weekly IDCW Option  !</t>
  </si>
  <si>
    <t xml:space="preserve">      Institutional Plan Daily IDCW Reinvestment Option  !</t>
  </si>
  <si>
    <t xml:space="preserve">      Institutional Plan Weekly IDCW Option  !</t>
  </si>
  <si>
    <t xml:space="preserve"> ! The sale of units has been suspended effective October 1, 2012.</t>
  </si>
  <si>
    <t xml:space="preserve"> As on 31-Mar-2024 #</t>
  </si>
  <si>
    <t>Franklin India Dynamic Accrual Fund (No. of segregated Portfolios in the scheme - 3) - (under winding up) $$$</t>
  </si>
  <si>
    <t>As on 07-Aug-2022*</t>
  </si>
  <si>
    <t>* All units in the scheme have been extinguished post distribution based on NAV dated Aug 07, 2022 which is the last declared NAV.</t>
  </si>
  <si>
    <t>c) Residual maturity / Average Maturity As on 31-Mar-2024</t>
  </si>
  <si>
    <t xml:space="preserve">This metric is computed basis market value of the securities (including accrued interest) held in the portfolio. Since the value of the securities held by the portfolio is currently zero, this metric is not applicable. </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</si>
  <si>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</si>
  <si>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</si>
  <si>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</si>
  <si>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</si>
  <si>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j)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</si>
  <si>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</si>
  <si>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</si>
  <si>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3 - 9.50% Yes Bank Ltd CO 23 Dec 2021</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</si>
  <si>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</si>
  <si>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</si>
  <si>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</si>
  <si>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</si>
  <si>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</si>
  <si>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</si>
  <si>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</si>
  <si>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</si>
  <si>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Short-Term Income Plan (No. of segregated Portfolios in the scheme - 3) - (under winding up) $$$</t>
  </si>
  <si>
    <t xml:space="preserve">      Institutional Plan Growth Option</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</si>
  <si>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</si>
  <si>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</si>
  <si>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</si>
  <si>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 xml:space="preserve">Primary Benchmark: CRISIL Short Term Bond Index </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</si>
  <si>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</si>
  <si>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</si>
  <si>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</si>
  <si>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</si>
  <si>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</si>
  <si>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</si>
  <si>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</si>
  <si>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</si>
  <si>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</si>
  <si>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</si>
  <si>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As on 12-Dec-2021*</t>
  </si>
  <si>
    <t>* All units in the scheme have been extinguished post distribution based on NAV dated Dec 12, 2021 which is the last declared NAV.</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</si>
  <si>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</si>
  <si>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</si>
  <si>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Credit Risk Fund (No. of segregated Portfolios in the scheme -3) - (under winding up) $$$</t>
  </si>
  <si>
    <t>As on 11-Jun-2023*</t>
  </si>
  <si>
    <t>* All units in the scheme have been extinguished post distribution based on NAV dated Jun 11, 2023 which is the last declared NAV.</t>
  </si>
  <si>
    <t xml:space="preserve">j)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</si>
  <si>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</si>
  <si>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</si>
  <si>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 - Segregated Portfolio 3 - 9.50% Yes Bank Ltd CO 23 Dec 2021</t>
  </si>
  <si>
    <t xml:space="preserve">b) During the month additional instances of fair valuation/deviation from valuation price provided by the valuation agencies </t>
  </si>
  <si>
    <t>f) Details of securities lent under Securities Lending and Borrowing as on March 31, 2024</t>
  </si>
  <si>
    <t>e) *** Total value and percentage of illiquid securities is Rs.0.01 Lakh and 0.000004% of net assets.</t>
  </si>
  <si>
    <t>(b) Unlisted ***</t>
  </si>
  <si>
    <t>f) *** Total value and percentage of illiquid securities is Rs.0.01 Lakh and 0.000003% of net assets.</t>
  </si>
  <si>
    <t>e) *** Total value and percentage of illiquid securities is Rs.0.00 Lakh and 0.0000001% of net assets.</t>
  </si>
  <si>
    <t>e) *** Total value and percentage of illiquid securities is Rs.0.01 Lakh and 0.000001% of net assets.</t>
  </si>
  <si>
    <t>NIL</t>
  </si>
  <si>
    <t>e) *** Total value and percentage of illiquid securities is Rs.0.00 Lakh and less than 0.0000001% of net assets.</t>
  </si>
  <si>
    <t>~~~100% of the Investment in these securities by scheme is placed with Clearing Corporation of India Limited (CCIL) as collateral.</t>
  </si>
  <si>
    <t>GOI FRB 2033 (22-Sep-2033) ~~~</t>
  </si>
  <si>
    <t>182 DTB (04-Apr-2024) ~~~</t>
  </si>
  <si>
    <t>91 DTB (18-Apr-2024) ~~~</t>
  </si>
  <si>
    <t>~~~ 4.62% of the Investment in this security by scheme is placed with Clearing Corporation of India Limited (CCIL) as collateral.</t>
  </si>
  <si>
    <t>7.18% GOI 2033 (14-Aug-2033) ~~~</t>
  </si>
  <si>
    <t>~~~ 50% of the Investment in this security by scheme is placed with Clearing Corporation of India Limited (CCIL) as collateral.</t>
  </si>
  <si>
    <t>5.63% GOI 2026 (12-Apr-2026)  ~~~</t>
  </si>
  <si>
    <t>~~~ 8% of the Investment in this security by scheme is placed with Clearing Corporation of India Limited (CCIL) as collateral.</t>
  </si>
  <si>
    <t>5.63% GOI 2026 (12-Apr-2026) ~~~</t>
  </si>
  <si>
    <t>~~~ 60% of the Investment in this security by scheme is placed with Clearing Corporation of India Limited (CCIL) as collateral.</t>
  </si>
  <si>
    <t>~~~ 5% of the Investment in this security by scheme is placed with Clearing Corporation of India Limited (CCIL) as collateral.</t>
  </si>
  <si>
    <t>~~~ 10.77% of the Investment in this security by scheme is placed with Clearing Corporation of India Limited (CCIL) as collateral.</t>
  </si>
  <si>
    <t>7.38% GOI 2027 (20-Jun-2027) ~~~</t>
  </si>
  <si>
    <t>~~~ 83.33% of the Investment in this security by scheme is placed with Clearing Corporation of India Limited (CCIL) as collateral.</t>
  </si>
  <si>
    <t>91 DTB (25-Apr-2024) ~~~</t>
  </si>
  <si>
    <t>e) Disclosure with reference to SEBI circular number SEBI/HO/IMD/DF4/CIR/P/2019/102, dated September 24, 2019, is as given below:</t>
  </si>
  <si>
    <t>INE445K07106</t>
  </si>
  <si>
    <t>9.50% Reliance Broadcast Network Ltd (20-Jul-2020)  (refer note f)</t>
  </si>
  <si>
    <t>^^^ This amount only reflects the realizable value as on the date of disclosure/ date of maturity and does not indicate any reduction or write-off of the amount repayable by the issuers</t>
  </si>
  <si>
    <t>Value of the security considered under net receivables as on March 31, 2024 (Rs In Lakhs) ^^^</t>
  </si>
  <si>
    <t xml:space="preserve">% to AUM on March 31, 2024 </t>
  </si>
  <si>
    <t>Total Amount outstanding (Incl. Principal &amp; Interest) as on March 31, 2024  (Rs In Lakhs)</t>
  </si>
  <si>
    <t>Below given securities were in default beyond its maturity date and its values as on March 31, 2024 :</t>
  </si>
  <si>
    <t xml:space="preserve">Name of Securities in default beyond its maturity as on March 31, 2024 </t>
  </si>
  <si>
    <t>f) For ISIN INE445K07106 - 9.50% Reliance Broadcast Network Ltd (20-Jul-2020), the amount due at maturity was not received. For further details refer below link</t>
  </si>
  <si>
    <t>g) Risk-o-meter</t>
  </si>
  <si>
    <t>Grasim Industries Ltd - Partly Paid</t>
  </si>
  <si>
    <t>Risk level of tier-1 benchmark  as on March 31, 2024</t>
  </si>
  <si>
    <t>Risk level of tier-2 benchmark  as on March 31, 2024</t>
  </si>
  <si>
    <t>Franklin India Multi-Asset Solution Fund of Funds (Formerly known as Franklin India Multi-Asset Solution Fund) ^</t>
  </si>
  <si>
    <t>INE498F07071</t>
  </si>
  <si>
    <t>INE946S07098</t>
  </si>
  <si>
    <t>INE946S07189</t>
  </si>
  <si>
    <t>INE080T07086</t>
  </si>
  <si>
    <t>INE971Z07141</t>
  </si>
  <si>
    <t>INE333T07063</t>
  </si>
  <si>
    <t>INE971Z07133</t>
  </si>
  <si>
    <t>!!! Includes default for part redemption and interest</t>
  </si>
  <si>
    <t>0.00% Essel Infraprojects Ltd Series II (22-May-2020) (refer note f)</t>
  </si>
  <si>
    <t>12.90% Nufuture Digital (India) Ltd (02-Sep-2020) !!! (refer note g)</t>
  </si>
  <si>
    <t>13.55% Nufuture Digital (India) Ltd (31-Dec-2023) !!! (refer note g)</t>
  </si>
  <si>
    <t>13.50% Future Ideas Co Ltd (30-Sep-2020) !!! (refer note g)</t>
  </si>
  <si>
    <t>12.65% Rivaaz Trade Ventures Pvt Ltd (07-Nov-2020) !!! (refer note g)</t>
  </si>
  <si>
    <t>11.49% Reliance Big Pvt Ltd Series II (14-Jan-2021) (refer note h)</t>
  </si>
  <si>
    <t>12.25% Rivaaz Trade Ventures Pvt Ltd (30-Jun-2023) !!! (refer note g)</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</si>
  <si>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</si>
  <si>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g) @@@ Coupons/ part payments/ maturity payments were due to be paid by Nufuture Digital (India) Ltd. on July 31, 2020, September 2, 2020, January 31, 2023, February 28, 2023, March 31, 2023, April 28, 2023, May 31, 2023, June 30, 2023, July 31, 2023, August 31, 2023, September 30, 2023, October 31,2023,December 29, 2023, December 31, 2023 and by Future Ideas Co. Ltd. on July 31, 2020, September 30, 2020, September 30, 2023 and by Rivaaz Trade Ventures Pvt Ltd on July 31, 2020, August 31, 2020, September 30, 2020, October 31, 2020, November 7, 2020, June 30, 2023,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</si>
  <si>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</si>
  <si>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Below given securities were in default beyond its maturity date and its values as on March 31, 2024:</t>
  </si>
  <si>
    <t>% to AUM on March 31, 2024</t>
  </si>
  <si>
    <t>Total Amount outstanding (Incl. Principal &amp; Interest) as on March 31, 2024 (Rs In Lakhs)</t>
  </si>
  <si>
    <t>Name of Securities in default beyond its maturity as on March 31, 2024</t>
  </si>
  <si>
    <t>INE498F07063</t>
  </si>
  <si>
    <t>0.00% Essel Infraprojects Ltd Series I (22-May-2020) (refer note f)</t>
  </si>
  <si>
    <t>INE333T07048</t>
  </si>
  <si>
    <t>11.49% Reliance Big Pvt Ltd  Series I (14-Jan-2021) (refer note g)</t>
  </si>
  <si>
    <t>INE428K07011</t>
  </si>
  <si>
    <t>11.49% Reliance Infrastructure Consulting &amp; Engineers Pvt Ltd (15-Jan-2021) (refer note g)</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</si>
  <si>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</si>
  <si>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g)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</si>
  <si>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9.50% Reliance Broadcast Network Ltd (20-Jul-2020) (refer note g)</t>
  </si>
  <si>
    <t>12.90% Nufuture Digital (India) Ltd (02-Sep-2020) !!! (refer note h)</t>
  </si>
  <si>
    <t>INE080T07094</t>
  </si>
  <si>
    <t>14.15% Future Ideas Co Ltd (31-Jan-2021) !!! (refer note h)</t>
  </si>
  <si>
    <t>INE080T07102</t>
  </si>
  <si>
    <t>14.15% Future Ideas Co Ltd (31-Jan-2022) !!! (refer note h)</t>
  </si>
  <si>
    <t>INE080T07110</t>
  </si>
  <si>
    <t>14.15% Future Ideas Co Ltd (31-Jan-2023) !!! (refer note h)</t>
  </si>
  <si>
    <t>INE946S07155</t>
  </si>
  <si>
    <t>13.55% Nufuture Digital (India) Ltd (31-Dec-2020) !!! (refer note h)</t>
  </si>
  <si>
    <t>12.65% Rivaaz Trade Ventures Pvt Ltd (07-Nov-2020) !!! (refer note h)</t>
  </si>
  <si>
    <t>INE971Z07174</t>
  </si>
  <si>
    <t>13.00% Rivaaz Trade Ventures Pvt Ltd (30-Dec-2021) (refer note h)</t>
  </si>
  <si>
    <t>INE946S07163</t>
  </si>
  <si>
    <t>13.55% Nufuture Digital (India) Ltd (31-Dec-2021) !!! (refer note h)</t>
  </si>
  <si>
    <t>INE971Z07166</t>
  </si>
  <si>
    <t>13.00% Rivaaz Trade Ventures Pvt Ltd (30-Dec-2020) (refer note h)</t>
  </si>
  <si>
    <t>INE971Z07117</t>
  </si>
  <si>
    <t>12.25% Rivaaz Trade Ventures Pvt Ltd (30-Jun-2021) (refer note h)</t>
  </si>
  <si>
    <t>INE971Z07125</t>
  </si>
  <si>
    <t>12.25% Rivaaz Trade Ventures Pvt Ltd (30-Jun-2022) (refer note h)</t>
  </si>
  <si>
    <t>INE971Z07182</t>
  </si>
  <si>
    <t>13.00% Rivaaz Trade Ventures Pvt Ltd (30-Dec-2022) (refer note h)</t>
  </si>
  <si>
    <t>11.49% Reliance Big Pvt Ltd  Series I (14-Jan-2021) (refer note i)</t>
  </si>
  <si>
    <t>INE333T07055</t>
  </si>
  <si>
    <t>11.49% Reliance Big Pvt Ltd Series II (14-Jan-2021) (refer note i)</t>
  </si>
  <si>
    <t>11.49% Reliance Infrastructure Consulting &amp; Engineers Pvt Ltd (15-Jan-2021) (refer note i)</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</si>
  <si>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</si>
  <si>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g)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</si>
  <si>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h)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</si>
  <si>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i)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</si>
  <si>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j)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</si>
  <si>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k)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</si>
  <si>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l) Risk-o-meter</t>
  </si>
  <si>
    <t>As on 31-Mar-2024  #</t>
  </si>
  <si>
    <t>13.55% Nufuture Digital (India) Ltd (31-Dec-2023) !!! (refer note f)</t>
  </si>
  <si>
    <t>11.49% Reliance Big Pvt Ltd Series III (14-Jan-2021) (refer note g)</t>
  </si>
  <si>
    <t>INE080T07128</t>
  </si>
  <si>
    <t>14.15% Future Ideas Co Ltd (31-Dec-2023) !!! (refer note f)</t>
  </si>
  <si>
    <t>12.25% Rivaaz Trade Ventures Pvt Ltd (30-Jun-2023) !!! (refer note f)</t>
  </si>
  <si>
    <t>f) @@@ Coupons/ part payments/ maturity payments were due to be paid by Nufuture Digital (India) Ltd. on July 31, 2020, January 31, 2023, February 28, 2023, March 31, 2023, April 28, 2023, May 31, 2023, June 30, 2023, July 31, 2023, August 31, 2023, September 30, 2023, October 31,2023, November 30,2023, December 31, 2023 and by Future Ideas Co. Ltd. on July 31, 2020, April 28, 2023, July 31, 2023, December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</si>
  <si>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INE946S07171</t>
  </si>
  <si>
    <t>13.55% Nufuture Digital (India) Ltd (31-Dec-2022) !!! (refer note g)</t>
  </si>
  <si>
    <t>13.00% Rivaaz Trade Ventures Pvt Ltd (30-Dec-2022) (refer note g)</t>
  </si>
  <si>
    <t>11.49% Reliance Big Pvt Ltd Series III (14-Jan-2021) (refer note h)</t>
  </si>
  <si>
    <t>11.49% Reliance Infrastructure Consulting &amp; Engineers Pvt Ltd (15-Jan-2021) (refer note h)</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</si>
  <si>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</si>
  <si>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g)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</si>
  <si>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</si>
  <si>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k) Risk-o-meter </t>
  </si>
  <si>
    <t>~~~100% of the Investment in this security by scheme is placed with Clearing Corporation of India Limited (CCIL) as collateral.</t>
  </si>
  <si>
    <t>INE971Z07190</t>
  </si>
  <si>
    <t>13.00% Rivaaz Trade Ventures Pvt Ltd (31-Dec-2023) !!! (refer note g)</t>
  </si>
  <si>
    <t>13.00% Rivaaz Trade Ventures Pvt Ltd (31-Dec-2023) (refer note h)</t>
  </si>
  <si>
    <t>Primary Benchmark: 75% MSCI Asia (Ex-Japan) Standard Index + 25% Nifty 500 Index (Effective March 9, 2024, the benchmark of the scheme has changed from MSCI Asia (ex-Japan) Standard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</si>
</sst>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_ * #,##0_ ;_ * \-#,##0_ ;_ * &quot;-&quot;??_ ;_ @_ "/>
    <numFmt numFmtId="168" formatCode="#,##0.000"/>
  </numFmts>
  <fonts count="14"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
      <sz val="8"/>
      <name val="Arial"/>
      <family val="2"/>
    </font>
    <font>
      <sz val="8"/>
      <color theme="1" tint="4.9989318521683403E-2"/>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5" fillId="0" borderId="0" applyNumberFormat="0" applyFill="0" applyBorder="0" applyAlignment="0" applyProtection="0"/>
    <xf numFmtId="164" fontId="11" fillId="0" borderId="0" applyFont="0" applyFill="0" applyBorder="0" applyAlignment="0" applyProtection="0"/>
    <xf numFmtId="9" fontId="11" fillId="0" borderId="0" applyFont="0" applyFill="0" applyBorder="0" applyAlignment="0" applyProtection="0"/>
  </cellStyleXfs>
  <cellXfs count="140">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4" fontId="8" fillId="2" borderId="0" xfId="0" applyNumberFormat="1" applyFont="1" applyFill="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0" fontId="7" fillId="2" borderId="0" xfId="0" applyFont="1" applyFill="1" applyAlignment="1">
      <alignment horizontal="left" wrapText="1"/>
    </xf>
    <xf numFmtId="0" fontId="8" fillId="2" borderId="3" xfId="0" applyFont="1" applyFill="1" applyBorder="1" applyAlignment="1">
      <alignment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left"/>
    </xf>
    <xf numFmtId="0" fontId="7" fillId="2" borderId="1" xfId="0" applyFont="1" applyFill="1" applyBorder="1" applyAlignment="1">
      <alignment horizontal="left" wrapText="1"/>
    </xf>
    <xf numFmtId="0" fontId="7" fillId="2" borderId="1" xfId="0" applyFont="1" applyFill="1" applyBorder="1" applyAlignment="1">
      <alignment horizontal="right"/>
    </xf>
    <xf numFmtId="0" fontId="8" fillId="0" borderId="1" xfId="0" applyFont="1" applyBorder="1" applyAlignment="1">
      <alignment horizontal="left" wrapText="1"/>
    </xf>
    <xf numFmtId="167" fontId="8" fillId="0" borderId="1" xfId="2" applyNumberFormat="1" applyFont="1" applyFill="1" applyBorder="1" applyAlignment="1">
      <alignment horizontal="left" wrapText="1"/>
    </xf>
    <xf numFmtId="164" fontId="8" fillId="0" borderId="1" xfId="2" applyFont="1" applyFill="1" applyBorder="1" applyAlignment="1">
      <alignment horizontal="right" wrapText="1"/>
    </xf>
    <xf numFmtId="10" fontId="8" fillId="0" borderId="1" xfId="3" applyNumberFormat="1" applyFont="1" applyFill="1" applyBorder="1" applyAlignment="1">
      <alignment horizontal="right"/>
    </xf>
    <xf numFmtId="2" fontId="8" fillId="2" borderId="3" xfId="0" applyNumberFormat="1" applyFont="1" applyFill="1" applyBorder="1"/>
    <xf numFmtId="0" fontId="8" fillId="0" borderId="0" xfId="0" applyFont="1" applyAlignment="1">
      <alignment horizontal="left" wrapText="1"/>
    </xf>
    <xf numFmtId="10" fontId="8" fillId="0" borderId="0" xfId="3" applyNumberFormat="1" applyFont="1" applyFill="1" applyBorder="1" applyAlignment="1">
      <alignment horizontal="right"/>
    </xf>
    <xf numFmtId="0" fontId="7" fillId="0" borderId="0" xfId="0" applyFont="1"/>
    <xf numFmtId="165" fontId="8" fillId="2" borderId="0" xfId="0" applyNumberFormat="1" applyFont="1" applyFill="1" applyAlignment="1">
      <alignment horizontal="right"/>
    </xf>
    <xf numFmtId="168" fontId="8" fillId="2" borderId="0" xfId="0" applyNumberFormat="1" applyFont="1" applyFill="1"/>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39" fontId="7" fillId="0" borderId="6" xfId="0" applyNumberFormat="1" applyFont="1" applyBorder="1"/>
    <xf numFmtId="39" fontId="7" fillId="2" borderId="2" xfId="0" applyNumberFormat="1" applyFont="1" applyFill="1" applyBorder="1"/>
    <xf numFmtId="4" fontId="8" fillId="2" borderId="0" xfId="0" applyNumberFormat="1" applyFont="1" applyFill="1" applyAlignment="1">
      <alignment horizontal="right"/>
    </xf>
    <xf numFmtId="4" fontId="7" fillId="2" borderId="0" xfId="0" applyNumberFormat="1" applyFont="1" applyFill="1" applyAlignment="1">
      <alignment horizontal="right"/>
    </xf>
    <xf numFmtId="164" fontId="7" fillId="2" borderId="3" xfId="0" applyNumberFormat="1" applyFont="1" applyFill="1" applyBorder="1"/>
    <xf numFmtId="165" fontId="8" fillId="0" borderId="0" xfId="0" applyNumberFormat="1" applyFont="1" applyAlignment="1">
      <alignment horizontal="right"/>
    </xf>
    <xf numFmtId="0" fontId="4" fillId="0" borderId="0" xfId="0" applyFont="1" applyAlignment="1">
      <alignment vertical="center" wrapText="1"/>
    </xf>
    <xf numFmtId="0" fontId="7" fillId="3" borderId="0" xfId="0" applyFont="1" applyFill="1" applyAlignment="1">
      <alignment horizontal="justify" wrapText="1"/>
    </xf>
    <xf numFmtId="0" fontId="0" fillId="3" borderId="0" xfId="0" applyFill="1" applyAlignment="1">
      <alignment horizontal="justify" wrapText="1"/>
    </xf>
    <xf numFmtId="39" fontId="7" fillId="2" borderId="0" xfId="0" applyNumberFormat="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10" fontId="8" fillId="0" borderId="1" xfId="3" applyNumberFormat="1" applyFont="1" applyFill="1" applyBorder="1"/>
    <xf numFmtId="10" fontId="8" fillId="3" borderId="0" xfId="3" applyNumberFormat="1" applyFont="1" applyFill="1" applyBorder="1"/>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8" fillId="0" borderId="1" xfId="0" applyFont="1" applyBorder="1" applyAlignment="1">
      <alignment vertical="center"/>
    </xf>
    <xf numFmtId="4" fontId="8" fillId="0" borderId="1" xfId="0" applyNumberFormat="1" applyFont="1" applyBorder="1" applyAlignment="1">
      <alignment horizontal="center" vertical="center"/>
    </xf>
    <xf numFmtId="10" fontId="8" fillId="0" borderId="1" xfId="3" applyNumberFormat="1" applyFont="1" applyFill="1" applyBorder="1" applyAlignment="1">
      <alignment horizontal="center" vertical="center"/>
    </xf>
    <xf numFmtId="39" fontId="7" fillId="3" borderId="0" xfId="0" applyNumberFormat="1" applyFont="1" applyFill="1" applyAlignment="1">
      <alignment horizontal="right"/>
    </xf>
    <xf numFmtId="167" fontId="8" fillId="3" borderId="0" xfId="2" applyNumberFormat="1" applyFont="1" applyFill="1" applyBorder="1" applyAlignment="1">
      <alignment horizontal="left" wrapText="1"/>
    </xf>
    <xf numFmtId="164" fontId="8" fillId="3" borderId="0" xfId="2" applyFont="1" applyFill="1" applyBorder="1" applyAlignment="1">
      <alignment horizontal="right" wrapText="1"/>
    </xf>
    <xf numFmtId="10" fontId="12" fillId="0" borderId="1" xfId="3" applyNumberFormat="1" applyFont="1" applyFill="1" applyBorder="1"/>
    <xf numFmtId="10" fontId="13" fillId="0" borderId="1" xfId="3" applyNumberFormat="1" applyFont="1" applyFill="1" applyBorder="1"/>
    <xf numFmtId="0" fontId="8" fillId="3" borderId="0" xfId="0" quotePrefix="1" applyFont="1" applyFill="1"/>
    <xf numFmtId="0" fontId="8" fillId="0" borderId="0" xfId="0" applyFont="1"/>
    <xf numFmtId="0" fontId="8" fillId="0" borderId="1" xfId="0" applyFont="1" applyBorder="1"/>
    <xf numFmtId="4" fontId="8" fillId="0" borderId="1" xfId="0" applyNumberFormat="1" applyFont="1" applyBorder="1"/>
    <xf numFmtId="0" fontId="8" fillId="0" borderId="1" xfId="0" applyFont="1" applyBorder="1" applyAlignment="1">
      <alignment wrapText="1"/>
    </xf>
    <xf numFmtId="0" fontId="12" fillId="0" borderId="1" xfId="0" applyFont="1" applyBorder="1"/>
    <xf numFmtId="4" fontId="12" fillId="0" borderId="1" xfId="0" applyNumberFormat="1" applyFont="1" applyBorder="1"/>
    <xf numFmtId="0" fontId="13" fillId="0" borderId="1" xfId="0" applyFont="1" applyBorder="1"/>
    <xf numFmtId="4" fontId="13" fillId="0" borderId="1" xfId="0" applyNumberFormat="1" applyFont="1" applyBorder="1"/>
    <xf numFmtId="0" fontId="12" fillId="0" borderId="1" xfId="0" applyFont="1" applyBorder="1" applyAlignment="1">
      <alignment wrapText="1"/>
    </xf>
    <xf numFmtId="0" fontId="7" fillId="3" borderId="1" xfId="0" applyFont="1" applyFill="1" applyBorder="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12" fillId="3" borderId="1" xfId="0" applyFont="1" applyFill="1" applyBorder="1"/>
    <xf numFmtId="4" fontId="12" fillId="3" borderId="1" xfId="0" applyNumberFormat="1" applyFont="1" applyFill="1" applyBorder="1"/>
    <xf numFmtId="10" fontId="12" fillId="3" borderId="1" xfId="3" applyNumberFormat="1" applyFont="1" applyFill="1" applyBorder="1"/>
    <xf numFmtId="0" fontId="8" fillId="3" borderId="1" xfId="0" applyFont="1" applyFill="1" applyBorder="1"/>
    <xf numFmtId="4" fontId="8" fillId="3" borderId="1" xfId="0" applyNumberFormat="1" applyFont="1" applyFill="1" applyBorder="1"/>
    <xf numFmtId="10" fontId="8" fillId="3" borderId="1" xfId="3" applyNumberFormat="1" applyFont="1" applyFill="1" applyBorder="1"/>
    <xf numFmtId="0" fontId="8" fillId="3" borderId="1" xfId="0" applyFont="1" applyFill="1" applyBorder="1" applyAlignment="1">
      <alignment wrapText="1"/>
    </xf>
    <xf numFmtId="0" fontId="8" fillId="2" borderId="8" xfId="0" applyFont="1" applyFill="1" applyBorder="1"/>
    <xf numFmtId="0" fontId="8" fillId="2" borderId="9" xfId="0" applyFont="1" applyFill="1" applyBorder="1"/>
    <xf numFmtId="0" fontId="4" fillId="4" borderId="10"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8" xfId="0" applyFont="1" applyFill="1" applyBorder="1"/>
    <xf numFmtId="0" fontId="7" fillId="2" borderId="9" xfId="0" applyFont="1" applyFill="1" applyBorder="1"/>
    <xf numFmtId="0" fontId="8" fillId="2" borderId="0" xfId="0" applyFont="1" applyFill="1" applyAlignment="1">
      <alignment wrapText="1"/>
    </xf>
    <xf numFmtId="0" fontId="7" fillId="2" borderId="0" xfId="0" applyFont="1" applyFill="1" applyAlignment="1">
      <alignment vertical="center" wrapText="1"/>
    </xf>
    <xf numFmtId="0" fontId="0" fillId="0" borderId="0" xfId="0" applyAlignment="1">
      <alignment vertical="center" wrapText="1"/>
    </xf>
    <xf numFmtId="0" fontId="7" fillId="2" borderId="0" xfId="0" applyFont="1" applyFill="1" applyAlignment="1">
      <alignment horizontal="left" wrapText="1"/>
    </xf>
    <xf numFmtId="0" fontId="7" fillId="3" borderId="0" xfId="0" applyFont="1" applyFill="1" applyAlignment="1">
      <alignment horizontal="left" wrapText="1"/>
    </xf>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horizontal="left" wrapText="1"/>
    </xf>
    <xf numFmtId="0" fontId="7" fillId="2" borderId="0" xfId="0" applyFont="1" applyFill="1" applyAlignment="1">
      <alignment horizontal="justify" wrapText="1"/>
    </xf>
    <xf numFmtId="0" fontId="0" fillId="0" borderId="0" xfId="0" applyAlignment="1">
      <alignment horizontal="justify" wrapText="1"/>
    </xf>
    <xf numFmtId="0" fontId="8" fillId="3" borderId="0" xfId="0" applyFont="1" applyFill="1" applyAlignment="1">
      <alignment wrapText="1"/>
    </xf>
    <xf numFmtId="0" fontId="7" fillId="2" borderId="0" xfId="0" applyFont="1" applyFill="1" applyAlignment="1">
      <alignment horizontal="left" vertical="center" wrapText="1"/>
    </xf>
    <xf numFmtId="0" fontId="8" fillId="3" borderId="0" xfId="0" applyFont="1" applyFill="1" applyAlignment="1">
      <alignment vertical="top" wrapText="1"/>
    </xf>
    <xf numFmtId="0" fontId="7" fillId="2" borderId="0" xfId="0" applyFont="1" applyFill="1" applyAlignment="1">
      <alignment vertical="top" wrapText="1"/>
    </xf>
  </cellXfs>
  <cellStyles count="4">
    <cellStyle name="Comma" xfId="2" builtinId="3"/>
    <cellStyle name="Hyperlink" xfId="1" builtinId="8"/>
    <cellStyle name="Normal" xfId="0" builtinId="0"/>
    <cellStyle name="Percent" xfId="3" builtinId="5"/>
  </cellStyles>
  <dxfs count="81">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108</xdr:row>
      <xdr:rowOff>83820</xdr:rowOff>
    </xdr:from>
    <xdr:to>
      <xdr:col>0</xdr:col>
      <xdr:colOff>2264410</xdr:colOff>
      <xdr:row>120</xdr:row>
      <xdr:rowOff>2540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5580995"/>
          <a:ext cx="2219960" cy="1633220"/>
        </a:xfrm>
        <a:prstGeom prst="rect">
          <a:avLst/>
        </a:prstGeom>
        <a:noFill/>
        <a:ln>
          <a:noFill/>
        </a:ln>
      </xdr:spPr>
    </xdr:pic>
    <xdr:clientData/>
  </xdr:twoCellAnchor>
  <xdr:twoCellAnchor editAs="oneCell">
    <xdr:from>
      <xdr:col>0</xdr:col>
      <xdr:colOff>57150</xdr:colOff>
      <xdr:row>141</xdr:row>
      <xdr:rowOff>76200</xdr:rowOff>
    </xdr:from>
    <xdr:to>
      <xdr:col>0</xdr:col>
      <xdr:colOff>2263140</xdr:colOff>
      <xdr:row>152</xdr:row>
      <xdr:rowOff>114300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0288250"/>
          <a:ext cx="220599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124</xdr:row>
      <xdr:rowOff>52070</xdr:rowOff>
    </xdr:from>
    <xdr:to>
      <xdr:col>0</xdr:col>
      <xdr:colOff>2307590</xdr:colOff>
      <xdr:row>135</xdr:row>
      <xdr:rowOff>93980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7835245"/>
          <a:ext cx="2212340" cy="161353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148</xdr:row>
      <xdr:rowOff>0</xdr:rowOff>
    </xdr:from>
    <xdr:to>
      <xdr:col>0</xdr:col>
      <xdr:colOff>2316166</xdr:colOff>
      <xdr:row>159</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20069175"/>
          <a:ext cx="2228850" cy="1637665"/>
        </a:xfrm>
        <a:prstGeom prst="rect">
          <a:avLst/>
        </a:prstGeom>
        <a:noFill/>
        <a:ln>
          <a:noFill/>
        </a:ln>
      </xdr:spPr>
    </xdr:pic>
    <xdr:clientData/>
  </xdr:twoCellAnchor>
  <xdr:twoCellAnchor editAs="oneCell">
    <xdr:from>
      <xdr:col>0</xdr:col>
      <xdr:colOff>38100</xdr:colOff>
      <xdr:row>132</xdr:row>
      <xdr:rowOff>25400</xdr:rowOff>
    </xdr:from>
    <xdr:to>
      <xdr:col>0</xdr:col>
      <xdr:colOff>2275205</xdr:colOff>
      <xdr:row>143</xdr:row>
      <xdr:rowOff>67310</xdr:rowOff>
    </xdr:to>
    <xdr:pic>
      <xdr:nvPicPr>
        <xdr:cNvPr id="3" name="Picture 2">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7808575"/>
          <a:ext cx="2237105" cy="161353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116</xdr:row>
      <xdr:rowOff>71434</xdr:rowOff>
    </xdr:from>
    <xdr:to>
      <xdr:col>0</xdr:col>
      <xdr:colOff>2314580</xdr:colOff>
      <xdr:row>127</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283109"/>
          <a:ext cx="2235200" cy="1565910"/>
        </a:xfrm>
        <a:prstGeom prst="rect">
          <a:avLst/>
        </a:prstGeom>
        <a:noFill/>
        <a:ln>
          <a:noFill/>
        </a:ln>
      </xdr:spPr>
    </xdr:pic>
    <xdr:clientData/>
  </xdr:twoCellAnchor>
  <xdr:twoCellAnchor editAs="oneCell">
    <xdr:from>
      <xdr:col>0</xdr:col>
      <xdr:colOff>93663</xdr:colOff>
      <xdr:row>131</xdr:row>
      <xdr:rowOff>55563</xdr:rowOff>
    </xdr:from>
    <xdr:to>
      <xdr:col>0</xdr:col>
      <xdr:colOff>2309813</xdr:colOff>
      <xdr:row>142</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19410363"/>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108</xdr:row>
      <xdr:rowOff>103909</xdr:rowOff>
    </xdr:from>
    <xdr:to>
      <xdr:col>0</xdr:col>
      <xdr:colOff>2312266</xdr:colOff>
      <xdr:row>119</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7315584"/>
          <a:ext cx="2225675" cy="1565910"/>
        </a:xfrm>
        <a:prstGeom prst="rect">
          <a:avLst/>
        </a:prstGeom>
        <a:noFill/>
        <a:ln>
          <a:noFill/>
        </a:ln>
      </xdr:spPr>
    </xdr:pic>
    <xdr:clientData/>
  </xdr:twoCellAnchor>
  <xdr:oneCellAnchor>
    <xdr:from>
      <xdr:col>0</xdr:col>
      <xdr:colOff>69273</xdr:colOff>
      <xdr:row>126</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19904653"/>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93</xdr:row>
      <xdr:rowOff>55558</xdr:rowOff>
    </xdr:from>
    <xdr:to>
      <xdr:col>0</xdr:col>
      <xdr:colOff>2318390</xdr:colOff>
      <xdr:row>104</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838108"/>
          <a:ext cx="2239010" cy="1637665"/>
        </a:xfrm>
        <a:prstGeom prst="rect">
          <a:avLst/>
        </a:prstGeom>
        <a:noFill/>
        <a:ln>
          <a:noFill/>
        </a:ln>
      </xdr:spPr>
    </xdr:pic>
    <xdr:clientData/>
  </xdr:twoCellAnchor>
  <xdr:twoCellAnchor editAs="oneCell">
    <xdr:from>
      <xdr:col>0</xdr:col>
      <xdr:colOff>95251</xdr:colOff>
      <xdr:row>110</xdr:row>
      <xdr:rowOff>0</xdr:rowOff>
    </xdr:from>
    <xdr:to>
      <xdr:col>0</xdr:col>
      <xdr:colOff>2315211</xdr:colOff>
      <xdr:row>121</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5211425"/>
          <a:ext cx="2219960" cy="1637665"/>
        </a:xfrm>
        <a:prstGeom prst="rect">
          <a:avLst/>
        </a:prstGeom>
        <a:noFill/>
        <a:ln>
          <a:noFill/>
        </a:ln>
      </xdr:spPr>
    </xdr:pic>
    <xdr:clientData/>
  </xdr:twoCellAnchor>
  <xdr:twoCellAnchor editAs="oneCell">
    <xdr:from>
      <xdr:col>0</xdr:col>
      <xdr:colOff>82550</xdr:colOff>
      <xdr:row>126</xdr:row>
      <xdr:rowOff>50800</xdr:rowOff>
    </xdr:from>
    <xdr:to>
      <xdr:col>0</xdr:col>
      <xdr:colOff>2302510</xdr:colOff>
      <xdr:row>137</xdr:row>
      <xdr:rowOff>116840</xdr:rowOff>
    </xdr:to>
    <xdr:pic>
      <xdr:nvPicPr>
        <xdr:cNvPr id="4" name="Picture 3">
          <a:extLst>
            <a:ext uri="{FF2B5EF4-FFF2-40B4-BE49-F238E27FC236}">
              <a16:creationId xmlns:a16="http://schemas.microsoft.com/office/drawing/2014/main" id="{AD1F9F61-5723-4D0D-A15F-09B543FD60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7548225"/>
          <a:ext cx="2219960"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92</xdr:row>
      <xdr:rowOff>55558</xdr:rowOff>
    </xdr:from>
    <xdr:to>
      <xdr:col>0</xdr:col>
      <xdr:colOff>2346965</xdr:colOff>
      <xdr:row>103</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123858"/>
          <a:ext cx="2267585" cy="1532890"/>
        </a:xfrm>
        <a:prstGeom prst="rect">
          <a:avLst/>
        </a:prstGeom>
        <a:noFill/>
        <a:ln>
          <a:noFill/>
        </a:ln>
      </xdr:spPr>
    </xdr:pic>
    <xdr:clientData/>
  </xdr:twoCellAnchor>
  <xdr:twoCellAnchor editAs="oneCell">
    <xdr:from>
      <xdr:col>0</xdr:col>
      <xdr:colOff>79375</xdr:colOff>
      <xdr:row>107</xdr:row>
      <xdr:rowOff>119062</xdr:rowOff>
    </xdr:from>
    <xdr:to>
      <xdr:col>0</xdr:col>
      <xdr:colOff>2346960</xdr:colOff>
      <xdr:row>119</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5330487"/>
          <a:ext cx="2267585" cy="1653540"/>
        </a:xfrm>
        <a:prstGeom prst="rect">
          <a:avLst/>
        </a:prstGeom>
        <a:noFill/>
        <a:ln>
          <a:noFill/>
        </a:ln>
      </xdr:spPr>
    </xdr:pic>
    <xdr:clientData/>
  </xdr:twoCellAnchor>
  <xdr:twoCellAnchor editAs="oneCell">
    <xdr:from>
      <xdr:col>0</xdr:col>
      <xdr:colOff>79375</xdr:colOff>
      <xdr:row>124</xdr:row>
      <xdr:rowOff>80962</xdr:rowOff>
    </xdr:from>
    <xdr:to>
      <xdr:col>0</xdr:col>
      <xdr:colOff>2346960</xdr:colOff>
      <xdr:row>136</xdr:row>
      <xdr:rowOff>20002</xdr:rowOff>
    </xdr:to>
    <xdr:pic>
      <xdr:nvPicPr>
        <xdr:cNvPr id="4" name="Picture 3">
          <a:extLst>
            <a:ext uri="{FF2B5EF4-FFF2-40B4-BE49-F238E27FC236}">
              <a16:creationId xmlns:a16="http://schemas.microsoft.com/office/drawing/2014/main" id="{870F3625-8195-9AD8-EB88-B9F20F1493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772126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86</xdr:row>
      <xdr:rowOff>0</xdr:rowOff>
    </xdr:from>
    <xdr:to>
      <xdr:col>0</xdr:col>
      <xdr:colOff>2303786</xdr:colOff>
      <xdr:row>97</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211050"/>
          <a:ext cx="2208530" cy="1574165"/>
        </a:xfrm>
        <a:prstGeom prst="rect">
          <a:avLst/>
        </a:prstGeom>
        <a:noFill/>
        <a:ln>
          <a:noFill/>
        </a:ln>
      </xdr:spPr>
    </xdr:pic>
    <xdr:clientData/>
  </xdr:twoCellAnchor>
  <xdr:twoCellAnchor editAs="oneCell">
    <xdr:from>
      <xdr:col>0</xdr:col>
      <xdr:colOff>95256</xdr:colOff>
      <xdr:row>102</xdr:row>
      <xdr:rowOff>0</xdr:rowOff>
    </xdr:from>
    <xdr:to>
      <xdr:col>0</xdr:col>
      <xdr:colOff>2303786</xdr:colOff>
      <xdr:row>113</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497050"/>
          <a:ext cx="220853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138</xdr:row>
      <xdr:rowOff>0</xdr:rowOff>
    </xdr:from>
    <xdr:to>
      <xdr:col>0</xdr:col>
      <xdr:colOff>2312039</xdr:colOff>
      <xdr:row>149</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783300"/>
          <a:ext cx="2248535" cy="1637665"/>
        </a:xfrm>
        <a:prstGeom prst="rect">
          <a:avLst/>
        </a:prstGeom>
        <a:noFill/>
        <a:ln>
          <a:noFill/>
        </a:ln>
      </xdr:spPr>
    </xdr:pic>
    <xdr:clientData/>
  </xdr:twoCellAnchor>
  <xdr:twoCellAnchor editAs="oneCell">
    <xdr:from>
      <xdr:col>0</xdr:col>
      <xdr:colOff>79376</xdr:colOff>
      <xdr:row>154</xdr:row>
      <xdr:rowOff>0</xdr:rowOff>
    </xdr:from>
    <xdr:to>
      <xdr:col>0</xdr:col>
      <xdr:colOff>2318386</xdr:colOff>
      <xdr:row>165</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1069300"/>
          <a:ext cx="2239010" cy="1637665"/>
        </a:xfrm>
        <a:prstGeom prst="rect">
          <a:avLst/>
        </a:prstGeom>
        <a:noFill/>
        <a:ln>
          <a:noFill/>
        </a:ln>
      </xdr:spPr>
    </xdr:pic>
    <xdr:clientData/>
  </xdr:twoCellAnchor>
  <xdr:twoCellAnchor editAs="oneCell">
    <xdr:from>
      <xdr:col>0</xdr:col>
      <xdr:colOff>63504</xdr:colOff>
      <xdr:row>138</xdr:row>
      <xdr:rowOff>0</xdr:rowOff>
    </xdr:from>
    <xdr:to>
      <xdr:col>0</xdr:col>
      <xdr:colOff>2312039</xdr:colOff>
      <xdr:row>149</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783300"/>
          <a:ext cx="2248535" cy="1637665"/>
        </a:xfrm>
        <a:prstGeom prst="rect">
          <a:avLst/>
        </a:prstGeom>
        <a:noFill/>
        <a:ln>
          <a:noFill/>
        </a:ln>
      </xdr:spPr>
    </xdr:pic>
    <xdr:clientData/>
  </xdr:twoCellAnchor>
  <xdr:twoCellAnchor editAs="oneCell">
    <xdr:from>
      <xdr:col>0</xdr:col>
      <xdr:colOff>79376</xdr:colOff>
      <xdr:row>154</xdr:row>
      <xdr:rowOff>0</xdr:rowOff>
    </xdr:from>
    <xdr:to>
      <xdr:col>0</xdr:col>
      <xdr:colOff>2318386</xdr:colOff>
      <xdr:row>165</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1069300"/>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115</xdr:row>
      <xdr:rowOff>0</xdr:rowOff>
    </xdr:from>
    <xdr:to>
      <xdr:col>0</xdr:col>
      <xdr:colOff>2307596</xdr:colOff>
      <xdr:row>126</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925925"/>
          <a:ext cx="2212340" cy="1574166"/>
        </a:xfrm>
        <a:prstGeom prst="rect">
          <a:avLst/>
        </a:prstGeom>
        <a:noFill/>
        <a:ln>
          <a:noFill/>
        </a:ln>
      </xdr:spPr>
    </xdr:pic>
    <xdr:clientData/>
  </xdr:twoCellAnchor>
  <xdr:twoCellAnchor editAs="oneCell">
    <xdr:from>
      <xdr:col>0</xdr:col>
      <xdr:colOff>71437</xdr:colOff>
      <xdr:row>131</xdr:row>
      <xdr:rowOff>0</xdr:rowOff>
    </xdr:from>
    <xdr:to>
      <xdr:col>0</xdr:col>
      <xdr:colOff>2306637</xdr:colOff>
      <xdr:row>142</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9211925"/>
          <a:ext cx="223520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99</xdr:row>
      <xdr:rowOff>0</xdr:rowOff>
    </xdr:from>
    <xdr:to>
      <xdr:col>0</xdr:col>
      <xdr:colOff>2307596</xdr:colOff>
      <xdr:row>110</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639925"/>
          <a:ext cx="2212340" cy="1574165"/>
        </a:xfrm>
        <a:prstGeom prst="rect">
          <a:avLst/>
        </a:prstGeom>
        <a:noFill/>
        <a:ln>
          <a:noFill/>
        </a:ln>
      </xdr:spPr>
    </xdr:pic>
    <xdr:clientData/>
  </xdr:twoCellAnchor>
  <xdr:twoCellAnchor editAs="oneCell">
    <xdr:from>
      <xdr:col>0</xdr:col>
      <xdr:colOff>87318</xdr:colOff>
      <xdr:row>115</xdr:row>
      <xdr:rowOff>0</xdr:rowOff>
    </xdr:from>
    <xdr:to>
      <xdr:col>0</xdr:col>
      <xdr:colOff>2307278</xdr:colOff>
      <xdr:row>126</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6925925"/>
          <a:ext cx="221996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67</xdr:row>
      <xdr:rowOff>0</xdr:rowOff>
    </xdr:from>
    <xdr:to>
      <xdr:col>0</xdr:col>
      <xdr:colOff>2311085</xdr:colOff>
      <xdr:row>78</xdr:row>
      <xdr:rowOff>56515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782175"/>
          <a:ext cx="2223770" cy="1628140"/>
        </a:xfrm>
        <a:prstGeom prst="rect">
          <a:avLst/>
        </a:prstGeom>
        <a:noFill/>
        <a:ln>
          <a:noFill/>
        </a:ln>
      </xdr:spPr>
    </xdr:pic>
    <xdr:clientData/>
  </xdr:twoCellAnchor>
  <xdr:twoCellAnchor editAs="oneCell">
    <xdr:from>
      <xdr:col>0</xdr:col>
      <xdr:colOff>79378</xdr:colOff>
      <xdr:row>83</xdr:row>
      <xdr:rowOff>0</xdr:rowOff>
    </xdr:from>
    <xdr:to>
      <xdr:col>0</xdr:col>
      <xdr:colOff>2312673</xdr:colOff>
      <xdr:row>94</xdr:row>
      <xdr:rowOff>56515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2068175"/>
          <a:ext cx="2233295" cy="16281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65</xdr:row>
      <xdr:rowOff>76200</xdr:rowOff>
    </xdr:from>
    <xdr:to>
      <xdr:col>1</xdr:col>
      <xdr:colOff>196215</xdr:colOff>
      <xdr:row>76</xdr:row>
      <xdr:rowOff>100965</xdr:rowOff>
    </xdr:to>
    <xdr:pic>
      <xdr:nvPicPr>
        <xdr:cNvPr id="2" name="Picture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572625"/>
          <a:ext cx="2348865" cy="1596390"/>
        </a:xfrm>
        <a:prstGeom prst="rect">
          <a:avLst/>
        </a:prstGeom>
        <a:noFill/>
        <a:ln>
          <a:noFill/>
        </a:ln>
      </xdr:spPr>
    </xdr:pic>
    <xdr:clientData/>
  </xdr:twoCellAnchor>
  <xdr:twoCellAnchor editAs="oneCell">
    <xdr:from>
      <xdr:col>0</xdr:col>
      <xdr:colOff>82550</xdr:colOff>
      <xdr:row>49</xdr:row>
      <xdr:rowOff>76200</xdr:rowOff>
    </xdr:from>
    <xdr:to>
      <xdr:col>1</xdr:col>
      <xdr:colOff>202565</xdr:colOff>
      <xdr:row>60</xdr:row>
      <xdr:rowOff>100965</xdr:rowOff>
    </xdr:to>
    <xdr:pic>
      <xdr:nvPicPr>
        <xdr:cNvPr id="3" name="Picture 2">
          <a:extLst>
            <a:ext uri="{FF2B5EF4-FFF2-40B4-BE49-F238E27FC236}">
              <a16:creationId xmlns:a16="http://schemas.microsoft.com/office/drawing/2014/main" id="{69729A70-574D-4B6F-8132-00FF568CA0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7286625"/>
          <a:ext cx="2348865" cy="159639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110</xdr:row>
      <xdr:rowOff>0</xdr:rowOff>
    </xdr:from>
    <xdr:to>
      <xdr:col>0</xdr:col>
      <xdr:colOff>2304104</xdr:colOff>
      <xdr:row>121</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5354300"/>
          <a:ext cx="2200910" cy="1574165"/>
        </a:xfrm>
        <a:prstGeom prst="rect">
          <a:avLst/>
        </a:prstGeom>
        <a:noFill/>
        <a:ln>
          <a:noFill/>
        </a:ln>
      </xdr:spPr>
    </xdr:pic>
    <xdr:clientData/>
  </xdr:twoCellAnchor>
  <xdr:twoCellAnchor editAs="oneCell">
    <xdr:from>
      <xdr:col>0</xdr:col>
      <xdr:colOff>95256</xdr:colOff>
      <xdr:row>126</xdr:row>
      <xdr:rowOff>0</xdr:rowOff>
    </xdr:from>
    <xdr:to>
      <xdr:col>0</xdr:col>
      <xdr:colOff>2307596</xdr:colOff>
      <xdr:row>137</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7640300"/>
          <a:ext cx="221234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94</xdr:row>
      <xdr:rowOff>0</xdr:rowOff>
    </xdr:from>
    <xdr:to>
      <xdr:col>0</xdr:col>
      <xdr:colOff>2307596</xdr:colOff>
      <xdr:row>105</xdr:row>
      <xdr:rowOff>56515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639550"/>
          <a:ext cx="2212340" cy="1628140"/>
        </a:xfrm>
        <a:prstGeom prst="rect">
          <a:avLst/>
        </a:prstGeom>
        <a:noFill/>
        <a:ln>
          <a:noFill/>
        </a:ln>
      </xdr:spPr>
    </xdr:pic>
    <xdr:clientData/>
  </xdr:twoCellAnchor>
  <xdr:twoCellAnchor editAs="oneCell">
    <xdr:from>
      <xdr:col>0</xdr:col>
      <xdr:colOff>95256</xdr:colOff>
      <xdr:row>110</xdr:row>
      <xdr:rowOff>0</xdr:rowOff>
    </xdr:from>
    <xdr:to>
      <xdr:col>0</xdr:col>
      <xdr:colOff>2307596</xdr:colOff>
      <xdr:row>121</xdr:row>
      <xdr:rowOff>56515</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925550"/>
          <a:ext cx="2212340" cy="16281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79</xdr:row>
      <xdr:rowOff>0</xdr:rowOff>
    </xdr:from>
    <xdr:to>
      <xdr:col>0</xdr:col>
      <xdr:colOff>2339658</xdr:colOff>
      <xdr:row>90</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210925"/>
          <a:ext cx="2204720" cy="1637665"/>
        </a:xfrm>
        <a:prstGeom prst="rect">
          <a:avLst/>
        </a:prstGeom>
        <a:noFill/>
        <a:ln>
          <a:noFill/>
        </a:ln>
      </xdr:spPr>
    </xdr:pic>
    <xdr:clientData/>
  </xdr:twoCellAnchor>
  <xdr:twoCellAnchor editAs="oneCell">
    <xdr:from>
      <xdr:col>0</xdr:col>
      <xdr:colOff>119070</xdr:colOff>
      <xdr:row>94</xdr:row>
      <xdr:rowOff>111124</xdr:rowOff>
    </xdr:from>
    <xdr:to>
      <xdr:col>0</xdr:col>
      <xdr:colOff>2323790</xdr:colOff>
      <xdr:row>106</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0" y="13465174"/>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80</xdr:row>
      <xdr:rowOff>0</xdr:rowOff>
    </xdr:from>
    <xdr:to>
      <xdr:col>0</xdr:col>
      <xdr:colOff>2318390</xdr:colOff>
      <xdr:row>91</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068050"/>
          <a:ext cx="2239010" cy="1637665"/>
        </a:xfrm>
        <a:prstGeom prst="rect">
          <a:avLst/>
        </a:prstGeom>
        <a:noFill/>
        <a:ln>
          <a:noFill/>
        </a:ln>
      </xdr:spPr>
    </xdr:pic>
    <xdr:clientData/>
  </xdr:twoCellAnchor>
  <xdr:twoCellAnchor editAs="oneCell">
    <xdr:from>
      <xdr:col>0</xdr:col>
      <xdr:colOff>87318</xdr:colOff>
      <xdr:row>96</xdr:row>
      <xdr:rowOff>0</xdr:rowOff>
    </xdr:from>
    <xdr:to>
      <xdr:col>0</xdr:col>
      <xdr:colOff>2316803</xdr:colOff>
      <xdr:row>107</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354050"/>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86</xdr:row>
      <xdr:rowOff>0</xdr:rowOff>
    </xdr:from>
    <xdr:to>
      <xdr:col>0</xdr:col>
      <xdr:colOff>2246317</xdr:colOff>
      <xdr:row>97</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2496800"/>
          <a:ext cx="2174875" cy="1579880"/>
        </a:xfrm>
        <a:prstGeom prst="rect">
          <a:avLst/>
        </a:prstGeom>
        <a:noFill/>
        <a:ln>
          <a:noFill/>
        </a:ln>
      </xdr:spPr>
    </xdr:pic>
    <xdr:clientData/>
  </xdr:twoCellAnchor>
  <xdr:twoCellAnchor editAs="oneCell">
    <xdr:from>
      <xdr:col>0</xdr:col>
      <xdr:colOff>95251</xdr:colOff>
      <xdr:row>102</xdr:row>
      <xdr:rowOff>0</xdr:rowOff>
    </xdr:from>
    <xdr:to>
      <xdr:col>0</xdr:col>
      <xdr:colOff>2266316</xdr:colOff>
      <xdr:row>113</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478280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85</xdr:row>
      <xdr:rowOff>0</xdr:rowOff>
    </xdr:from>
    <xdr:to>
      <xdr:col>0</xdr:col>
      <xdr:colOff>2313623</xdr:colOff>
      <xdr:row>96</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10435" cy="1631315"/>
        </a:xfrm>
        <a:prstGeom prst="rect">
          <a:avLst/>
        </a:prstGeom>
        <a:noFill/>
        <a:ln>
          <a:noFill/>
        </a:ln>
      </xdr:spPr>
    </xdr:pic>
    <xdr:clientData/>
  </xdr:twoCellAnchor>
  <xdr:twoCellAnchor editAs="oneCell">
    <xdr:from>
      <xdr:col>0</xdr:col>
      <xdr:colOff>103191</xdr:colOff>
      <xdr:row>101</xdr:row>
      <xdr:rowOff>0</xdr:rowOff>
    </xdr:from>
    <xdr:to>
      <xdr:col>0</xdr:col>
      <xdr:colOff>2313626</xdr:colOff>
      <xdr:row>112</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98</xdr:row>
      <xdr:rowOff>0</xdr:rowOff>
    </xdr:from>
    <xdr:to>
      <xdr:col>0</xdr:col>
      <xdr:colOff>2314580</xdr:colOff>
      <xdr:row>109</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782675"/>
          <a:ext cx="2235200" cy="1635760"/>
        </a:xfrm>
        <a:prstGeom prst="rect">
          <a:avLst/>
        </a:prstGeom>
        <a:noFill/>
        <a:ln>
          <a:noFill/>
        </a:ln>
      </xdr:spPr>
    </xdr:pic>
    <xdr:clientData/>
  </xdr:twoCellAnchor>
  <xdr:twoCellAnchor editAs="oneCell">
    <xdr:from>
      <xdr:col>0</xdr:col>
      <xdr:colOff>71442</xdr:colOff>
      <xdr:row>114</xdr:row>
      <xdr:rowOff>0</xdr:rowOff>
    </xdr:from>
    <xdr:to>
      <xdr:col>0</xdr:col>
      <xdr:colOff>2314262</xdr:colOff>
      <xdr:row>125</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068675"/>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35</xdr:row>
      <xdr:rowOff>0</xdr:rowOff>
    </xdr:from>
    <xdr:to>
      <xdr:col>1</xdr:col>
      <xdr:colOff>143830</xdr:colOff>
      <xdr:row>46</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495925"/>
          <a:ext cx="2269490" cy="1637665"/>
        </a:xfrm>
        <a:prstGeom prst="rect">
          <a:avLst/>
        </a:prstGeom>
        <a:noFill/>
        <a:ln>
          <a:noFill/>
        </a:ln>
      </xdr:spPr>
    </xdr:pic>
    <xdr:clientData/>
  </xdr:twoCellAnchor>
  <xdr:twoCellAnchor editAs="oneCell">
    <xdr:from>
      <xdr:col>0</xdr:col>
      <xdr:colOff>95256</xdr:colOff>
      <xdr:row>51</xdr:row>
      <xdr:rowOff>0</xdr:rowOff>
    </xdr:from>
    <xdr:to>
      <xdr:col>1</xdr:col>
      <xdr:colOff>135896</xdr:colOff>
      <xdr:row>62</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51</xdr:row>
      <xdr:rowOff>0</xdr:rowOff>
    </xdr:from>
    <xdr:to>
      <xdr:col>1</xdr:col>
      <xdr:colOff>135896</xdr:colOff>
      <xdr:row>62</xdr:row>
      <xdr:rowOff>66041</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6"/>
        </a:xfrm>
        <a:prstGeom prst="rect">
          <a:avLst/>
        </a:prstGeom>
        <a:noFill/>
        <a:ln>
          <a:noFill/>
        </a:ln>
      </xdr:spPr>
    </xdr:pic>
    <xdr:clientData/>
  </xdr:twoCellAnchor>
  <xdr:twoCellAnchor editAs="oneCell">
    <xdr:from>
      <xdr:col>0</xdr:col>
      <xdr:colOff>87316</xdr:colOff>
      <xdr:row>35</xdr:row>
      <xdr:rowOff>0</xdr:rowOff>
    </xdr:from>
    <xdr:to>
      <xdr:col>1</xdr:col>
      <xdr:colOff>35246</xdr:colOff>
      <xdr:row>45</xdr:row>
      <xdr:rowOff>138641</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495925"/>
          <a:ext cx="2176780" cy="156739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43</xdr:row>
      <xdr:rowOff>50799</xdr:rowOff>
    </xdr:from>
    <xdr:to>
      <xdr:col>0</xdr:col>
      <xdr:colOff>2179955</xdr:colOff>
      <xdr:row>53</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070724"/>
          <a:ext cx="2091055" cy="1479245"/>
        </a:xfrm>
        <a:prstGeom prst="rect">
          <a:avLst/>
        </a:prstGeom>
        <a:noFill/>
        <a:ln>
          <a:noFill/>
        </a:ln>
      </xdr:spPr>
    </xdr:pic>
    <xdr:clientData/>
  </xdr:twoCellAnchor>
  <xdr:twoCellAnchor editAs="oneCell">
    <xdr:from>
      <xdr:col>0</xdr:col>
      <xdr:colOff>57150</xdr:colOff>
      <xdr:row>59</xdr:row>
      <xdr:rowOff>82550</xdr:rowOff>
    </xdr:from>
    <xdr:to>
      <xdr:col>1</xdr:col>
      <xdr:colOff>95250</xdr:colOff>
      <xdr:row>70</xdr:row>
      <xdr:rowOff>48895</xdr:rowOff>
    </xdr:to>
    <xdr:pic>
      <xdr:nvPicPr>
        <xdr:cNvPr id="3" name="Picture 2">
          <a:extLst>
            <a:ext uri="{FF2B5EF4-FFF2-40B4-BE49-F238E27FC236}">
              <a16:creationId xmlns:a16="http://schemas.microsoft.com/office/drawing/2014/main" id="{85D6C6FA-4B2D-4944-84BD-111E75D03C5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9559925"/>
          <a:ext cx="2266950" cy="15379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92</xdr:row>
      <xdr:rowOff>83820</xdr:rowOff>
    </xdr:from>
    <xdr:to>
      <xdr:col>1</xdr:col>
      <xdr:colOff>31750</xdr:colOff>
      <xdr:row>103</xdr:row>
      <xdr:rowOff>74295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618845"/>
          <a:ext cx="2216150" cy="1562100"/>
        </a:xfrm>
        <a:prstGeom prst="rect">
          <a:avLst/>
        </a:prstGeom>
        <a:noFill/>
        <a:ln>
          <a:noFill/>
        </a:ln>
      </xdr:spPr>
    </xdr:pic>
    <xdr:clientData/>
  </xdr:twoCellAnchor>
  <xdr:twoCellAnchor editAs="oneCell">
    <xdr:from>
      <xdr:col>0</xdr:col>
      <xdr:colOff>57150</xdr:colOff>
      <xdr:row>126</xdr:row>
      <xdr:rowOff>114300</xdr:rowOff>
    </xdr:from>
    <xdr:to>
      <xdr:col>0</xdr:col>
      <xdr:colOff>2200910</xdr:colOff>
      <xdr:row>138</xdr:row>
      <xdr:rowOff>19050</xdr:rowOff>
    </xdr:to>
    <xdr:pic>
      <xdr:nvPicPr>
        <xdr:cNvPr id="3" name="Picture 1">
          <a:extLst>
            <a:ext uri="{FF2B5EF4-FFF2-40B4-BE49-F238E27FC236}">
              <a16:creationId xmlns:a16="http://schemas.microsoft.com/office/drawing/2014/main" id="{4B259D2A-4E2F-461B-805E-DCA756C9FD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8507075"/>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50800</xdr:colOff>
      <xdr:row>110</xdr:row>
      <xdr:rowOff>101600</xdr:rowOff>
    </xdr:from>
    <xdr:to>
      <xdr:col>1</xdr:col>
      <xdr:colOff>12700</xdr:colOff>
      <xdr:row>122</xdr:row>
      <xdr:rowOff>12700</xdr:rowOff>
    </xdr:to>
    <xdr:pic>
      <xdr:nvPicPr>
        <xdr:cNvPr id="4" name="Picture 3">
          <a:extLst>
            <a:ext uri="{FF2B5EF4-FFF2-40B4-BE49-F238E27FC236}">
              <a16:creationId xmlns:a16="http://schemas.microsoft.com/office/drawing/2014/main" id="{A8ED5497-7AD5-4D44-8645-5E8034969AB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 y="16208375"/>
          <a:ext cx="2190750" cy="16256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62</xdr:row>
      <xdr:rowOff>120650</xdr:rowOff>
    </xdr:from>
    <xdr:to>
      <xdr:col>0</xdr:col>
      <xdr:colOff>2167255</xdr:colOff>
      <xdr:row>73</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998075"/>
          <a:ext cx="2091055" cy="1495120"/>
        </a:xfrm>
        <a:prstGeom prst="rect">
          <a:avLst/>
        </a:prstGeom>
        <a:noFill/>
        <a:ln>
          <a:noFill/>
        </a:ln>
      </xdr:spPr>
    </xdr:pic>
    <xdr:clientData/>
  </xdr:twoCellAnchor>
  <xdr:twoCellAnchor editAs="oneCell">
    <xdr:from>
      <xdr:col>0</xdr:col>
      <xdr:colOff>76200</xdr:colOff>
      <xdr:row>47</xdr:row>
      <xdr:rowOff>38100</xdr:rowOff>
    </xdr:from>
    <xdr:to>
      <xdr:col>0</xdr:col>
      <xdr:colOff>2167255</xdr:colOff>
      <xdr:row>57</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772400"/>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91</xdr:row>
      <xdr:rowOff>55880</xdr:rowOff>
    </xdr:from>
    <xdr:ext cx="2286000" cy="1463040"/>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1543030"/>
          <a:ext cx="2286000" cy="1463040"/>
        </a:xfrm>
        <a:prstGeom prst="rect">
          <a:avLst/>
        </a:prstGeom>
        <a:noFill/>
        <a:ln>
          <a:noFill/>
        </a:ln>
      </xdr:spPr>
    </xdr:pic>
    <xdr:clientData/>
  </xdr:oneCellAnchor>
  <xdr:twoCellAnchor editAs="oneCell">
    <xdr:from>
      <xdr:col>0</xdr:col>
      <xdr:colOff>63500</xdr:colOff>
      <xdr:row>75</xdr:row>
      <xdr:rowOff>50800</xdr:rowOff>
    </xdr:from>
    <xdr:to>
      <xdr:col>0</xdr:col>
      <xdr:colOff>2400300</xdr:colOff>
      <xdr:row>87</xdr:row>
      <xdr:rowOff>19050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9251950"/>
          <a:ext cx="2336800" cy="16827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59</xdr:row>
      <xdr:rowOff>83820</xdr:rowOff>
    </xdr:from>
    <xdr:to>
      <xdr:col>0</xdr:col>
      <xdr:colOff>2260600</xdr:colOff>
      <xdr:row>70</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103995"/>
          <a:ext cx="2216150" cy="1562100"/>
        </a:xfrm>
        <a:prstGeom prst="rect">
          <a:avLst/>
        </a:prstGeom>
        <a:noFill/>
        <a:ln>
          <a:noFill/>
        </a:ln>
      </xdr:spPr>
    </xdr:pic>
    <xdr:clientData/>
  </xdr:twoCellAnchor>
  <xdr:twoCellAnchor editAs="oneCell">
    <xdr:from>
      <xdr:col>0</xdr:col>
      <xdr:colOff>38100</xdr:colOff>
      <xdr:row>75</xdr:row>
      <xdr:rowOff>63500</xdr:rowOff>
    </xdr:from>
    <xdr:to>
      <xdr:col>0</xdr:col>
      <xdr:colOff>2292350</xdr:colOff>
      <xdr:row>86</xdr:row>
      <xdr:rowOff>101600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36967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117</xdr:row>
      <xdr:rowOff>96520</xdr:rowOff>
    </xdr:from>
    <xdr:to>
      <xdr:col>0</xdr:col>
      <xdr:colOff>2314575</xdr:colOff>
      <xdr:row>129</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879445"/>
          <a:ext cx="2238375" cy="1625600"/>
        </a:xfrm>
        <a:prstGeom prst="rect">
          <a:avLst/>
        </a:prstGeom>
        <a:noFill/>
        <a:ln>
          <a:noFill/>
        </a:ln>
      </xdr:spPr>
    </xdr:pic>
    <xdr:clientData/>
  </xdr:twoCellAnchor>
  <xdr:twoCellAnchor editAs="oneCell">
    <xdr:from>
      <xdr:col>0</xdr:col>
      <xdr:colOff>88900</xdr:colOff>
      <xdr:row>101</xdr:row>
      <xdr:rowOff>101600</xdr:rowOff>
    </xdr:from>
    <xdr:to>
      <xdr:col>0</xdr:col>
      <xdr:colOff>2327275</xdr:colOff>
      <xdr:row>113</xdr:row>
      <xdr:rowOff>12700</xdr:rowOff>
    </xdr:to>
    <xdr:pic>
      <xdr:nvPicPr>
        <xdr:cNvPr id="3" name="Picture 2">
          <a:extLst>
            <a:ext uri="{FF2B5EF4-FFF2-40B4-BE49-F238E27FC236}">
              <a16:creationId xmlns:a16="http://schemas.microsoft.com/office/drawing/2014/main" id="{8F8CE17F-15B6-4E33-96D7-31D316C7D7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3598525"/>
          <a:ext cx="2238375" cy="16256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90</xdr:row>
      <xdr:rowOff>88900</xdr:rowOff>
    </xdr:from>
    <xdr:to>
      <xdr:col>0</xdr:col>
      <xdr:colOff>2320925</xdr:colOff>
      <xdr:row>102</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347700"/>
          <a:ext cx="2219325" cy="1625600"/>
        </a:xfrm>
        <a:prstGeom prst="rect">
          <a:avLst/>
        </a:prstGeom>
        <a:noFill/>
        <a:ln>
          <a:noFill/>
        </a:ln>
      </xdr:spPr>
    </xdr:pic>
    <xdr:clientData/>
  </xdr:twoCellAnchor>
  <xdr:twoCellAnchor editAs="oneCell">
    <xdr:from>
      <xdr:col>0</xdr:col>
      <xdr:colOff>95250</xdr:colOff>
      <xdr:row>74</xdr:row>
      <xdr:rowOff>44450</xdr:rowOff>
    </xdr:from>
    <xdr:to>
      <xdr:col>0</xdr:col>
      <xdr:colOff>2311400</xdr:colOff>
      <xdr:row>85</xdr:row>
      <xdr:rowOff>34925</xdr:rowOff>
    </xdr:to>
    <xdr:pic>
      <xdr:nvPicPr>
        <xdr:cNvPr id="3" name="Picture 2">
          <a:extLst>
            <a:ext uri="{FF2B5EF4-FFF2-40B4-BE49-F238E27FC236}">
              <a16:creationId xmlns:a16="http://schemas.microsoft.com/office/drawing/2014/main" id="{958BC01D-79D3-4A57-9B64-3FFE262E627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1017250"/>
          <a:ext cx="2216150" cy="15621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64</xdr:row>
      <xdr:rowOff>95250</xdr:rowOff>
    </xdr:from>
    <xdr:to>
      <xdr:col>1</xdr:col>
      <xdr:colOff>79375</xdr:colOff>
      <xdr:row>76</xdr:row>
      <xdr:rowOff>6351</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9448800"/>
          <a:ext cx="2225675" cy="1625601"/>
        </a:xfrm>
        <a:prstGeom prst="rect">
          <a:avLst/>
        </a:prstGeom>
        <a:noFill/>
        <a:ln>
          <a:noFill/>
        </a:ln>
      </xdr:spPr>
    </xdr:pic>
    <xdr:clientData/>
  </xdr:twoCellAnchor>
  <xdr:twoCellAnchor editAs="oneCell">
    <xdr:from>
      <xdr:col>0</xdr:col>
      <xdr:colOff>101600</xdr:colOff>
      <xdr:row>49</xdr:row>
      <xdr:rowOff>19050</xdr:rowOff>
    </xdr:from>
    <xdr:to>
      <xdr:col>1</xdr:col>
      <xdr:colOff>88900</xdr:colOff>
      <xdr:row>60</xdr:row>
      <xdr:rowOff>9525</xdr:rowOff>
    </xdr:to>
    <xdr:pic>
      <xdr:nvPicPr>
        <xdr:cNvPr id="3" name="Picture 2">
          <a:extLst>
            <a:ext uri="{FF2B5EF4-FFF2-40B4-BE49-F238E27FC236}">
              <a16:creationId xmlns:a16="http://schemas.microsoft.com/office/drawing/2014/main" id="{31C89DA9-781E-4AF3-BD56-1C7680583A0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7229475"/>
          <a:ext cx="2216150" cy="15621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119</xdr:row>
      <xdr:rowOff>107950</xdr:rowOff>
    </xdr:from>
    <xdr:to>
      <xdr:col>0</xdr:col>
      <xdr:colOff>2376805</xdr:colOff>
      <xdr:row>130</xdr:row>
      <xdr:rowOff>72390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7319625"/>
          <a:ext cx="2306955" cy="1536065"/>
        </a:xfrm>
        <a:prstGeom prst="rect">
          <a:avLst/>
        </a:prstGeom>
        <a:noFill/>
        <a:ln>
          <a:noFill/>
        </a:ln>
      </xdr:spPr>
    </xdr:pic>
    <xdr:clientData/>
  </xdr:twoCellAnchor>
  <xdr:twoCellAnchor editAs="oneCell">
    <xdr:from>
      <xdr:col>0</xdr:col>
      <xdr:colOff>76200</xdr:colOff>
      <xdr:row>103</xdr:row>
      <xdr:rowOff>107950</xdr:rowOff>
    </xdr:from>
    <xdr:to>
      <xdr:col>0</xdr:col>
      <xdr:colOff>2343150</xdr:colOff>
      <xdr:row>114</xdr:row>
      <xdr:rowOff>74295</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033625"/>
          <a:ext cx="2266950" cy="15379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130</xdr:row>
      <xdr:rowOff>63500</xdr:rowOff>
    </xdr:from>
    <xdr:to>
      <xdr:col>0</xdr:col>
      <xdr:colOff>2310765</xdr:colOff>
      <xdr:row>141</xdr:row>
      <xdr:rowOff>16510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046825"/>
          <a:ext cx="2167890" cy="1524635"/>
        </a:xfrm>
        <a:prstGeom prst="rect">
          <a:avLst/>
        </a:prstGeom>
        <a:noFill/>
        <a:ln>
          <a:noFill/>
        </a:ln>
      </xdr:spPr>
    </xdr:pic>
    <xdr:clientData/>
  </xdr:twoCellAnchor>
  <xdr:twoCellAnchor editAs="oneCell">
    <xdr:from>
      <xdr:col>0</xdr:col>
      <xdr:colOff>127000</xdr:colOff>
      <xdr:row>115</xdr:row>
      <xdr:rowOff>31750</xdr:rowOff>
    </xdr:from>
    <xdr:to>
      <xdr:col>0</xdr:col>
      <xdr:colOff>2307590</xdr:colOff>
      <xdr:row>125</xdr:row>
      <xdr:rowOff>125095</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687195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9"/>
  <sheetViews>
    <sheetView tabSelected="1"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4.28515625" style="7" bestFit="1" customWidth="1"/>
    <col min="3" max="3" width="24.7109375" style="7" bestFit="1" customWidth="1"/>
    <col min="4" max="4" width="15.42578125" style="7" bestFit="1" customWidth="1"/>
    <col min="5" max="5" width="23" style="10" customWidth="1"/>
    <col min="6" max="6" width="13.5703125" style="11" bestFit="1" customWidth="1"/>
    <col min="7" max="7" width="7.5703125" style="10" customWidth="1"/>
    <col min="8" max="16384" width="9.140625" style="7"/>
  </cols>
  <sheetData>
    <row r="1" spans="1:9" s="1" customFormat="1" ht="15" x14ac:dyDescent="0.2">
      <c r="A1" s="122" t="s">
        <v>836</v>
      </c>
      <c r="B1" s="123"/>
      <c r="C1" s="123"/>
      <c r="D1" s="123"/>
      <c r="E1" s="123"/>
      <c r="F1" s="123"/>
      <c r="G1" s="12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837</v>
      </c>
      <c r="D4" s="13" t="s">
        <v>1</v>
      </c>
      <c r="E4" s="50" t="s">
        <v>6</v>
      </c>
      <c r="F4" s="12" t="s">
        <v>3</v>
      </c>
      <c r="G4" s="12" t="s">
        <v>5</v>
      </c>
    </row>
    <row r="5" spans="1:9" x14ac:dyDescent="0.2">
      <c r="A5" s="16" t="s">
        <v>50</v>
      </c>
      <c r="B5" s="17"/>
      <c r="C5" s="17"/>
      <c r="D5" s="17"/>
      <c r="E5" s="18"/>
      <c r="F5" s="19"/>
      <c r="G5" s="18"/>
    </row>
    <row r="6" spans="1:9" x14ac:dyDescent="0.2">
      <c r="A6" s="20" t="s">
        <v>51</v>
      </c>
      <c r="B6" s="21"/>
      <c r="C6" s="21"/>
      <c r="D6" s="21"/>
      <c r="E6" s="22"/>
      <c r="F6" s="23"/>
      <c r="G6" s="22"/>
    </row>
    <row r="7" spans="1:9" x14ac:dyDescent="0.2">
      <c r="A7" s="21" t="s">
        <v>838</v>
      </c>
      <c r="B7" s="21" t="s">
        <v>839</v>
      </c>
      <c r="C7" s="21" t="s">
        <v>52</v>
      </c>
      <c r="D7" s="24">
        <v>750</v>
      </c>
      <c r="E7" s="22">
        <v>7979.509959</v>
      </c>
      <c r="F7" s="23">
        <v>4.2017163211309398</v>
      </c>
      <c r="G7" s="22">
        <v>7.6898999999999997</v>
      </c>
    </row>
    <row r="8" spans="1:9" x14ac:dyDescent="0.2">
      <c r="A8" s="21" t="s">
        <v>840</v>
      </c>
      <c r="B8" s="21" t="s">
        <v>841</v>
      </c>
      <c r="C8" s="21" t="s">
        <v>52</v>
      </c>
      <c r="D8" s="24">
        <v>500</v>
      </c>
      <c r="E8" s="22">
        <v>5193.3434426000003</v>
      </c>
      <c r="F8" s="23">
        <v>2.7346235566006301</v>
      </c>
      <c r="G8" s="22">
        <v>8.0150000000000006</v>
      </c>
    </row>
    <row r="9" spans="1:9" x14ac:dyDescent="0.2">
      <c r="A9" s="20" t="s">
        <v>24</v>
      </c>
      <c r="B9" s="20"/>
      <c r="C9" s="20"/>
      <c r="D9" s="20"/>
      <c r="E9" s="25">
        <f>SUM(E6:E8)</f>
        <v>13172.853401600001</v>
      </c>
      <c r="F9" s="26">
        <f>SUM(F6:F8)</f>
        <v>6.9363398777315695</v>
      </c>
      <c r="G9" s="25"/>
      <c r="H9" s="14"/>
      <c r="I9" s="14"/>
    </row>
    <row r="10" spans="1:9" x14ac:dyDescent="0.2">
      <c r="A10" s="21"/>
      <c r="B10" s="21"/>
      <c r="C10" s="21"/>
      <c r="D10" s="21"/>
      <c r="E10" s="22"/>
      <c r="F10" s="23"/>
      <c r="G10" s="22"/>
    </row>
    <row r="11" spans="1:9" x14ac:dyDescent="0.2">
      <c r="A11" s="20" t="s">
        <v>23</v>
      </c>
      <c r="B11" s="21"/>
      <c r="C11" s="21"/>
      <c r="D11" s="21"/>
      <c r="E11" s="22"/>
      <c r="F11" s="23"/>
      <c r="G11" s="22"/>
    </row>
    <row r="12" spans="1:9" x14ac:dyDescent="0.2">
      <c r="A12" s="20" t="s">
        <v>842</v>
      </c>
      <c r="B12" s="21"/>
      <c r="C12" s="21"/>
      <c r="D12" s="21"/>
      <c r="E12" s="22"/>
      <c r="F12" s="23"/>
      <c r="G12" s="22"/>
    </row>
    <row r="13" spans="1:9" x14ac:dyDescent="0.2">
      <c r="A13" s="21" t="s">
        <v>843</v>
      </c>
      <c r="B13" s="21" t="s">
        <v>844</v>
      </c>
      <c r="C13" s="21" t="s">
        <v>845</v>
      </c>
      <c r="D13" s="24">
        <v>2000</v>
      </c>
      <c r="E13" s="22">
        <v>9881.94</v>
      </c>
      <c r="F13" s="23">
        <v>5.2034659767051803</v>
      </c>
      <c r="G13" s="22">
        <v>7.6502999999999997</v>
      </c>
    </row>
    <row r="14" spans="1:9" x14ac:dyDescent="0.2">
      <c r="A14" s="21" t="s">
        <v>846</v>
      </c>
      <c r="B14" s="21" t="s">
        <v>847</v>
      </c>
      <c r="C14" s="21" t="s">
        <v>845</v>
      </c>
      <c r="D14" s="24">
        <v>2000</v>
      </c>
      <c r="E14" s="22">
        <v>9855.74</v>
      </c>
      <c r="F14" s="23">
        <v>5.1896700207906896</v>
      </c>
      <c r="G14" s="22">
        <v>7.5250000000000004</v>
      </c>
    </row>
    <row r="15" spans="1:9" x14ac:dyDescent="0.2">
      <c r="A15" s="21" t="s">
        <v>848</v>
      </c>
      <c r="B15" s="21" t="s">
        <v>849</v>
      </c>
      <c r="C15" s="21" t="s">
        <v>850</v>
      </c>
      <c r="D15" s="24">
        <v>2000</v>
      </c>
      <c r="E15" s="22">
        <v>9851.4500000000007</v>
      </c>
      <c r="F15" s="23">
        <v>5.1874110646504903</v>
      </c>
      <c r="G15" s="22">
        <v>7.5397999999999996</v>
      </c>
    </row>
    <row r="16" spans="1:9" x14ac:dyDescent="0.2">
      <c r="A16" s="21" t="s">
        <v>851</v>
      </c>
      <c r="B16" s="21" t="s">
        <v>852</v>
      </c>
      <c r="C16" s="21" t="s">
        <v>853</v>
      </c>
      <c r="D16" s="24">
        <v>1500</v>
      </c>
      <c r="E16" s="22">
        <v>7452.2174999999997</v>
      </c>
      <c r="F16" s="23">
        <v>3.9240635150847898</v>
      </c>
      <c r="G16" s="22">
        <v>7.5494000000000003</v>
      </c>
    </row>
    <row r="17" spans="1:9" x14ac:dyDescent="0.2">
      <c r="A17" s="21" t="s">
        <v>854</v>
      </c>
      <c r="B17" s="21" t="s">
        <v>855</v>
      </c>
      <c r="C17" s="21" t="s">
        <v>845</v>
      </c>
      <c r="D17" s="24">
        <v>1500</v>
      </c>
      <c r="E17" s="22">
        <v>7435.4025000000001</v>
      </c>
      <c r="F17" s="23">
        <v>3.9152093548289799</v>
      </c>
      <c r="G17" s="22">
        <v>7.5500999999999996</v>
      </c>
    </row>
    <row r="18" spans="1:9" x14ac:dyDescent="0.2">
      <c r="A18" s="21" t="s">
        <v>856</v>
      </c>
      <c r="B18" s="21" t="s">
        <v>857</v>
      </c>
      <c r="C18" s="21" t="s">
        <v>853</v>
      </c>
      <c r="D18" s="24">
        <v>1500</v>
      </c>
      <c r="E18" s="22">
        <v>7423.2224999999999</v>
      </c>
      <c r="F18" s="23">
        <v>3.9087958150183502</v>
      </c>
      <c r="G18" s="22">
        <v>7.5503</v>
      </c>
    </row>
    <row r="19" spans="1:9" x14ac:dyDescent="0.2">
      <c r="A19" s="21" t="s">
        <v>858</v>
      </c>
      <c r="B19" s="21" t="s">
        <v>859</v>
      </c>
      <c r="C19" s="21" t="s">
        <v>845</v>
      </c>
      <c r="D19" s="24">
        <v>1000</v>
      </c>
      <c r="E19" s="22">
        <v>4962.68</v>
      </c>
      <c r="F19" s="23">
        <v>2.61316467548632</v>
      </c>
      <c r="G19" s="22">
        <v>7.6250999999999998</v>
      </c>
    </row>
    <row r="20" spans="1:9" x14ac:dyDescent="0.2">
      <c r="A20" s="21" t="s">
        <v>860</v>
      </c>
      <c r="B20" s="21" t="s">
        <v>861</v>
      </c>
      <c r="C20" s="21" t="s">
        <v>845</v>
      </c>
      <c r="D20" s="24">
        <v>1000</v>
      </c>
      <c r="E20" s="22">
        <v>4962.0249999999996</v>
      </c>
      <c r="F20" s="23">
        <v>2.6128197765884602</v>
      </c>
      <c r="G20" s="22">
        <v>7.5496999999999996</v>
      </c>
    </row>
    <row r="21" spans="1:9" x14ac:dyDescent="0.2">
      <c r="A21" s="21" t="s">
        <v>862</v>
      </c>
      <c r="B21" s="21" t="s">
        <v>863</v>
      </c>
      <c r="C21" s="21" t="s">
        <v>853</v>
      </c>
      <c r="D21" s="24">
        <v>1000</v>
      </c>
      <c r="E21" s="22">
        <v>4947.6350000000002</v>
      </c>
      <c r="F21" s="23">
        <v>2.60524253209954</v>
      </c>
      <c r="G21" s="22">
        <v>7.5747</v>
      </c>
    </row>
    <row r="22" spans="1:9" x14ac:dyDescent="0.2">
      <c r="A22" s="21" t="s">
        <v>864</v>
      </c>
      <c r="B22" s="21" t="s">
        <v>865</v>
      </c>
      <c r="C22" s="21" t="s">
        <v>853</v>
      </c>
      <c r="D22" s="24">
        <v>1000</v>
      </c>
      <c r="E22" s="22">
        <v>4934.1099999999997</v>
      </c>
      <c r="F22" s="23">
        <v>2.5981207647810902</v>
      </c>
      <c r="G22" s="22">
        <v>7.4991000000000003</v>
      </c>
    </row>
    <row r="23" spans="1:9" x14ac:dyDescent="0.2">
      <c r="A23" s="21" t="s">
        <v>866</v>
      </c>
      <c r="B23" s="21" t="s">
        <v>867</v>
      </c>
      <c r="C23" s="21" t="s">
        <v>845</v>
      </c>
      <c r="D23" s="24">
        <v>1000</v>
      </c>
      <c r="E23" s="22">
        <v>4925.87</v>
      </c>
      <c r="F23" s="23">
        <v>2.59378188398966</v>
      </c>
      <c r="G23" s="22">
        <v>7.5247999999999999</v>
      </c>
    </row>
    <row r="24" spans="1:9" x14ac:dyDescent="0.2">
      <c r="A24" s="20" t="s">
        <v>24</v>
      </c>
      <c r="B24" s="20"/>
      <c r="C24" s="20"/>
      <c r="D24" s="20"/>
      <c r="E24" s="25">
        <f>SUM(E12:E23)</f>
        <v>76632.292499999996</v>
      </c>
      <c r="F24" s="26">
        <f>SUM(F12:F23)</f>
        <v>40.351745380023559</v>
      </c>
      <c r="G24" s="25"/>
      <c r="H24" s="14"/>
      <c r="I24" s="14"/>
    </row>
    <row r="25" spans="1:9" x14ac:dyDescent="0.2">
      <c r="A25" s="21"/>
      <c r="B25" s="21"/>
      <c r="C25" s="21"/>
      <c r="D25" s="21"/>
      <c r="E25" s="22"/>
      <c r="F25" s="23"/>
      <c r="G25" s="22"/>
    </row>
    <row r="26" spans="1:9" x14ac:dyDescent="0.2">
      <c r="A26" s="20" t="s">
        <v>868</v>
      </c>
      <c r="B26" s="21"/>
      <c r="C26" s="21"/>
      <c r="D26" s="21"/>
      <c r="E26" s="22"/>
      <c r="F26" s="23"/>
      <c r="G26" s="22"/>
    </row>
    <row r="27" spans="1:9" x14ac:dyDescent="0.2">
      <c r="A27" s="21" t="s">
        <v>869</v>
      </c>
      <c r="B27" s="21" t="s">
        <v>870</v>
      </c>
      <c r="C27" s="21" t="s">
        <v>845</v>
      </c>
      <c r="D27" s="24">
        <v>2000</v>
      </c>
      <c r="E27" s="22">
        <v>9849.69</v>
      </c>
      <c r="F27" s="23">
        <v>5.1864843134134899</v>
      </c>
      <c r="G27" s="22">
        <v>7.8451000000000004</v>
      </c>
    </row>
    <row r="28" spans="1:9" x14ac:dyDescent="0.2">
      <c r="A28" s="21" t="s">
        <v>871</v>
      </c>
      <c r="B28" s="21" t="s">
        <v>872</v>
      </c>
      <c r="C28" s="21" t="s">
        <v>845</v>
      </c>
      <c r="D28" s="24">
        <v>2000</v>
      </c>
      <c r="E28" s="22">
        <v>9836.9</v>
      </c>
      <c r="F28" s="23">
        <v>5.1797495700491201</v>
      </c>
      <c r="G28" s="22">
        <v>7.5651000000000002</v>
      </c>
    </row>
    <row r="29" spans="1:9" x14ac:dyDescent="0.2">
      <c r="A29" s="21" t="s">
        <v>873</v>
      </c>
      <c r="B29" s="21" t="s">
        <v>874</v>
      </c>
      <c r="C29" s="21" t="s">
        <v>875</v>
      </c>
      <c r="D29" s="24">
        <v>1000</v>
      </c>
      <c r="E29" s="22">
        <v>4987.71</v>
      </c>
      <c r="F29" s="23">
        <v>2.6263445524534901</v>
      </c>
      <c r="G29" s="22">
        <v>8.1761999999999997</v>
      </c>
    </row>
    <row r="30" spans="1:9" x14ac:dyDescent="0.2">
      <c r="A30" s="21" t="s">
        <v>876</v>
      </c>
      <c r="B30" s="21" t="s">
        <v>877</v>
      </c>
      <c r="C30" s="21" t="s">
        <v>845</v>
      </c>
      <c r="D30" s="24">
        <v>1000</v>
      </c>
      <c r="E30" s="22">
        <v>4980.5450000000001</v>
      </c>
      <c r="F30" s="23">
        <v>2.6225717271051199</v>
      </c>
      <c r="G30" s="22">
        <v>7.9218999999999999</v>
      </c>
    </row>
    <row r="31" spans="1:9" x14ac:dyDescent="0.2">
      <c r="A31" s="21" t="s">
        <v>878</v>
      </c>
      <c r="B31" s="21" t="s">
        <v>879</v>
      </c>
      <c r="C31" s="21" t="s">
        <v>875</v>
      </c>
      <c r="D31" s="24">
        <v>1000</v>
      </c>
      <c r="E31" s="22">
        <v>4975.3</v>
      </c>
      <c r="F31" s="23">
        <v>2.6198099031062001</v>
      </c>
      <c r="G31" s="22">
        <v>7.5502000000000002</v>
      </c>
    </row>
    <row r="32" spans="1:9" x14ac:dyDescent="0.2">
      <c r="A32" s="21" t="s">
        <v>880</v>
      </c>
      <c r="B32" s="21" t="s">
        <v>881</v>
      </c>
      <c r="C32" s="21" t="s">
        <v>875</v>
      </c>
      <c r="D32" s="24">
        <v>1000</v>
      </c>
      <c r="E32" s="22">
        <v>4974.4549999999999</v>
      </c>
      <c r="F32" s="23">
        <v>2.6193649571997999</v>
      </c>
      <c r="G32" s="22">
        <v>7.8098000000000001</v>
      </c>
    </row>
    <row r="33" spans="1:9" x14ac:dyDescent="0.2">
      <c r="A33" s="21" t="s">
        <v>882</v>
      </c>
      <c r="B33" s="21" t="s">
        <v>883</v>
      </c>
      <c r="C33" s="21" t="s">
        <v>850</v>
      </c>
      <c r="D33" s="24">
        <v>1000</v>
      </c>
      <c r="E33" s="22">
        <v>4953.97</v>
      </c>
      <c r="F33" s="23">
        <v>2.6085783099895599</v>
      </c>
      <c r="G33" s="22">
        <v>7.7077999999999998</v>
      </c>
    </row>
    <row r="34" spans="1:9" x14ac:dyDescent="0.2">
      <c r="A34" s="21" t="s">
        <v>884</v>
      </c>
      <c r="B34" s="21" t="s">
        <v>885</v>
      </c>
      <c r="C34" s="21" t="s">
        <v>845</v>
      </c>
      <c r="D34" s="24">
        <v>1000</v>
      </c>
      <c r="E34" s="22">
        <v>4942.18</v>
      </c>
      <c r="F34" s="23">
        <v>2.6023701298280302</v>
      </c>
      <c r="G34" s="22">
        <v>8.2124000000000006</v>
      </c>
    </row>
    <row r="35" spans="1:9" x14ac:dyDescent="0.2">
      <c r="A35" s="21" t="s">
        <v>886</v>
      </c>
      <c r="B35" s="21" t="s">
        <v>887</v>
      </c>
      <c r="C35" s="21" t="s">
        <v>875</v>
      </c>
      <c r="D35" s="24">
        <v>1000</v>
      </c>
      <c r="E35" s="22">
        <v>4933.1899999999996</v>
      </c>
      <c r="F35" s="23">
        <v>2.5976363266344702</v>
      </c>
      <c r="G35" s="22">
        <v>7.6052</v>
      </c>
    </row>
    <row r="36" spans="1:9" x14ac:dyDescent="0.2">
      <c r="A36" s="21" t="s">
        <v>888</v>
      </c>
      <c r="B36" s="21" t="s">
        <v>889</v>
      </c>
      <c r="C36" s="21" t="s">
        <v>845</v>
      </c>
      <c r="D36" s="24">
        <v>1000</v>
      </c>
      <c r="E36" s="22">
        <v>4931.2849999999999</v>
      </c>
      <c r="F36" s="23">
        <v>2.5966332237330501</v>
      </c>
      <c r="G36" s="22">
        <v>7.8247999999999998</v>
      </c>
    </row>
    <row r="37" spans="1:9" x14ac:dyDescent="0.2">
      <c r="A37" s="21" t="s">
        <v>890</v>
      </c>
      <c r="B37" s="21" t="s">
        <v>891</v>
      </c>
      <c r="C37" s="21" t="s">
        <v>853</v>
      </c>
      <c r="D37" s="24">
        <v>1000</v>
      </c>
      <c r="E37" s="22">
        <v>4924.47</v>
      </c>
      <c r="F37" s="23">
        <v>2.5930446955056801</v>
      </c>
      <c r="G37" s="22">
        <v>7.8849</v>
      </c>
    </row>
    <row r="38" spans="1:9" x14ac:dyDescent="0.2">
      <c r="A38" s="21" t="s">
        <v>892</v>
      </c>
      <c r="B38" s="21" t="s">
        <v>893</v>
      </c>
      <c r="C38" s="21" t="s">
        <v>845</v>
      </c>
      <c r="D38" s="24">
        <v>1000</v>
      </c>
      <c r="E38" s="22">
        <v>4922.41</v>
      </c>
      <c r="F38" s="23">
        <v>2.59195997530782</v>
      </c>
      <c r="G38" s="22">
        <v>7.9909999999999997</v>
      </c>
    </row>
    <row r="39" spans="1:9" x14ac:dyDescent="0.2">
      <c r="A39" s="20" t="s">
        <v>24</v>
      </c>
      <c r="B39" s="20"/>
      <c r="C39" s="20"/>
      <c r="D39" s="20"/>
      <c r="E39" s="25">
        <f>SUM(E26:E38)</f>
        <v>69212.10500000001</v>
      </c>
      <c r="F39" s="26">
        <f>SUM(F26:F38)</f>
        <v>36.44454768432584</v>
      </c>
      <c r="G39" s="25"/>
      <c r="H39" s="14"/>
      <c r="I39" s="14"/>
    </row>
    <row r="40" spans="1:9" x14ac:dyDescent="0.2">
      <c r="A40" s="21"/>
      <c r="B40" s="21"/>
      <c r="C40" s="21"/>
      <c r="D40" s="21"/>
      <c r="E40" s="22"/>
      <c r="F40" s="23"/>
      <c r="G40" s="22"/>
    </row>
    <row r="41" spans="1:9" x14ac:dyDescent="0.2">
      <c r="A41" s="20" t="s">
        <v>25</v>
      </c>
      <c r="B41" s="21"/>
      <c r="C41" s="21"/>
      <c r="D41" s="21"/>
      <c r="E41" s="22"/>
      <c r="F41" s="23"/>
      <c r="G41" s="22"/>
    </row>
    <row r="42" spans="1:9" x14ac:dyDescent="0.2">
      <c r="A42" s="21" t="s">
        <v>894</v>
      </c>
      <c r="B42" s="21" t="s">
        <v>895</v>
      </c>
      <c r="C42" s="21" t="s">
        <v>47</v>
      </c>
      <c r="D42" s="24">
        <v>15000000</v>
      </c>
      <c r="E42" s="22">
        <v>14796.48</v>
      </c>
      <c r="F42" s="23">
        <v>7.7912818996066298</v>
      </c>
      <c r="G42" s="22">
        <v>6.8776000000000002</v>
      </c>
    </row>
    <row r="43" spans="1:9" x14ac:dyDescent="0.2">
      <c r="A43" s="21" t="s">
        <v>896</v>
      </c>
      <c r="B43" s="21" t="s">
        <v>897</v>
      </c>
      <c r="C43" s="21" t="s">
        <v>47</v>
      </c>
      <c r="D43" s="24">
        <v>10000000</v>
      </c>
      <c r="E43" s="22">
        <v>9917.77</v>
      </c>
      <c r="F43" s="23">
        <v>5.22233273626306</v>
      </c>
      <c r="G43" s="22">
        <v>6.7251000000000003</v>
      </c>
    </row>
    <row r="44" spans="1:9" x14ac:dyDescent="0.2">
      <c r="A44" s="21" t="s">
        <v>898</v>
      </c>
      <c r="B44" s="21" t="s">
        <v>899</v>
      </c>
      <c r="C44" s="21" t="s">
        <v>47</v>
      </c>
      <c r="D44" s="24">
        <v>7500000</v>
      </c>
      <c r="E44" s="22">
        <v>7388.2650000000003</v>
      </c>
      <c r="F44" s="23">
        <v>3.8903884818549499</v>
      </c>
      <c r="G44" s="22">
        <v>6.9</v>
      </c>
    </row>
    <row r="45" spans="1:9" x14ac:dyDescent="0.2">
      <c r="A45" s="21" t="s">
        <v>900</v>
      </c>
      <c r="B45" s="21" t="s">
        <v>901</v>
      </c>
      <c r="C45" s="21" t="s">
        <v>47</v>
      </c>
      <c r="D45" s="24">
        <v>5000000</v>
      </c>
      <c r="E45" s="22">
        <v>4925.51</v>
      </c>
      <c r="F45" s="23">
        <v>2.5935923212366401</v>
      </c>
      <c r="G45" s="22">
        <v>6.9</v>
      </c>
    </row>
    <row r="46" spans="1:9" x14ac:dyDescent="0.2">
      <c r="A46" s="21" t="s">
        <v>902</v>
      </c>
      <c r="B46" s="21" t="s">
        <v>903</v>
      </c>
      <c r="C46" s="21" t="s">
        <v>47</v>
      </c>
      <c r="D46" s="24">
        <v>2500000</v>
      </c>
      <c r="E46" s="22">
        <v>2482.6824999999999</v>
      </c>
      <c r="F46" s="23">
        <v>1.3072892488429799</v>
      </c>
      <c r="G46" s="22">
        <v>6.7</v>
      </c>
    </row>
    <row r="47" spans="1:9" x14ac:dyDescent="0.2">
      <c r="A47" s="21" t="s">
        <v>74</v>
      </c>
      <c r="B47" s="21" t="s">
        <v>1244</v>
      </c>
      <c r="C47" s="21" t="s">
        <v>47</v>
      </c>
      <c r="D47" s="24">
        <v>500000</v>
      </c>
      <c r="E47" s="22">
        <v>499.72699999999998</v>
      </c>
      <c r="F47" s="23">
        <v>0.263137849667267</v>
      </c>
      <c r="G47" s="22">
        <v>6.6466000000000003</v>
      </c>
    </row>
    <row r="48" spans="1:9" x14ac:dyDescent="0.2">
      <c r="A48" s="21" t="s">
        <v>904</v>
      </c>
      <c r="B48" s="21" t="s">
        <v>905</v>
      </c>
      <c r="C48" s="21" t="s">
        <v>47</v>
      </c>
      <c r="D48" s="24">
        <v>500000</v>
      </c>
      <c r="E48" s="22">
        <v>493.85849999999999</v>
      </c>
      <c r="F48" s="23">
        <v>0.26004771351138101</v>
      </c>
      <c r="G48" s="22">
        <v>6.8776000000000002</v>
      </c>
    </row>
    <row r="49" spans="1:9" x14ac:dyDescent="0.2">
      <c r="A49" s="21" t="s">
        <v>906</v>
      </c>
      <c r="B49" s="21" t="s">
        <v>907</v>
      </c>
      <c r="C49" s="21" t="s">
        <v>47</v>
      </c>
      <c r="D49" s="24">
        <v>200000</v>
      </c>
      <c r="E49" s="22">
        <v>199.38239999999999</v>
      </c>
      <c r="F49" s="23">
        <v>0.104987435134581</v>
      </c>
      <c r="G49" s="22">
        <v>6.6506999999999996</v>
      </c>
    </row>
    <row r="50" spans="1:9" x14ac:dyDescent="0.2">
      <c r="A50" s="20" t="s">
        <v>24</v>
      </c>
      <c r="B50" s="20"/>
      <c r="C50" s="20"/>
      <c r="D50" s="20"/>
      <c r="E50" s="25">
        <f>SUM(E41:E49)</f>
        <v>40703.675400000007</v>
      </c>
      <c r="F50" s="26">
        <f>SUM(F41:F49)</f>
        <v>21.433057686117486</v>
      </c>
      <c r="G50" s="25"/>
      <c r="H50" s="14"/>
      <c r="I50" s="14"/>
    </row>
    <row r="51" spans="1:9" x14ac:dyDescent="0.2">
      <c r="A51" s="21"/>
      <c r="B51" s="21"/>
      <c r="C51" s="21"/>
      <c r="D51" s="21"/>
      <c r="E51" s="22"/>
      <c r="F51" s="23"/>
      <c r="G51" s="22"/>
    </row>
    <row r="52" spans="1:9" x14ac:dyDescent="0.2">
      <c r="A52" s="20" t="s">
        <v>908</v>
      </c>
      <c r="B52" s="21"/>
      <c r="C52" s="21"/>
      <c r="D52" s="21"/>
      <c r="E52" s="22"/>
      <c r="F52" s="23"/>
      <c r="G52" s="22"/>
    </row>
    <row r="53" spans="1:9" x14ac:dyDescent="0.2">
      <c r="A53" s="21" t="s">
        <v>909</v>
      </c>
      <c r="B53" s="21" t="s">
        <v>910</v>
      </c>
      <c r="C53" s="21" t="s">
        <v>911</v>
      </c>
      <c r="D53" s="24">
        <v>3835.6979999999999</v>
      </c>
      <c r="E53" s="22">
        <v>390.68853710000002</v>
      </c>
      <c r="F53" s="23">
        <v>0.20572220740953401</v>
      </c>
      <c r="G53" s="22">
        <v>6.95</v>
      </c>
    </row>
    <row r="54" spans="1:9" x14ac:dyDescent="0.2">
      <c r="A54" s="20" t="s">
        <v>24</v>
      </c>
      <c r="B54" s="20"/>
      <c r="C54" s="20"/>
      <c r="D54" s="20"/>
      <c r="E54" s="25">
        <f>SUM(E53:E53)</f>
        <v>390.68853710000002</v>
      </c>
      <c r="F54" s="26">
        <f>SUM(F53:F53)</f>
        <v>0.20572220740953401</v>
      </c>
      <c r="G54" s="25"/>
      <c r="H54" s="14"/>
      <c r="I54" s="14"/>
    </row>
    <row r="55" spans="1:9" x14ac:dyDescent="0.2">
      <c r="A55" s="21"/>
      <c r="B55" s="21"/>
      <c r="C55" s="21"/>
      <c r="D55" s="21"/>
      <c r="E55" s="22"/>
      <c r="F55" s="23"/>
      <c r="G55" s="22"/>
    </row>
    <row r="56" spans="1:9" x14ac:dyDescent="0.2">
      <c r="A56" s="20" t="s">
        <v>27</v>
      </c>
      <c r="B56" s="20"/>
      <c r="C56" s="20"/>
      <c r="D56" s="20"/>
      <c r="E56" s="25">
        <f>E9+E24+E39+E50+E54</f>
        <v>200111.61483870001</v>
      </c>
      <c r="F56" s="26">
        <f>F9+F24+F39+F50+F54</f>
        <v>105.371412835608</v>
      </c>
      <c r="G56" s="25"/>
      <c r="H56" s="14"/>
      <c r="I56" s="14"/>
    </row>
    <row r="57" spans="1:9" x14ac:dyDescent="0.2">
      <c r="A57" s="20"/>
      <c r="B57" s="20"/>
      <c r="C57" s="20"/>
      <c r="D57" s="20"/>
      <c r="E57" s="25"/>
      <c r="F57" s="26"/>
      <c r="G57" s="25"/>
      <c r="H57" s="14"/>
      <c r="I57" s="14"/>
    </row>
    <row r="58" spans="1:9" x14ac:dyDescent="0.2">
      <c r="A58" s="20" t="s">
        <v>29</v>
      </c>
      <c r="B58" s="20"/>
      <c r="C58" s="20"/>
      <c r="D58" s="20"/>
      <c r="E58" s="25">
        <f>E60-(E9+E24+E39+E50+E54)</f>
        <v>-10200.889098600019</v>
      </c>
      <c r="F58" s="26">
        <f>F60-(F9+F24+F39+F50+F54)</f>
        <v>-5.3714128356079982</v>
      </c>
      <c r="G58" s="25"/>
      <c r="H58" s="14"/>
      <c r="I58" s="14"/>
    </row>
    <row r="59" spans="1:9" x14ac:dyDescent="0.2">
      <c r="A59" s="20"/>
      <c r="B59" s="20"/>
      <c r="C59" s="20"/>
      <c r="D59" s="20"/>
      <c r="E59" s="25"/>
      <c r="F59" s="26"/>
      <c r="G59" s="25"/>
      <c r="H59" s="14"/>
      <c r="I59" s="14"/>
    </row>
    <row r="60" spans="1:9" x14ac:dyDescent="0.2">
      <c r="A60" s="27" t="s">
        <v>28</v>
      </c>
      <c r="B60" s="27"/>
      <c r="C60" s="27"/>
      <c r="D60" s="27"/>
      <c r="E60" s="28">
        <v>189910.7257401</v>
      </c>
      <c r="F60" s="29">
        <v>100</v>
      </c>
      <c r="G60" s="28"/>
      <c r="H60" s="14"/>
      <c r="I60" s="14"/>
    </row>
    <row r="61" spans="1:9" x14ac:dyDescent="0.2">
      <c r="A61" s="7" t="s">
        <v>1353</v>
      </c>
      <c r="B61" s="14"/>
      <c r="C61" s="14"/>
      <c r="D61" s="14"/>
      <c r="E61" s="85"/>
      <c r="F61" s="15"/>
      <c r="G61" s="85"/>
      <c r="H61" s="14"/>
      <c r="I61" s="14"/>
    </row>
    <row r="63" spans="1:9" x14ac:dyDescent="0.2">
      <c r="A63" s="14" t="s">
        <v>912</v>
      </c>
    </row>
    <row r="64" spans="1:9" x14ac:dyDescent="0.2">
      <c r="A64" s="14" t="s">
        <v>30</v>
      </c>
    </row>
    <row r="65" spans="1:4" x14ac:dyDescent="0.2">
      <c r="A65" s="14" t="s">
        <v>913</v>
      </c>
    </row>
    <row r="66" spans="1:4" x14ac:dyDescent="0.2">
      <c r="A66" s="14"/>
    </row>
    <row r="67" spans="1:4" x14ac:dyDescent="0.2">
      <c r="A67" s="14" t="s">
        <v>31</v>
      </c>
    </row>
    <row r="68" spans="1:4" x14ac:dyDescent="0.2">
      <c r="A68" s="14" t="s">
        <v>32</v>
      </c>
    </row>
    <row r="69" spans="1:4" x14ac:dyDescent="0.2">
      <c r="A69" s="14" t="s">
        <v>33</v>
      </c>
      <c r="B69" s="14"/>
      <c r="C69" s="30" t="s">
        <v>914</v>
      </c>
      <c r="D69" s="14" t="s">
        <v>34</v>
      </c>
    </row>
    <row r="70" spans="1:4" x14ac:dyDescent="0.2">
      <c r="A70" s="7" t="s">
        <v>1178</v>
      </c>
      <c r="C70" s="71">
        <v>5286.9886999999999</v>
      </c>
      <c r="D70" s="71">
        <v>5460.4444000000003</v>
      </c>
    </row>
    <row r="71" spans="1:4" x14ac:dyDescent="0.2">
      <c r="A71" s="7" t="s">
        <v>1179</v>
      </c>
      <c r="C71" s="71" t="s">
        <v>916</v>
      </c>
      <c r="D71" s="71" t="s">
        <v>917</v>
      </c>
    </row>
    <row r="72" spans="1:4" x14ac:dyDescent="0.2">
      <c r="A72" s="7" t="s">
        <v>1180</v>
      </c>
      <c r="C72" s="71" t="s">
        <v>919</v>
      </c>
      <c r="D72" s="71" t="s">
        <v>920</v>
      </c>
    </row>
    <row r="73" spans="1:4" x14ac:dyDescent="0.2">
      <c r="A73" s="7" t="s">
        <v>1181</v>
      </c>
      <c r="C73" s="71" t="s">
        <v>922</v>
      </c>
      <c r="D73" s="71" t="s">
        <v>923</v>
      </c>
    </row>
    <row r="74" spans="1:4" x14ac:dyDescent="0.2">
      <c r="A74" s="7" t="s">
        <v>1182</v>
      </c>
      <c r="C74" s="71" t="s">
        <v>925</v>
      </c>
      <c r="D74" s="71" t="s">
        <v>926</v>
      </c>
    </row>
    <row r="75" spans="1:4" x14ac:dyDescent="0.2">
      <c r="A75" s="7" t="s">
        <v>927</v>
      </c>
      <c r="C75" s="71">
        <v>3474.3184999999999</v>
      </c>
      <c r="D75" s="71">
        <v>3600.2583</v>
      </c>
    </row>
    <row r="76" spans="1:4" x14ac:dyDescent="0.2">
      <c r="A76" s="7" t="s">
        <v>928</v>
      </c>
      <c r="C76" s="71" t="s">
        <v>929</v>
      </c>
      <c r="D76" s="71" t="s">
        <v>930</v>
      </c>
    </row>
    <row r="77" spans="1:4" x14ac:dyDescent="0.2">
      <c r="A77" s="7" t="s">
        <v>931</v>
      </c>
      <c r="C77" s="71" t="s">
        <v>932</v>
      </c>
      <c r="D77" s="71" t="s">
        <v>933</v>
      </c>
    </row>
    <row r="78" spans="1:4" x14ac:dyDescent="0.2">
      <c r="A78" s="7" t="s">
        <v>934</v>
      </c>
      <c r="C78" s="71">
        <v>3498.8289</v>
      </c>
      <c r="D78" s="71">
        <v>3626.8849</v>
      </c>
    </row>
    <row r="79" spans="1:4" x14ac:dyDescent="0.2">
      <c r="A79" s="7" t="s">
        <v>935</v>
      </c>
      <c r="C79" s="71" t="s">
        <v>936</v>
      </c>
      <c r="D79" s="71" t="s">
        <v>937</v>
      </c>
    </row>
    <row r="80" spans="1:4" x14ac:dyDescent="0.2">
      <c r="A80" s="7" t="s">
        <v>938</v>
      </c>
      <c r="C80" s="71" t="s">
        <v>939</v>
      </c>
      <c r="D80" s="71" t="s">
        <v>940</v>
      </c>
    </row>
    <row r="81" spans="1:9" x14ac:dyDescent="0.2">
      <c r="A81" s="7" t="s">
        <v>941</v>
      </c>
      <c r="C81" s="71" t="s">
        <v>942</v>
      </c>
      <c r="D81" s="71" t="s">
        <v>943</v>
      </c>
    </row>
    <row r="82" spans="1:9" x14ac:dyDescent="0.2">
      <c r="A82" s="7" t="s">
        <v>944</v>
      </c>
      <c r="C82" s="71" t="s">
        <v>942</v>
      </c>
      <c r="D82" s="71" t="s">
        <v>943</v>
      </c>
    </row>
    <row r="83" spans="1:9" x14ac:dyDescent="0.2">
      <c r="A83" s="7" t="s">
        <v>945</v>
      </c>
      <c r="C83" s="71" t="s">
        <v>946</v>
      </c>
      <c r="D83" s="71" t="s">
        <v>946</v>
      </c>
    </row>
    <row r="84" spans="1:9" x14ac:dyDescent="0.2">
      <c r="A84" s="7" t="s">
        <v>947</v>
      </c>
      <c r="C84" s="71" t="s">
        <v>946</v>
      </c>
      <c r="D84" s="71" t="s">
        <v>946</v>
      </c>
    </row>
    <row r="85" spans="1:9" x14ac:dyDescent="0.2">
      <c r="C85" s="31"/>
      <c r="D85" s="31"/>
    </row>
    <row r="86" spans="1:9" x14ac:dyDescent="0.2">
      <c r="A86" s="7" t="s">
        <v>948</v>
      </c>
      <c r="C86" s="31"/>
      <c r="D86" s="31"/>
    </row>
    <row r="87" spans="1:9" x14ac:dyDescent="0.2">
      <c r="A87" s="55" t="s">
        <v>1183</v>
      </c>
    </row>
    <row r="88" spans="1:9" x14ac:dyDescent="0.2">
      <c r="A88" s="55"/>
    </row>
    <row r="89" spans="1:9" s="10" customFormat="1" x14ac:dyDescent="0.2">
      <c r="A89" s="14" t="s">
        <v>35</v>
      </c>
      <c r="B89" s="7"/>
      <c r="C89" s="7"/>
      <c r="D89" s="7"/>
      <c r="F89" s="11"/>
      <c r="H89" s="7"/>
      <c r="I89" s="7"/>
    </row>
    <row r="90" spans="1:9" s="10" customFormat="1" x14ac:dyDescent="0.2">
      <c r="A90" s="124" t="s">
        <v>36</v>
      </c>
      <c r="B90" s="125"/>
      <c r="C90" s="32" t="s">
        <v>37</v>
      </c>
      <c r="D90" s="7"/>
      <c r="F90" s="11"/>
      <c r="H90" s="7"/>
      <c r="I90" s="7"/>
    </row>
    <row r="91" spans="1:9" s="10" customFormat="1" x14ac:dyDescent="0.2">
      <c r="A91" s="120" t="s">
        <v>915</v>
      </c>
      <c r="B91" s="121"/>
      <c r="C91" s="33">
        <v>48.163571490000002</v>
      </c>
      <c r="D91" s="7"/>
      <c r="F91" s="11"/>
      <c r="H91" s="7"/>
      <c r="I91" s="7"/>
    </row>
    <row r="92" spans="1:9" s="10" customFormat="1" x14ac:dyDescent="0.2">
      <c r="A92" s="120" t="s">
        <v>918</v>
      </c>
      <c r="B92" s="121"/>
      <c r="C92" s="33">
        <v>39.763374030000001</v>
      </c>
      <c r="D92" s="7"/>
      <c r="F92" s="11"/>
      <c r="H92" s="7"/>
      <c r="I92" s="7"/>
    </row>
    <row r="93" spans="1:9" s="10" customFormat="1" x14ac:dyDescent="0.2">
      <c r="A93" s="120" t="s">
        <v>921</v>
      </c>
      <c r="B93" s="121"/>
      <c r="C93" s="33">
        <v>33.15634987</v>
      </c>
      <c r="D93" s="7"/>
      <c r="F93" s="11"/>
      <c r="H93" s="7"/>
      <c r="I93" s="7"/>
    </row>
    <row r="94" spans="1:9" s="10" customFormat="1" x14ac:dyDescent="0.2">
      <c r="A94" s="120" t="s">
        <v>924</v>
      </c>
      <c r="B94" s="121"/>
      <c r="C94" s="33">
        <v>35.20782561</v>
      </c>
      <c r="D94" s="7"/>
      <c r="F94" s="11"/>
      <c r="H94" s="7"/>
      <c r="I94" s="7"/>
    </row>
    <row r="95" spans="1:9" s="10" customFormat="1" x14ac:dyDescent="0.2">
      <c r="A95" s="120" t="s">
        <v>928</v>
      </c>
      <c r="B95" s="121"/>
      <c r="C95" s="33">
        <v>35.184315140000002</v>
      </c>
      <c r="D95" s="7"/>
      <c r="F95" s="11"/>
      <c r="H95" s="7"/>
      <c r="I95" s="7"/>
    </row>
    <row r="96" spans="1:9" s="10" customFormat="1" x14ac:dyDescent="0.2">
      <c r="A96" s="120" t="s">
        <v>931</v>
      </c>
      <c r="B96" s="121"/>
      <c r="C96" s="33">
        <v>34.647458610000001</v>
      </c>
      <c r="D96" s="7"/>
      <c r="F96" s="11"/>
      <c r="H96" s="7"/>
      <c r="I96" s="7"/>
    </row>
    <row r="97" spans="1:9" s="10" customFormat="1" x14ac:dyDescent="0.2">
      <c r="A97" s="120" t="s">
        <v>935</v>
      </c>
      <c r="B97" s="121"/>
      <c r="C97" s="33">
        <v>35.541992270000001</v>
      </c>
      <c r="D97" s="7"/>
      <c r="F97" s="11"/>
      <c r="H97" s="7"/>
      <c r="I97" s="7"/>
    </row>
    <row r="98" spans="1:9" s="10" customFormat="1" x14ac:dyDescent="0.2">
      <c r="A98" s="120" t="s">
        <v>938</v>
      </c>
      <c r="B98" s="121"/>
      <c r="C98" s="33">
        <v>36.345186259999998</v>
      </c>
      <c r="D98" s="7"/>
      <c r="F98" s="11"/>
      <c r="H98" s="7"/>
      <c r="I98" s="7"/>
    </row>
    <row r="99" spans="1:9" s="11" customFormat="1" x14ac:dyDescent="0.2">
      <c r="A99" s="7" t="s">
        <v>38</v>
      </c>
      <c r="B99" s="7"/>
      <c r="C99" s="7"/>
      <c r="D99" s="7"/>
      <c r="E99" s="10"/>
      <c r="G99" s="10"/>
      <c r="H99" s="7"/>
      <c r="I99" s="7"/>
    </row>
    <row r="100" spans="1:9" s="11" customFormat="1" x14ac:dyDescent="0.2">
      <c r="A100" s="7" t="s">
        <v>39</v>
      </c>
      <c r="B100" s="7"/>
      <c r="C100" s="7"/>
      <c r="D100" s="7"/>
      <c r="E100" s="10"/>
      <c r="G100" s="10"/>
      <c r="H100" s="7"/>
      <c r="I100" s="7"/>
    </row>
    <row r="102" spans="1:9" s="11" customFormat="1" x14ac:dyDescent="0.2">
      <c r="A102" s="14" t="s">
        <v>949</v>
      </c>
      <c r="B102" s="7"/>
      <c r="C102" s="7"/>
      <c r="D102" s="34">
        <v>0.16682270283149001</v>
      </c>
      <c r="E102" s="10" t="s">
        <v>40</v>
      </c>
      <c r="G102" s="10"/>
      <c r="H102" s="7"/>
      <c r="I102" s="7"/>
    </row>
    <row r="104" spans="1:9" s="11" customFormat="1" x14ac:dyDescent="0.2">
      <c r="A104" s="14" t="s">
        <v>820</v>
      </c>
      <c r="B104" s="7"/>
      <c r="C104" s="7"/>
      <c r="D104" s="30" t="s">
        <v>41</v>
      </c>
      <c r="E104" s="10"/>
      <c r="G104" s="10"/>
      <c r="H104" s="7"/>
      <c r="I104" s="7"/>
    </row>
    <row r="106" spans="1:9" s="11" customFormat="1" x14ac:dyDescent="0.2">
      <c r="A106" s="14" t="s">
        <v>950</v>
      </c>
      <c r="B106" s="7"/>
      <c r="C106" s="7"/>
      <c r="D106" s="7"/>
      <c r="E106" s="10"/>
      <c r="G106" s="10"/>
      <c r="H106" s="7"/>
      <c r="I106" s="7"/>
    </row>
    <row r="108" spans="1:9" s="11" customFormat="1" x14ac:dyDescent="0.2">
      <c r="A108" s="53" t="s">
        <v>789</v>
      </c>
      <c r="B108" s="7"/>
      <c r="C108" s="7"/>
      <c r="D108" s="7"/>
      <c r="E108" s="10"/>
      <c r="G108" s="10"/>
      <c r="H108" s="7"/>
      <c r="I108" s="7"/>
    </row>
    <row r="109" spans="1:9" s="11" customFormat="1" x14ac:dyDescent="0.2">
      <c r="A109" s="55"/>
      <c r="B109" s="7"/>
      <c r="C109" s="7"/>
      <c r="D109" s="7"/>
      <c r="E109" s="10"/>
      <c r="G109" s="10"/>
      <c r="H109" s="7"/>
      <c r="I109" s="7"/>
    </row>
    <row r="110" spans="1:9" s="11" customFormat="1" x14ac:dyDescent="0.2">
      <c r="A110" s="55"/>
      <c r="B110" s="7"/>
      <c r="C110" s="7"/>
      <c r="D110" s="7"/>
      <c r="E110" s="10"/>
      <c r="G110" s="10"/>
      <c r="H110" s="7"/>
      <c r="I110" s="7"/>
    </row>
    <row r="111" spans="1:9" s="11" customFormat="1" x14ac:dyDescent="0.2">
      <c r="A111" s="55"/>
      <c r="B111" s="7"/>
      <c r="C111" s="7"/>
      <c r="D111" s="7"/>
      <c r="E111" s="10"/>
      <c r="G111" s="10"/>
      <c r="H111" s="7"/>
      <c r="I111" s="7"/>
    </row>
    <row r="112" spans="1:9" s="11" customFormat="1" x14ac:dyDescent="0.2">
      <c r="A112" s="55"/>
      <c r="B112" s="7"/>
      <c r="C112" s="7"/>
      <c r="D112" s="7"/>
      <c r="E112" s="10"/>
      <c r="G112" s="10"/>
      <c r="H112" s="7"/>
      <c r="I112" s="7"/>
    </row>
    <row r="113" spans="1:9" s="11" customFormat="1" x14ac:dyDescent="0.2">
      <c r="A113" s="55"/>
      <c r="B113" s="7"/>
      <c r="C113" s="7"/>
      <c r="D113" s="7"/>
      <c r="E113" s="10"/>
      <c r="G113" s="10"/>
      <c r="H113" s="7"/>
      <c r="I113" s="7"/>
    </row>
    <row r="114" spans="1:9" s="11" customFormat="1" x14ac:dyDescent="0.2">
      <c r="A114" s="55"/>
      <c r="B114" s="7"/>
      <c r="C114" s="7"/>
      <c r="D114" s="7"/>
      <c r="E114" s="10"/>
      <c r="G114" s="10"/>
      <c r="H114" s="7"/>
      <c r="I114" s="7"/>
    </row>
    <row r="115" spans="1:9" x14ac:dyDescent="0.2">
      <c r="A115" s="55"/>
    </row>
    <row r="116" spans="1:9" x14ac:dyDescent="0.2">
      <c r="A116" s="55"/>
    </row>
    <row r="117" spans="1:9" x14ac:dyDescent="0.2">
      <c r="A117" s="55"/>
    </row>
    <row r="118" spans="1:9" x14ac:dyDescent="0.2">
      <c r="A118" s="55"/>
    </row>
    <row r="119" spans="1:9" x14ac:dyDescent="0.2">
      <c r="A119" s="55"/>
    </row>
    <row r="120" spans="1:9" x14ac:dyDescent="0.2">
      <c r="A120" s="55"/>
    </row>
    <row r="121" spans="1:9" x14ac:dyDescent="0.2">
      <c r="A121" s="55"/>
    </row>
    <row r="122" spans="1:9" x14ac:dyDescent="0.2">
      <c r="A122" s="53" t="s">
        <v>951</v>
      </c>
    </row>
    <row r="123" spans="1:9" x14ac:dyDescent="0.2">
      <c r="A123" s="55"/>
    </row>
    <row r="124" spans="1:9" x14ac:dyDescent="0.2">
      <c r="A124" s="53" t="s">
        <v>952</v>
      </c>
    </row>
    <row r="125" spans="1:9" x14ac:dyDescent="0.2">
      <c r="A125" s="55"/>
    </row>
    <row r="126" spans="1:9" x14ac:dyDescent="0.2">
      <c r="A126" s="55"/>
    </row>
    <row r="127" spans="1:9" x14ac:dyDescent="0.2">
      <c r="A127" s="55"/>
    </row>
    <row r="128" spans="1:9"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9" spans="1:1" x14ac:dyDescent="0.2">
      <c r="A139" s="53" t="s">
        <v>953</v>
      </c>
    </row>
    <row r="140" spans="1:1" x14ac:dyDescent="0.2">
      <c r="A140" s="55"/>
    </row>
    <row r="141" spans="1:1" x14ac:dyDescent="0.2">
      <c r="A141" s="53" t="s">
        <v>954</v>
      </c>
    </row>
    <row r="142" spans="1:1" x14ac:dyDescent="0.2">
      <c r="A142" s="55"/>
    </row>
    <row r="143" spans="1:1" x14ac:dyDescent="0.2">
      <c r="A143" s="55"/>
    </row>
    <row r="144" spans="1:1" x14ac:dyDescent="0.2">
      <c r="A144" s="55"/>
    </row>
    <row r="145" spans="1:1" x14ac:dyDescent="0.2">
      <c r="A145" s="55"/>
    </row>
    <row r="146" spans="1:1" x14ac:dyDescent="0.2">
      <c r="A146" s="55"/>
    </row>
    <row r="147" spans="1:1" x14ac:dyDescent="0.2">
      <c r="A147" s="55"/>
    </row>
    <row r="148" spans="1:1" x14ac:dyDescent="0.2">
      <c r="A148" s="55"/>
    </row>
    <row r="149" spans="1:1" x14ac:dyDescent="0.2">
      <c r="A149" s="55"/>
    </row>
    <row r="150" spans="1:1" x14ac:dyDescent="0.2">
      <c r="A150" s="55"/>
    </row>
    <row r="151" spans="1:1" x14ac:dyDescent="0.2">
      <c r="A151" s="55"/>
    </row>
    <row r="152" spans="1:1" x14ac:dyDescent="0.2">
      <c r="A152" s="55"/>
    </row>
    <row r="153" spans="1:1" x14ac:dyDescent="0.2">
      <c r="A153" s="55"/>
    </row>
    <row r="154" spans="1:1" x14ac:dyDescent="0.2">
      <c r="A154" s="55"/>
    </row>
    <row r="155" spans="1:1" x14ac:dyDescent="0.2">
      <c r="A155" s="55"/>
    </row>
    <row r="156" spans="1:1" x14ac:dyDescent="0.2">
      <c r="A156" s="55"/>
    </row>
    <row r="157" spans="1:1" x14ac:dyDescent="0.2">
      <c r="A157" s="54"/>
    </row>
    <row r="158" spans="1:1" x14ac:dyDescent="0.2">
      <c r="A158" s="55"/>
    </row>
    <row r="159" spans="1:1" x14ac:dyDescent="0.2">
      <c r="A159" s="54"/>
    </row>
  </sheetData>
  <mergeCells count="10">
    <mergeCell ref="A95:B95"/>
    <mergeCell ref="A96:B96"/>
    <mergeCell ref="A97:B97"/>
    <mergeCell ref="A98:B98"/>
    <mergeCell ref="A1:G1"/>
    <mergeCell ref="A90:B90"/>
    <mergeCell ref="A91:B91"/>
    <mergeCell ref="A92:B92"/>
    <mergeCell ref="A93:B93"/>
    <mergeCell ref="A94:B94"/>
  </mergeCells>
  <conditionalFormatting sqref="F2:F3">
    <cfRule type="cellIs" dxfId="80" priority="2" stopIfTrue="1" operator="between">
      <formula>0.009</formula>
      <formula>-0.009</formula>
    </cfRule>
  </conditionalFormatting>
  <conditionalFormatting sqref="F5:F65541">
    <cfRule type="cellIs" dxfId="79" priority="1" stopIfTrue="1" operator="between">
      <formula>0.009</formula>
      <formula>-0.009</formula>
    </cfRule>
  </conditionalFormatting>
  <pageMargins left="0.7" right="0.7" top="0.75" bottom="0.75" header="0.3" footer="0.3"/>
  <pageSetup paperSize="9" scale="43" orientation="portrait" r:id="rId1"/>
  <headerFooter>
    <oddFooter>&amp;C&amp;1#&amp;"Calibri"&amp;10&amp;K000000PUBLIC</oddFooter>
    <evenFooter>&amp;LPUBLIC</evenFooter>
    <firstFooter>&amp;LPUBLIC</firstFooter>
  </headerFooter>
  <rowBreaks count="1" manualBreakCount="1">
    <brk id="15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62"/>
  <sheetViews>
    <sheetView view="pageBreakPreview" zoomScaleNormal="100" zoomScaleSheetLayoutView="100" workbookViewId="0">
      <selection sqref="A1:I1"/>
    </sheetView>
  </sheetViews>
  <sheetFormatPr defaultColWidth="9.140625" defaultRowHeight="11.25" x14ac:dyDescent="0.2"/>
  <cols>
    <col min="1" max="1" width="38.7109375" style="7" bestFit="1" customWidth="1"/>
    <col min="2" max="2" width="33.28515625" style="7" bestFit="1" customWidth="1"/>
    <col min="3" max="3" width="25.5703125" style="7" bestFit="1" customWidth="1"/>
    <col min="4" max="4" width="15.42578125" style="7" bestFit="1" customWidth="1"/>
    <col min="5" max="5" width="23" style="10" customWidth="1"/>
    <col min="6" max="6" width="14.140625" style="11" customWidth="1"/>
    <col min="7" max="7" width="19" style="10" customWidth="1"/>
    <col min="8" max="8" width="16.85546875" style="7" bestFit="1" customWidth="1"/>
    <col min="9" max="16384" width="9.140625" style="7"/>
  </cols>
  <sheetData>
    <row r="1" spans="1:11" s="1" customFormat="1" ht="15" x14ac:dyDescent="0.2">
      <c r="A1" s="122" t="s">
        <v>8</v>
      </c>
      <c r="B1" s="123"/>
      <c r="C1" s="123"/>
      <c r="D1" s="123"/>
      <c r="E1" s="123"/>
      <c r="F1" s="123"/>
      <c r="G1" s="123"/>
      <c r="H1" s="123"/>
      <c r="I1" s="123"/>
    </row>
    <row r="2" spans="1:11" s="1" customFormat="1" ht="12" x14ac:dyDescent="0.2">
      <c r="E2" s="5"/>
      <c r="F2" s="9"/>
      <c r="G2" s="10"/>
    </row>
    <row r="3" spans="1:11" s="1" customFormat="1" ht="12" x14ac:dyDescent="0.2">
      <c r="A3" s="8" t="s">
        <v>7</v>
      </c>
      <c r="B3" s="2"/>
      <c r="C3" s="3"/>
      <c r="D3" s="3"/>
      <c r="E3" s="4"/>
      <c r="F3" s="9"/>
      <c r="G3" s="10"/>
    </row>
    <row r="4" spans="1:11" s="1" customFormat="1" ht="45" x14ac:dyDescent="0.2">
      <c r="A4" s="36" t="s">
        <v>2</v>
      </c>
      <c r="B4" s="36" t="s">
        <v>0</v>
      </c>
      <c r="C4" s="37" t="s">
        <v>4</v>
      </c>
      <c r="D4" s="37" t="s">
        <v>1</v>
      </c>
      <c r="E4" s="51" t="s">
        <v>6</v>
      </c>
      <c r="F4" s="51" t="s">
        <v>204</v>
      </c>
      <c r="G4" s="51" t="s">
        <v>205</v>
      </c>
      <c r="H4" s="51" t="s">
        <v>206</v>
      </c>
      <c r="I4" s="51" t="s">
        <v>5</v>
      </c>
      <c r="J4" s="35"/>
      <c r="K4" s="35"/>
    </row>
    <row r="5" spans="1:11" x14ac:dyDescent="0.2">
      <c r="A5" s="38" t="s">
        <v>75</v>
      </c>
      <c r="B5" s="39"/>
      <c r="C5" s="39"/>
      <c r="D5" s="39"/>
      <c r="E5" s="40"/>
      <c r="F5" s="41"/>
      <c r="G5" s="40"/>
      <c r="H5" s="39"/>
      <c r="I5" s="39"/>
    </row>
    <row r="6" spans="1:11" x14ac:dyDescent="0.2">
      <c r="A6" s="38" t="s">
        <v>51</v>
      </c>
      <c r="B6" s="39"/>
      <c r="C6" s="39"/>
      <c r="D6" s="39"/>
      <c r="E6" s="40"/>
      <c r="F6" s="41"/>
      <c r="G6" s="40"/>
      <c r="H6" s="39"/>
      <c r="I6" s="39"/>
    </row>
    <row r="7" spans="1:11" x14ac:dyDescent="0.2">
      <c r="A7" s="39" t="s">
        <v>80</v>
      </c>
      <c r="B7" s="39" t="s">
        <v>79</v>
      </c>
      <c r="C7" s="39" t="s">
        <v>78</v>
      </c>
      <c r="D7" s="42">
        <v>220850</v>
      </c>
      <c r="E7" s="40">
        <v>3197.6871500000002</v>
      </c>
      <c r="F7" s="41">
        <v>6.5237576107062401</v>
      </c>
      <c r="G7" s="40">
        <v>-2338.49055</v>
      </c>
      <c r="H7" s="40">
        <v>-4.7708686958719904</v>
      </c>
      <c r="I7" s="43"/>
    </row>
    <row r="8" spans="1:11" x14ac:dyDescent="0.2">
      <c r="A8" s="39" t="s">
        <v>77</v>
      </c>
      <c r="B8" s="39" t="s">
        <v>76</v>
      </c>
      <c r="C8" s="39" t="s">
        <v>78</v>
      </c>
      <c r="D8" s="42">
        <v>217200</v>
      </c>
      <c r="E8" s="40">
        <v>2374.6475999999998</v>
      </c>
      <c r="F8" s="41">
        <v>4.84463445814119</v>
      </c>
      <c r="G8" s="40">
        <v>-1867.1268</v>
      </c>
      <c r="H8" s="40">
        <v>-3.8092165056402099</v>
      </c>
      <c r="I8" s="43"/>
    </row>
    <row r="9" spans="1:11" x14ac:dyDescent="0.2">
      <c r="A9" s="39" t="s">
        <v>138</v>
      </c>
      <c r="B9" s="39" t="s">
        <v>137</v>
      </c>
      <c r="C9" s="39" t="s">
        <v>89</v>
      </c>
      <c r="D9" s="42">
        <v>16600</v>
      </c>
      <c r="E9" s="40">
        <v>2091.6581000000001</v>
      </c>
      <c r="F9" s="41">
        <v>4.2672937685196501</v>
      </c>
      <c r="G9" s="40">
        <v>-1981.6656</v>
      </c>
      <c r="H9" s="40">
        <v>-4.0428927013309401</v>
      </c>
      <c r="I9" s="43"/>
    </row>
    <row r="10" spans="1:11" x14ac:dyDescent="0.2">
      <c r="A10" s="39" t="s">
        <v>208</v>
      </c>
      <c r="B10" s="39" t="s">
        <v>207</v>
      </c>
      <c r="C10" s="39" t="s">
        <v>89</v>
      </c>
      <c r="D10" s="42">
        <v>105700</v>
      </c>
      <c r="E10" s="40">
        <v>2030.8669500000001</v>
      </c>
      <c r="F10" s="41">
        <v>4.1432707766281203</v>
      </c>
      <c r="G10" s="40">
        <v>-2047.1447499999999</v>
      </c>
      <c r="H10" s="40">
        <v>-4.17647991080986</v>
      </c>
      <c r="I10" s="43"/>
    </row>
    <row r="11" spans="1:11" x14ac:dyDescent="0.2">
      <c r="A11" s="39" t="s">
        <v>176</v>
      </c>
      <c r="B11" s="39" t="s">
        <v>175</v>
      </c>
      <c r="C11" s="39" t="s">
        <v>170</v>
      </c>
      <c r="D11" s="42">
        <v>19450</v>
      </c>
      <c r="E11" s="40">
        <v>1896.2096750000001</v>
      </c>
      <c r="F11" s="41">
        <v>3.8685498982525699</v>
      </c>
      <c r="G11" s="40">
        <v>-1814.19325</v>
      </c>
      <c r="H11" s="40">
        <v>-3.7012241869813298</v>
      </c>
      <c r="I11" s="43"/>
    </row>
    <row r="12" spans="1:11" x14ac:dyDescent="0.2">
      <c r="A12" s="39" t="s">
        <v>96</v>
      </c>
      <c r="B12" s="39" t="s">
        <v>95</v>
      </c>
      <c r="C12" s="39" t="s">
        <v>78</v>
      </c>
      <c r="D12" s="42">
        <v>184000</v>
      </c>
      <c r="E12" s="40">
        <v>1384.3240000000001</v>
      </c>
      <c r="F12" s="41">
        <v>2.8242269512460898</v>
      </c>
      <c r="G12" s="40">
        <v>-998.64599999999996</v>
      </c>
      <c r="H12" s="40">
        <v>-2.0373864412912801</v>
      </c>
      <c r="I12" s="43"/>
    </row>
    <row r="13" spans="1:11" x14ac:dyDescent="0.2">
      <c r="A13" s="39" t="s">
        <v>91</v>
      </c>
      <c r="B13" s="39" t="s">
        <v>90</v>
      </c>
      <c r="C13" s="39" t="s">
        <v>92</v>
      </c>
      <c r="D13" s="42">
        <v>45750</v>
      </c>
      <c r="E13" s="40">
        <v>1359.5527500000001</v>
      </c>
      <c r="F13" s="41">
        <v>2.7736899152154701</v>
      </c>
      <c r="G13" s="40">
        <v>-1368.496875</v>
      </c>
      <c r="H13" s="40">
        <v>-2.79193726112605</v>
      </c>
      <c r="I13" s="43"/>
    </row>
    <row r="14" spans="1:11" x14ac:dyDescent="0.2">
      <c r="A14" s="39" t="s">
        <v>103</v>
      </c>
      <c r="B14" s="39" t="s">
        <v>102</v>
      </c>
      <c r="C14" s="39" t="s">
        <v>104</v>
      </c>
      <c r="D14" s="42">
        <v>80000</v>
      </c>
      <c r="E14" s="40">
        <v>1296.44</v>
      </c>
      <c r="F14" s="41">
        <v>2.64493051386343</v>
      </c>
      <c r="G14" s="40">
        <v>-1200.2182499999999</v>
      </c>
      <c r="H14" s="40">
        <v>-2.44862382580048</v>
      </c>
      <c r="I14" s="43"/>
    </row>
    <row r="15" spans="1:11" x14ac:dyDescent="0.2">
      <c r="A15" s="39" t="s">
        <v>210</v>
      </c>
      <c r="B15" s="39" t="s">
        <v>209</v>
      </c>
      <c r="C15" s="39" t="s">
        <v>211</v>
      </c>
      <c r="D15" s="42">
        <v>211200</v>
      </c>
      <c r="E15" s="40">
        <v>904.67520000000002</v>
      </c>
      <c r="F15" s="41">
        <v>1.8456720261759201</v>
      </c>
      <c r="G15" s="40">
        <v>-912.06719999999996</v>
      </c>
      <c r="H15" s="40">
        <v>-1.8607528061259899</v>
      </c>
      <c r="I15" s="43"/>
    </row>
    <row r="16" spans="1:11" x14ac:dyDescent="0.2">
      <c r="A16" s="39" t="s">
        <v>94</v>
      </c>
      <c r="B16" s="39" t="s">
        <v>93</v>
      </c>
      <c r="C16" s="39" t="s">
        <v>78</v>
      </c>
      <c r="D16" s="42">
        <v>84375</v>
      </c>
      <c r="E16" s="40">
        <v>883.57500000000005</v>
      </c>
      <c r="F16" s="41">
        <v>1.8026244784076999</v>
      </c>
      <c r="G16" s="40">
        <v>-889.77656249999995</v>
      </c>
      <c r="H16" s="40">
        <v>-1.8152765887173801</v>
      </c>
      <c r="I16" s="43"/>
    </row>
    <row r="17" spans="1:9" x14ac:dyDescent="0.2">
      <c r="A17" s="39" t="s">
        <v>213</v>
      </c>
      <c r="B17" s="39" t="s">
        <v>212</v>
      </c>
      <c r="C17" s="39" t="s">
        <v>104</v>
      </c>
      <c r="D17" s="42">
        <v>14250</v>
      </c>
      <c r="E17" s="40">
        <v>877.50075000000004</v>
      </c>
      <c r="F17" s="41">
        <v>1.7902321045424801</v>
      </c>
      <c r="G17" s="40">
        <v>-884.21962499999995</v>
      </c>
      <c r="H17" s="40">
        <v>-1.80393960932969</v>
      </c>
      <c r="I17" s="43"/>
    </row>
    <row r="18" spans="1:9" x14ac:dyDescent="0.2">
      <c r="A18" s="39" t="s">
        <v>151</v>
      </c>
      <c r="B18" s="39" t="s">
        <v>150</v>
      </c>
      <c r="C18" s="39" t="s">
        <v>86</v>
      </c>
      <c r="D18" s="42">
        <v>70300</v>
      </c>
      <c r="E18" s="40">
        <v>877.41430000000003</v>
      </c>
      <c r="F18" s="41">
        <v>1.7900557336784799</v>
      </c>
      <c r="G18" s="40">
        <v>-626.45910000000003</v>
      </c>
      <c r="H18" s="40">
        <v>-1.27806978284951</v>
      </c>
      <c r="I18" s="43"/>
    </row>
    <row r="19" spans="1:9" x14ac:dyDescent="0.2">
      <c r="A19" s="39" t="s">
        <v>215</v>
      </c>
      <c r="B19" s="39" t="s">
        <v>214</v>
      </c>
      <c r="C19" s="39" t="s">
        <v>211</v>
      </c>
      <c r="D19" s="42">
        <v>31000</v>
      </c>
      <c r="E19" s="40">
        <v>701.94849999999997</v>
      </c>
      <c r="F19" s="41">
        <v>1.4320793918813599</v>
      </c>
      <c r="G19" s="40">
        <v>-684.78</v>
      </c>
      <c r="H19" s="40">
        <v>-1.397053097161</v>
      </c>
      <c r="I19" s="43"/>
    </row>
    <row r="20" spans="1:9" x14ac:dyDescent="0.2">
      <c r="A20" s="39" t="s">
        <v>217</v>
      </c>
      <c r="B20" s="39" t="s">
        <v>216</v>
      </c>
      <c r="C20" s="39" t="s">
        <v>78</v>
      </c>
      <c r="D20" s="42">
        <v>263250</v>
      </c>
      <c r="E20" s="40">
        <v>695.111625</v>
      </c>
      <c r="F20" s="41">
        <v>1.4181311495354201</v>
      </c>
      <c r="G20" s="40">
        <v>-698.66549999999995</v>
      </c>
      <c r="H20" s="40">
        <v>-1.4253815833618599</v>
      </c>
      <c r="I20" s="43"/>
    </row>
    <row r="21" spans="1:9" x14ac:dyDescent="0.2">
      <c r="A21" s="39" t="s">
        <v>85</v>
      </c>
      <c r="B21" s="39" t="s">
        <v>84</v>
      </c>
      <c r="C21" s="39" t="s">
        <v>86</v>
      </c>
      <c r="D21" s="42">
        <v>43500</v>
      </c>
      <c r="E21" s="40">
        <v>651.65174999999999</v>
      </c>
      <c r="F21" s="41">
        <v>1.3294665375856201</v>
      </c>
      <c r="G21" s="40"/>
      <c r="H21" s="40"/>
      <c r="I21" s="43"/>
    </row>
    <row r="22" spans="1:9" x14ac:dyDescent="0.2">
      <c r="A22" s="39" t="s">
        <v>219</v>
      </c>
      <c r="B22" s="39" t="s">
        <v>218</v>
      </c>
      <c r="C22" s="39" t="s">
        <v>154</v>
      </c>
      <c r="D22" s="42">
        <v>22200</v>
      </c>
      <c r="E22" s="40">
        <v>631.97850000000005</v>
      </c>
      <c r="F22" s="41">
        <v>1.28933018015152</v>
      </c>
      <c r="G22" s="40">
        <v>-636.50729999999999</v>
      </c>
      <c r="H22" s="40">
        <v>-1.29856960604951</v>
      </c>
      <c r="I22" s="43"/>
    </row>
    <row r="23" spans="1:9" x14ac:dyDescent="0.2">
      <c r="A23" s="39" t="s">
        <v>221</v>
      </c>
      <c r="B23" s="39" t="s">
        <v>220</v>
      </c>
      <c r="C23" s="39" t="s">
        <v>92</v>
      </c>
      <c r="D23" s="42">
        <v>132300</v>
      </c>
      <c r="E23" s="40">
        <v>629.28494999999998</v>
      </c>
      <c r="F23" s="41">
        <v>1.28383493734382</v>
      </c>
      <c r="G23" s="40">
        <v>-632.46015</v>
      </c>
      <c r="H23" s="40">
        <v>-1.2903128178223799</v>
      </c>
      <c r="I23" s="43"/>
    </row>
    <row r="24" spans="1:9" x14ac:dyDescent="0.2">
      <c r="A24" s="39" t="s">
        <v>82</v>
      </c>
      <c r="B24" s="39" t="s">
        <v>81</v>
      </c>
      <c r="C24" s="39" t="s">
        <v>83</v>
      </c>
      <c r="D24" s="42">
        <v>16500</v>
      </c>
      <c r="E24" s="40">
        <v>621.04349999999999</v>
      </c>
      <c r="F24" s="41">
        <v>1.26702115299323</v>
      </c>
      <c r="G24" s="40"/>
      <c r="H24" s="40"/>
      <c r="I24" s="43"/>
    </row>
    <row r="25" spans="1:9" x14ac:dyDescent="0.2">
      <c r="A25" s="39" t="s">
        <v>223</v>
      </c>
      <c r="B25" s="39" t="s">
        <v>222</v>
      </c>
      <c r="C25" s="39" t="s">
        <v>107</v>
      </c>
      <c r="D25" s="42">
        <v>13600</v>
      </c>
      <c r="E25" s="40">
        <v>536.928</v>
      </c>
      <c r="F25" s="41">
        <v>1.0954130163738101</v>
      </c>
      <c r="G25" s="40">
        <v>-541.21879999999999</v>
      </c>
      <c r="H25" s="40">
        <v>-1.10416688685674</v>
      </c>
      <c r="I25" s="43"/>
    </row>
    <row r="26" spans="1:9" x14ac:dyDescent="0.2">
      <c r="A26" s="39" t="s">
        <v>115</v>
      </c>
      <c r="B26" s="39" t="s">
        <v>114</v>
      </c>
      <c r="C26" s="39" t="s">
        <v>116</v>
      </c>
      <c r="D26" s="42">
        <v>264500</v>
      </c>
      <c r="E26" s="40">
        <v>532.96749999999997</v>
      </c>
      <c r="F26" s="41">
        <v>1.0873330070404399</v>
      </c>
      <c r="G26" s="40"/>
      <c r="H26" s="40"/>
      <c r="I26" s="43"/>
    </row>
    <row r="27" spans="1:9" x14ac:dyDescent="0.2">
      <c r="A27" s="39" t="s">
        <v>118</v>
      </c>
      <c r="B27" s="39" t="s">
        <v>117</v>
      </c>
      <c r="C27" s="39" t="s">
        <v>78</v>
      </c>
      <c r="D27" s="42">
        <v>33400</v>
      </c>
      <c r="E27" s="40">
        <v>518.702</v>
      </c>
      <c r="F27" s="41">
        <v>1.0582292642945199</v>
      </c>
      <c r="G27" s="40"/>
      <c r="H27" s="40"/>
      <c r="I27" s="43"/>
    </row>
    <row r="28" spans="1:9" x14ac:dyDescent="0.2">
      <c r="A28" s="39" t="s">
        <v>112</v>
      </c>
      <c r="B28" s="39" t="s">
        <v>111</v>
      </c>
      <c r="C28" s="39" t="s">
        <v>113</v>
      </c>
      <c r="D28" s="42">
        <v>143000</v>
      </c>
      <c r="E28" s="40">
        <v>480.19400000000002</v>
      </c>
      <c r="F28" s="41">
        <v>0.97966721419744596</v>
      </c>
      <c r="G28" s="40"/>
      <c r="H28" s="40"/>
      <c r="I28" s="43"/>
    </row>
    <row r="29" spans="1:9" x14ac:dyDescent="0.2">
      <c r="A29" s="39" t="s">
        <v>225</v>
      </c>
      <c r="B29" s="39" t="s">
        <v>224</v>
      </c>
      <c r="C29" s="39" t="s">
        <v>170</v>
      </c>
      <c r="D29" s="42">
        <v>72000</v>
      </c>
      <c r="E29" s="40">
        <v>440.892</v>
      </c>
      <c r="F29" s="41">
        <v>0.89948528595097099</v>
      </c>
      <c r="G29" s="40">
        <v>-443.12400000000002</v>
      </c>
      <c r="H29" s="40">
        <v>-0.90403889807875404</v>
      </c>
      <c r="I29" s="43"/>
    </row>
    <row r="30" spans="1:9" x14ac:dyDescent="0.2">
      <c r="A30" s="39" t="s">
        <v>227</v>
      </c>
      <c r="B30" s="39" t="s">
        <v>226</v>
      </c>
      <c r="C30" s="39" t="s">
        <v>104</v>
      </c>
      <c r="D30" s="42">
        <v>26350</v>
      </c>
      <c r="E30" s="40">
        <v>426.02679999999998</v>
      </c>
      <c r="F30" s="41">
        <v>0.86915806596803102</v>
      </c>
      <c r="G30" s="40">
        <v>-427.79225000000002</v>
      </c>
      <c r="H30" s="40">
        <v>-0.872759846671882</v>
      </c>
      <c r="I30" s="43"/>
    </row>
    <row r="31" spans="1:9" x14ac:dyDescent="0.2">
      <c r="A31" s="39" t="s">
        <v>143</v>
      </c>
      <c r="B31" s="39" t="s">
        <v>142</v>
      </c>
      <c r="C31" s="39" t="s">
        <v>144</v>
      </c>
      <c r="D31" s="42">
        <v>66300</v>
      </c>
      <c r="E31" s="40">
        <v>419.91104999999999</v>
      </c>
      <c r="F31" s="41">
        <v>0.85668102592748896</v>
      </c>
      <c r="G31" s="40">
        <v>-302.01049999999998</v>
      </c>
      <c r="H31" s="40">
        <v>-0.616146359999038</v>
      </c>
      <c r="I31" s="43"/>
    </row>
    <row r="32" spans="1:9" x14ac:dyDescent="0.2">
      <c r="A32" s="39" t="s">
        <v>229</v>
      </c>
      <c r="B32" s="39" t="s">
        <v>228</v>
      </c>
      <c r="C32" s="39" t="s">
        <v>78</v>
      </c>
      <c r="D32" s="42">
        <v>21700</v>
      </c>
      <c r="E32" s="40">
        <v>387.45350000000002</v>
      </c>
      <c r="F32" s="41">
        <v>0.79046279415413401</v>
      </c>
      <c r="G32" s="40">
        <v>-381.64240000000001</v>
      </c>
      <c r="H32" s="40">
        <v>-0.77860728544635605</v>
      </c>
      <c r="I32" s="43"/>
    </row>
    <row r="33" spans="1:9" x14ac:dyDescent="0.2">
      <c r="A33" s="39" t="s">
        <v>231</v>
      </c>
      <c r="B33" s="39" t="s">
        <v>230</v>
      </c>
      <c r="C33" s="39" t="s">
        <v>154</v>
      </c>
      <c r="D33" s="42">
        <v>25000</v>
      </c>
      <c r="E33" s="40">
        <v>378.75</v>
      </c>
      <c r="F33" s="41">
        <v>0.77270635904922302</v>
      </c>
      <c r="G33" s="40">
        <v>-373.625</v>
      </c>
      <c r="H33" s="40">
        <v>-0.76225059643502602</v>
      </c>
      <c r="I33" s="43"/>
    </row>
    <row r="34" spans="1:9" x14ac:dyDescent="0.2">
      <c r="A34" s="39" t="s">
        <v>100</v>
      </c>
      <c r="B34" s="39" t="s">
        <v>99</v>
      </c>
      <c r="C34" s="39" t="s">
        <v>101</v>
      </c>
      <c r="D34" s="42">
        <v>29000</v>
      </c>
      <c r="E34" s="40">
        <v>356.29399999999998</v>
      </c>
      <c r="F34" s="41">
        <v>0.726892777534215</v>
      </c>
      <c r="G34" s="40"/>
      <c r="H34" s="40"/>
      <c r="I34" s="43"/>
    </row>
    <row r="35" spans="1:9" x14ac:dyDescent="0.2">
      <c r="A35" s="39" t="s">
        <v>106</v>
      </c>
      <c r="B35" s="39" t="s">
        <v>105</v>
      </c>
      <c r="C35" s="39" t="s">
        <v>107</v>
      </c>
      <c r="D35" s="42">
        <v>195000</v>
      </c>
      <c r="E35" s="40">
        <v>355.09500000000003</v>
      </c>
      <c r="F35" s="41">
        <v>0.72444663911969398</v>
      </c>
      <c r="G35" s="40"/>
      <c r="H35" s="40"/>
      <c r="I35" s="43"/>
    </row>
    <row r="36" spans="1:9" x14ac:dyDescent="0.2">
      <c r="A36" s="39" t="s">
        <v>233</v>
      </c>
      <c r="B36" s="39" t="s">
        <v>232</v>
      </c>
      <c r="C36" s="39" t="s">
        <v>92</v>
      </c>
      <c r="D36" s="42">
        <v>54000</v>
      </c>
      <c r="E36" s="40">
        <v>325.29599999999999</v>
      </c>
      <c r="F36" s="41">
        <v>0.66365224494594399</v>
      </c>
      <c r="G36" s="40">
        <v>-327.96899999999999</v>
      </c>
      <c r="H36" s="40">
        <v>-0.66910556269574895</v>
      </c>
      <c r="I36" s="43"/>
    </row>
    <row r="37" spans="1:9" x14ac:dyDescent="0.2">
      <c r="A37" s="39" t="s">
        <v>235</v>
      </c>
      <c r="B37" s="39" t="s">
        <v>234</v>
      </c>
      <c r="C37" s="39" t="s">
        <v>170</v>
      </c>
      <c r="D37" s="42">
        <v>150800</v>
      </c>
      <c r="E37" s="40">
        <v>320.29919999999998</v>
      </c>
      <c r="F37" s="41">
        <v>0.65345802940826203</v>
      </c>
      <c r="G37" s="40">
        <v>-323.2398</v>
      </c>
      <c r="H37" s="40">
        <v>-0.65945729097768802</v>
      </c>
      <c r="I37" s="43"/>
    </row>
    <row r="38" spans="1:9" x14ac:dyDescent="0.2">
      <c r="A38" s="39" t="s">
        <v>98</v>
      </c>
      <c r="B38" s="39" t="s">
        <v>97</v>
      </c>
      <c r="C38" s="39" t="s">
        <v>86</v>
      </c>
      <c r="D38" s="42">
        <v>20700</v>
      </c>
      <c r="E38" s="40">
        <v>319.51485000000002</v>
      </c>
      <c r="F38" s="41">
        <v>0.65185783869480896</v>
      </c>
      <c r="G38" s="40"/>
      <c r="H38" s="40"/>
      <c r="I38" s="43"/>
    </row>
    <row r="39" spans="1:9" x14ac:dyDescent="0.2">
      <c r="A39" s="39" t="s">
        <v>237</v>
      </c>
      <c r="B39" s="39" t="s">
        <v>236</v>
      </c>
      <c r="C39" s="39" t="s">
        <v>154</v>
      </c>
      <c r="D39" s="42">
        <v>8225</v>
      </c>
      <c r="E39" s="40">
        <v>312.69805000000002</v>
      </c>
      <c r="F39" s="41">
        <v>0.637950552336085</v>
      </c>
      <c r="G39" s="40">
        <v>-314.92702500000001</v>
      </c>
      <c r="H39" s="40">
        <v>-0.642497993013739</v>
      </c>
      <c r="I39" s="43"/>
    </row>
    <row r="40" spans="1:9" x14ac:dyDescent="0.2">
      <c r="A40" s="39" t="s">
        <v>239</v>
      </c>
      <c r="B40" s="39" t="s">
        <v>238</v>
      </c>
      <c r="C40" s="39" t="s">
        <v>92</v>
      </c>
      <c r="D40" s="42">
        <v>165750</v>
      </c>
      <c r="E40" s="40">
        <v>278.04562499999997</v>
      </c>
      <c r="F40" s="41">
        <v>0.56725444895925003</v>
      </c>
      <c r="G40" s="40">
        <v>-279.868875</v>
      </c>
      <c r="H40" s="40">
        <v>-0.57097415026389997</v>
      </c>
      <c r="I40" s="43"/>
    </row>
    <row r="41" spans="1:9" x14ac:dyDescent="0.2">
      <c r="A41" s="39" t="s">
        <v>146</v>
      </c>
      <c r="B41" s="39" t="s">
        <v>145</v>
      </c>
      <c r="C41" s="39" t="s">
        <v>147</v>
      </c>
      <c r="D41" s="42">
        <v>24000</v>
      </c>
      <c r="E41" s="40">
        <v>269.82</v>
      </c>
      <c r="F41" s="41">
        <v>0.55047294996346297</v>
      </c>
      <c r="G41" s="40"/>
      <c r="H41" s="40"/>
      <c r="I41" s="43"/>
    </row>
    <row r="42" spans="1:9" x14ac:dyDescent="0.2">
      <c r="A42" s="39" t="s">
        <v>88</v>
      </c>
      <c r="B42" s="39" t="s">
        <v>87</v>
      </c>
      <c r="C42" s="39" t="s">
        <v>89</v>
      </c>
      <c r="D42" s="42">
        <v>26000</v>
      </c>
      <c r="E42" s="40">
        <v>258.12799999999999</v>
      </c>
      <c r="F42" s="41">
        <v>0.526619530161473</v>
      </c>
      <c r="G42" s="40">
        <v>-57.048450000000003</v>
      </c>
      <c r="H42" s="40">
        <v>-0.116387326967397</v>
      </c>
      <c r="I42" s="43"/>
    </row>
    <row r="43" spans="1:9" x14ac:dyDescent="0.2">
      <c r="A43" s="39" t="s">
        <v>241</v>
      </c>
      <c r="B43" s="39" t="s">
        <v>240</v>
      </c>
      <c r="C43" s="39" t="s">
        <v>78</v>
      </c>
      <c r="D43" s="42">
        <v>137500</v>
      </c>
      <c r="E43" s="40">
        <v>247.5</v>
      </c>
      <c r="F43" s="41">
        <v>0.50493682868563095</v>
      </c>
      <c r="G43" s="40">
        <v>-249.90625</v>
      </c>
      <c r="H43" s="40">
        <v>-0.50984593674229695</v>
      </c>
      <c r="I43" s="43"/>
    </row>
    <row r="44" spans="1:9" x14ac:dyDescent="0.2">
      <c r="A44" s="39" t="s">
        <v>109</v>
      </c>
      <c r="B44" s="39" t="s">
        <v>108</v>
      </c>
      <c r="C44" s="39" t="s">
        <v>110</v>
      </c>
      <c r="D44" s="42">
        <v>23000</v>
      </c>
      <c r="E44" s="40">
        <v>197.67349999999999</v>
      </c>
      <c r="F44" s="41">
        <v>0.40328335436440099</v>
      </c>
      <c r="G44" s="40"/>
      <c r="H44" s="40"/>
      <c r="I44" s="43"/>
    </row>
    <row r="45" spans="1:9" x14ac:dyDescent="0.2">
      <c r="A45" s="39" t="s">
        <v>129</v>
      </c>
      <c r="B45" s="39" t="s">
        <v>128</v>
      </c>
      <c r="C45" s="39" t="s">
        <v>130</v>
      </c>
      <c r="D45" s="42">
        <v>3000</v>
      </c>
      <c r="E45" s="40">
        <v>190.70400000000001</v>
      </c>
      <c r="F45" s="41">
        <v>0.38906453728349299</v>
      </c>
      <c r="G45" s="40"/>
      <c r="H45" s="40"/>
      <c r="I45" s="43"/>
    </row>
    <row r="46" spans="1:9" x14ac:dyDescent="0.2">
      <c r="A46" s="39" t="s">
        <v>243</v>
      </c>
      <c r="B46" s="39" t="s">
        <v>242</v>
      </c>
      <c r="C46" s="39" t="s">
        <v>113</v>
      </c>
      <c r="D46" s="42">
        <v>47250</v>
      </c>
      <c r="E46" s="40">
        <v>186.2595</v>
      </c>
      <c r="F46" s="41">
        <v>0.37999709592958097</v>
      </c>
      <c r="G46" s="40">
        <v>-187.72425000000001</v>
      </c>
      <c r="H46" s="40">
        <v>-0.38298540388843899</v>
      </c>
      <c r="I46" s="43"/>
    </row>
    <row r="47" spans="1:9" x14ac:dyDescent="0.2">
      <c r="A47" s="39" t="s">
        <v>126</v>
      </c>
      <c r="B47" s="39" t="s">
        <v>125</v>
      </c>
      <c r="C47" s="39" t="s">
        <v>127</v>
      </c>
      <c r="D47" s="42">
        <v>16000</v>
      </c>
      <c r="E47" s="40">
        <v>181.48</v>
      </c>
      <c r="F47" s="41">
        <v>0.37024620472674102</v>
      </c>
      <c r="G47" s="40"/>
      <c r="H47" s="40"/>
      <c r="I47" s="43"/>
    </row>
    <row r="48" spans="1:9" x14ac:dyDescent="0.2">
      <c r="A48" s="39" t="s">
        <v>135</v>
      </c>
      <c r="B48" s="39" t="s">
        <v>134</v>
      </c>
      <c r="C48" s="39" t="s">
        <v>136</v>
      </c>
      <c r="D48" s="42">
        <v>35250</v>
      </c>
      <c r="E48" s="40">
        <v>175.26300000000001</v>
      </c>
      <c r="F48" s="41">
        <v>0.35756259961991799</v>
      </c>
      <c r="G48" s="40">
        <v>-77.984399999999994</v>
      </c>
      <c r="H48" s="40">
        <v>-0.159099780294754</v>
      </c>
      <c r="I48" s="43"/>
    </row>
    <row r="49" spans="1:9" x14ac:dyDescent="0.2">
      <c r="A49" s="39" t="s">
        <v>140</v>
      </c>
      <c r="B49" s="39" t="s">
        <v>139</v>
      </c>
      <c r="C49" s="39" t="s">
        <v>141</v>
      </c>
      <c r="D49" s="42">
        <v>17000</v>
      </c>
      <c r="E49" s="40">
        <v>149.95699999999999</v>
      </c>
      <c r="F49" s="41">
        <v>0.305934594017015</v>
      </c>
      <c r="G49" s="40">
        <v>-53.238</v>
      </c>
      <c r="H49" s="40">
        <v>-0.108613441961881</v>
      </c>
      <c r="I49" s="43"/>
    </row>
    <row r="50" spans="1:9" x14ac:dyDescent="0.2">
      <c r="A50" s="39" t="s">
        <v>123</v>
      </c>
      <c r="B50" s="39" t="s">
        <v>122</v>
      </c>
      <c r="C50" s="39" t="s">
        <v>124</v>
      </c>
      <c r="D50" s="42">
        <v>8500</v>
      </c>
      <c r="E50" s="40">
        <v>133.36075</v>
      </c>
      <c r="F50" s="41">
        <v>0.27207577444904002</v>
      </c>
      <c r="G50" s="40"/>
      <c r="H50" s="40"/>
      <c r="I50" s="43"/>
    </row>
    <row r="51" spans="1:9" x14ac:dyDescent="0.2">
      <c r="A51" s="39" t="s">
        <v>153</v>
      </c>
      <c r="B51" s="39" t="s">
        <v>152</v>
      </c>
      <c r="C51" s="39" t="s">
        <v>154</v>
      </c>
      <c r="D51" s="42">
        <v>43000</v>
      </c>
      <c r="E51" s="40">
        <v>115.02500000000001</v>
      </c>
      <c r="F51" s="41">
        <v>0.23466811603864501</v>
      </c>
      <c r="G51" s="40"/>
      <c r="H51" s="40"/>
      <c r="I51" s="43"/>
    </row>
    <row r="52" spans="1:9" x14ac:dyDescent="0.2">
      <c r="A52" s="39" t="s">
        <v>245</v>
      </c>
      <c r="B52" s="39" t="s">
        <v>244</v>
      </c>
      <c r="C52" s="39" t="s">
        <v>170</v>
      </c>
      <c r="D52" s="42">
        <v>4500</v>
      </c>
      <c r="E52" s="40">
        <v>112.12649999999999</v>
      </c>
      <c r="F52" s="41">
        <v>0.22875474473381599</v>
      </c>
      <c r="G52" s="40">
        <v>-112.977</v>
      </c>
      <c r="H52" s="40">
        <v>-0.23048989129057201</v>
      </c>
      <c r="I52" s="43"/>
    </row>
    <row r="53" spans="1:9" x14ac:dyDescent="0.2">
      <c r="A53" s="39" t="s">
        <v>185</v>
      </c>
      <c r="B53" s="39" t="s">
        <v>184</v>
      </c>
      <c r="C53" s="39" t="s">
        <v>154</v>
      </c>
      <c r="D53" s="42">
        <v>2602</v>
      </c>
      <c r="E53" s="40">
        <v>95.173354000000003</v>
      </c>
      <c r="F53" s="41">
        <v>0.19416780421872701</v>
      </c>
      <c r="G53" s="40"/>
      <c r="H53" s="40"/>
      <c r="I53" s="43"/>
    </row>
    <row r="54" spans="1:9" x14ac:dyDescent="0.2">
      <c r="A54" s="39" t="s">
        <v>178</v>
      </c>
      <c r="B54" s="39" t="s">
        <v>177</v>
      </c>
      <c r="C54" s="39" t="s">
        <v>179</v>
      </c>
      <c r="D54" s="42">
        <v>3200</v>
      </c>
      <c r="E54" s="40">
        <v>87.699200000000005</v>
      </c>
      <c r="F54" s="41">
        <v>0.178919417883907</v>
      </c>
      <c r="G54" s="40"/>
      <c r="H54" s="40"/>
      <c r="I54" s="43"/>
    </row>
    <row r="55" spans="1:9" x14ac:dyDescent="0.2">
      <c r="A55" s="39" t="s">
        <v>247</v>
      </c>
      <c r="B55" s="39" t="s">
        <v>246</v>
      </c>
      <c r="C55" s="39" t="s">
        <v>248</v>
      </c>
      <c r="D55" s="42">
        <v>6400</v>
      </c>
      <c r="E55" s="40">
        <v>85.878399999999999</v>
      </c>
      <c r="F55" s="41">
        <v>0.175204714943823</v>
      </c>
      <c r="G55" s="40">
        <v>-86.534400000000005</v>
      </c>
      <c r="H55" s="40">
        <v>-0.17654305255843999</v>
      </c>
      <c r="I55" s="43"/>
    </row>
    <row r="56" spans="1:9" x14ac:dyDescent="0.2">
      <c r="A56" s="39" t="s">
        <v>132</v>
      </c>
      <c r="B56" s="39" t="s">
        <v>131</v>
      </c>
      <c r="C56" s="39" t="s">
        <v>133</v>
      </c>
      <c r="D56" s="42">
        <v>32000</v>
      </c>
      <c r="E56" s="40">
        <v>85.775999999999996</v>
      </c>
      <c r="F56" s="41">
        <v>0.17499580370641901</v>
      </c>
      <c r="G56" s="40"/>
      <c r="H56" s="40"/>
      <c r="I56" s="43"/>
    </row>
    <row r="57" spans="1:9" x14ac:dyDescent="0.2">
      <c r="A57" s="39" t="s">
        <v>158</v>
      </c>
      <c r="B57" s="39" t="s">
        <v>157</v>
      </c>
      <c r="C57" s="39" t="s">
        <v>159</v>
      </c>
      <c r="D57" s="42">
        <v>8000</v>
      </c>
      <c r="E57" s="40">
        <v>83.335999999999999</v>
      </c>
      <c r="F57" s="41">
        <v>0.17001784062766001</v>
      </c>
      <c r="G57" s="40"/>
      <c r="H57" s="40"/>
      <c r="I57" s="43"/>
    </row>
    <row r="58" spans="1:9" x14ac:dyDescent="0.2">
      <c r="A58" s="39" t="s">
        <v>161</v>
      </c>
      <c r="B58" s="39" t="s">
        <v>160</v>
      </c>
      <c r="C58" s="39" t="s">
        <v>162</v>
      </c>
      <c r="D58" s="42">
        <v>12000</v>
      </c>
      <c r="E58" s="40">
        <v>81.906000000000006</v>
      </c>
      <c r="F58" s="41">
        <v>0.167100427839698</v>
      </c>
      <c r="G58" s="40"/>
      <c r="H58" s="40"/>
      <c r="I58" s="43"/>
    </row>
    <row r="59" spans="1:9" x14ac:dyDescent="0.2">
      <c r="A59" s="39" t="s">
        <v>174</v>
      </c>
      <c r="B59" s="39" t="s">
        <v>173</v>
      </c>
      <c r="C59" s="39" t="s">
        <v>130</v>
      </c>
      <c r="D59" s="42">
        <v>4360</v>
      </c>
      <c r="E59" s="40">
        <v>75.148960000000002</v>
      </c>
      <c r="F59" s="41">
        <v>0.15331506077342799</v>
      </c>
      <c r="G59" s="40"/>
      <c r="H59" s="40"/>
      <c r="I59" s="43"/>
    </row>
    <row r="60" spans="1:9" x14ac:dyDescent="0.2">
      <c r="A60" s="39" t="s">
        <v>167</v>
      </c>
      <c r="B60" s="39" t="s">
        <v>166</v>
      </c>
      <c r="C60" s="39" t="s">
        <v>154</v>
      </c>
      <c r="D60" s="42">
        <v>6000</v>
      </c>
      <c r="E60" s="40">
        <v>66.212999999999994</v>
      </c>
      <c r="F60" s="41">
        <v>0.135084372677825</v>
      </c>
      <c r="G60" s="40"/>
      <c r="H60" s="40"/>
      <c r="I60" s="43"/>
    </row>
    <row r="61" spans="1:9" x14ac:dyDescent="0.2">
      <c r="A61" s="39" t="s">
        <v>149</v>
      </c>
      <c r="B61" s="39" t="s">
        <v>148</v>
      </c>
      <c r="C61" s="39" t="s">
        <v>124</v>
      </c>
      <c r="D61" s="42">
        <v>14000</v>
      </c>
      <c r="E61" s="40">
        <v>62.838999999999999</v>
      </c>
      <c r="F61" s="41">
        <v>0.12820091061727801</v>
      </c>
      <c r="G61" s="40"/>
      <c r="H61" s="40"/>
      <c r="I61" s="43"/>
    </row>
    <row r="62" spans="1:9" x14ac:dyDescent="0.2">
      <c r="A62" s="39" t="s">
        <v>250</v>
      </c>
      <c r="B62" s="39" t="s">
        <v>249</v>
      </c>
      <c r="C62" s="39" t="s">
        <v>170</v>
      </c>
      <c r="D62" s="42">
        <v>6500</v>
      </c>
      <c r="E62" s="40">
        <v>56.920499999999997</v>
      </c>
      <c r="F62" s="41">
        <v>0.11612628992808301</v>
      </c>
      <c r="G62" s="40"/>
      <c r="H62" s="40"/>
      <c r="I62" s="43"/>
    </row>
    <row r="63" spans="1:9" x14ac:dyDescent="0.2">
      <c r="A63" s="39" t="s">
        <v>183</v>
      </c>
      <c r="B63" s="39" t="s">
        <v>182</v>
      </c>
      <c r="C63" s="39" t="s">
        <v>124</v>
      </c>
      <c r="D63" s="42">
        <v>5992</v>
      </c>
      <c r="E63" s="40">
        <v>48.202643999999999</v>
      </c>
      <c r="F63" s="41">
        <v>9.8340566446959501E-2</v>
      </c>
      <c r="G63" s="40"/>
      <c r="H63" s="40"/>
      <c r="I63" s="43"/>
    </row>
    <row r="64" spans="1:9" x14ac:dyDescent="0.2">
      <c r="A64" s="39" t="s">
        <v>169</v>
      </c>
      <c r="B64" s="39" t="s">
        <v>168</v>
      </c>
      <c r="C64" s="39" t="s">
        <v>170</v>
      </c>
      <c r="D64" s="42">
        <v>15500</v>
      </c>
      <c r="E64" s="40">
        <v>47.460999999999999</v>
      </c>
      <c r="F64" s="41">
        <v>9.6827502328277706E-2</v>
      </c>
      <c r="G64" s="40"/>
      <c r="H64" s="40"/>
      <c r="I64" s="43"/>
    </row>
    <row r="65" spans="1:9" x14ac:dyDescent="0.2">
      <c r="A65" s="39" t="s">
        <v>252</v>
      </c>
      <c r="B65" s="39" t="s">
        <v>251</v>
      </c>
      <c r="C65" s="39" t="s">
        <v>89</v>
      </c>
      <c r="D65" s="42">
        <v>215</v>
      </c>
      <c r="E65" s="40">
        <v>19.668522500000002</v>
      </c>
      <c r="F65" s="41">
        <v>4.0126712630634297E-2</v>
      </c>
      <c r="G65" s="40"/>
      <c r="H65" s="40"/>
      <c r="I65" s="43"/>
    </row>
    <row r="66" spans="1:9" x14ac:dyDescent="0.2">
      <c r="A66" s="39" t="s">
        <v>190</v>
      </c>
      <c r="B66" s="39" t="s">
        <v>189</v>
      </c>
      <c r="C66" s="39" t="s">
        <v>107</v>
      </c>
      <c r="D66" s="42">
        <v>822</v>
      </c>
      <c r="E66" s="40">
        <v>5.2702530000000003</v>
      </c>
      <c r="F66" s="41">
        <v>1.07521003482462E-2</v>
      </c>
      <c r="G66" s="40"/>
      <c r="H66" s="40"/>
      <c r="I66" s="43"/>
    </row>
    <row r="67" spans="1:9" x14ac:dyDescent="0.2">
      <c r="A67" s="38" t="s">
        <v>24</v>
      </c>
      <c r="B67" s="38"/>
      <c r="C67" s="38"/>
      <c r="D67" s="38"/>
      <c r="E67" s="44">
        <f>SUM(E7:E66)</f>
        <v>32613.4279585</v>
      </c>
      <c r="F67" s="45">
        <f>SUM(F7:F66)</f>
        <v>66.53624600376682</v>
      </c>
      <c r="G67" s="44">
        <f>SUM(G7:G66)</f>
        <v>-24121.747912499995</v>
      </c>
      <c r="H67" s="44">
        <f>SUM(H7:H66)</f>
        <v>-49.211955124412114</v>
      </c>
      <c r="I67" s="38"/>
    </row>
    <row r="68" spans="1:9" x14ac:dyDescent="0.2">
      <c r="A68" s="39"/>
      <c r="B68" s="39"/>
      <c r="C68" s="39"/>
      <c r="D68" s="39"/>
      <c r="E68" s="40"/>
      <c r="F68" s="41"/>
      <c r="G68" s="40"/>
      <c r="H68" s="39"/>
      <c r="I68" s="39"/>
    </row>
    <row r="69" spans="1:9" x14ac:dyDescent="0.2">
      <c r="A69" s="38" t="s">
        <v>50</v>
      </c>
      <c r="B69" s="39"/>
      <c r="C69" s="39"/>
      <c r="D69" s="39"/>
      <c r="E69" s="40"/>
      <c r="F69" s="41"/>
      <c r="G69" s="40"/>
      <c r="H69" s="39"/>
      <c r="I69" s="39"/>
    </row>
    <row r="70" spans="1:9" x14ac:dyDescent="0.2">
      <c r="A70" s="38" t="s">
        <v>51</v>
      </c>
      <c r="B70" s="39"/>
      <c r="C70" s="39"/>
      <c r="D70" s="39"/>
      <c r="E70" s="40"/>
      <c r="F70" s="41"/>
      <c r="G70" s="40"/>
      <c r="H70" s="39"/>
      <c r="I70" s="39"/>
    </row>
    <row r="71" spans="1:9" x14ac:dyDescent="0.2">
      <c r="A71" s="39" t="s">
        <v>254</v>
      </c>
      <c r="B71" s="39" t="s">
        <v>253</v>
      </c>
      <c r="C71" s="39" t="s">
        <v>52</v>
      </c>
      <c r="D71" s="42">
        <v>2500</v>
      </c>
      <c r="E71" s="40">
        <v>2520.8759589000001</v>
      </c>
      <c r="F71" s="41">
        <v>5.1429620694820803</v>
      </c>
      <c r="G71" s="43"/>
      <c r="H71" s="43"/>
      <c r="I71" s="43">
        <v>7.78</v>
      </c>
    </row>
    <row r="72" spans="1:9" x14ac:dyDescent="0.2">
      <c r="A72" s="38" t="s">
        <v>24</v>
      </c>
      <c r="B72" s="38"/>
      <c r="C72" s="38"/>
      <c r="D72" s="38"/>
      <c r="E72" s="44">
        <f>SUM(E70:E71)</f>
        <v>2520.8759589000001</v>
      </c>
      <c r="F72" s="45">
        <f>SUM(F70:F71)</f>
        <v>5.1429620694820803</v>
      </c>
      <c r="G72" s="44"/>
      <c r="H72" s="38"/>
      <c r="I72" s="38"/>
    </row>
    <row r="73" spans="1:9" x14ac:dyDescent="0.2">
      <c r="A73" s="39"/>
      <c r="B73" s="39"/>
      <c r="C73" s="39"/>
      <c r="D73" s="39"/>
      <c r="E73" s="40"/>
      <c r="F73" s="41"/>
      <c r="G73" s="40"/>
      <c r="H73" s="39"/>
      <c r="I73" s="39"/>
    </row>
    <row r="74" spans="1:9" x14ac:dyDescent="0.2">
      <c r="A74" s="38" t="s">
        <v>23</v>
      </c>
      <c r="B74" s="39"/>
      <c r="C74" s="39"/>
      <c r="D74" s="39"/>
      <c r="E74" s="40"/>
      <c r="F74" s="41"/>
      <c r="G74" s="40"/>
      <c r="H74" s="39"/>
      <c r="I74" s="39"/>
    </row>
    <row r="75" spans="1:9" x14ac:dyDescent="0.2">
      <c r="A75" s="38" t="s">
        <v>25</v>
      </c>
      <c r="B75" s="39"/>
      <c r="C75" s="39"/>
      <c r="D75" s="39"/>
      <c r="E75" s="40"/>
      <c r="F75" s="41"/>
      <c r="G75" s="40"/>
      <c r="H75" s="39"/>
      <c r="I75" s="39"/>
    </row>
    <row r="76" spans="1:9" x14ac:dyDescent="0.2">
      <c r="A76" s="39" t="s">
        <v>74</v>
      </c>
      <c r="B76" s="39" t="s">
        <v>1244</v>
      </c>
      <c r="C76" s="39" t="s">
        <v>47</v>
      </c>
      <c r="D76" s="42">
        <v>2000000</v>
      </c>
      <c r="E76" s="40">
        <v>1998.9079999999999</v>
      </c>
      <c r="F76" s="41">
        <v>4.0780697630478304</v>
      </c>
      <c r="G76" s="43"/>
      <c r="H76" s="43"/>
      <c r="I76" s="43">
        <v>6.6466000000000003</v>
      </c>
    </row>
    <row r="77" spans="1:9" x14ac:dyDescent="0.2">
      <c r="A77" s="39" t="s">
        <v>43</v>
      </c>
      <c r="B77" s="39" t="s">
        <v>42</v>
      </c>
      <c r="C77" s="39" t="s">
        <v>47</v>
      </c>
      <c r="D77" s="42">
        <v>1000000</v>
      </c>
      <c r="E77" s="40">
        <v>945.65599999999995</v>
      </c>
      <c r="F77" s="41">
        <v>1.9292789562324799</v>
      </c>
      <c r="G77" s="43"/>
      <c r="H77" s="43"/>
      <c r="I77" s="43">
        <v>7.0625</v>
      </c>
    </row>
    <row r="78" spans="1:9" x14ac:dyDescent="0.2">
      <c r="A78" s="38" t="s">
        <v>24</v>
      </c>
      <c r="B78" s="38"/>
      <c r="C78" s="38"/>
      <c r="D78" s="38"/>
      <c r="E78" s="44">
        <f>SUM(E75:E77)</f>
        <v>2944.5639999999999</v>
      </c>
      <c r="F78" s="45">
        <f>SUM(F75:F77)</f>
        <v>6.0073487192803103</v>
      </c>
      <c r="G78" s="44"/>
      <c r="H78" s="38"/>
      <c r="I78" s="38"/>
    </row>
    <row r="79" spans="1:9" x14ac:dyDescent="0.2">
      <c r="A79" s="39"/>
      <c r="B79" s="39"/>
      <c r="C79" s="39"/>
      <c r="D79" s="39"/>
      <c r="E79" s="40"/>
      <c r="F79" s="41"/>
      <c r="G79" s="40"/>
      <c r="H79" s="39"/>
      <c r="I79" s="39"/>
    </row>
    <row r="80" spans="1:9" x14ac:dyDescent="0.2">
      <c r="A80" s="38" t="s">
        <v>44</v>
      </c>
      <c r="B80" s="39"/>
      <c r="C80" s="39"/>
      <c r="D80" s="39"/>
      <c r="E80" s="40"/>
      <c r="F80" s="41"/>
      <c r="G80" s="40"/>
      <c r="H80" s="39"/>
      <c r="I80" s="39"/>
    </row>
    <row r="81" spans="1:9" x14ac:dyDescent="0.2">
      <c r="A81" s="39" t="s">
        <v>46</v>
      </c>
      <c r="B81" s="39" t="s">
        <v>45</v>
      </c>
      <c r="C81" s="39" t="s">
        <v>47</v>
      </c>
      <c r="D81" s="42">
        <v>2500000</v>
      </c>
      <c r="E81" s="40">
        <v>2611.3727778000002</v>
      </c>
      <c r="F81" s="41">
        <v>5.3275890462154303</v>
      </c>
      <c r="G81" s="43"/>
      <c r="H81" s="43"/>
      <c r="I81" s="43">
        <v>7.1749904631125103</v>
      </c>
    </row>
    <row r="82" spans="1:9" x14ac:dyDescent="0.2">
      <c r="A82" s="39" t="s">
        <v>203</v>
      </c>
      <c r="B82" s="39" t="s">
        <v>202</v>
      </c>
      <c r="C82" s="39" t="s">
        <v>47</v>
      </c>
      <c r="D82" s="42">
        <v>1000000</v>
      </c>
      <c r="E82" s="40">
        <v>1033.5989999999999</v>
      </c>
      <c r="F82" s="41">
        <v>2.1086957623945</v>
      </c>
      <c r="G82" s="43"/>
      <c r="H82" s="43"/>
      <c r="I82" s="43">
        <v>7.1818068541124997</v>
      </c>
    </row>
    <row r="83" spans="1:9" x14ac:dyDescent="0.2">
      <c r="A83" s="39" t="s">
        <v>49</v>
      </c>
      <c r="B83" s="39" t="s">
        <v>48</v>
      </c>
      <c r="C83" s="39" t="s">
        <v>47</v>
      </c>
      <c r="D83" s="42">
        <v>500000</v>
      </c>
      <c r="E83" s="40">
        <v>508.95844440000002</v>
      </c>
      <c r="F83" s="41">
        <v>1.0383509610024599</v>
      </c>
      <c r="G83" s="43"/>
      <c r="H83" s="43"/>
      <c r="I83" s="43">
        <v>7.1764151430125001</v>
      </c>
    </row>
    <row r="84" spans="1:9" x14ac:dyDescent="0.2">
      <c r="A84" s="38" t="s">
        <v>24</v>
      </c>
      <c r="B84" s="38"/>
      <c r="C84" s="38"/>
      <c r="D84" s="38"/>
      <c r="E84" s="44">
        <f>SUM(E81:E83)</f>
        <v>4153.9302222000006</v>
      </c>
      <c r="F84" s="45">
        <f>SUM(F81:F83)</f>
        <v>8.4746357696123891</v>
      </c>
      <c r="G84" s="44"/>
      <c r="H84" s="38"/>
      <c r="I84" s="38"/>
    </row>
    <row r="85" spans="1:9" x14ac:dyDescent="0.2">
      <c r="A85" s="39"/>
      <c r="B85" s="39"/>
      <c r="C85" s="39"/>
      <c r="D85" s="39"/>
      <c r="E85" s="40"/>
      <c r="F85" s="41"/>
      <c r="G85" s="40"/>
      <c r="H85" s="39"/>
      <c r="I85" s="39"/>
    </row>
    <row r="86" spans="1:9" x14ac:dyDescent="0.2">
      <c r="A86" s="38" t="s">
        <v>27</v>
      </c>
      <c r="B86" s="38"/>
      <c r="C86" s="38"/>
      <c r="D86" s="38"/>
      <c r="E86" s="44">
        <f>E67+E72+E78+E84</f>
        <v>42232.798139599996</v>
      </c>
      <c r="F86" s="45">
        <f>F67+F72+F78+F84</f>
        <v>86.161192562141608</v>
      </c>
      <c r="G86" s="44"/>
      <c r="H86" s="38"/>
      <c r="I86" s="38"/>
    </row>
    <row r="87" spans="1:9" x14ac:dyDescent="0.2">
      <c r="A87" s="38"/>
      <c r="B87" s="38"/>
      <c r="C87" s="38"/>
      <c r="D87" s="38"/>
      <c r="E87" s="44"/>
      <c r="F87" s="45"/>
      <c r="G87" s="44"/>
      <c r="H87" s="38"/>
      <c r="I87" s="38"/>
    </row>
    <row r="88" spans="1:9" x14ac:dyDescent="0.2">
      <c r="A88" s="38" t="s">
        <v>255</v>
      </c>
      <c r="B88" s="38"/>
      <c r="C88" s="38"/>
      <c r="D88" s="38"/>
      <c r="E88" s="76">
        <v>6372.0078549999998</v>
      </c>
      <c r="F88" s="76">
        <f>E88/E92*100</f>
        <v>12.999844196620735</v>
      </c>
      <c r="G88" s="44"/>
      <c r="H88" s="38"/>
      <c r="I88" s="38"/>
    </row>
    <row r="89" spans="1:9" x14ac:dyDescent="0.2">
      <c r="A89" s="38"/>
      <c r="B89" s="38"/>
      <c r="C89" s="38"/>
      <c r="D89" s="38"/>
      <c r="E89" s="44"/>
      <c r="F89" s="45"/>
      <c r="G89" s="44"/>
      <c r="H89" s="38"/>
      <c r="I89" s="38"/>
    </row>
    <row r="90" spans="1:9" x14ac:dyDescent="0.2">
      <c r="A90" s="38" t="s">
        <v>29</v>
      </c>
      <c r="B90" s="38"/>
      <c r="C90" s="38"/>
      <c r="D90" s="38"/>
      <c r="E90" s="44">
        <f>E92-(E67+E72+E78+E84+E88)</f>
        <v>411.22649490000185</v>
      </c>
      <c r="F90" s="45">
        <f>F92-(F67+F72+F78+F84+F88)</f>
        <v>0.83896324123764998</v>
      </c>
      <c r="G90" s="44"/>
      <c r="H90" s="38"/>
      <c r="I90" s="38"/>
    </row>
    <row r="91" spans="1:9" x14ac:dyDescent="0.2">
      <c r="A91" s="39"/>
      <c r="B91" s="39"/>
      <c r="C91" s="39"/>
      <c r="D91" s="39"/>
      <c r="E91" s="40"/>
      <c r="F91" s="41"/>
      <c r="G91" s="40"/>
      <c r="H91" s="39"/>
      <c r="I91" s="39"/>
    </row>
    <row r="92" spans="1:9" x14ac:dyDescent="0.2">
      <c r="A92" s="46" t="s">
        <v>28</v>
      </c>
      <c r="B92" s="46"/>
      <c r="C92" s="46"/>
      <c r="D92" s="46"/>
      <c r="E92" s="47">
        <v>49016.032489500001</v>
      </c>
      <c r="F92" s="48">
        <v>100</v>
      </c>
      <c r="G92" s="47"/>
      <c r="H92" s="46"/>
      <c r="I92" s="46"/>
    </row>
    <row r="93" spans="1:9" x14ac:dyDescent="0.2">
      <c r="A93" s="7" t="s">
        <v>1253</v>
      </c>
    </row>
    <row r="95" spans="1:9" x14ac:dyDescent="0.2">
      <c r="A95" s="14" t="s">
        <v>30</v>
      </c>
    </row>
    <row r="97" spans="1:4" x14ac:dyDescent="0.2">
      <c r="A97" s="14" t="s">
        <v>31</v>
      </c>
    </row>
    <row r="98" spans="1:4" x14ac:dyDescent="0.2">
      <c r="A98" s="14" t="s">
        <v>32</v>
      </c>
    </row>
    <row r="99" spans="1:4" x14ac:dyDescent="0.2">
      <c r="A99" s="14" t="s">
        <v>33</v>
      </c>
      <c r="B99" s="14"/>
      <c r="C99" s="30" t="s">
        <v>834</v>
      </c>
      <c r="D99" s="14" t="s">
        <v>1184</v>
      </c>
    </row>
    <row r="100" spans="1:4" x14ac:dyDescent="0.2">
      <c r="A100" s="7" t="s">
        <v>54</v>
      </c>
      <c r="C100" s="31">
        <v>14.101100000000001</v>
      </c>
      <c r="D100" s="31">
        <v>14.851699999999999</v>
      </c>
    </row>
    <row r="101" spans="1:4" x14ac:dyDescent="0.2">
      <c r="A101" s="7" t="s">
        <v>72</v>
      </c>
      <c r="C101" s="31">
        <v>12.200100000000001</v>
      </c>
      <c r="D101" s="31">
        <v>12.849500000000001</v>
      </c>
    </row>
    <row r="102" spans="1:4" x14ac:dyDescent="0.2">
      <c r="A102" s="7" t="s">
        <v>68</v>
      </c>
      <c r="C102" s="31">
        <v>12.0892</v>
      </c>
      <c r="D102" s="31">
        <v>12.654</v>
      </c>
    </row>
    <row r="103" spans="1:4" x14ac:dyDescent="0.2">
      <c r="A103" s="7" t="s">
        <v>69</v>
      </c>
      <c r="C103" s="31">
        <v>11.508699999999999</v>
      </c>
      <c r="D103" s="31">
        <v>11.8277</v>
      </c>
    </row>
    <row r="104" spans="1:4" x14ac:dyDescent="0.2">
      <c r="A104" s="7" t="s">
        <v>55</v>
      </c>
      <c r="C104" s="31">
        <v>15.198499999999999</v>
      </c>
      <c r="D104" s="31">
        <v>16.063300000000002</v>
      </c>
    </row>
    <row r="105" spans="1:4" x14ac:dyDescent="0.2">
      <c r="A105" s="7" t="s">
        <v>73</v>
      </c>
      <c r="C105" s="31">
        <v>13.210800000000001</v>
      </c>
      <c r="D105" s="31">
        <v>13.961600000000001</v>
      </c>
    </row>
    <row r="106" spans="1:4" x14ac:dyDescent="0.2">
      <c r="A106" s="7" t="s">
        <v>70</v>
      </c>
      <c r="C106" s="31">
        <v>12.7049</v>
      </c>
      <c r="D106" s="31">
        <v>13.2234</v>
      </c>
    </row>
    <row r="107" spans="1:4" x14ac:dyDescent="0.2">
      <c r="A107" s="7" t="s">
        <v>71</v>
      </c>
      <c r="C107" s="31">
        <v>12.5124</v>
      </c>
      <c r="D107" s="31">
        <v>12.9445</v>
      </c>
    </row>
    <row r="108" spans="1:4" x14ac:dyDescent="0.2">
      <c r="C108" s="31"/>
      <c r="D108" s="31"/>
    </row>
    <row r="109" spans="1:4" x14ac:dyDescent="0.2">
      <c r="A109" s="7" t="s">
        <v>835</v>
      </c>
      <c r="C109" s="31"/>
      <c r="D109" s="31"/>
    </row>
    <row r="111" spans="1:4" x14ac:dyDescent="0.2">
      <c r="A111" s="14" t="s">
        <v>35</v>
      </c>
    </row>
    <row r="112" spans="1:4" x14ac:dyDescent="0.2">
      <c r="A112" s="124" t="s">
        <v>36</v>
      </c>
      <c r="B112" s="125"/>
      <c r="C112" s="32" t="s">
        <v>37</v>
      </c>
    </row>
    <row r="113" spans="1:5" x14ac:dyDescent="0.2">
      <c r="A113" s="120" t="s">
        <v>68</v>
      </c>
      <c r="B113" s="121"/>
      <c r="C113" s="33">
        <v>0.1</v>
      </c>
    </row>
    <row r="114" spans="1:5" x14ac:dyDescent="0.2">
      <c r="A114" s="120" t="s">
        <v>69</v>
      </c>
      <c r="B114" s="121"/>
      <c r="C114" s="33">
        <v>0.28499999999999998</v>
      </c>
    </row>
    <row r="115" spans="1:5" x14ac:dyDescent="0.2">
      <c r="A115" s="120" t="s">
        <v>70</v>
      </c>
      <c r="B115" s="121"/>
      <c r="C115" s="33">
        <v>0.19500000000000001</v>
      </c>
    </row>
    <row r="116" spans="1:5" x14ac:dyDescent="0.2">
      <c r="A116" s="120" t="s">
        <v>71</v>
      </c>
      <c r="B116" s="121"/>
      <c r="C116" s="33">
        <v>0.27</v>
      </c>
    </row>
    <row r="117" spans="1:5" x14ac:dyDescent="0.2">
      <c r="A117" s="7" t="s">
        <v>38</v>
      </c>
    </row>
    <row r="118" spans="1:5" x14ac:dyDescent="0.2">
      <c r="A118" s="7" t="s">
        <v>39</v>
      </c>
    </row>
    <row r="120" spans="1:5" x14ac:dyDescent="0.2">
      <c r="A120" s="14" t="s">
        <v>256</v>
      </c>
      <c r="D120" s="34" t="s">
        <v>257</v>
      </c>
    </row>
    <row r="122" spans="1:5" x14ac:dyDescent="0.2">
      <c r="A122" s="14" t="s">
        <v>258</v>
      </c>
      <c r="D122" s="34">
        <f>ABS(+H67)</f>
        <v>49.211955124412114</v>
      </c>
    </row>
    <row r="124" spans="1:5" x14ac:dyDescent="0.2">
      <c r="A124" s="14" t="s">
        <v>259</v>
      </c>
      <c r="D124" s="49">
        <v>3.5347</v>
      </c>
    </row>
    <row r="126" spans="1:5" x14ac:dyDescent="0.2">
      <c r="A126" s="14" t="s">
        <v>260</v>
      </c>
      <c r="D126" s="34">
        <v>2.8025788090846802</v>
      </c>
      <c r="E126" s="10" t="s">
        <v>40</v>
      </c>
    </row>
    <row r="128" spans="1:5" x14ac:dyDescent="0.2">
      <c r="A128" s="14" t="s">
        <v>261</v>
      </c>
      <c r="D128" s="30" t="s">
        <v>41</v>
      </c>
    </row>
    <row r="130" spans="1:9" x14ac:dyDescent="0.2">
      <c r="A130" s="14" t="s">
        <v>787</v>
      </c>
      <c r="F130" s="10"/>
      <c r="H130" s="10"/>
      <c r="I130" s="10"/>
    </row>
    <row r="131" spans="1:9" x14ac:dyDescent="0.2">
      <c r="A131" s="52"/>
      <c r="F131" s="10"/>
      <c r="H131" s="10"/>
      <c r="I131" s="10"/>
    </row>
    <row r="132" spans="1:9" x14ac:dyDescent="0.2">
      <c r="A132" s="53" t="s">
        <v>789</v>
      </c>
      <c r="F132" s="10"/>
      <c r="H132" s="10"/>
      <c r="I132" s="10"/>
    </row>
    <row r="133" spans="1:9" x14ac:dyDescent="0.2">
      <c r="A133" s="54"/>
      <c r="F133" s="10"/>
      <c r="H133" s="10"/>
      <c r="I133" s="10"/>
    </row>
    <row r="134" spans="1:9" x14ac:dyDescent="0.2">
      <c r="A134" s="55"/>
      <c r="F134" s="10"/>
      <c r="H134" s="10"/>
      <c r="I134" s="10"/>
    </row>
    <row r="135" spans="1:9" x14ac:dyDescent="0.2">
      <c r="A135" s="55"/>
      <c r="F135" s="10"/>
      <c r="H135" s="10"/>
      <c r="I135" s="10"/>
    </row>
    <row r="136" spans="1:9" x14ac:dyDescent="0.2">
      <c r="A136" s="55"/>
      <c r="F136" s="10"/>
      <c r="H136" s="10"/>
      <c r="I136" s="10"/>
    </row>
    <row r="137" spans="1:9" x14ac:dyDescent="0.2">
      <c r="A137" s="55"/>
      <c r="F137" s="10"/>
      <c r="H137" s="10"/>
      <c r="I137" s="10"/>
    </row>
    <row r="138" spans="1:9" x14ac:dyDescent="0.2">
      <c r="A138" s="55"/>
      <c r="F138" s="10"/>
      <c r="H138" s="10"/>
      <c r="I138" s="10"/>
    </row>
    <row r="139" spans="1:9" x14ac:dyDescent="0.2">
      <c r="A139" s="55"/>
      <c r="F139" s="10"/>
      <c r="H139" s="10"/>
      <c r="I139" s="10"/>
    </row>
    <row r="140" spans="1:9" x14ac:dyDescent="0.2">
      <c r="A140" s="55"/>
      <c r="F140" s="10"/>
      <c r="H140" s="10"/>
      <c r="I140" s="10"/>
    </row>
    <row r="141" spans="1:9" x14ac:dyDescent="0.2">
      <c r="A141" s="55"/>
      <c r="F141" s="10"/>
      <c r="H141" s="10"/>
      <c r="I141" s="10"/>
    </row>
    <row r="142" spans="1:9" x14ac:dyDescent="0.2">
      <c r="A142" s="55"/>
      <c r="F142" s="10"/>
      <c r="H142" s="10"/>
      <c r="I142" s="10"/>
    </row>
    <row r="143" spans="1:9" x14ac:dyDescent="0.2">
      <c r="A143" s="55"/>
      <c r="F143" s="10"/>
      <c r="H143" s="10"/>
      <c r="I143" s="10"/>
    </row>
    <row r="144" spans="1:9" x14ac:dyDescent="0.2">
      <c r="A144" s="55"/>
      <c r="F144" s="10"/>
      <c r="H144" s="10"/>
      <c r="I144" s="10"/>
    </row>
    <row r="145" spans="1:9" x14ac:dyDescent="0.2">
      <c r="A145" s="53" t="s">
        <v>788</v>
      </c>
      <c r="F145" s="10"/>
      <c r="H145" s="10"/>
      <c r="I145" s="10"/>
    </row>
    <row r="146" spans="1:9" x14ac:dyDescent="0.2">
      <c r="A146" s="55"/>
      <c r="F146" s="10"/>
      <c r="H146" s="10"/>
      <c r="I146" s="10"/>
    </row>
    <row r="147" spans="1:9" x14ac:dyDescent="0.2">
      <c r="A147" s="53" t="s">
        <v>790</v>
      </c>
      <c r="F147" s="10"/>
      <c r="H147" s="10"/>
      <c r="I147" s="10"/>
    </row>
    <row r="148" spans="1:9" x14ac:dyDescent="0.2">
      <c r="A148" s="55"/>
      <c r="F148" s="10"/>
      <c r="H148" s="10"/>
      <c r="I148" s="10"/>
    </row>
    <row r="149" spans="1:9" x14ac:dyDescent="0.2">
      <c r="A149" s="55"/>
      <c r="F149" s="10"/>
      <c r="H149" s="10"/>
      <c r="I149" s="10"/>
    </row>
    <row r="150" spans="1:9" x14ac:dyDescent="0.2">
      <c r="A150" s="55"/>
      <c r="F150" s="10"/>
      <c r="H150" s="10"/>
      <c r="I150" s="10"/>
    </row>
    <row r="151" spans="1:9" x14ac:dyDescent="0.2">
      <c r="A151" s="55"/>
      <c r="F151" s="10"/>
      <c r="H151" s="10"/>
      <c r="I151" s="10"/>
    </row>
    <row r="152" spans="1:9" x14ac:dyDescent="0.2">
      <c r="A152" s="55"/>
      <c r="F152" s="10"/>
      <c r="H152" s="10"/>
      <c r="I152" s="10"/>
    </row>
    <row r="153" spans="1:9" x14ac:dyDescent="0.2">
      <c r="A153" s="55"/>
      <c r="F153" s="10"/>
      <c r="H153" s="10"/>
      <c r="I153" s="10"/>
    </row>
    <row r="154" spans="1:9" x14ac:dyDescent="0.2">
      <c r="A154" s="55"/>
      <c r="F154" s="10"/>
      <c r="H154" s="10"/>
      <c r="I154" s="10"/>
    </row>
    <row r="155" spans="1:9" x14ac:dyDescent="0.2">
      <c r="A155" s="55"/>
      <c r="F155" s="10"/>
      <c r="H155" s="10"/>
      <c r="I155" s="10"/>
    </row>
    <row r="156" spans="1:9" x14ac:dyDescent="0.2">
      <c r="A156" s="55"/>
      <c r="F156" s="10"/>
      <c r="H156" s="10"/>
      <c r="I156" s="10"/>
    </row>
    <row r="157" spans="1:9" x14ac:dyDescent="0.2">
      <c r="A157" s="55"/>
      <c r="F157" s="10"/>
      <c r="H157" s="10"/>
      <c r="I157" s="10"/>
    </row>
    <row r="158" spans="1:9" x14ac:dyDescent="0.2">
      <c r="A158" s="55"/>
      <c r="F158" s="10"/>
      <c r="H158" s="10"/>
      <c r="I158" s="10"/>
    </row>
    <row r="159" spans="1:9" x14ac:dyDescent="0.2">
      <c r="A159" s="55"/>
      <c r="F159" s="10"/>
      <c r="H159" s="10"/>
      <c r="I159" s="10"/>
    </row>
    <row r="160" spans="1:9" x14ac:dyDescent="0.2">
      <c r="A160" s="55"/>
      <c r="F160" s="10"/>
      <c r="H160" s="10"/>
      <c r="I160" s="10"/>
    </row>
    <row r="161" spans="6:9" x14ac:dyDescent="0.2">
      <c r="F161" s="10"/>
      <c r="H161" s="10"/>
      <c r="I161" s="10"/>
    </row>
    <row r="162" spans="6:9" x14ac:dyDescent="0.2">
      <c r="F162" s="10"/>
      <c r="H162" s="10"/>
      <c r="I162" s="10"/>
    </row>
  </sheetData>
  <mergeCells count="6">
    <mergeCell ref="A116:B116"/>
    <mergeCell ref="A1:I1"/>
    <mergeCell ref="A112:B112"/>
    <mergeCell ref="A113:B113"/>
    <mergeCell ref="A114:B114"/>
    <mergeCell ref="A115:B115"/>
  </mergeCells>
  <conditionalFormatting sqref="F2:F3 F5:F129 F265:F65539">
    <cfRule type="cellIs" dxfId="60" priority="1" stopIfTrue="1" operator="between">
      <formula>0.009</formula>
      <formula>-0.009</formula>
    </cfRule>
  </conditionalFormatting>
  <pageMargins left="0.7" right="0.7" top="0.75" bottom="0.75" header="0.3" footer="0.3"/>
  <pageSetup paperSize="9" scale="41" orientation="portrait" r:id="rId1"/>
  <headerFooter>
    <oddFooter>&amp;C&amp;1#&amp;"Calibri"&amp;10&amp;K000000PUBLIC</oddFooter>
    <evenFooter>&amp;LPUBLIC</evenFooter>
    <firstFooter>&amp;LPUBLIC</firstFooter>
  </headerFooter>
  <rowBreaks count="1" manualBreakCount="1">
    <brk id="161" max="9" man="1"/>
  </rowBreaks>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3"/>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42578125" style="7" bestFit="1" customWidth="1"/>
    <col min="5" max="5" width="23" style="10" customWidth="1"/>
    <col min="6" max="6" width="13.5703125" style="11" bestFit="1" customWidth="1"/>
    <col min="7" max="7" width="4.5703125" style="10" customWidth="1"/>
    <col min="8" max="9" width="9.140625" style="7"/>
    <col min="10" max="10" width="10.42578125" style="7" bestFit="1" customWidth="1"/>
    <col min="11" max="16384" width="9.140625" style="7"/>
  </cols>
  <sheetData>
    <row r="1" spans="1:7" s="1" customFormat="1" ht="15" x14ac:dyDescent="0.2">
      <c r="A1" s="122" t="s">
        <v>9</v>
      </c>
      <c r="B1" s="123"/>
      <c r="C1" s="123"/>
      <c r="D1" s="123"/>
      <c r="E1" s="123"/>
      <c r="F1" s="123"/>
      <c r="G1" s="12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75</v>
      </c>
      <c r="B5" s="17"/>
      <c r="C5" s="17"/>
      <c r="D5" s="17"/>
      <c r="E5" s="18"/>
      <c r="F5" s="19"/>
      <c r="G5" s="18"/>
    </row>
    <row r="6" spans="1:7" x14ac:dyDescent="0.2">
      <c r="A6" s="20" t="s">
        <v>51</v>
      </c>
      <c r="B6" s="21"/>
      <c r="C6" s="21"/>
      <c r="D6" s="21"/>
      <c r="E6" s="22"/>
      <c r="F6" s="23"/>
      <c r="G6" s="22"/>
    </row>
    <row r="7" spans="1:7" x14ac:dyDescent="0.2">
      <c r="A7" s="21" t="s">
        <v>77</v>
      </c>
      <c r="B7" s="21" t="s">
        <v>76</v>
      </c>
      <c r="C7" s="21" t="s">
        <v>78</v>
      </c>
      <c r="D7" s="24">
        <v>839000</v>
      </c>
      <c r="E7" s="22">
        <v>9172.7870000000003</v>
      </c>
      <c r="F7" s="23">
        <v>5.3517723389454597</v>
      </c>
      <c r="G7" s="22"/>
    </row>
    <row r="8" spans="1:7" x14ac:dyDescent="0.2">
      <c r="A8" s="21" t="s">
        <v>80</v>
      </c>
      <c r="B8" s="21" t="s">
        <v>79</v>
      </c>
      <c r="C8" s="21" t="s">
        <v>78</v>
      </c>
      <c r="D8" s="24">
        <v>506400</v>
      </c>
      <c r="E8" s="22">
        <v>7332.1656000000003</v>
      </c>
      <c r="F8" s="23">
        <v>4.2778798900102499</v>
      </c>
      <c r="G8" s="22"/>
    </row>
    <row r="9" spans="1:7" x14ac:dyDescent="0.2">
      <c r="A9" s="21" t="s">
        <v>82</v>
      </c>
      <c r="B9" s="21" t="s">
        <v>81</v>
      </c>
      <c r="C9" s="21" t="s">
        <v>83</v>
      </c>
      <c r="D9" s="24">
        <v>191263</v>
      </c>
      <c r="E9" s="22">
        <v>7198.9480569999996</v>
      </c>
      <c r="F9" s="23">
        <v>4.2001554250586803</v>
      </c>
      <c r="G9" s="22"/>
    </row>
    <row r="10" spans="1:7" x14ac:dyDescent="0.2">
      <c r="A10" s="21" t="s">
        <v>85</v>
      </c>
      <c r="B10" s="21" t="s">
        <v>84</v>
      </c>
      <c r="C10" s="21" t="s">
        <v>86</v>
      </c>
      <c r="D10" s="24">
        <v>356567</v>
      </c>
      <c r="E10" s="22">
        <v>5341.5519439999998</v>
      </c>
      <c r="F10" s="23">
        <v>3.1164759348428701</v>
      </c>
      <c r="G10" s="22"/>
    </row>
    <row r="11" spans="1:7" x14ac:dyDescent="0.2">
      <c r="A11" s="21" t="s">
        <v>88</v>
      </c>
      <c r="B11" s="21" t="s">
        <v>87</v>
      </c>
      <c r="C11" s="21" t="s">
        <v>89</v>
      </c>
      <c r="D11" s="24">
        <v>492000</v>
      </c>
      <c r="E11" s="22">
        <v>4884.576</v>
      </c>
      <c r="F11" s="23">
        <v>2.8498578157627401</v>
      </c>
      <c r="G11" s="22"/>
    </row>
    <row r="12" spans="1:7" x14ac:dyDescent="0.2">
      <c r="A12" s="21" t="s">
        <v>91</v>
      </c>
      <c r="B12" s="21" t="s">
        <v>90</v>
      </c>
      <c r="C12" s="21" t="s">
        <v>92</v>
      </c>
      <c r="D12" s="24">
        <v>162400</v>
      </c>
      <c r="E12" s="22">
        <v>4826.0407999999998</v>
      </c>
      <c r="F12" s="23">
        <v>2.8157060291558298</v>
      </c>
      <c r="G12" s="22"/>
    </row>
    <row r="13" spans="1:7" x14ac:dyDescent="0.2">
      <c r="A13" s="21" t="s">
        <v>94</v>
      </c>
      <c r="B13" s="21" t="s">
        <v>93</v>
      </c>
      <c r="C13" s="21" t="s">
        <v>78</v>
      </c>
      <c r="D13" s="24">
        <v>403000</v>
      </c>
      <c r="E13" s="22">
        <v>4220.2160000000003</v>
      </c>
      <c r="F13" s="23">
        <v>2.4622435093254702</v>
      </c>
      <c r="G13" s="22"/>
    </row>
    <row r="14" spans="1:7" x14ac:dyDescent="0.2">
      <c r="A14" s="21" t="s">
        <v>98</v>
      </c>
      <c r="B14" s="21" t="s">
        <v>97</v>
      </c>
      <c r="C14" s="21" t="s">
        <v>86</v>
      </c>
      <c r="D14" s="24">
        <v>269300</v>
      </c>
      <c r="E14" s="22">
        <v>4156.7801499999996</v>
      </c>
      <c r="F14" s="23">
        <v>2.4252324866856201</v>
      </c>
      <c r="G14" s="22"/>
    </row>
    <row r="15" spans="1:7" x14ac:dyDescent="0.2">
      <c r="A15" s="21" t="s">
        <v>112</v>
      </c>
      <c r="B15" s="21" t="s">
        <v>111</v>
      </c>
      <c r="C15" s="21" t="s">
        <v>113</v>
      </c>
      <c r="D15" s="24">
        <v>1100119</v>
      </c>
      <c r="E15" s="22">
        <v>3694.1996020000001</v>
      </c>
      <c r="F15" s="23">
        <v>2.15534441653632</v>
      </c>
      <c r="G15" s="22"/>
    </row>
    <row r="16" spans="1:7" x14ac:dyDescent="0.2">
      <c r="A16" s="21" t="s">
        <v>96</v>
      </c>
      <c r="B16" s="21" t="s">
        <v>95</v>
      </c>
      <c r="C16" s="21" t="s">
        <v>78</v>
      </c>
      <c r="D16" s="24">
        <v>486000</v>
      </c>
      <c r="E16" s="22">
        <v>3656.4209999999998</v>
      </c>
      <c r="F16" s="23">
        <v>2.1333028628419402</v>
      </c>
      <c r="G16" s="22"/>
    </row>
    <row r="17" spans="1:7" x14ac:dyDescent="0.2">
      <c r="A17" s="21" t="s">
        <v>103</v>
      </c>
      <c r="B17" s="21" t="s">
        <v>102</v>
      </c>
      <c r="C17" s="21" t="s">
        <v>104</v>
      </c>
      <c r="D17" s="24">
        <v>225200</v>
      </c>
      <c r="E17" s="22">
        <v>3649.4785999999999</v>
      </c>
      <c r="F17" s="23">
        <v>2.1292523878569698</v>
      </c>
      <c r="G17" s="22"/>
    </row>
    <row r="18" spans="1:7" x14ac:dyDescent="0.2">
      <c r="A18" s="21" t="s">
        <v>106</v>
      </c>
      <c r="B18" s="21" t="s">
        <v>105</v>
      </c>
      <c r="C18" s="21" t="s">
        <v>107</v>
      </c>
      <c r="D18" s="24">
        <v>2000000</v>
      </c>
      <c r="E18" s="22">
        <v>3642</v>
      </c>
      <c r="F18" s="23">
        <v>2.1248890722568099</v>
      </c>
      <c r="G18" s="22"/>
    </row>
    <row r="19" spans="1:7" x14ac:dyDescent="0.2">
      <c r="A19" s="21" t="s">
        <v>120</v>
      </c>
      <c r="B19" s="21" t="s">
        <v>119</v>
      </c>
      <c r="C19" s="21" t="s">
        <v>121</v>
      </c>
      <c r="D19" s="24">
        <v>1998498</v>
      </c>
      <c r="E19" s="22">
        <v>3618.2806289999999</v>
      </c>
      <c r="F19" s="23">
        <v>2.1110502385833598</v>
      </c>
      <c r="G19" s="22"/>
    </row>
    <row r="20" spans="1:7" x14ac:dyDescent="0.2">
      <c r="A20" s="21" t="s">
        <v>100</v>
      </c>
      <c r="B20" s="21" t="s">
        <v>99</v>
      </c>
      <c r="C20" s="21" t="s">
        <v>101</v>
      </c>
      <c r="D20" s="24">
        <v>276600</v>
      </c>
      <c r="E20" s="22">
        <v>3398.3076000000001</v>
      </c>
      <c r="F20" s="23">
        <v>1.98270913877191</v>
      </c>
      <c r="G20" s="22"/>
    </row>
    <row r="21" spans="1:7" x14ac:dyDescent="0.2">
      <c r="A21" s="21" t="s">
        <v>109</v>
      </c>
      <c r="B21" s="21" t="s">
        <v>108</v>
      </c>
      <c r="C21" s="21" t="s">
        <v>110</v>
      </c>
      <c r="D21" s="24">
        <v>379000</v>
      </c>
      <c r="E21" s="22">
        <v>3257.3155000000002</v>
      </c>
      <c r="F21" s="23">
        <v>1.90044868501997</v>
      </c>
      <c r="G21" s="22"/>
    </row>
    <row r="22" spans="1:7" x14ac:dyDescent="0.2">
      <c r="A22" s="21" t="s">
        <v>118</v>
      </c>
      <c r="B22" s="21" t="s">
        <v>117</v>
      </c>
      <c r="C22" s="21" t="s">
        <v>78</v>
      </c>
      <c r="D22" s="24">
        <v>177700</v>
      </c>
      <c r="E22" s="22">
        <v>2759.681</v>
      </c>
      <c r="F22" s="23">
        <v>1.6101087314153599</v>
      </c>
      <c r="G22" s="22"/>
    </row>
    <row r="23" spans="1:7" x14ac:dyDescent="0.2">
      <c r="A23" s="21" t="s">
        <v>115</v>
      </c>
      <c r="B23" s="21" t="s">
        <v>114</v>
      </c>
      <c r="C23" s="21" t="s">
        <v>116</v>
      </c>
      <c r="D23" s="24">
        <v>1357942</v>
      </c>
      <c r="E23" s="22">
        <v>2736.2531300000001</v>
      </c>
      <c r="F23" s="23">
        <v>1.5964399711327599</v>
      </c>
      <c r="G23" s="22"/>
    </row>
    <row r="24" spans="1:7" x14ac:dyDescent="0.2">
      <c r="A24" s="21" t="s">
        <v>126</v>
      </c>
      <c r="B24" s="21" t="s">
        <v>125</v>
      </c>
      <c r="C24" s="21" t="s">
        <v>127</v>
      </c>
      <c r="D24" s="24">
        <v>230000</v>
      </c>
      <c r="E24" s="22">
        <v>2608.7750000000001</v>
      </c>
      <c r="F24" s="23">
        <v>1.5220641102352499</v>
      </c>
      <c r="G24" s="22"/>
    </row>
    <row r="25" spans="1:7" x14ac:dyDescent="0.2">
      <c r="A25" s="21" t="s">
        <v>129</v>
      </c>
      <c r="B25" s="21" t="s">
        <v>128</v>
      </c>
      <c r="C25" s="21" t="s">
        <v>130</v>
      </c>
      <c r="D25" s="24">
        <v>38000</v>
      </c>
      <c r="E25" s="22">
        <v>2415.5839999999998</v>
      </c>
      <c r="F25" s="23">
        <v>1.4093487217788001</v>
      </c>
      <c r="G25" s="22"/>
    </row>
    <row r="26" spans="1:7" x14ac:dyDescent="0.2">
      <c r="A26" s="21" t="s">
        <v>156</v>
      </c>
      <c r="B26" s="21" t="s">
        <v>155</v>
      </c>
      <c r="C26" s="21" t="s">
        <v>116</v>
      </c>
      <c r="D26" s="24">
        <v>70000</v>
      </c>
      <c r="E26" s="22">
        <v>2328.9</v>
      </c>
      <c r="F26" s="23">
        <v>1.3587737947223799</v>
      </c>
      <c r="G26" s="22"/>
    </row>
    <row r="27" spans="1:7" x14ac:dyDescent="0.2">
      <c r="A27" s="21" t="s">
        <v>132</v>
      </c>
      <c r="B27" s="21" t="s">
        <v>131</v>
      </c>
      <c r="C27" s="21" t="s">
        <v>133</v>
      </c>
      <c r="D27" s="24">
        <v>820000</v>
      </c>
      <c r="E27" s="22">
        <v>2198.0100000000002</v>
      </c>
      <c r="F27" s="23">
        <v>1.2824073118372299</v>
      </c>
      <c r="G27" s="22"/>
    </row>
    <row r="28" spans="1:7" x14ac:dyDescent="0.2">
      <c r="A28" s="21" t="s">
        <v>123</v>
      </c>
      <c r="B28" s="21" t="s">
        <v>122</v>
      </c>
      <c r="C28" s="21" t="s">
        <v>124</v>
      </c>
      <c r="D28" s="24">
        <v>137300</v>
      </c>
      <c r="E28" s="22">
        <v>2154.1683499999999</v>
      </c>
      <c r="F28" s="23">
        <v>1.2568283324317699</v>
      </c>
      <c r="G28" s="22"/>
    </row>
    <row r="29" spans="1:7" x14ac:dyDescent="0.2">
      <c r="A29" s="21" t="s">
        <v>138</v>
      </c>
      <c r="B29" s="21" t="s">
        <v>137</v>
      </c>
      <c r="C29" s="21" t="s">
        <v>89</v>
      </c>
      <c r="D29" s="24">
        <v>16400</v>
      </c>
      <c r="E29" s="22">
        <v>2066.4573999999998</v>
      </c>
      <c r="F29" s="23">
        <v>1.20565424150034</v>
      </c>
      <c r="G29" s="22"/>
    </row>
    <row r="30" spans="1:7" x14ac:dyDescent="0.2">
      <c r="A30" s="21" t="s">
        <v>143</v>
      </c>
      <c r="B30" s="21" t="s">
        <v>142</v>
      </c>
      <c r="C30" s="21" t="s">
        <v>144</v>
      </c>
      <c r="D30" s="24">
        <v>300000</v>
      </c>
      <c r="E30" s="22">
        <v>1900.05</v>
      </c>
      <c r="F30" s="23">
        <v>1.1085654809834</v>
      </c>
      <c r="G30" s="22"/>
    </row>
    <row r="31" spans="1:7" x14ac:dyDescent="0.2">
      <c r="A31" s="21" t="s">
        <v>140</v>
      </c>
      <c r="B31" s="21" t="s">
        <v>139</v>
      </c>
      <c r="C31" s="21" t="s">
        <v>141</v>
      </c>
      <c r="D31" s="24">
        <v>210000</v>
      </c>
      <c r="E31" s="22">
        <v>1852.41</v>
      </c>
      <c r="F31" s="23">
        <v>1.0807703916362601</v>
      </c>
      <c r="G31" s="22"/>
    </row>
    <row r="32" spans="1:7" x14ac:dyDescent="0.2">
      <c r="A32" s="21" t="s">
        <v>135</v>
      </c>
      <c r="B32" s="21" t="s">
        <v>134</v>
      </c>
      <c r="C32" s="21" t="s">
        <v>136</v>
      </c>
      <c r="D32" s="24">
        <v>366000</v>
      </c>
      <c r="E32" s="22">
        <v>1819.752</v>
      </c>
      <c r="F32" s="23">
        <v>1.06171640280546</v>
      </c>
      <c r="G32" s="22"/>
    </row>
    <row r="33" spans="1:7" x14ac:dyDescent="0.2">
      <c r="A33" s="21" t="s">
        <v>149</v>
      </c>
      <c r="B33" s="21" t="s">
        <v>148</v>
      </c>
      <c r="C33" s="21" t="s">
        <v>124</v>
      </c>
      <c r="D33" s="24">
        <v>396000</v>
      </c>
      <c r="E33" s="22">
        <v>1777.4459999999999</v>
      </c>
      <c r="F33" s="23">
        <v>1.0370333832857199</v>
      </c>
      <c r="G33" s="22"/>
    </row>
    <row r="34" spans="1:7" x14ac:dyDescent="0.2">
      <c r="A34" s="21" t="s">
        <v>151</v>
      </c>
      <c r="B34" s="21" t="s">
        <v>150</v>
      </c>
      <c r="C34" s="21" t="s">
        <v>86</v>
      </c>
      <c r="D34" s="24">
        <v>126800</v>
      </c>
      <c r="E34" s="22">
        <v>1582.5907999999999</v>
      </c>
      <c r="F34" s="23">
        <v>0.92334703371064497</v>
      </c>
      <c r="G34" s="22"/>
    </row>
    <row r="35" spans="1:7" x14ac:dyDescent="0.2">
      <c r="A35" s="21" t="s">
        <v>146</v>
      </c>
      <c r="B35" s="21" t="s">
        <v>145</v>
      </c>
      <c r="C35" s="21" t="s">
        <v>147</v>
      </c>
      <c r="D35" s="24">
        <v>138700</v>
      </c>
      <c r="E35" s="22">
        <v>1559.33475</v>
      </c>
      <c r="F35" s="23">
        <v>0.90977852011677895</v>
      </c>
      <c r="G35" s="22"/>
    </row>
    <row r="36" spans="1:7" x14ac:dyDescent="0.2">
      <c r="A36" s="21" t="s">
        <v>153</v>
      </c>
      <c r="B36" s="21" t="s">
        <v>152</v>
      </c>
      <c r="C36" s="21" t="s">
        <v>154</v>
      </c>
      <c r="D36" s="24">
        <v>553800</v>
      </c>
      <c r="E36" s="22">
        <v>1481.415</v>
      </c>
      <c r="F36" s="23">
        <v>0.86431700850558102</v>
      </c>
      <c r="G36" s="22"/>
    </row>
    <row r="37" spans="1:7" x14ac:dyDescent="0.2">
      <c r="A37" s="21" t="s">
        <v>158</v>
      </c>
      <c r="B37" s="21" t="s">
        <v>157</v>
      </c>
      <c r="C37" s="21" t="s">
        <v>159</v>
      </c>
      <c r="D37" s="24">
        <v>139000</v>
      </c>
      <c r="E37" s="22">
        <v>1447.963</v>
      </c>
      <c r="F37" s="23">
        <v>0.84479976818566505</v>
      </c>
      <c r="G37" s="22"/>
    </row>
    <row r="38" spans="1:7" x14ac:dyDescent="0.2">
      <c r="A38" s="21" t="s">
        <v>174</v>
      </c>
      <c r="B38" s="21" t="s">
        <v>173</v>
      </c>
      <c r="C38" s="21" t="s">
        <v>130</v>
      </c>
      <c r="D38" s="24">
        <v>71800</v>
      </c>
      <c r="E38" s="22">
        <v>1237.5447999999999</v>
      </c>
      <c r="F38" s="23">
        <v>0.722033339359759</v>
      </c>
      <c r="G38" s="22"/>
    </row>
    <row r="39" spans="1:7" x14ac:dyDescent="0.2">
      <c r="A39" s="21" t="s">
        <v>164</v>
      </c>
      <c r="B39" s="21" t="s">
        <v>163</v>
      </c>
      <c r="C39" s="21" t="s">
        <v>165</v>
      </c>
      <c r="D39" s="24">
        <v>787000</v>
      </c>
      <c r="E39" s="22">
        <v>1226.5395000000001</v>
      </c>
      <c r="F39" s="23">
        <v>0.71561240533809301</v>
      </c>
      <c r="G39" s="22"/>
    </row>
    <row r="40" spans="1:7" x14ac:dyDescent="0.2">
      <c r="A40" s="21" t="s">
        <v>161</v>
      </c>
      <c r="B40" s="21" t="s">
        <v>160</v>
      </c>
      <c r="C40" s="21" t="s">
        <v>162</v>
      </c>
      <c r="D40" s="24">
        <v>176000</v>
      </c>
      <c r="E40" s="22">
        <v>1201.288</v>
      </c>
      <c r="F40" s="23">
        <v>0.70087966607173102</v>
      </c>
      <c r="G40" s="22"/>
    </row>
    <row r="41" spans="1:7" x14ac:dyDescent="0.2">
      <c r="A41" s="21" t="s">
        <v>167</v>
      </c>
      <c r="B41" s="21" t="s">
        <v>166</v>
      </c>
      <c r="C41" s="21" t="s">
        <v>154</v>
      </c>
      <c r="D41" s="24">
        <v>106300</v>
      </c>
      <c r="E41" s="22">
        <v>1173.07365</v>
      </c>
      <c r="F41" s="23">
        <v>0.68441828111955405</v>
      </c>
      <c r="G41" s="22"/>
    </row>
    <row r="42" spans="1:7" x14ac:dyDescent="0.2">
      <c r="A42" s="21" t="s">
        <v>172</v>
      </c>
      <c r="B42" s="21" t="s">
        <v>171</v>
      </c>
      <c r="C42" s="21" t="s">
        <v>104</v>
      </c>
      <c r="D42" s="24">
        <v>135000</v>
      </c>
      <c r="E42" s="22">
        <v>1138.5225</v>
      </c>
      <c r="F42" s="23">
        <v>0.664259752544895</v>
      </c>
      <c r="G42" s="22"/>
    </row>
    <row r="43" spans="1:7" x14ac:dyDescent="0.2">
      <c r="A43" s="21" t="s">
        <v>176</v>
      </c>
      <c r="B43" s="21" t="s">
        <v>175</v>
      </c>
      <c r="C43" s="21" t="s">
        <v>170</v>
      </c>
      <c r="D43" s="24">
        <v>11500</v>
      </c>
      <c r="E43" s="22">
        <v>1121.1522500000001</v>
      </c>
      <c r="F43" s="23">
        <v>0.65412525106017005</v>
      </c>
      <c r="G43" s="22"/>
    </row>
    <row r="44" spans="1:7" x14ac:dyDescent="0.2">
      <c r="A44" s="21" t="s">
        <v>178</v>
      </c>
      <c r="B44" s="21" t="s">
        <v>177</v>
      </c>
      <c r="C44" s="21" t="s">
        <v>179</v>
      </c>
      <c r="D44" s="24">
        <v>38944</v>
      </c>
      <c r="E44" s="22">
        <v>1067.299264</v>
      </c>
      <c r="F44" s="23">
        <v>0.62270525615083505</v>
      </c>
      <c r="G44" s="22"/>
    </row>
    <row r="45" spans="1:7" x14ac:dyDescent="0.2">
      <c r="A45" s="21" t="s">
        <v>169</v>
      </c>
      <c r="B45" s="21" t="s">
        <v>168</v>
      </c>
      <c r="C45" s="21" t="s">
        <v>170</v>
      </c>
      <c r="D45" s="24">
        <v>343500</v>
      </c>
      <c r="E45" s="22">
        <v>1051.797</v>
      </c>
      <c r="F45" s="23">
        <v>0.61366061272171901</v>
      </c>
      <c r="G45" s="22"/>
    </row>
    <row r="46" spans="1:7" x14ac:dyDescent="0.2">
      <c r="A46" s="21" t="s">
        <v>185</v>
      </c>
      <c r="B46" s="21" t="s">
        <v>184</v>
      </c>
      <c r="C46" s="21" t="s">
        <v>154</v>
      </c>
      <c r="D46" s="24">
        <v>28686</v>
      </c>
      <c r="E46" s="22">
        <v>1049.247822</v>
      </c>
      <c r="F46" s="23">
        <v>0.61217331989485502</v>
      </c>
      <c r="G46" s="22"/>
    </row>
    <row r="47" spans="1:7" x14ac:dyDescent="0.2">
      <c r="A47" s="21" t="s">
        <v>181</v>
      </c>
      <c r="B47" s="21" t="s">
        <v>180</v>
      </c>
      <c r="C47" s="21" t="s">
        <v>124</v>
      </c>
      <c r="D47" s="24">
        <v>501000</v>
      </c>
      <c r="E47" s="22">
        <v>953.40300000000002</v>
      </c>
      <c r="F47" s="23">
        <v>0.55625360136102797</v>
      </c>
      <c r="G47" s="22"/>
    </row>
    <row r="48" spans="1:7" x14ac:dyDescent="0.2">
      <c r="A48" s="21" t="s">
        <v>250</v>
      </c>
      <c r="B48" s="21" t="s">
        <v>249</v>
      </c>
      <c r="C48" s="21" t="s">
        <v>170</v>
      </c>
      <c r="D48" s="24">
        <v>90000</v>
      </c>
      <c r="E48" s="22">
        <v>788.13</v>
      </c>
      <c r="F48" s="23">
        <v>0.45982669536456999</v>
      </c>
      <c r="G48" s="22"/>
    </row>
    <row r="49" spans="1:9" x14ac:dyDescent="0.2">
      <c r="A49" s="21" t="s">
        <v>183</v>
      </c>
      <c r="B49" s="21" t="s">
        <v>182</v>
      </c>
      <c r="C49" s="21" t="s">
        <v>124</v>
      </c>
      <c r="D49" s="24">
        <v>95459</v>
      </c>
      <c r="E49" s="22">
        <v>767.91992549999998</v>
      </c>
      <c r="F49" s="23">
        <v>0.44803532621175601</v>
      </c>
      <c r="G49" s="22"/>
    </row>
    <row r="50" spans="1:9" x14ac:dyDescent="0.2">
      <c r="A50" s="21" t="s">
        <v>187</v>
      </c>
      <c r="B50" s="21" t="s">
        <v>186</v>
      </c>
      <c r="C50" s="21" t="s">
        <v>188</v>
      </c>
      <c r="D50" s="24">
        <v>156778</v>
      </c>
      <c r="E50" s="22">
        <v>689.74481100000003</v>
      </c>
      <c r="F50" s="23">
        <v>0.40242482469515101</v>
      </c>
      <c r="G50" s="22"/>
    </row>
    <row r="51" spans="1:9" x14ac:dyDescent="0.2">
      <c r="A51" s="21" t="s">
        <v>263</v>
      </c>
      <c r="B51" s="21" t="s">
        <v>262</v>
      </c>
      <c r="C51" s="21" t="s">
        <v>162</v>
      </c>
      <c r="D51" s="24">
        <v>207178</v>
      </c>
      <c r="E51" s="22">
        <v>577.61226399999998</v>
      </c>
      <c r="F51" s="23">
        <v>0.337002193238637</v>
      </c>
      <c r="G51" s="22"/>
    </row>
    <row r="52" spans="1:9" x14ac:dyDescent="0.2">
      <c r="A52" s="21" t="s">
        <v>190</v>
      </c>
      <c r="B52" s="21" t="s">
        <v>189</v>
      </c>
      <c r="C52" s="21" t="s">
        <v>107</v>
      </c>
      <c r="D52" s="24">
        <v>21351</v>
      </c>
      <c r="E52" s="22">
        <v>136.89193650000001</v>
      </c>
      <c r="F52" s="23">
        <v>7.9868253692730304E-2</v>
      </c>
      <c r="G52" s="22"/>
    </row>
    <row r="53" spans="1:9" x14ac:dyDescent="0.2">
      <c r="A53" s="20" t="s">
        <v>24</v>
      </c>
      <c r="B53" s="20"/>
      <c r="C53" s="20"/>
      <c r="D53" s="20"/>
      <c r="E53" s="25">
        <f>SUM(E7:E52)</f>
        <v>118918.025635</v>
      </c>
      <c r="F53" s="26">
        <f>SUM(F7:F52)</f>
        <v>69.381552214763062</v>
      </c>
      <c r="G53" s="25"/>
      <c r="H53" s="14"/>
      <c r="I53" s="14"/>
    </row>
    <row r="54" spans="1:9" x14ac:dyDescent="0.2">
      <c r="A54" s="21"/>
      <c r="B54" s="21"/>
      <c r="C54" s="21"/>
      <c r="D54" s="21"/>
      <c r="E54" s="22"/>
      <c r="F54" s="23"/>
      <c r="G54" s="22"/>
    </row>
    <row r="55" spans="1:9" x14ac:dyDescent="0.2">
      <c r="A55" s="20" t="s">
        <v>832</v>
      </c>
      <c r="B55" s="21"/>
      <c r="C55" s="21"/>
      <c r="D55" s="21"/>
      <c r="E55" s="22"/>
      <c r="F55" s="23"/>
      <c r="G55" s="22"/>
    </row>
    <row r="56" spans="1:9" x14ac:dyDescent="0.2">
      <c r="A56" s="21"/>
      <c r="B56" s="21" t="s">
        <v>264</v>
      </c>
      <c r="C56" s="21" t="s">
        <v>162</v>
      </c>
      <c r="D56" s="24">
        <v>27500</v>
      </c>
      <c r="E56" s="22">
        <v>2.7499999999999998E-3</v>
      </c>
      <c r="F56" s="23">
        <v>1.6044604472010501E-6</v>
      </c>
      <c r="G56" s="22"/>
    </row>
    <row r="57" spans="1:9" x14ac:dyDescent="0.2">
      <c r="A57" s="21" t="s">
        <v>266</v>
      </c>
      <c r="B57" s="21" t="s">
        <v>265</v>
      </c>
      <c r="C57" s="21" t="s">
        <v>159</v>
      </c>
      <c r="D57" s="24">
        <v>27000</v>
      </c>
      <c r="E57" s="22">
        <v>2.7000000000000001E-3</v>
      </c>
      <c r="F57" s="23">
        <v>1.57528843907013E-6</v>
      </c>
      <c r="G57" s="22"/>
    </row>
    <row r="58" spans="1:9" x14ac:dyDescent="0.2">
      <c r="A58" s="20" t="s">
        <v>24</v>
      </c>
      <c r="B58" s="20"/>
      <c r="C58" s="20"/>
      <c r="D58" s="20"/>
      <c r="E58" s="25">
        <f>SUM(E55:E57)</f>
        <v>5.45E-3</v>
      </c>
      <c r="F58" s="26">
        <f>SUM(F55:F57)</f>
        <v>3.17974888627118E-6</v>
      </c>
      <c r="G58" s="25"/>
      <c r="H58" s="14"/>
      <c r="I58" s="14"/>
    </row>
    <row r="59" spans="1:9" x14ac:dyDescent="0.2">
      <c r="A59" s="21"/>
      <c r="B59" s="21"/>
      <c r="C59" s="21"/>
      <c r="D59" s="21"/>
      <c r="E59" s="22"/>
      <c r="F59" s="23"/>
      <c r="G59" s="22"/>
    </row>
    <row r="60" spans="1:9" x14ac:dyDescent="0.2">
      <c r="A60" s="20" t="s">
        <v>50</v>
      </c>
      <c r="B60" s="21"/>
      <c r="C60" s="21"/>
      <c r="D60" s="21"/>
      <c r="E60" s="22"/>
      <c r="F60" s="23"/>
      <c r="G60" s="22"/>
    </row>
    <row r="61" spans="1:9" x14ac:dyDescent="0.2">
      <c r="A61" s="20" t="s">
        <v>51</v>
      </c>
      <c r="B61" s="21"/>
      <c r="C61" s="21"/>
      <c r="D61" s="21"/>
      <c r="E61" s="22"/>
      <c r="F61" s="23"/>
      <c r="G61" s="22"/>
    </row>
    <row r="62" spans="1:9" x14ac:dyDescent="0.2">
      <c r="A62" s="21" t="s">
        <v>254</v>
      </c>
      <c r="B62" s="21" t="s">
        <v>253</v>
      </c>
      <c r="C62" s="21" t="s">
        <v>52</v>
      </c>
      <c r="D62" s="24">
        <v>5000</v>
      </c>
      <c r="E62" s="22">
        <v>5041.7519178000002</v>
      </c>
      <c r="F62" s="23">
        <v>2.9415605588036899</v>
      </c>
      <c r="G62" s="22">
        <v>7.78</v>
      </c>
    </row>
    <row r="63" spans="1:9" x14ac:dyDescent="0.2">
      <c r="A63" s="21" t="s">
        <v>57</v>
      </c>
      <c r="B63" s="21" t="s">
        <v>56</v>
      </c>
      <c r="C63" s="21" t="s">
        <v>58</v>
      </c>
      <c r="D63" s="24">
        <v>5000</v>
      </c>
      <c r="E63" s="22">
        <v>5040.6893151000004</v>
      </c>
      <c r="F63" s="23">
        <v>2.94094059371161</v>
      </c>
      <c r="G63" s="22">
        <v>7.9982499999999996</v>
      </c>
    </row>
    <row r="64" spans="1:9" x14ac:dyDescent="0.2">
      <c r="A64" s="21" t="s">
        <v>268</v>
      </c>
      <c r="B64" s="21" t="s">
        <v>267</v>
      </c>
      <c r="C64" s="21" t="s">
        <v>53</v>
      </c>
      <c r="D64" s="24">
        <v>4000</v>
      </c>
      <c r="E64" s="22">
        <v>4222.5602623000004</v>
      </c>
      <c r="F64" s="23">
        <v>2.463611246103</v>
      </c>
      <c r="G64" s="22">
        <v>7.47</v>
      </c>
    </row>
    <row r="65" spans="1:9" x14ac:dyDescent="0.2">
      <c r="A65" s="21" t="s">
        <v>196</v>
      </c>
      <c r="B65" s="21" t="s">
        <v>195</v>
      </c>
      <c r="C65" s="21" t="s">
        <v>52</v>
      </c>
      <c r="D65" s="24">
        <v>3500</v>
      </c>
      <c r="E65" s="22">
        <v>3632.4731065999999</v>
      </c>
      <c r="F65" s="23">
        <v>2.1193307000222701</v>
      </c>
      <c r="G65" s="22">
        <v>7.75</v>
      </c>
    </row>
    <row r="66" spans="1:9" x14ac:dyDescent="0.2">
      <c r="A66" s="21" t="s">
        <v>192</v>
      </c>
      <c r="B66" s="21" t="s">
        <v>191</v>
      </c>
      <c r="C66" s="21" t="s">
        <v>52</v>
      </c>
      <c r="D66" s="24">
        <v>300</v>
      </c>
      <c r="E66" s="22">
        <v>3224.4693934000002</v>
      </c>
      <c r="F66" s="23">
        <v>1.88128494724388</v>
      </c>
      <c r="G66" s="22">
        <v>7.8449999999999998</v>
      </c>
    </row>
    <row r="67" spans="1:9" x14ac:dyDescent="0.2">
      <c r="A67" s="21" t="s">
        <v>61</v>
      </c>
      <c r="B67" s="21" t="s">
        <v>60</v>
      </c>
      <c r="C67" s="21" t="s">
        <v>52</v>
      </c>
      <c r="D67" s="24">
        <v>250</v>
      </c>
      <c r="E67" s="22">
        <v>2499.0193168999999</v>
      </c>
      <c r="F67" s="23">
        <v>1.45802823663907</v>
      </c>
      <c r="G67" s="22">
        <v>7.8686999999999996</v>
      </c>
    </row>
    <row r="68" spans="1:9" x14ac:dyDescent="0.2">
      <c r="A68" s="21" t="s">
        <v>63</v>
      </c>
      <c r="B68" s="21" t="s">
        <v>62</v>
      </c>
      <c r="C68" s="21" t="s">
        <v>52</v>
      </c>
      <c r="D68" s="24">
        <v>250</v>
      </c>
      <c r="E68" s="22">
        <v>2467.6554918000002</v>
      </c>
      <c r="F68" s="23">
        <v>1.4397293214223901</v>
      </c>
      <c r="G68" s="22">
        <v>7.86</v>
      </c>
    </row>
    <row r="69" spans="1:9" x14ac:dyDescent="0.2">
      <c r="A69" s="21" t="s">
        <v>194</v>
      </c>
      <c r="B69" s="21" t="s">
        <v>193</v>
      </c>
      <c r="C69" s="21" t="s">
        <v>52</v>
      </c>
      <c r="D69" s="24">
        <v>2000</v>
      </c>
      <c r="E69" s="22">
        <v>2133.8168525000001</v>
      </c>
      <c r="F69" s="23">
        <v>1.2449544514208299</v>
      </c>
      <c r="G69" s="22">
        <v>8.24</v>
      </c>
    </row>
    <row r="70" spans="1:9" x14ac:dyDescent="0.2">
      <c r="A70" s="21" t="s">
        <v>270</v>
      </c>
      <c r="B70" s="21" t="s">
        <v>269</v>
      </c>
      <c r="C70" s="21" t="s">
        <v>52</v>
      </c>
      <c r="D70" s="24">
        <v>200</v>
      </c>
      <c r="E70" s="22">
        <v>2094.0903607</v>
      </c>
      <c r="F70" s="23">
        <v>1.2217764205847801</v>
      </c>
      <c r="G70" s="22">
        <v>7.8949999999999996</v>
      </c>
    </row>
    <row r="71" spans="1:9" x14ac:dyDescent="0.2">
      <c r="A71" s="21" t="s">
        <v>272</v>
      </c>
      <c r="B71" s="21" t="s">
        <v>271</v>
      </c>
      <c r="C71" s="21" t="s">
        <v>52</v>
      </c>
      <c r="D71" s="24">
        <v>150</v>
      </c>
      <c r="E71" s="22">
        <v>1580.6197213</v>
      </c>
      <c r="F71" s="23">
        <v>0.92219702723338304</v>
      </c>
      <c r="G71" s="22">
        <v>8.08</v>
      </c>
    </row>
    <row r="72" spans="1:9" x14ac:dyDescent="0.2">
      <c r="A72" s="21" t="s">
        <v>65</v>
      </c>
      <c r="B72" s="21" t="s">
        <v>64</v>
      </c>
      <c r="C72" s="21" t="s">
        <v>59</v>
      </c>
      <c r="D72" s="24">
        <v>1000</v>
      </c>
      <c r="E72" s="22">
        <v>1055.3956556999999</v>
      </c>
      <c r="F72" s="23">
        <v>0.61576021298853501</v>
      </c>
      <c r="G72" s="22">
        <v>7.6512000000000002</v>
      </c>
    </row>
    <row r="73" spans="1:9" x14ac:dyDescent="0.2">
      <c r="A73" s="21" t="s">
        <v>67</v>
      </c>
      <c r="B73" s="21" t="s">
        <v>66</v>
      </c>
      <c r="C73" s="21" t="s">
        <v>52</v>
      </c>
      <c r="D73" s="24">
        <v>1000</v>
      </c>
      <c r="E73" s="22">
        <v>1004.7486959</v>
      </c>
      <c r="F73" s="23">
        <v>0.58621074252668703</v>
      </c>
      <c r="G73" s="22">
        <v>8.3148999999999997</v>
      </c>
    </row>
    <row r="74" spans="1:9" x14ac:dyDescent="0.2">
      <c r="A74" s="20" t="s">
        <v>24</v>
      </c>
      <c r="B74" s="20"/>
      <c r="C74" s="20"/>
      <c r="D74" s="20"/>
      <c r="E74" s="25">
        <f>SUM(E61:E73)</f>
        <v>33997.290090000002</v>
      </c>
      <c r="F74" s="26">
        <f>SUM(F61:F73)</f>
        <v>19.83538445870013</v>
      </c>
      <c r="G74" s="25"/>
      <c r="H74" s="14"/>
      <c r="I74" s="14"/>
    </row>
    <row r="75" spans="1:9" x14ac:dyDescent="0.2">
      <c r="A75" s="21"/>
      <c r="B75" s="21"/>
      <c r="C75" s="21"/>
      <c r="D75" s="21"/>
      <c r="E75" s="22"/>
      <c r="F75" s="23"/>
      <c r="G75" s="22"/>
    </row>
    <row r="76" spans="1:9" x14ac:dyDescent="0.2">
      <c r="A76" s="20" t="s">
        <v>44</v>
      </c>
      <c r="B76" s="21"/>
      <c r="C76" s="21"/>
      <c r="D76" s="21"/>
      <c r="E76" s="22"/>
      <c r="F76" s="23"/>
      <c r="G76" s="22"/>
    </row>
    <row r="77" spans="1:9" x14ac:dyDescent="0.2">
      <c r="A77" s="21" t="s">
        <v>197</v>
      </c>
      <c r="B77" s="21" t="s">
        <v>1251</v>
      </c>
      <c r="C77" s="21" t="s">
        <v>47</v>
      </c>
      <c r="D77" s="24">
        <v>6500000</v>
      </c>
      <c r="E77" s="22">
        <v>6502.5591943999998</v>
      </c>
      <c r="F77" s="23">
        <v>3.7938541938175798</v>
      </c>
      <c r="G77" s="22">
        <v>7.1501181411124897</v>
      </c>
    </row>
    <row r="78" spans="1:9" x14ac:dyDescent="0.2">
      <c r="A78" s="21" t="s">
        <v>199</v>
      </c>
      <c r="B78" s="21" t="s">
        <v>198</v>
      </c>
      <c r="C78" s="21" t="s">
        <v>47</v>
      </c>
      <c r="D78" s="24">
        <v>5000000</v>
      </c>
      <c r="E78" s="22">
        <v>4956.0372221999996</v>
      </c>
      <c r="F78" s="23">
        <v>2.89155116286403</v>
      </c>
      <c r="G78" s="22">
        <v>7.1525085512500004</v>
      </c>
    </row>
    <row r="79" spans="1:9" x14ac:dyDescent="0.2">
      <c r="A79" s="21" t="s">
        <v>201</v>
      </c>
      <c r="B79" s="21" t="s">
        <v>200</v>
      </c>
      <c r="C79" s="21" t="s">
        <v>47</v>
      </c>
      <c r="D79" s="24">
        <v>4000000</v>
      </c>
      <c r="E79" s="22">
        <v>3967.8595556</v>
      </c>
      <c r="F79" s="23">
        <v>2.3150086243668899</v>
      </c>
      <c r="G79" s="22">
        <v>7.1673100936124898</v>
      </c>
    </row>
    <row r="80" spans="1:9" x14ac:dyDescent="0.2">
      <c r="A80" s="21" t="s">
        <v>274</v>
      </c>
      <c r="B80" s="21" t="s">
        <v>273</v>
      </c>
      <c r="C80" s="21" t="s">
        <v>47</v>
      </c>
      <c r="D80" s="24">
        <v>20000</v>
      </c>
      <c r="E80" s="22">
        <v>20.596119999999999</v>
      </c>
      <c r="F80" s="23">
        <v>1.20166036021115E-2</v>
      </c>
      <c r="G80" s="22">
        <v>7.1778898278124998</v>
      </c>
    </row>
    <row r="81" spans="1:9" x14ac:dyDescent="0.2">
      <c r="A81" s="20" t="s">
        <v>24</v>
      </c>
      <c r="B81" s="20"/>
      <c r="C81" s="20"/>
      <c r="D81" s="20"/>
      <c r="E81" s="25">
        <f>SUM(E77:E80)</f>
        <v>15447.0520922</v>
      </c>
      <c r="F81" s="26">
        <f>SUM(F77:F80)</f>
        <v>9.0124305846506108</v>
      </c>
      <c r="G81" s="25"/>
      <c r="H81" s="14"/>
      <c r="I81" s="14"/>
    </row>
    <row r="82" spans="1:9" x14ac:dyDescent="0.2">
      <c r="A82" s="21"/>
      <c r="B82" s="21"/>
      <c r="C82" s="21"/>
      <c r="D82" s="21"/>
      <c r="E82" s="22"/>
      <c r="F82" s="23"/>
      <c r="G82" s="22"/>
    </row>
    <row r="83" spans="1:9" x14ac:dyDescent="0.2">
      <c r="A83" s="20" t="s">
        <v>27</v>
      </c>
      <c r="B83" s="20"/>
      <c r="C83" s="20"/>
      <c r="D83" s="20"/>
      <c r="E83" s="25">
        <f>E53+E58+E74+E81</f>
        <v>168362.37326719999</v>
      </c>
      <c r="F83" s="26">
        <f>F53+F58+F74+F81</f>
        <v>98.229370437862698</v>
      </c>
      <c r="G83" s="25"/>
      <c r="H83" s="14"/>
      <c r="I83" s="14"/>
    </row>
    <row r="84" spans="1:9" x14ac:dyDescent="0.2">
      <c r="A84" s="20"/>
      <c r="B84" s="20"/>
      <c r="C84" s="20"/>
      <c r="D84" s="20"/>
      <c r="E84" s="25"/>
      <c r="F84" s="26"/>
      <c r="G84" s="25"/>
      <c r="H84" s="14"/>
      <c r="I84" s="14"/>
    </row>
    <row r="85" spans="1:9" x14ac:dyDescent="0.2">
      <c r="A85" s="20" t="s">
        <v>29</v>
      </c>
      <c r="B85" s="20"/>
      <c r="C85" s="20"/>
      <c r="D85" s="20"/>
      <c r="E85" s="25">
        <f>E87-(E53+E58+E74+E81)</f>
        <v>3034.8091811000195</v>
      </c>
      <c r="F85" s="26">
        <f>F87-(F53+F58+F74+F81)</f>
        <v>1.7706295621373016</v>
      </c>
      <c r="G85" s="25"/>
      <c r="H85" s="14"/>
      <c r="I85" s="14"/>
    </row>
    <row r="86" spans="1:9" x14ac:dyDescent="0.2">
      <c r="A86" s="20"/>
      <c r="B86" s="20"/>
      <c r="C86" s="20"/>
      <c r="D86" s="20"/>
      <c r="E86" s="25"/>
      <c r="F86" s="26"/>
      <c r="G86" s="25"/>
      <c r="H86" s="14"/>
      <c r="I86" s="14"/>
    </row>
    <row r="87" spans="1:9" x14ac:dyDescent="0.2">
      <c r="A87" s="27" t="s">
        <v>28</v>
      </c>
      <c r="B87" s="27"/>
      <c r="C87" s="27"/>
      <c r="D87" s="27"/>
      <c r="E87" s="28">
        <v>171397.18244830001</v>
      </c>
      <c r="F87" s="29">
        <v>100</v>
      </c>
      <c r="G87" s="28"/>
      <c r="H87" s="14"/>
      <c r="I87" s="14"/>
    </row>
    <row r="88" spans="1:9" x14ac:dyDescent="0.2">
      <c r="A88" s="7" t="s">
        <v>1254</v>
      </c>
      <c r="F88" s="95" t="s">
        <v>642</v>
      </c>
    </row>
    <row r="90" spans="1:9" x14ac:dyDescent="0.2">
      <c r="A90" s="14" t="s">
        <v>30</v>
      </c>
    </row>
    <row r="91" spans="1:9" x14ac:dyDescent="0.2">
      <c r="A91" s="14" t="s">
        <v>275</v>
      </c>
    </row>
    <row r="93" spans="1:9" x14ac:dyDescent="0.2">
      <c r="A93" s="14" t="s">
        <v>31</v>
      </c>
    </row>
    <row r="94" spans="1:9" x14ac:dyDescent="0.2">
      <c r="A94" s="14" t="s">
        <v>32</v>
      </c>
    </row>
    <row r="95" spans="1:9" x14ac:dyDescent="0.2">
      <c r="A95" s="14" t="s">
        <v>33</v>
      </c>
      <c r="B95" s="14"/>
      <c r="C95" s="30" t="s">
        <v>834</v>
      </c>
      <c r="D95" s="14" t="s">
        <v>1184</v>
      </c>
    </row>
    <row r="96" spans="1:9" x14ac:dyDescent="0.2">
      <c r="A96" s="7" t="s">
        <v>54</v>
      </c>
      <c r="C96" s="31">
        <v>206.4204</v>
      </c>
      <c r="D96" s="31">
        <v>235.24549999999999</v>
      </c>
    </row>
    <row r="97" spans="1:5" x14ac:dyDescent="0.2">
      <c r="A97" s="7" t="s">
        <v>72</v>
      </c>
      <c r="C97" s="31">
        <v>25.962</v>
      </c>
      <c r="D97" s="31">
        <v>29.587399999999999</v>
      </c>
    </row>
    <row r="98" spans="1:5" x14ac:dyDescent="0.2">
      <c r="A98" s="7" t="s">
        <v>55</v>
      </c>
      <c r="C98" s="31">
        <v>231.51580000000001</v>
      </c>
      <c r="D98" s="31">
        <v>265.16460000000001</v>
      </c>
    </row>
    <row r="99" spans="1:5" x14ac:dyDescent="0.2">
      <c r="A99" s="7" t="s">
        <v>73</v>
      </c>
      <c r="C99" s="31">
        <v>30.358699999999999</v>
      </c>
      <c r="D99" s="31">
        <v>34.767499999999998</v>
      </c>
    </row>
    <row r="101" spans="1:5" x14ac:dyDescent="0.2">
      <c r="A101" s="7" t="s">
        <v>39</v>
      </c>
    </row>
    <row r="102" spans="1:5" x14ac:dyDescent="0.2">
      <c r="A102" s="7" t="s">
        <v>835</v>
      </c>
    </row>
    <row r="104" spans="1:5" x14ac:dyDescent="0.2">
      <c r="A104" s="14" t="s">
        <v>35</v>
      </c>
      <c r="D104" s="30" t="s">
        <v>41</v>
      </c>
    </row>
    <row r="106" spans="1:5" x14ac:dyDescent="0.2">
      <c r="A106" s="14" t="s">
        <v>276</v>
      </c>
      <c r="D106" s="49">
        <v>0.1241</v>
      </c>
    </row>
    <row r="108" spans="1:5" x14ac:dyDescent="0.2">
      <c r="A108" s="14" t="s">
        <v>277</v>
      </c>
      <c r="D108" s="34">
        <v>2.3412505541058199</v>
      </c>
      <c r="E108" s="10" t="s">
        <v>40</v>
      </c>
    </row>
    <row r="110" spans="1:5" x14ac:dyDescent="0.2">
      <c r="A110" s="14" t="s">
        <v>278</v>
      </c>
      <c r="D110" s="30" t="s">
        <v>41</v>
      </c>
    </row>
    <row r="112" spans="1:5" x14ac:dyDescent="0.2">
      <c r="A112" s="70" t="s">
        <v>1237</v>
      </c>
    </row>
    <row r="114" spans="1:1" x14ac:dyDescent="0.2">
      <c r="A114" s="14" t="s">
        <v>833</v>
      </c>
    </row>
    <row r="115" spans="1:1" x14ac:dyDescent="0.2">
      <c r="A115" s="14"/>
    </row>
    <row r="116" spans="1:1" x14ac:dyDescent="0.2">
      <c r="A116" s="53" t="s">
        <v>789</v>
      </c>
    </row>
    <row r="117" spans="1:1" x14ac:dyDescent="0.2">
      <c r="A117" s="54"/>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5"/>
    </row>
    <row r="129" spans="1:1" x14ac:dyDescent="0.2">
      <c r="A129" s="53" t="s">
        <v>792</v>
      </c>
    </row>
    <row r="130" spans="1:1" x14ac:dyDescent="0.2">
      <c r="A130" s="55"/>
    </row>
    <row r="131" spans="1:1" x14ac:dyDescent="0.2">
      <c r="A131" s="53" t="s">
        <v>790</v>
      </c>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sheetData>
  <mergeCells count="1">
    <mergeCell ref="A1:G1"/>
  </mergeCells>
  <conditionalFormatting sqref="F2:F3 F246:F65540">
    <cfRule type="cellIs" dxfId="59" priority="3" stopIfTrue="1" operator="between">
      <formula>0.009</formula>
      <formula>-0.009</formula>
    </cfRule>
  </conditionalFormatting>
  <conditionalFormatting sqref="F5:F146">
    <cfRule type="cellIs" dxfId="58" priority="1" stopIfTrue="1" operator="between">
      <formula>0.009</formula>
      <formula>-0.009</formula>
    </cfRule>
  </conditionalFormatting>
  <pageMargins left="0.7" right="0.7" top="0.75" bottom="0.75" header="0.3" footer="0.3"/>
  <pageSetup paperSize="9" scale="46" orientation="portrait" r:id="rId1"/>
  <headerFooter>
    <oddFooter>&amp;C&amp;1#&amp;"Calibri"&amp;10&amp;K000000PUBLIC</oddFooter>
    <evenFooter>&amp;LPUBLIC</evenFooter>
    <firstFooter>&amp;LPUBLIC</firstFooter>
  </headerFooter>
  <colBreaks count="1" manualBreakCount="1">
    <brk id="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39"/>
  <sheetViews>
    <sheetView view="pageBreakPreview" zoomScaleNormal="100" zoomScaleSheetLayoutView="100" workbookViewId="0">
      <selection sqref="A1:I1"/>
    </sheetView>
  </sheetViews>
  <sheetFormatPr defaultColWidth="9.140625" defaultRowHeight="11.25" x14ac:dyDescent="0.2"/>
  <cols>
    <col min="1" max="1" width="38.7109375" style="7" bestFit="1" customWidth="1"/>
    <col min="2" max="2" width="36.5703125" style="7" bestFit="1" customWidth="1"/>
    <col min="3" max="3" width="25.5703125" style="7" bestFit="1" customWidth="1"/>
    <col min="4" max="4" width="15.42578125" style="7" bestFit="1" customWidth="1"/>
    <col min="5" max="5" width="23" style="10" customWidth="1"/>
    <col min="6" max="6" width="17" style="11" customWidth="1"/>
    <col min="7" max="7" width="18.7109375" style="10" customWidth="1"/>
    <col min="8" max="8" width="16.5703125" style="7" customWidth="1"/>
    <col min="9" max="16384" width="9.140625" style="7"/>
  </cols>
  <sheetData>
    <row r="1" spans="1:11" s="1" customFormat="1" ht="15" customHeight="1" x14ac:dyDescent="0.2">
      <c r="A1" s="122" t="s">
        <v>10</v>
      </c>
      <c r="B1" s="123"/>
      <c r="C1" s="123"/>
      <c r="D1" s="123"/>
      <c r="E1" s="123"/>
      <c r="F1" s="123"/>
      <c r="G1" s="123"/>
      <c r="H1" s="123"/>
      <c r="I1" s="123"/>
    </row>
    <row r="2" spans="1:11" s="1" customFormat="1" ht="12" x14ac:dyDescent="0.2">
      <c r="E2" s="5"/>
      <c r="F2" s="9"/>
      <c r="G2" s="10"/>
    </row>
    <row r="3" spans="1:11" s="1" customFormat="1" ht="12" x14ac:dyDescent="0.2">
      <c r="A3" s="8" t="s">
        <v>7</v>
      </c>
      <c r="B3" s="2"/>
      <c r="C3" s="3"/>
      <c r="D3" s="3"/>
      <c r="E3" s="4"/>
      <c r="F3" s="9"/>
      <c r="G3" s="10"/>
    </row>
    <row r="4" spans="1:11" s="1" customFormat="1" ht="56.25" x14ac:dyDescent="0.2">
      <c r="A4" s="36" t="s">
        <v>2</v>
      </c>
      <c r="B4" s="36" t="s">
        <v>0</v>
      </c>
      <c r="C4" s="37" t="s">
        <v>4</v>
      </c>
      <c r="D4" s="37" t="s">
        <v>1</v>
      </c>
      <c r="E4" s="51" t="s">
        <v>6</v>
      </c>
      <c r="F4" s="51" t="s">
        <v>204</v>
      </c>
      <c r="G4" s="51" t="s">
        <v>205</v>
      </c>
      <c r="H4" s="51" t="s">
        <v>206</v>
      </c>
      <c r="I4" s="51" t="s">
        <v>5</v>
      </c>
      <c r="J4" s="35"/>
      <c r="K4" s="35"/>
    </row>
    <row r="5" spans="1:11" x14ac:dyDescent="0.2">
      <c r="A5" s="38" t="s">
        <v>75</v>
      </c>
      <c r="B5" s="39"/>
      <c r="C5" s="39"/>
      <c r="D5" s="39"/>
      <c r="E5" s="40"/>
      <c r="F5" s="41"/>
      <c r="G5" s="40"/>
      <c r="H5" s="39"/>
      <c r="I5" s="39"/>
    </row>
    <row r="6" spans="1:11" x14ac:dyDescent="0.2">
      <c r="A6" s="38" t="s">
        <v>51</v>
      </c>
      <c r="B6" s="39"/>
      <c r="C6" s="39"/>
      <c r="D6" s="39"/>
      <c r="E6" s="40"/>
      <c r="F6" s="41"/>
      <c r="G6" s="40"/>
      <c r="H6" s="39"/>
      <c r="I6" s="39"/>
    </row>
    <row r="7" spans="1:11" x14ac:dyDescent="0.2">
      <c r="A7" s="39" t="s">
        <v>77</v>
      </c>
      <c r="B7" s="39" t="s">
        <v>76</v>
      </c>
      <c r="C7" s="39" t="s">
        <v>78</v>
      </c>
      <c r="D7" s="42">
        <v>831272</v>
      </c>
      <c r="E7" s="40">
        <v>9088.2967759999992</v>
      </c>
      <c r="F7" s="41">
        <v>5.2067722876223401</v>
      </c>
      <c r="G7" s="40"/>
      <c r="H7" s="40"/>
      <c r="I7" s="43"/>
    </row>
    <row r="8" spans="1:11" x14ac:dyDescent="0.2">
      <c r="A8" s="39" t="s">
        <v>80</v>
      </c>
      <c r="B8" s="39" t="s">
        <v>79</v>
      </c>
      <c r="C8" s="39" t="s">
        <v>78</v>
      </c>
      <c r="D8" s="42">
        <v>578000</v>
      </c>
      <c r="E8" s="40">
        <v>8368.8619999999992</v>
      </c>
      <c r="F8" s="41">
        <v>4.7946012123642401</v>
      </c>
      <c r="G8" s="40"/>
      <c r="H8" s="40"/>
      <c r="I8" s="43"/>
    </row>
    <row r="9" spans="1:11" x14ac:dyDescent="0.2">
      <c r="A9" s="39" t="s">
        <v>82</v>
      </c>
      <c r="B9" s="39" t="s">
        <v>81</v>
      </c>
      <c r="C9" s="39" t="s">
        <v>83</v>
      </c>
      <c r="D9" s="42">
        <v>165900</v>
      </c>
      <c r="E9" s="40">
        <v>6244.3100999999997</v>
      </c>
      <c r="F9" s="41">
        <v>3.5774250759348498</v>
      </c>
      <c r="G9" s="40"/>
      <c r="H9" s="40"/>
      <c r="I9" s="43"/>
    </row>
    <row r="10" spans="1:11" x14ac:dyDescent="0.2">
      <c r="A10" s="39" t="s">
        <v>85</v>
      </c>
      <c r="B10" s="39" t="s">
        <v>84</v>
      </c>
      <c r="C10" s="39" t="s">
        <v>86</v>
      </c>
      <c r="D10" s="42">
        <v>357000</v>
      </c>
      <c r="E10" s="40">
        <v>5348.0384999999997</v>
      </c>
      <c r="F10" s="41">
        <v>3.0639424901343402</v>
      </c>
      <c r="G10" s="40"/>
      <c r="H10" s="40"/>
      <c r="I10" s="43"/>
    </row>
    <row r="11" spans="1:11" x14ac:dyDescent="0.2">
      <c r="A11" s="39" t="s">
        <v>91</v>
      </c>
      <c r="B11" s="39" t="s">
        <v>90</v>
      </c>
      <c r="C11" s="39" t="s">
        <v>92</v>
      </c>
      <c r="D11" s="42">
        <v>172820</v>
      </c>
      <c r="E11" s="40">
        <v>5135.6919399999997</v>
      </c>
      <c r="F11" s="41">
        <v>2.9422871116590601</v>
      </c>
      <c r="G11" s="40"/>
      <c r="H11" s="40"/>
      <c r="I11" s="43"/>
    </row>
    <row r="12" spans="1:11" x14ac:dyDescent="0.2">
      <c r="A12" s="39" t="s">
        <v>88</v>
      </c>
      <c r="B12" s="39" t="s">
        <v>87</v>
      </c>
      <c r="C12" s="39" t="s">
        <v>89</v>
      </c>
      <c r="D12" s="42">
        <v>427000</v>
      </c>
      <c r="E12" s="40">
        <v>4239.2560000000003</v>
      </c>
      <c r="F12" s="41">
        <v>2.4287103738982001</v>
      </c>
      <c r="G12" s="40"/>
      <c r="H12" s="40"/>
      <c r="I12" s="43"/>
    </row>
    <row r="13" spans="1:11" x14ac:dyDescent="0.2">
      <c r="A13" s="39" t="s">
        <v>94</v>
      </c>
      <c r="B13" s="39" t="s">
        <v>93</v>
      </c>
      <c r="C13" s="39" t="s">
        <v>78</v>
      </c>
      <c r="D13" s="42">
        <v>376000</v>
      </c>
      <c r="E13" s="40">
        <v>3937.4720000000002</v>
      </c>
      <c r="F13" s="41">
        <v>2.2558154292483601</v>
      </c>
      <c r="G13" s="40"/>
      <c r="H13" s="40"/>
      <c r="I13" s="43"/>
    </row>
    <row r="14" spans="1:11" x14ac:dyDescent="0.2">
      <c r="A14" s="39" t="s">
        <v>96</v>
      </c>
      <c r="B14" s="39" t="s">
        <v>95</v>
      </c>
      <c r="C14" s="39" t="s">
        <v>78</v>
      </c>
      <c r="D14" s="42">
        <v>486000</v>
      </c>
      <c r="E14" s="40">
        <v>3656.4209999999998</v>
      </c>
      <c r="F14" s="41">
        <v>2.0947986189178498</v>
      </c>
      <c r="G14" s="40"/>
      <c r="H14" s="40"/>
      <c r="I14" s="43"/>
    </row>
    <row r="15" spans="1:11" x14ac:dyDescent="0.2">
      <c r="A15" s="39" t="s">
        <v>100</v>
      </c>
      <c r="B15" s="39" t="s">
        <v>99</v>
      </c>
      <c r="C15" s="39" t="s">
        <v>101</v>
      </c>
      <c r="D15" s="42">
        <v>296117</v>
      </c>
      <c r="E15" s="40">
        <v>3638.0934619999998</v>
      </c>
      <c r="F15" s="41">
        <v>2.08429859682232</v>
      </c>
      <c r="G15" s="40"/>
      <c r="H15" s="40"/>
      <c r="I15" s="43"/>
    </row>
    <row r="16" spans="1:11" x14ac:dyDescent="0.2">
      <c r="A16" s="39" t="s">
        <v>98</v>
      </c>
      <c r="B16" s="39" t="s">
        <v>97</v>
      </c>
      <c r="C16" s="39" t="s">
        <v>86</v>
      </c>
      <c r="D16" s="42">
        <v>230714</v>
      </c>
      <c r="E16" s="40">
        <v>3561.1859469999999</v>
      </c>
      <c r="F16" s="41">
        <v>2.0402375447152399</v>
      </c>
      <c r="G16" s="40"/>
      <c r="H16" s="40"/>
      <c r="I16" s="43"/>
    </row>
    <row r="17" spans="1:9" x14ac:dyDescent="0.2">
      <c r="A17" s="39" t="s">
        <v>109</v>
      </c>
      <c r="B17" s="39" t="s">
        <v>108</v>
      </c>
      <c r="C17" s="39" t="s">
        <v>110</v>
      </c>
      <c r="D17" s="42">
        <v>400000</v>
      </c>
      <c r="E17" s="40">
        <v>3437.8</v>
      </c>
      <c r="F17" s="41">
        <v>1.96954855365829</v>
      </c>
      <c r="G17" s="40"/>
      <c r="H17" s="40"/>
      <c r="I17" s="43"/>
    </row>
    <row r="18" spans="1:9" x14ac:dyDescent="0.2">
      <c r="A18" s="39" t="s">
        <v>103</v>
      </c>
      <c r="B18" s="39" t="s">
        <v>102</v>
      </c>
      <c r="C18" s="39" t="s">
        <v>104</v>
      </c>
      <c r="D18" s="42">
        <v>211000</v>
      </c>
      <c r="E18" s="40">
        <v>3419.3604999999998</v>
      </c>
      <c r="F18" s="41">
        <v>1.9589843874603701</v>
      </c>
      <c r="G18" s="40"/>
      <c r="H18" s="40"/>
      <c r="I18" s="43"/>
    </row>
    <row r="19" spans="1:9" x14ac:dyDescent="0.2">
      <c r="A19" s="39" t="s">
        <v>106</v>
      </c>
      <c r="B19" s="39" t="s">
        <v>105</v>
      </c>
      <c r="C19" s="39" t="s">
        <v>107</v>
      </c>
      <c r="D19" s="42">
        <v>1710000</v>
      </c>
      <c r="E19" s="40">
        <v>3113.91</v>
      </c>
      <c r="F19" s="41">
        <v>1.7839888698359601</v>
      </c>
      <c r="G19" s="40"/>
      <c r="H19" s="40"/>
      <c r="I19" s="43"/>
    </row>
    <row r="20" spans="1:9" x14ac:dyDescent="0.2">
      <c r="A20" s="39" t="s">
        <v>118</v>
      </c>
      <c r="B20" s="39" t="s">
        <v>117</v>
      </c>
      <c r="C20" s="39" t="s">
        <v>78</v>
      </c>
      <c r="D20" s="42">
        <v>192100</v>
      </c>
      <c r="E20" s="40">
        <v>2983.3130000000001</v>
      </c>
      <c r="F20" s="41">
        <v>1.7091685974344</v>
      </c>
      <c r="G20" s="40"/>
      <c r="H20" s="40"/>
      <c r="I20" s="43"/>
    </row>
    <row r="21" spans="1:9" x14ac:dyDescent="0.2">
      <c r="A21" s="39" t="s">
        <v>120</v>
      </c>
      <c r="B21" s="39" t="s">
        <v>119</v>
      </c>
      <c r="C21" s="39" t="s">
        <v>121</v>
      </c>
      <c r="D21" s="42">
        <v>1640658</v>
      </c>
      <c r="E21" s="40">
        <v>2970.4113090000001</v>
      </c>
      <c r="F21" s="41">
        <v>1.7017770950640401</v>
      </c>
      <c r="G21" s="40"/>
      <c r="H21" s="40"/>
      <c r="I21" s="43"/>
    </row>
    <row r="22" spans="1:9" x14ac:dyDescent="0.2">
      <c r="A22" s="39" t="s">
        <v>115</v>
      </c>
      <c r="B22" s="39" t="s">
        <v>114</v>
      </c>
      <c r="C22" s="39" t="s">
        <v>116</v>
      </c>
      <c r="D22" s="42">
        <v>1410000</v>
      </c>
      <c r="E22" s="40">
        <v>2841.15</v>
      </c>
      <c r="F22" s="41">
        <v>1.6277220528321099</v>
      </c>
      <c r="G22" s="40"/>
      <c r="H22" s="40"/>
      <c r="I22" s="43"/>
    </row>
    <row r="23" spans="1:9" x14ac:dyDescent="0.2">
      <c r="A23" s="39" t="s">
        <v>112</v>
      </c>
      <c r="B23" s="39" t="s">
        <v>111</v>
      </c>
      <c r="C23" s="39" t="s">
        <v>113</v>
      </c>
      <c r="D23" s="42">
        <v>809407</v>
      </c>
      <c r="E23" s="40">
        <v>2717.9887060000001</v>
      </c>
      <c r="F23" s="41">
        <v>1.5571617676309999</v>
      </c>
      <c r="G23" s="40"/>
      <c r="H23" s="40"/>
      <c r="I23" s="43"/>
    </row>
    <row r="24" spans="1:9" x14ac:dyDescent="0.2">
      <c r="A24" s="39" t="s">
        <v>129</v>
      </c>
      <c r="B24" s="39" t="s">
        <v>128</v>
      </c>
      <c r="C24" s="39" t="s">
        <v>130</v>
      </c>
      <c r="D24" s="42">
        <v>36000</v>
      </c>
      <c r="E24" s="40">
        <v>2288.4479999999999</v>
      </c>
      <c r="F24" s="41">
        <v>1.3110737822218299</v>
      </c>
      <c r="G24" s="40"/>
      <c r="H24" s="40"/>
      <c r="I24" s="43"/>
    </row>
    <row r="25" spans="1:9" x14ac:dyDescent="0.2">
      <c r="A25" s="39" t="s">
        <v>126</v>
      </c>
      <c r="B25" s="39" t="s">
        <v>125</v>
      </c>
      <c r="C25" s="39" t="s">
        <v>127</v>
      </c>
      <c r="D25" s="42">
        <v>196000</v>
      </c>
      <c r="E25" s="40">
        <v>2223.13</v>
      </c>
      <c r="F25" s="41">
        <v>1.2736524742842401</v>
      </c>
      <c r="G25" s="40"/>
      <c r="H25" s="40"/>
      <c r="I25" s="43"/>
    </row>
    <row r="26" spans="1:9" x14ac:dyDescent="0.2">
      <c r="A26" s="39" t="s">
        <v>156</v>
      </c>
      <c r="B26" s="39" t="s">
        <v>155</v>
      </c>
      <c r="C26" s="39" t="s">
        <v>116</v>
      </c>
      <c r="D26" s="42">
        <v>64800</v>
      </c>
      <c r="E26" s="40">
        <v>2155.8960000000002</v>
      </c>
      <c r="F26" s="41">
        <v>1.23513347159162</v>
      </c>
      <c r="G26" s="40"/>
      <c r="H26" s="40"/>
      <c r="I26" s="43"/>
    </row>
    <row r="27" spans="1:9" x14ac:dyDescent="0.2">
      <c r="A27" s="39" t="s">
        <v>123</v>
      </c>
      <c r="B27" s="39" t="s">
        <v>122</v>
      </c>
      <c r="C27" s="39" t="s">
        <v>124</v>
      </c>
      <c r="D27" s="42">
        <v>135500</v>
      </c>
      <c r="E27" s="40">
        <v>2125.9272500000002</v>
      </c>
      <c r="F27" s="41">
        <v>1.2179640876200599</v>
      </c>
      <c r="G27" s="40"/>
      <c r="H27" s="40"/>
      <c r="I27" s="43"/>
    </row>
    <row r="28" spans="1:9" x14ac:dyDescent="0.2">
      <c r="A28" s="39" t="s">
        <v>135</v>
      </c>
      <c r="B28" s="39" t="s">
        <v>134</v>
      </c>
      <c r="C28" s="39" t="s">
        <v>136</v>
      </c>
      <c r="D28" s="42">
        <v>420000</v>
      </c>
      <c r="E28" s="40">
        <v>2088.2399999999998</v>
      </c>
      <c r="F28" s="41">
        <v>1.1963727010563101</v>
      </c>
      <c r="G28" s="40"/>
      <c r="H28" s="40"/>
      <c r="I28" s="43"/>
    </row>
    <row r="29" spans="1:9" x14ac:dyDescent="0.2">
      <c r="A29" s="39" t="s">
        <v>132</v>
      </c>
      <c r="B29" s="39" t="s">
        <v>131</v>
      </c>
      <c r="C29" s="39" t="s">
        <v>133</v>
      </c>
      <c r="D29" s="42">
        <v>730000</v>
      </c>
      <c r="E29" s="40">
        <v>1956.7650000000001</v>
      </c>
      <c r="F29" s="41">
        <v>1.12104941404362</v>
      </c>
      <c r="G29" s="40"/>
      <c r="H29" s="40"/>
      <c r="I29" s="43"/>
    </row>
    <row r="30" spans="1:9" x14ac:dyDescent="0.2">
      <c r="A30" s="39" t="s">
        <v>146</v>
      </c>
      <c r="B30" s="39" t="s">
        <v>145</v>
      </c>
      <c r="C30" s="39" t="s">
        <v>147</v>
      </c>
      <c r="D30" s="42">
        <v>168000</v>
      </c>
      <c r="E30" s="40">
        <v>1888.74</v>
      </c>
      <c r="F30" s="41">
        <v>1.08207723987334</v>
      </c>
      <c r="G30" s="40"/>
      <c r="H30" s="40"/>
      <c r="I30" s="43"/>
    </row>
    <row r="31" spans="1:9" x14ac:dyDescent="0.2">
      <c r="A31" s="39" t="s">
        <v>143</v>
      </c>
      <c r="B31" s="39" t="s">
        <v>142</v>
      </c>
      <c r="C31" s="39" t="s">
        <v>144</v>
      </c>
      <c r="D31" s="42">
        <v>275000</v>
      </c>
      <c r="E31" s="40">
        <v>1741.7125000000001</v>
      </c>
      <c r="F31" s="41">
        <v>0.99784377661980295</v>
      </c>
      <c r="G31" s="40"/>
      <c r="H31" s="40"/>
      <c r="I31" s="43"/>
    </row>
    <row r="32" spans="1:9" x14ac:dyDescent="0.2">
      <c r="A32" s="39" t="s">
        <v>140</v>
      </c>
      <c r="B32" s="39" t="s">
        <v>139</v>
      </c>
      <c r="C32" s="39" t="s">
        <v>141</v>
      </c>
      <c r="D32" s="42">
        <v>197000</v>
      </c>
      <c r="E32" s="40">
        <v>1737.7370000000001</v>
      </c>
      <c r="F32" s="41">
        <v>0.99556617458505203</v>
      </c>
      <c r="G32" s="40"/>
      <c r="H32" s="40"/>
      <c r="I32" s="43"/>
    </row>
    <row r="33" spans="1:9" x14ac:dyDescent="0.2">
      <c r="A33" s="39" t="s">
        <v>185</v>
      </c>
      <c r="B33" s="39" t="s">
        <v>184</v>
      </c>
      <c r="C33" s="39" t="s">
        <v>154</v>
      </c>
      <c r="D33" s="42">
        <v>47000</v>
      </c>
      <c r="E33" s="40">
        <v>1719.1189999999999</v>
      </c>
      <c r="F33" s="41">
        <v>0.98489974402713398</v>
      </c>
      <c r="G33" s="40"/>
      <c r="H33" s="40"/>
      <c r="I33" s="43"/>
    </row>
    <row r="34" spans="1:9" x14ac:dyDescent="0.2">
      <c r="A34" s="39" t="s">
        <v>151</v>
      </c>
      <c r="B34" s="39" t="s">
        <v>150</v>
      </c>
      <c r="C34" s="39" t="s">
        <v>86</v>
      </c>
      <c r="D34" s="42">
        <v>135000</v>
      </c>
      <c r="E34" s="40">
        <v>1684.9349999999999</v>
      </c>
      <c r="F34" s="41">
        <v>0.96531540294904505</v>
      </c>
      <c r="G34" s="40"/>
      <c r="H34" s="40"/>
      <c r="I34" s="43"/>
    </row>
    <row r="35" spans="1:9" x14ac:dyDescent="0.2">
      <c r="A35" s="39" t="s">
        <v>149</v>
      </c>
      <c r="B35" s="39" t="s">
        <v>148</v>
      </c>
      <c r="C35" s="39" t="s">
        <v>124</v>
      </c>
      <c r="D35" s="42">
        <v>373400</v>
      </c>
      <c r="E35" s="40">
        <v>1676.0059000000001</v>
      </c>
      <c r="F35" s="41">
        <v>0.96019983601947601</v>
      </c>
      <c r="G35" s="40"/>
      <c r="H35" s="40"/>
      <c r="I35" s="43"/>
    </row>
    <row r="36" spans="1:9" x14ac:dyDescent="0.2">
      <c r="A36" s="39" t="s">
        <v>138</v>
      </c>
      <c r="B36" s="39" t="s">
        <v>137</v>
      </c>
      <c r="C36" s="39" t="s">
        <v>89</v>
      </c>
      <c r="D36" s="42">
        <v>13000</v>
      </c>
      <c r="E36" s="40">
        <v>1638.0454999999999</v>
      </c>
      <c r="F36" s="41">
        <v>0.93845195920398705</v>
      </c>
      <c r="G36" s="40"/>
      <c r="H36" s="40"/>
      <c r="I36" s="43"/>
    </row>
    <row r="37" spans="1:9" x14ac:dyDescent="0.2">
      <c r="A37" s="39" t="s">
        <v>153</v>
      </c>
      <c r="B37" s="39" t="s">
        <v>152</v>
      </c>
      <c r="C37" s="39" t="s">
        <v>154</v>
      </c>
      <c r="D37" s="42">
        <v>521000</v>
      </c>
      <c r="E37" s="40">
        <v>1393.675</v>
      </c>
      <c r="F37" s="41">
        <v>0.79844975871770096</v>
      </c>
      <c r="G37" s="40"/>
      <c r="H37" s="40"/>
      <c r="I37" s="43"/>
    </row>
    <row r="38" spans="1:9" x14ac:dyDescent="0.2">
      <c r="A38" s="39" t="s">
        <v>158</v>
      </c>
      <c r="B38" s="39" t="s">
        <v>157</v>
      </c>
      <c r="C38" s="39" t="s">
        <v>159</v>
      </c>
      <c r="D38" s="42">
        <v>129500</v>
      </c>
      <c r="E38" s="40">
        <v>1349.0015000000001</v>
      </c>
      <c r="F38" s="41">
        <v>0.77285588260162297</v>
      </c>
      <c r="G38" s="40"/>
      <c r="H38" s="40"/>
      <c r="I38" s="43"/>
    </row>
    <row r="39" spans="1:9" x14ac:dyDescent="0.2">
      <c r="A39" s="39" t="s">
        <v>164</v>
      </c>
      <c r="B39" s="39" t="s">
        <v>163</v>
      </c>
      <c r="C39" s="39" t="s">
        <v>165</v>
      </c>
      <c r="D39" s="42">
        <v>737600</v>
      </c>
      <c r="E39" s="40">
        <v>1149.5496000000001</v>
      </c>
      <c r="F39" s="41">
        <v>0.65858797836944105</v>
      </c>
      <c r="G39" s="40"/>
      <c r="H39" s="40"/>
      <c r="I39" s="43"/>
    </row>
    <row r="40" spans="1:9" x14ac:dyDescent="0.2">
      <c r="A40" s="39" t="s">
        <v>178</v>
      </c>
      <c r="B40" s="39" t="s">
        <v>177</v>
      </c>
      <c r="C40" s="39" t="s">
        <v>179</v>
      </c>
      <c r="D40" s="42">
        <v>41912</v>
      </c>
      <c r="E40" s="40">
        <v>1148.6402720000001</v>
      </c>
      <c r="F40" s="41">
        <v>0.65806701564700099</v>
      </c>
      <c r="G40" s="40"/>
      <c r="H40" s="40"/>
      <c r="I40" s="43"/>
    </row>
    <row r="41" spans="1:9" x14ac:dyDescent="0.2">
      <c r="A41" s="39" t="s">
        <v>176</v>
      </c>
      <c r="B41" s="39" t="s">
        <v>175</v>
      </c>
      <c r="C41" s="39" t="s">
        <v>170</v>
      </c>
      <c r="D41" s="42">
        <v>11600</v>
      </c>
      <c r="E41" s="40">
        <v>1130.9014</v>
      </c>
      <c r="F41" s="41">
        <v>0.64790424594221097</v>
      </c>
      <c r="G41" s="40"/>
      <c r="H41" s="40"/>
      <c r="I41" s="43"/>
    </row>
    <row r="42" spans="1:9" x14ac:dyDescent="0.2">
      <c r="A42" s="39" t="s">
        <v>161</v>
      </c>
      <c r="B42" s="39" t="s">
        <v>160</v>
      </c>
      <c r="C42" s="39" t="s">
        <v>162</v>
      </c>
      <c r="D42" s="42">
        <v>163000</v>
      </c>
      <c r="E42" s="40">
        <v>1112.5564999999999</v>
      </c>
      <c r="F42" s="41">
        <v>0.63739427699055395</v>
      </c>
      <c r="G42" s="40"/>
      <c r="H42" s="40"/>
      <c r="I42" s="43"/>
    </row>
    <row r="43" spans="1:9" x14ac:dyDescent="0.2">
      <c r="A43" s="39" t="s">
        <v>167</v>
      </c>
      <c r="B43" s="39" t="s">
        <v>166</v>
      </c>
      <c r="C43" s="39" t="s">
        <v>154</v>
      </c>
      <c r="D43" s="42">
        <v>100000</v>
      </c>
      <c r="E43" s="40">
        <v>1103.55</v>
      </c>
      <c r="F43" s="41">
        <v>0.63223436685950396</v>
      </c>
      <c r="G43" s="40"/>
      <c r="H43" s="40"/>
      <c r="I43" s="43"/>
    </row>
    <row r="44" spans="1:9" x14ac:dyDescent="0.2">
      <c r="A44" s="39" t="s">
        <v>174</v>
      </c>
      <c r="B44" s="39" t="s">
        <v>173</v>
      </c>
      <c r="C44" s="39" t="s">
        <v>130</v>
      </c>
      <c r="D44" s="42">
        <v>64000</v>
      </c>
      <c r="E44" s="40">
        <v>1103.104</v>
      </c>
      <c r="F44" s="41">
        <v>0.63197884918688396</v>
      </c>
      <c r="G44" s="40"/>
      <c r="H44" s="40"/>
      <c r="I44" s="43"/>
    </row>
    <row r="45" spans="1:9" x14ac:dyDescent="0.2">
      <c r="A45" s="39" t="s">
        <v>169</v>
      </c>
      <c r="B45" s="39" t="s">
        <v>168</v>
      </c>
      <c r="C45" s="39" t="s">
        <v>170</v>
      </c>
      <c r="D45" s="42">
        <v>314000</v>
      </c>
      <c r="E45" s="40">
        <v>961.46799999999996</v>
      </c>
      <c r="F45" s="41">
        <v>0.55083422793319203</v>
      </c>
      <c r="G45" s="40"/>
      <c r="H45" s="40"/>
      <c r="I45" s="43"/>
    </row>
    <row r="46" spans="1:9" x14ac:dyDescent="0.2">
      <c r="A46" s="39" t="s">
        <v>172</v>
      </c>
      <c r="B46" s="39" t="s">
        <v>171</v>
      </c>
      <c r="C46" s="39" t="s">
        <v>104</v>
      </c>
      <c r="D46" s="42">
        <v>113000</v>
      </c>
      <c r="E46" s="40">
        <v>952.9855</v>
      </c>
      <c r="F46" s="41">
        <v>0.54597452242199096</v>
      </c>
      <c r="G46" s="40"/>
      <c r="H46" s="40"/>
      <c r="I46" s="43"/>
    </row>
    <row r="47" spans="1:9" x14ac:dyDescent="0.2">
      <c r="A47" s="39" t="s">
        <v>181</v>
      </c>
      <c r="B47" s="39" t="s">
        <v>180</v>
      </c>
      <c r="C47" s="39" t="s">
        <v>124</v>
      </c>
      <c r="D47" s="42">
        <v>496000</v>
      </c>
      <c r="E47" s="40">
        <v>943.88800000000003</v>
      </c>
      <c r="F47" s="41">
        <v>0.54076247751917295</v>
      </c>
      <c r="G47" s="40"/>
      <c r="H47" s="40"/>
      <c r="I47" s="43"/>
    </row>
    <row r="48" spans="1:9" x14ac:dyDescent="0.2">
      <c r="A48" s="39" t="s">
        <v>250</v>
      </c>
      <c r="B48" s="39" t="s">
        <v>249</v>
      </c>
      <c r="C48" s="39" t="s">
        <v>170</v>
      </c>
      <c r="D48" s="42">
        <v>100000</v>
      </c>
      <c r="E48" s="40">
        <v>875.7</v>
      </c>
      <c r="F48" s="41">
        <v>0.50169691908737002</v>
      </c>
      <c r="G48" s="40"/>
      <c r="H48" s="40"/>
      <c r="I48" s="43"/>
    </row>
    <row r="49" spans="1:9" x14ac:dyDescent="0.2">
      <c r="A49" s="39" t="s">
        <v>187</v>
      </c>
      <c r="B49" s="39" t="s">
        <v>186</v>
      </c>
      <c r="C49" s="39" t="s">
        <v>188</v>
      </c>
      <c r="D49" s="42">
        <v>195972</v>
      </c>
      <c r="E49" s="40">
        <v>862.17881399999999</v>
      </c>
      <c r="F49" s="41">
        <v>0.49395050209683999</v>
      </c>
      <c r="G49" s="40"/>
      <c r="H49" s="40"/>
      <c r="I49" s="43"/>
    </row>
    <row r="50" spans="1:9" x14ac:dyDescent="0.2">
      <c r="A50" s="39" t="s">
        <v>183</v>
      </c>
      <c r="B50" s="39" t="s">
        <v>182</v>
      </c>
      <c r="C50" s="39" t="s">
        <v>124</v>
      </c>
      <c r="D50" s="42">
        <v>85584</v>
      </c>
      <c r="E50" s="40">
        <v>688.48048800000004</v>
      </c>
      <c r="F50" s="41">
        <v>0.39443706712500798</v>
      </c>
      <c r="G50" s="40"/>
      <c r="H50" s="40"/>
      <c r="I50" s="43"/>
    </row>
    <row r="51" spans="1:9" x14ac:dyDescent="0.2">
      <c r="A51" s="39" t="s">
        <v>190</v>
      </c>
      <c r="B51" s="39" t="s">
        <v>189</v>
      </c>
      <c r="C51" s="39" t="s">
        <v>107</v>
      </c>
      <c r="D51" s="42">
        <v>19410</v>
      </c>
      <c r="E51" s="40">
        <v>124.447215</v>
      </c>
      <c r="F51" s="41">
        <v>7.1297001660961007E-2</v>
      </c>
      <c r="G51" s="40"/>
      <c r="H51" s="40"/>
      <c r="I51" s="43"/>
    </row>
    <row r="52" spans="1:9" x14ac:dyDescent="0.2">
      <c r="A52" s="38" t="s">
        <v>24</v>
      </c>
      <c r="B52" s="38"/>
      <c r="C52" s="38"/>
      <c r="D52" s="38"/>
      <c r="E52" s="44">
        <f>SUM(E7:E51)</f>
        <v>114526.388679</v>
      </c>
      <c r="F52" s="45">
        <f>SUM(F7:F51)</f>
        <v>65.61326522148795</v>
      </c>
      <c r="G52" s="44">
        <f>SUM(G7:G51)</f>
        <v>0</v>
      </c>
      <c r="H52" s="44">
        <f>SUM(H7:H51)</f>
        <v>0</v>
      </c>
      <c r="I52" s="38"/>
    </row>
    <row r="53" spans="1:9" x14ac:dyDescent="0.2">
      <c r="A53" s="39"/>
      <c r="B53" s="39"/>
      <c r="C53" s="39"/>
      <c r="D53" s="39"/>
      <c r="E53" s="40"/>
      <c r="F53" s="41"/>
      <c r="G53" s="40"/>
      <c r="H53" s="39"/>
      <c r="I53" s="39"/>
    </row>
    <row r="54" spans="1:9" x14ac:dyDescent="0.2">
      <c r="A54" s="38" t="s">
        <v>279</v>
      </c>
      <c r="B54" s="39"/>
      <c r="C54" s="39"/>
      <c r="D54" s="39"/>
      <c r="E54" s="40"/>
      <c r="F54" s="41"/>
      <c r="G54" s="40"/>
      <c r="H54" s="39"/>
      <c r="I54" s="39"/>
    </row>
    <row r="55" spans="1:9" x14ac:dyDescent="0.2">
      <c r="A55" s="39"/>
      <c r="B55" s="39" t="s">
        <v>831</v>
      </c>
      <c r="C55" s="39"/>
      <c r="D55" s="39"/>
      <c r="E55" s="40"/>
      <c r="F55" s="41"/>
      <c r="G55" s="40">
        <v>-33945.937899999997</v>
      </c>
      <c r="H55" s="40">
        <v>-19.447953020396501</v>
      </c>
      <c r="I55" s="43"/>
    </row>
    <row r="56" spans="1:9" x14ac:dyDescent="0.2">
      <c r="A56" s="38" t="s">
        <v>24</v>
      </c>
      <c r="B56" s="38"/>
      <c r="C56" s="38"/>
      <c r="D56" s="38"/>
      <c r="E56" s="44"/>
      <c r="F56" s="45"/>
      <c r="G56" s="44">
        <f>SUM(G54:G55)</f>
        <v>-33945.937899999997</v>
      </c>
      <c r="H56" s="44">
        <f>SUM(H54:H55)</f>
        <v>-19.447953020396501</v>
      </c>
      <c r="I56" s="38"/>
    </row>
    <row r="57" spans="1:9" x14ac:dyDescent="0.2">
      <c r="A57" s="39"/>
      <c r="B57" s="39"/>
      <c r="C57" s="39"/>
      <c r="D57" s="39"/>
      <c r="E57" s="40"/>
      <c r="F57" s="41"/>
      <c r="G57" s="40"/>
      <c r="H57" s="39"/>
      <c r="I57" s="39"/>
    </row>
    <row r="58" spans="1:9" x14ac:dyDescent="0.2">
      <c r="A58" s="38" t="s">
        <v>50</v>
      </c>
      <c r="B58" s="39"/>
      <c r="C58" s="39"/>
      <c r="D58" s="39"/>
      <c r="E58" s="40"/>
      <c r="F58" s="41"/>
      <c r="G58" s="40"/>
      <c r="H58" s="39"/>
      <c r="I58" s="39"/>
    </row>
    <row r="59" spans="1:9" x14ac:dyDescent="0.2">
      <c r="A59" s="38" t="s">
        <v>51</v>
      </c>
      <c r="B59" s="39"/>
      <c r="C59" s="39"/>
      <c r="D59" s="39"/>
      <c r="E59" s="40"/>
      <c r="F59" s="41"/>
      <c r="G59" s="40"/>
      <c r="H59" s="39"/>
      <c r="I59" s="39"/>
    </row>
    <row r="60" spans="1:9" x14ac:dyDescent="0.2">
      <c r="A60" s="39" t="s">
        <v>254</v>
      </c>
      <c r="B60" s="39" t="s">
        <v>253</v>
      </c>
      <c r="C60" s="39" t="s">
        <v>52</v>
      </c>
      <c r="D60" s="42">
        <v>5000</v>
      </c>
      <c r="E60" s="40">
        <v>5041.7519178000002</v>
      </c>
      <c r="F60" s="41">
        <v>2.8884679730079998</v>
      </c>
      <c r="G60" s="43"/>
      <c r="H60" s="43"/>
      <c r="I60" s="43">
        <v>7.78</v>
      </c>
    </row>
    <row r="61" spans="1:9" x14ac:dyDescent="0.2">
      <c r="A61" s="39" t="s">
        <v>57</v>
      </c>
      <c r="B61" s="39" t="s">
        <v>56</v>
      </c>
      <c r="C61" s="39" t="s">
        <v>58</v>
      </c>
      <c r="D61" s="42">
        <v>5000</v>
      </c>
      <c r="E61" s="40">
        <v>5040.6893151000004</v>
      </c>
      <c r="F61" s="41">
        <v>2.8878591977415802</v>
      </c>
      <c r="G61" s="43"/>
      <c r="H61" s="43"/>
      <c r="I61" s="43">
        <v>7.9982499999999996</v>
      </c>
    </row>
    <row r="62" spans="1:9" x14ac:dyDescent="0.2">
      <c r="A62" s="39" t="s">
        <v>192</v>
      </c>
      <c r="B62" s="39" t="s">
        <v>191</v>
      </c>
      <c r="C62" s="39" t="s">
        <v>52</v>
      </c>
      <c r="D62" s="42">
        <v>200</v>
      </c>
      <c r="E62" s="40">
        <v>2149.6462623000002</v>
      </c>
      <c r="F62" s="41">
        <v>1.23155293699165</v>
      </c>
      <c r="G62" s="43"/>
      <c r="H62" s="43"/>
      <c r="I62" s="43">
        <v>7.8449999999999998</v>
      </c>
    </row>
    <row r="63" spans="1:9" x14ac:dyDescent="0.2">
      <c r="A63" s="39" t="s">
        <v>272</v>
      </c>
      <c r="B63" s="39" t="s">
        <v>271</v>
      </c>
      <c r="C63" s="39" t="s">
        <v>52</v>
      </c>
      <c r="D63" s="42">
        <v>150</v>
      </c>
      <c r="E63" s="40">
        <v>1580.6197213</v>
      </c>
      <c r="F63" s="41">
        <v>0.90555218045557595</v>
      </c>
      <c r="G63" s="43"/>
      <c r="H63" s="43"/>
      <c r="I63" s="43">
        <v>8.08</v>
      </c>
    </row>
    <row r="64" spans="1:9" x14ac:dyDescent="0.2">
      <c r="A64" s="39" t="s">
        <v>270</v>
      </c>
      <c r="B64" s="39" t="s">
        <v>269</v>
      </c>
      <c r="C64" s="39" t="s">
        <v>52</v>
      </c>
      <c r="D64" s="42">
        <v>150</v>
      </c>
      <c r="E64" s="40">
        <v>1570.5677705000001</v>
      </c>
      <c r="F64" s="41">
        <v>0.89979332154592895</v>
      </c>
      <c r="G64" s="43"/>
      <c r="H64" s="43"/>
      <c r="I64" s="43">
        <v>7.8949999999999996</v>
      </c>
    </row>
    <row r="65" spans="1:9" x14ac:dyDescent="0.2">
      <c r="A65" s="38" t="s">
        <v>24</v>
      </c>
      <c r="B65" s="38"/>
      <c r="C65" s="38"/>
      <c r="D65" s="38"/>
      <c r="E65" s="44">
        <f>SUM(E59:E64)</f>
        <v>15383.274987000001</v>
      </c>
      <c r="F65" s="45">
        <f>SUM(F59:F64)</f>
        <v>8.8132256097427355</v>
      </c>
      <c r="G65" s="44"/>
      <c r="H65" s="38"/>
      <c r="I65" s="38"/>
    </row>
    <row r="66" spans="1:9" x14ac:dyDescent="0.2">
      <c r="A66" s="39"/>
      <c r="B66" s="39"/>
      <c r="C66" s="39"/>
      <c r="D66" s="39"/>
      <c r="E66" s="40"/>
      <c r="F66" s="41"/>
      <c r="G66" s="40"/>
      <c r="H66" s="39"/>
      <c r="I66" s="39"/>
    </row>
    <row r="67" spans="1:9" x14ac:dyDescent="0.2">
      <c r="A67" s="38" t="s">
        <v>44</v>
      </c>
      <c r="B67" s="39"/>
      <c r="C67" s="39"/>
      <c r="D67" s="39"/>
      <c r="E67" s="40"/>
      <c r="F67" s="41"/>
      <c r="G67" s="40"/>
      <c r="H67" s="39"/>
      <c r="I67" s="39"/>
    </row>
    <row r="68" spans="1:9" x14ac:dyDescent="0.2">
      <c r="A68" s="39" t="s">
        <v>203</v>
      </c>
      <c r="B68" s="39" t="s">
        <v>202</v>
      </c>
      <c r="C68" s="39" t="s">
        <v>47</v>
      </c>
      <c r="D68" s="42">
        <v>7500000</v>
      </c>
      <c r="E68" s="40">
        <v>7751.9925000000003</v>
      </c>
      <c r="F68" s="41">
        <v>4.4411907662879999</v>
      </c>
      <c r="G68" s="43"/>
      <c r="H68" s="43"/>
      <c r="I68" s="43">
        <v>7.1818068541124997</v>
      </c>
    </row>
    <row r="69" spans="1:9" x14ac:dyDescent="0.2">
      <c r="A69" s="39" t="s">
        <v>274</v>
      </c>
      <c r="B69" s="39" t="s">
        <v>1255</v>
      </c>
      <c r="C69" s="39" t="s">
        <v>47</v>
      </c>
      <c r="D69" s="42">
        <v>480000</v>
      </c>
      <c r="E69" s="40">
        <v>494.30687999999998</v>
      </c>
      <c r="F69" s="41">
        <v>0.28319314694494702</v>
      </c>
      <c r="G69" s="43"/>
      <c r="H69" s="43"/>
      <c r="I69" s="43">
        <v>7.1778898278124998</v>
      </c>
    </row>
    <row r="70" spans="1:9" x14ac:dyDescent="0.2">
      <c r="A70" s="38" t="s">
        <v>24</v>
      </c>
      <c r="B70" s="38"/>
      <c r="C70" s="38"/>
      <c r="D70" s="38"/>
      <c r="E70" s="44">
        <f>SUM(E68:E69)</f>
        <v>8246.2993800000004</v>
      </c>
      <c r="F70" s="45">
        <f>SUM(F68:F69)</f>
        <v>4.7243839132329466</v>
      </c>
      <c r="G70" s="44"/>
      <c r="H70" s="38"/>
      <c r="I70" s="38"/>
    </row>
    <row r="71" spans="1:9" x14ac:dyDescent="0.2">
      <c r="A71" s="39"/>
      <c r="B71" s="39"/>
      <c r="C71" s="39"/>
      <c r="D71" s="39"/>
      <c r="E71" s="40"/>
      <c r="F71" s="41"/>
      <c r="G71" s="40"/>
      <c r="H71" s="39"/>
      <c r="I71" s="39"/>
    </row>
    <row r="72" spans="1:9" x14ac:dyDescent="0.2">
      <c r="A72" s="38" t="s">
        <v>27</v>
      </c>
      <c r="B72" s="38"/>
      <c r="C72" s="38"/>
      <c r="D72" s="38"/>
      <c r="E72" s="44">
        <f>E52+E56+E65+E70</f>
        <v>138155.96304599999</v>
      </c>
      <c r="F72" s="45">
        <f>F52+F56+F65+F70</f>
        <v>79.150874744463621</v>
      </c>
      <c r="G72" s="44"/>
      <c r="H72" s="38"/>
      <c r="I72" s="38"/>
    </row>
    <row r="73" spans="1:9" x14ac:dyDescent="0.2">
      <c r="A73" s="38"/>
      <c r="B73" s="38"/>
      <c r="C73" s="38"/>
      <c r="D73" s="38"/>
      <c r="E73" s="44"/>
      <c r="F73" s="45"/>
      <c r="G73" s="44"/>
      <c r="H73" s="38"/>
      <c r="I73" s="38"/>
    </row>
    <row r="74" spans="1:9" x14ac:dyDescent="0.2">
      <c r="A74" s="38" t="s">
        <v>255</v>
      </c>
      <c r="B74" s="38"/>
      <c r="C74" s="38"/>
      <c r="D74" s="38"/>
      <c r="E74" s="76">
        <v>5607.3580700000002</v>
      </c>
      <c r="F74" s="76">
        <f>E74/E78*100</f>
        <v>3.2125091560336911</v>
      </c>
      <c r="G74" s="44"/>
      <c r="H74" s="38"/>
      <c r="I74" s="38"/>
    </row>
    <row r="75" spans="1:9" x14ac:dyDescent="0.2">
      <c r="A75" s="38"/>
      <c r="B75" s="38"/>
      <c r="C75" s="38"/>
      <c r="D75" s="38"/>
      <c r="E75" s="44"/>
      <c r="F75" s="45"/>
      <c r="G75" s="44"/>
      <c r="H75" s="38"/>
      <c r="I75" s="38"/>
    </row>
    <row r="76" spans="1:9" x14ac:dyDescent="0.2">
      <c r="A76" s="38" t="s">
        <v>29</v>
      </c>
      <c r="B76" s="38"/>
      <c r="C76" s="38"/>
      <c r="D76" s="38"/>
      <c r="E76" s="44">
        <f>E78-(E52+E56+E65+E70+E74)</f>
        <v>30784.292529500031</v>
      </c>
      <c r="F76" s="45">
        <f>F78-(F52+F56+F65+F70+F74)</f>
        <v>17.636616099502689</v>
      </c>
      <c r="G76" s="44"/>
      <c r="H76" s="38"/>
      <c r="I76" s="38"/>
    </row>
    <row r="77" spans="1:9" x14ac:dyDescent="0.2">
      <c r="A77" s="39"/>
      <c r="B77" s="39"/>
      <c r="C77" s="39"/>
      <c r="D77" s="39"/>
      <c r="E77" s="40"/>
      <c r="F77" s="41"/>
      <c r="G77" s="40"/>
      <c r="H77" s="39"/>
      <c r="I77" s="39"/>
    </row>
    <row r="78" spans="1:9" x14ac:dyDescent="0.2">
      <c r="A78" s="46" t="s">
        <v>28</v>
      </c>
      <c r="B78" s="46"/>
      <c r="C78" s="46"/>
      <c r="D78" s="46"/>
      <c r="E78" s="47">
        <v>174547.61364550001</v>
      </c>
      <c r="F78" s="48">
        <v>100</v>
      </c>
      <c r="G78" s="47"/>
      <c r="H78" s="46"/>
      <c r="I78" s="46"/>
    </row>
    <row r="79" spans="1:9" x14ac:dyDescent="0.2">
      <c r="A79" s="7" t="s">
        <v>1256</v>
      </c>
      <c r="B79" s="14"/>
      <c r="C79" s="14"/>
      <c r="D79" s="14"/>
      <c r="E79" s="85"/>
      <c r="F79" s="15"/>
      <c r="G79" s="85"/>
      <c r="H79" s="14"/>
      <c r="I79" s="14"/>
    </row>
    <row r="81" spans="1:4" x14ac:dyDescent="0.2">
      <c r="A81" s="14" t="s">
        <v>30</v>
      </c>
    </row>
    <row r="83" spans="1:4" x14ac:dyDescent="0.2">
      <c r="A83" s="14" t="s">
        <v>31</v>
      </c>
    </row>
    <row r="84" spans="1:4" x14ac:dyDescent="0.2">
      <c r="A84" s="14" t="s">
        <v>32</v>
      </c>
    </row>
    <row r="85" spans="1:4" x14ac:dyDescent="0.2">
      <c r="A85" s="14" t="s">
        <v>33</v>
      </c>
      <c r="B85" s="14"/>
      <c r="C85" s="30" t="s">
        <v>834</v>
      </c>
      <c r="D85" s="14" t="s">
        <v>1184</v>
      </c>
    </row>
    <row r="86" spans="1:4" x14ac:dyDescent="0.2">
      <c r="A86" s="7" t="s">
        <v>54</v>
      </c>
      <c r="C86" s="31">
        <v>11.349399999999999</v>
      </c>
      <c r="D86" s="31">
        <v>12.604799999999999</v>
      </c>
    </row>
    <row r="87" spans="1:4" x14ac:dyDescent="0.2">
      <c r="A87" s="7" t="s">
        <v>72</v>
      </c>
      <c r="C87" s="31">
        <v>11.349399999999999</v>
      </c>
      <c r="D87" s="31">
        <v>12.604799999999999</v>
      </c>
    </row>
    <row r="88" spans="1:4" x14ac:dyDescent="0.2">
      <c r="A88" s="7" t="s">
        <v>55</v>
      </c>
      <c r="C88" s="31">
        <v>11.580299999999999</v>
      </c>
      <c r="D88" s="31">
        <v>12.964499999999999</v>
      </c>
    </row>
    <row r="89" spans="1:4" x14ac:dyDescent="0.2">
      <c r="A89" s="7" t="s">
        <v>73</v>
      </c>
      <c r="C89" s="31">
        <v>11.580299999999999</v>
      </c>
      <c r="D89" s="31">
        <v>12.964499999999999</v>
      </c>
    </row>
    <row r="91" spans="1:4" x14ac:dyDescent="0.2">
      <c r="A91" s="7" t="s">
        <v>39</v>
      </c>
    </row>
    <row r="92" spans="1:4" x14ac:dyDescent="0.2">
      <c r="A92" s="7" t="s">
        <v>835</v>
      </c>
    </row>
    <row r="94" spans="1:4" x14ac:dyDescent="0.2">
      <c r="A94" s="14" t="s">
        <v>35</v>
      </c>
      <c r="D94" s="30" t="s">
        <v>41</v>
      </c>
    </row>
    <row r="96" spans="1:4" x14ac:dyDescent="0.2">
      <c r="A96" s="14" t="s">
        <v>256</v>
      </c>
      <c r="D96" s="78" t="s">
        <v>280</v>
      </c>
    </row>
    <row r="98" spans="1:9" x14ac:dyDescent="0.2">
      <c r="A98" s="14" t="s">
        <v>258</v>
      </c>
      <c r="D98" s="34">
        <f>ABS(+H52+H56)</f>
        <v>19.447953020396501</v>
      </c>
    </row>
    <row r="100" spans="1:9" x14ac:dyDescent="0.2">
      <c r="A100" s="14" t="s">
        <v>259</v>
      </c>
      <c r="D100" s="49">
        <v>1.2917000000000001</v>
      </c>
    </row>
    <row r="102" spans="1:9" x14ac:dyDescent="0.2">
      <c r="A102" s="14" t="s">
        <v>260</v>
      </c>
      <c r="D102" s="34">
        <v>1.37647606882971</v>
      </c>
      <c r="E102" s="10" t="s">
        <v>40</v>
      </c>
    </row>
    <row r="104" spans="1:9" x14ac:dyDescent="0.2">
      <c r="A104" s="14" t="s">
        <v>261</v>
      </c>
      <c r="D104" s="30" t="s">
        <v>41</v>
      </c>
    </row>
    <row r="106" spans="1:9" x14ac:dyDescent="0.2">
      <c r="A106" s="14" t="s">
        <v>787</v>
      </c>
      <c r="G106" s="11"/>
      <c r="H106" s="11"/>
      <c r="I106" s="11"/>
    </row>
    <row r="107" spans="1:9" x14ac:dyDescent="0.2">
      <c r="G107" s="11"/>
      <c r="H107" s="11"/>
      <c r="I107" s="11"/>
    </row>
    <row r="108" spans="1:9" x14ac:dyDescent="0.2">
      <c r="A108" s="53" t="s">
        <v>789</v>
      </c>
      <c r="G108" s="11"/>
      <c r="H108" s="11"/>
      <c r="I108" s="11"/>
    </row>
    <row r="109" spans="1:9" x14ac:dyDescent="0.2">
      <c r="G109" s="11"/>
      <c r="H109" s="11"/>
      <c r="I109" s="11"/>
    </row>
    <row r="110" spans="1:9" x14ac:dyDescent="0.2">
      <c r="G110" s="11"/>
      <c r="H110" s="11"/>
      <c r="I110" s="11"/>
    </row>
    <row r="111" spans="1:9" x14ac:dyDescent="0.2">
      <c r="G111" s="11"/>
      <c r="H111" s="11"/>
      <c r="I111" s="11"/>
    </row>
    <row r="112" spans="1:9" x14ac:dyDescent="0.2">
      <c r="G112" s="11"/>
      <c r="H112" s="11"/>
      <c r="I112" s="11"/>
    </row>
    <row r="113" spans="1:9" x14ac:dyDescent="0.2">
      <c r="G113" s="11"/>
      <c r="H113" s="11"/>
      <c r="I113" s="11"/>
    </row>
    <row r="114" spans="1:9" x14ac:dyDescent="0.2">
      <c r="G114" s="11"/>
      <c r="H114" s="11"/>
      <c r="I114" s="11"/>
    </row>
    <row r="115" spans="1:9" x14ac:dyDescent="0.2">
      <c r="G115" s="11"/>
      <c r="H115" s="11"/>
      <c r="I115" s="11"/>
    </row>
    <row r="116" spans="1:9" x14ac:dyDescent="0.2">
      <c r="G116" s="11"/>
      <c r="H116" s="11"/>
      <c r="I116" s="11"/>
    </row>
    <row r="117" spans="1:9" x14ac:dyDescent="0.2">
      <c r="G117" s="11"/>
      <c r="H117" s="11"/>
      <c r="I117" s="11"/>
    </row>
    <row r="118" spans="1:9" x14ac:dyDescent="0.2">
      <c r="G118" s="11"/>
      <c r="H118" s="11"/>
      <c r="I118" s="11"/>
    </row>
    <row r="119" spans="1:9" x14ac:dyDescent="0.2">
      <c r="G119" s="11"/>
      <c r="H119" s="11"/>
      <c r="I119" s="11"/>
    </row>
    <row r="120" spans="1:9" x14ac:dyDescent="0.2">
      <c r="G120" s="11"/>
      <c r="H120" s="11"/>
      <c r="I120" s="11"/>
    </row>
    <row r="121" spans="1:9" x14ac:dyDescent="0.2">
      <c r="G121" s="11"/>
      <c r="H121" s="11"/>
      <c r="I121" s="11"/>
    </row>
    <row r="122" spans="1:9" x14ac:dyDescent="0.2">
      <c r="G122" s="11"/>
      <c r="H122" s="11"/>
      <c r="I122" s="11"/>
    </row>
    <row r="123" spans="1:9" x14ac:dyDescent="0.2">
      <c r="G123" s="11"/>
      <c r="H123" s="11"/>
      <c r="I123" s="11"/>
    </row>
    <row r="124" spans="1:9" x14ac:dyDescent="0.2">
      <c r="A124" s="53" t="s">
        <v>793</v>
      </c>
      <c r="G124" s="11"/>
      <c r="H124" s="11"/>
      <c r="I124" s="11"/>
    </row>
    <row r="125" spans="1:9" x14ac:dyDescent="0.2">
      <c r="G125" s="11"/>
      <c r="H125" s="11"/>
      <c r="I125" s="11"/>
    </row>
    <row r="126" spans="1:9" x14ac:dyDescent="0.2">
      <c r="A126" s="53" t="s">
        <v>790</v>
      </c>
      <c r="G126" s="11"/>
      <c r="H126" s="11"/>
      <c r="I126" s="11"/>
    </row>
    <row r="127" spans="1:9" x14ac:dyDescent="0.2">
      <c r="G127" s="11"/>
      <c r="H127" s="11"/>
      <c r="I127" s="11"/>
    </row>
    <row r="128" spans="1:9" x14ac:dyDescent="0.2">
      <c r="G128" s="11"/>
      <c r="H128" s="11"/>
      <c r="I128" s="11"/>
    </row>
    <row r="129" spans="7:9" x14ac:dyDescent="0.2">
      <c r="G129" s="11"/>
      <c r="H129" s="11"/>
      <c r="I129" s="11"/>
    </row>
    <row r="130" spans="7:9" x14ac:dyDescent="0.2">
      <c r="G130" s="11"/>
      <c r="H130" s="11"/>
      <c r="I130" s="11"/>
    </row>
    <row r="131" spans="7:9" x14ac:dyDescent="0.2">
      <c r="G131" s="11"/>
      <c r="H131" s="11"/>
      <c r="I131" s="11"/>
    </row>
    <row r="132" spans="7:9" x14ac:dyDescent="0.2">
      <c r="G132" s="11"/>
      <c r="H132" s="11"/>
      <c r="I132" s="11"/>
    </row>
    <row r="133" spans="7:9" x14ac:dyDescent="0.2">
      <c r="G133" s="11"/>
      <c r="H133" s="11"/>
      <c r="I133" s="11"/>
    </row>
    <row r="134" spans="7:9" x14ac:dyDescent="0.2">
      <c r="G134" s="11"/>
      <c r="H134" s="11"/>
      <c r="I134" s="11"/>
    </row>
    <row r="135" spans="7:9" x14ac:dyDescent="0.2">
      <c r="G135" s="11"/>
      <c r="H135" s="11"/>
      <c r="I135" s="11"/>
    </row>
    <row r="136" spans="7:9" x14ac:dyDescent="0.2">
      <c r="G136" s="11"/>
      <c r="H136" s="11"/>
      <c r="I136" s="11"/>
    </row>
    <row r="137" spans="7:9" x14ac:dyDescent="0.2">
      <c r="G137" s="11"/>
      <c r="H137" s="11"/>
      <c r="I137" s="11"/>
    </row>
    <row r="138" spans="7:9" x14ac:dyDescent="0.2">
      <c r="G138" s="11"/>
      <c r="H138" s="11"/>
      <c r="I138" s="11"/>
    </row>
    <row r="139" spans="7:9" x14ac:dyDescent="0.2">
      <c r="G139" s="11"/>
      <c r="H139" s="11"/>
      <c r="I139" s="11"/>
    </row>
  </sheetData>
  <mergeCells count="1">
    <mergeCell ref="A1:I1"/>
  </mergeCells>
  <conditionalFormatting sqref="F2:F3 F5:F105 F242:F65538">
    <cfRule type="cellIs" dxfId="57" priority="2" stopIfTrue="1" operator="between">
      <formula>0.009</formula>
      <formula>-0.009</formula>
    </cfRule>
  </conditionalFormatting>
  <conditionalFormatting sqref="F106:I139">
    <cfRule type="cellIs" dxfId="56" priority="1" stopIfTrue="1" operator="between">
      <formula>0.009</formula>
      <formula>-0.009</formula>
    </cfRule>
  </conditionalFormatting>
  <pageMargins left="0.7" right="0.7" top="0.75" bottom="0.75" header="0.3" footer="0.3"/>
  <pageSetup paperSize="9" scale="41" orientation="portrait" r:id="rId1"/>
  <headerFooter>
    <oddFooter>&amp;C&amp;1#&amp;"Calibri"&amp;10&amp;K000000PUBLIC</oddFooter>
    <evenFooter>&amp;LPUBLIC</evenFooter>
    <firstFooter>&amp;LPUBLIC</firstFooter>
  </headerFooter>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26"/>
  <sheetViews>
    <sheetView view="pageBreakPreview" zoomScaleNormal="100" zoomScaleSheetLayoutView="100" workbookViewId="0">
      <selection sqref="A1:F1"/>
    </sheetView>
  </sheetViews>
  <sheetFormatPr defaultColWidth="9.140625" defaultRowHeight="11.25" x14ac:dyDescent="0.2"/>
  <cols>
    <col min="1" max="1" width="40.5703125" style="7" bestFit="1" customWidth="1"/>
    <col min="2" max="2" width="32.140625" style="7" bestFit="1" customWidth="1"/>
    <col min="3" max="3" width="24.710937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122" t="s">
        <v>11</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80</v>
      </c>
      <c r="B7" s="21" t="s">
        <v>79</v>
      </c>
      <c r="C7" s="21" t="s">
        <v>78</v>
      </c>
      <c r="D7" s="24">
        <v>850000</v>
      </c>
      <c r="E7" s="22">
        <v>12307.15</v>
      </c>
      <c r="F7" s="23">
        <v>6.7630706042676598</v>
      </c>
    </row>
    <row r="8" spans="1:6" x14ac:dyDescent="0.2">
      <c r="A8" s="21" t="s">
        <v>91</v>
      </c>
      <c r="B8" s="21" t="s">
        <v>90</v>
      </c>
      <c r="C8" s="21" t="s">
        <v>92</v>
      </c>
      <c r="D8" s="24">
        <v>327000</v>
      </c>
      <c r="E8" s="22">
        <v>9717.4590000000007</v>
      </c>
      <c r="F8" s="23">
        <v>5.3399740241303801</v>
      </c>
    </row>
    <row r="9" spans="1:6" x14ac:dyDescent="0.2">
      <c r="A9" s="21" t="s">
        <v>77</v>
      </c>
      <c r="B9" s="21" t="s">
        <v>76</v>
      </c>
      <c r="C9" s="21" t="s">
        <v>78</v>
      </c>
      <c r="D9" s="24">
        <v>800000</v>
      </c>
      <c r="E9" s="22">
        <v>8746.4</v>
      </c>
      <c r="F9" s="23">
        <v>4.8063540895468604</v>
      </c>
    </row>
    <row r="10" spans="1:6" x14ac:dyDescent="0.2">
      <c r="A10" s="21" t="s">
        <v>282</v>
      </c>
      <c r="B10" s="21" t="s">
        <v>281</v>
      </c>
      <c r="C10" s="21" t="s">
        <v>89</v>
      </c>
      <c r="D10" s="24">
        <v>1100000</v>
      </c>
      <c r="E10" s="22">
        <v>7229.2</v>
      </c>
      <c r="F10" s="23">
        <v>3.9726167319299499</v>
      </c>
    </row>
    <row r="11" spans="1:6" x14ac:dyDescent="0.2">
      <c r="A11" s="21" t="s">
        <v>96</v>
      </c>
      <c r="B11" s="21" t="s">
        <v>95</v>
      </c>
      <c r="C11" s="21" t="s">
        <v>78</v>
      </c>
      <c r="D11" s="24">
        <v>950000</v>
      </c>
      <c r="E11" s="22">
        <v>7147.3249999999998</v>
      </c>
      <c r="F11" s="23">
        <v>3.9276244789937</v>
      </c>
    </row>
    <row r="12" spans="1:6" x14ac:dyDescent="0.2">
      <c r="A12" s="21" t="s">
        <v>132</v>
      </c>
      <c r="B12" s="21" t="s">
        <v>131</v>
      </c>
      <c r="C12" s="21" t="s">
        <v>133</v>
      </c>
      <c r="D12" s="24">
        <v>2325000</v>
      </c>
      <c r="E12" s="22">
        <v>6232.1625000000004</v>
      </c>
      <c r="F12" s="23">
        <v>3.4247209959063798</v>
      </c>
    </row>
    <row r="13" spans="1:6" x14ac:dyDescent="0.2">
      <c r="A13" s="21" t="s">
        <v>98</v>
      </c>
      <c r="B13" s="21" t="s">
        <v>97</v>
      </c>
      <c r="C13" s="21" t="s">
        <v>86</v>
      </c>
      <c r="D13" s="24">
        <v>400000</v>
      </c>
      <c r="E13" s="22">
        <v>6174.2</v>
      </c>
      <c r="F13" s="23">
        <v>3.3928692284460098</v>
      </c>
    </row>
    <row r="14" spans="1:6" x14ac:dyDescent="0.2">
      <c r="A14" s="21" t="s">
        <v>210</v>
      </c>
      <c r="B14" s="21" t="s">
        <v>209</v>
      </c>
      <c r="C14" s="21" t="s">
        <v>211</v>
      </c>
      <c r="D14" s="24">
        <v>1300000</v>
      </c>
      <c r="E14" s="22">
        <v>5568.55</v>
      </c>
      <c r="F14" s="23">
        <v>3.0600501995502301</v>
      </c>
    </row>
    <row r="15" spans="1:6" x14ac:dyDescent="0.2">
      <c r="A15" s="21" t="s">
        <v>109</v>
      </c>
      <c r="B15" s="21" t="s">
        <v>108</v>
      </c>
      <c r="C15" s="21" t="s">
        <v>110</v>
      </c>
      <c r="D15" s="24">
        <v>600000</v>
      </c>
      <c r="E15" s="22">
        <v>5156.7</v>
      </c>
      <c r="F15" s="23">
        <v>2.8337288637114999</v>
      </c>
    </row>
    <row r="16" spans="1:6" x14ac:dyDescent="0.2">
      <c r="A16" s="21" t="s">
        <v>118</v>
      </c>
      <c r="B16" s="21" t="s">
        <v>117</v>
      </c>
      <c r="C16" s="21" t="s">
        <v>78</v>
      </c>
      <c r="D16" s="24">
        <v>330000</v>
      </c>
      <c r="E16" s="22">
        <v>5124.8999999999996</v>
      </c>
      <c r="F16" s="23">
        <v>2.8162540100519902</v>
      </c>
    </row>
    <row r="17" spans="1:6" x14ac:dyDescent="0.2">
      <c r="A17" s="21" t="s">
        <v>112</v>
      </c>
      <c r="B17" s="21" t="s">
        <v>111</v>
      </c>
      <c r="C17" s="21" t="s">
        <v>113</v>
      </c>
      <c r="D17" s="24">
        <v>1500000</v>
      </c>
      <c r="E17" s="22">
        <v>5037</v>
      </c>
      <c r="F17" s="23">
        <v>2.7679508768233201</v>
      </c>
    </row>
    <row r="18" spans="1:6" x14ac:dyDescent="0.2">
      <c r="A18" s="21" t="s">
        <v>120</v>
      </c>
      <c r="B18" s="21" t="s">
        <v>119</v>
      </c>
      <c r="C18" s="21" t="s">
        <v>121</v>
      </c>
      <c r="D18" s="24">
        <v>2650000</v>
      </c>
      <c r="E18" s="22">
        <v>4797.8249999999998</v>
      </c>
      <c r="F18" s="23">
        <v>2.6365185458794702</v>
      </c>
    </row>
    <row r="19" spans="1:6" x14ac:dyDescent="0.2">
      <c r="A19" s="21" t="s">
        <v>94</v>
      </c>
      <c r="B19" s="21" t="s">
        <v>93</v>
      </c>
      <c r="C19" s="21" t="s">
        <v>78</v>
      </c>
      <c r="D19" s="24">
        <v>450000</v>
      </c>
      <c r="E19" s="22">
        <v>4712.3999999999996</v>
      </c>
      <c r="F19" s="23">
        <v>2.5895754838082699</v>
      </c>
    </row>
    <row r="20" spans="1:6" x14ac:dyDescent="0.2">
      <c r="A20" s="21" t="s">
        <v>174</v>
      </c>
      <c r="B20" s="21" t="s">
        <v>173</v>
      </c>
      <c r="C20" s="21" t="s">
        <v>130</v>
      </c>
      <c r="D20" s="24">
        <v>260000</v>
      </c>
      <c r="E20" s="22">
        <v>4481.3599999999997</v>
      </c>
      <c r="F20" s="23">
        <v>2.46261352816378</v>
      </c>
    </row>
    <row r="21" spans="1:6" x14ac:dyDescent="0.2">
      <c r="A21" s="21" t="s">
        <v>284</v>
      </c>
      <c r="B21" s="21" t="s">
        <v>283</v>
      </c>
      <c r="C21" s="21" t="s">
        <v>285</v>
      </c>
      <c r="D21" s="24">
        <v>1025000</v>
      </c>
      <c r="E21" s="22">
        <v>4449.5249999999996</v>
      </c>
      <c r="F21" s="23">
        <v>2.4451194411747701</v>
      </c>
    </row>
    <row r="22" spans="1:6" x14ac:dyDescent="0.2">
      <c r="A22" s="21" t="s">
        <v>287</v>
      </c>
      <c r="B22" s="21" t="s">
        <v>286</v>
      </c>
      <c r="C22" s="21" t="s">
        <v>170</v>
      </c>
      <c r="D22" s="24">
        <v>190000</v>
      </c>
      <c r="E22" s="22">
        <v>4345.87</v>
      </c>
      <c r="F22" s="23">
        <v>2.3881585620528498</v>
      </c>
    </row>
    <row r="23" spans="1:6" x14ac:dyDescent="0.2">
      <c r="A23" s="21" t="s">
        <v>208</v>
      </c>
      <c r="B23" s="21" t="s">
        <v>207</v>
      </c>
      <c r="C23" s="21" t="s">
        <v>89</v>
      </c>
      <c r="D23" s="24">
        <v>225000</v>
      </c>
      <c r="E23" s="22">
        <v>4323.0375000000004</v>
      </c>
      <c r="F23" s="23">
        <v>2.3756115621729399</v>
      </c>
    </row>
    <row r="24" spans="1:6" x14ac:dyDescent="0.2">
      <c r="A24" s="21" t="s">
        <v>245</v>
      </c>
      <c r="B24" s="21" t="s">
        <v>244</v>
      </c>
      <c r="C24" s="21" t="s">
        <v>170</v>
      </c>
      <c r="D24" s="24">
        <v>160000</v>
      </c>
      <c r="E24" s="22">
        <v>3986.72</v>
      </c>
      <c r="F24" s="23">
        <v>2.1907971252033098</v>
      </c>
    </row>
    <row r="25" spans="1:6" x14ac:dyDescent="0.2">
      <c r="A25" s="21" t="s">
        <v>151</v>
      </c>
      <c r="B25" s="21" t="s">
        <v>150</v>
      </c>
      <c r="C25" s="21" t="s">
        <v>86</v>
      </c>
      <c r="D25" s="24">
        <v>300000</v>
      </c>
      <c r="E25" s="22">
        <v>3744.3</v>
      </c>
      <c r="F25" s="23">
        <v>2.0575815898530001</v>
      </c>
    </row>
    <row r="26" spans="1:6" x14ac:dyDescent="0.2">
      <c r="A26" s="21" t="s">
        <v>289</v>
      </c>
      <c r="B26" s="21" t="s">
        <v>288</v>
      </c>
      <c r="C26" s="21" t="s">
        <v>104</v>
      </c>
      <c r="D26" s="24">
        <v>250000</v>
      </c>
      <c r="E26" s="22">
        <v>3742.375</v>
      </c>
      <c r="F26" s="23">
        <v>2.0565237567305301</v>
      </c>
    </row>
    <row r="27" spans="1:6" x14ac:dyDescent="0.2">
      <c r="A27" s="21" t="s">
        <v>123</v>
      </c>
      <c r="B27" s="21" t="s">
        <v>122</v>
      </c>
      <c r="C27" s="21" t="s">
        <v>124</v>
      </c>
      <c r="D27" s="24">
        <v>225000</v>
      </c>
      <c r="E27" s="22">
        <v>3530.1374999999998</v>
      </c>
      <c r="F27" s="23">
        <v>1.93989422045501</v>
      </c>
    </row>
    <row r="28" spans="1:6" x14ac:dyDescent="0.2">
      <c r="A28" s="21" t="s">
        <v>291</v>
      </c>
      <c r="B28" s="21" t="s">
        <v>290</v>
      </c>
      <c r="C28" s="21" t="s">
        <v>144</v>
      </c>
      <c r="D28" s="24">
        <v>550000</v>
      </c>
      <c r="E28" s="22">
        <v>3347.5749999999998</v>
      </c>
      <c r="F28" s="23">
        <v>1.83957179997654</v>
      </c>
    </row>
    <row r="29" spans="1:6" x14ac:dyDescent="0.2">
      <c r="A29" s="21" t="s">
        <v>293</v>
      </c>
      <c r="B29" s="21" t="s">
        <v>292</v>
      </c>
      <c r="C29" s="21" t="s">
        <v>294</v>
      </c>
      <c r="D29" s="24">
        <v>300000</v>
      </c>
      <c r="E29" s="22">
        <v>3225.15</v>
      </c>
      <c r="F29" s="23">
        <v>1.7722963610059099</v>
      </c>
    </row>
    <row r="30" spans="1:6" x14ac:dyDescent="0.2">
      <c r="A30" s="21" t="s">
        <v>296</v>
      </c>
      <c r="B30" s="21" t="s">
        <v>295</v>
      </c>
      <c r="C30" s="21" t="s">
        <v>297</v>
      </c>
      <c r="D30" s="24">
        <v>710000</v>
      </c>
      <c r="E30" s="22">
        <v>3048.3850000000002</v>
      </c>
      <c r="F30" s="23">
        <v>1.6751598041781</v>
      </c>
    </row>
    <row r="31" spans="1:6" x14ac:dyDescent="0.2">
      <c r="A31" s="21" t="s">
        <v>115</v>
      </c>
      <c r="B31" s="21" t="s">
        <v>114</v>
      </c>
      <c r="C31" s="21" t="s">
        <v>116</v>
      </c>
      <c r="D31" s="24">
        <v>1500000</v>
      </c>
      <c r="E31" s="22">
        <v>3022.5</v>
      </c>
      <c r="F31" s="23">
        <v>1.6609353832039899</v>
      </c>
    </row>
    <row r="32" spans="1:6" x14ac:dyDescent="0.2">
      <c r="A32" s="21" t="s">
        <v>299</v>
      </c>
      <c r="B32" s="21" t="s">
        <v>298</v>
      </c>
      <c r="C32" s="21" t="s">
        <v>78</v>
      </c>
      <c r="D32" s="24">
        <v>2200000</v>
      </c>
      <c r="E32" s="22">
        <v>2973.3</v>
      </c>
      <c r="F32" s="23">
        <v>1.6338988171647399</v>
      </c>
    </row>
    <row r="33" spans="1:6" x14ac:dyDescent="0.2">
      <c r="A33" s="21" t="s">
        <v>301</v>
      </c>
      <c r="B33" s="21" t="s">
        <v>300</v>
      </c>
      <c r="C33" s="21" t="s">
        <v>113</v>
      </c>
      <c r="D33" s="24">
        <v>1000000</v>
      </c>
      <c r="E33" s="22">
        <v>2769</v>
      </c>
      <c r="F33" s="23">
        <v>1.52163112525785</v>
      </c>
    </row>
    <row r="34" spans="1:6" x14ac:dyDescent="0.2">
      <c r="A34" s="21" t="s">
        <v>153</v>
      </c>
      <c r="B34" s="21" t="s">
        <v>152</v>
      </c>
      <c r="C34" s="21" t="s">
        <v>154</v>
      </c>
      <c r="D34" s="24">
        <v>1000000</v>
      </c>
      <c r="E34" s="22">
        <v>2675</v>
      </c>
      <c r="F34" s="23">
        <v>1.46997589745928</v>
      </c>
    </row>
    <row r="35" spans="1:6" x14ac:dyDescent="0.2">
      <c r="A35" s="21" t="s">
        <v>178</v>
      </c>
      <c r="B35" s="21" t="s">
        <v>177</v>
      </c>
      <c r="C35" s="21" t="s">
        <v>179</v>
      </c>
      <c r="D35" s="24">
        <v>95000</v>
      </c>
      <c r="E35" s="22">
        <v>2603.5700000000002</v>
      </c>
      <c r="F35" s="23">
        <v>1.4307234195693701</v>
      </c>
    </row>
    <row r="36" spans="1:6" x14ac:dyDescent="0.2">
      <c r="A36" s="21" t="s">
        <v>169</v>
      </c>
      <c r="B36" s="21" t="s">
        <v>168</v>
      </c>
      <c r="C36" s="21" t="s">
        <v>170</v>
      </c>
      <c r="D36" s="24">
        <v>830000</v>
      </c>
      <c r="E36" s="22">
        <v>2541.46</v>
      </c>
      <c r="F36" s="23">
        <v>1.3965925025633099</v>
      </c>
    </row>
    <row r="37" spans="1:6" x14ac:dyDescent="0.2">
      <c r="A37" s="21" t="s">
        <v>303</v>
      </c>
      <c r="B37" s="21" t="s">
        <v>302</v>
      </c>
      <c r="C37" s="21" t="s">
        <v>121</v>
      </c>
      <c r="D37" s="24">
        <v>700000</v>
      </c>
      <c r="E37" s="22">
        <v>2495.5</v>
      </c>
      <c r="F37" s="23">
        <v>1.37133639331201</v>
      </c>
    </row>
    <row r="38" spans="1:6" x14ac:dyDescent="0.2">
      <c r="A38" s="21" t="s">
        <v>164</v>
      </c>
      <c r="B38" s="21" t="s">
        <v>163</v>
      </c>
      <c r="C38" s="21" t="s">
        <v>165</v>
      </c>
      <c r="D38" s="24">
        <v>1600000</v>
      </c>
      <c r="E38" s="22">
        <v>2493.6</v>
      </c>
      <c r="F38" s="23">
        <v>1.37029229828204</v>
      </c>
    </row>
    <row r="39" spans="1:6" x14ac:dyDescent="0.2">
      <c r="A39" s="21" t="s">
        <v>250</v>
      </c>
      <c r="B39" s="21" t="s">
        <v>249</v>
      </c>
      <c r="C39" s="21" t="s">
        <v>170</v>
      </c>
      <c r="D39" s="24">
        <v>240000</v>
      </c>
      <c r="E39" s="22">
        <v>2101.6799999999998</v>
      </c>
      <c r="F39" s="23">
        <v>1.15492296978401</v>
      </c>
    </row>
    <row r="40" spans="1:6" x14ac:dyDescent="0.2">
      <c r="A40" s="21" t="s">
        <v>305</v>
      </c>
      <c r="B40" s="21" t="s">
        <v>304</v>
      </c>
      <c r="C40" s="21" t="s">
        <v>78</v>
      </c>
      <c r="D40" s="24">
        <v>1650000</v>
      </c>
      <c r="E40" s="22">
        <v>1970.1</v>
      </c>
      <c r="F40" s="23">
        <v>1.08261664134001</v>
      </c>
    </row>
    <row r="41" spans="1:6" x14ac:dyDescent="0.2">
      <c r="A41" s="21" t="s">
        <v>263</v>
      </c>
      <c r="B41" s="21" t="s">
        <v>262</v>
      </c>
      <c r="C41" s="21" t="s">
        <v>162</v>
      </c>
      <c r="D41" s="24">
        <v>700000</v>
      </c>
      <c r="E41" s="22">
        <v>1951.6</v>
      </c>
      <c r="F41" s="23">
        <v>1.0724504528902901</v>
      </c>
    </row>
    <row r="42" spans="1:6" x14ac:dyDescent="0.2">
      <c r="A42" s="21" t="s">
        <v>307</v>
      </c>
      <c r="B42" s="21" t="s">
        <v>306</v>
      </c>
      <c r="C42" s="21" t="s">
        <v>124</v>
      </c>
      <c r="D42" s="24">
        <v>1900000</v>
      </c>
      <c r="E42" s="22">
        <v>1923.75</v>
      </c>
      <c r="F42" s="23">
        <v>1.05714621784572</v>
      </c>
    </row>
    <row r="43" spans="1:6" x14ac:dyDescent="0.2">
      <c r="A43" s="21" t="s">
        <v>309</v>
      </c>
      <c r="B43" s="21" t="s">
        <v>308</v>
      </c>
      <c r="C43" s="21" t="s">
        <v>310</v>
      </c>
      <c r="D43" s="24">
        <v>300000</v>
      </c>
      <c r="E43" s="22">
        <v>1680.75</v>
      </c>
      <c r="F43" s="23">
        <v>0.92361195874941504</v>
      </c>
    </row>
    <row r="44" spans="1:6" x14ac:dyDescent="0.2">
      <c r="A44" s="21" t="s">
        <v>312</v>
      </c>
      <c r="B44" s="21" t="s">
        <v>311</v>
      </c>
      <c r="C44" s="21" t="s">
        <v>154</v>
      </c>
      <c r="D44" s="24">
        <v>60000</v>
      </c>
      <c r="E44" s="22">
        <v>1430.82</v>
      </c>
      <c r="F44" s="23">
        <v>0.78626950041221899</v>
      </c>
    </row>
    <row r="45" spans="1:6" x14ac:dyDescent="0.2">
      <c r="A45" s="21" t="s">
        <v>314</v>
      </c>
      <c r="B45" s="21" t="s">
        <v>313</v>
      </c>
      <c r="C45" s="21" t="s">
        <v>92</v>
      </c>
      <c r="D45" s="24">
        <v>600000</v>
      </c>
      <c r="E45" s="22">
        <v>1115.7</v>
      </c>
      <c r="F45" s="23">
        <v>0.61310359207301601</v>
      </c>
    </row>
    <row r="46" spans="1:6" x14ac:dyDescent="0.2">
      <c r="A46" s="21" t="s">
        <v>316</v>
      </c>
      <c r="B46" s="21" t="s">
        <v>315</v>
      </c>
      <c r="C46" s="21" t="s">
        <v>317</v>
      </c>
      <c r="D46" s="24">
        <v>90000</v>
      </c>
      <c r="E46" s="22">
        <v>1053</v>
      </c>
      <c r="F46" s="23">
        <v>0.57864845608397097</v>
      </c>
    </row>
    <row r="47" spans="1:6" x14ac:dyDescent="0.2">
      <c r="A47" s="21" t="s">
        <v>319</v>
      </c>
      <c r="B47" s="21" t="s">
        <v>318</v>
      </c>
      <c r="C47" s="21" t="s">
        <v>141</v>
      </c>
      <c r="D47" s="24">
        <v>941578</v>
      </c>
      <c r="E47" s="22">
        <v>943.93194500000004</v>
      </c>
      <c r="F47" s="23">
        <v>0.51871297495022795</v>
      </c>
    </row>
    <row r="48" spans="1:6" x14ac:dyDescent="0.2">
      <c r="A48" s="21" t="s">
        <v>321</v>
      </c>
      <c r="B48" s="21" t="s">
        <v>320</v>
      </c>
      <c r="C48" s="21" t="s">
        <v>322</v>
      </c>
      <c r="D48" s="24">
        <v>10000</v>
      </c>
      <c r="E48" s="22">
        <v>816.48500000000001</v>
      </c>
      <c r="F48" s="23">
        <v>0.44867785818207101</v>
      </c>
    </row>
    <row r="49" spans="1:9" x14ac:dyDescent="0.2">
      <c r="A49" s="21" t="s">
        <v>239</v>
      </c>
      <c r="B49" s="21" t="s">
        <v>238</v>
      </c>
      <c r="C49" s="21" t="s">
        <v>92</v>
      </c>
      <c r="D49" s="24">
        <v>380000</v>
      </c>
      <c r="E49" s="22">
        <v>637.45000000000005</v>
      </c>
      <c r="F49" s="23">
        <v>0.35029388255529598</v>
      </c>
    </row>
    <row r="50" spans="1:9" x14ac:dyDescent="0.2">
      <c r="A50" s="21" t="s">
        <v>221</v>
      </c>
      <c r="B50" s="21" t="s">
        <v>220</v>
      </c>
      <c r="C50" s="21" t="s">
        <v>92</v>
      </c>
      <c r="D50" s="24">
        <v>130000</v>
      </c>
      <c r="E50" s="22">
        <v>618.34500000000003</v>
      </c>
      <c r="F50" s="23">
        <v>0.33979523226708702</v>
      </c>
    </row>
    <row r="51" spans="1:9" x14ac:dyDescent="0.2">
      <c r="A51" s="21" t="s">
        <v>324</v>
      </c>
      <c r="B51" s="21" t="s">
        <v>323</v>
      </c>
      <c r="C51" s="21" t="s">
        <v>86</v>
      </c>
      <c r="D51" s="24">
        <v>44125</v>
      </c>
      <c r="E51" s="22">
        <v>267.72843749999998</v>
      </c>
      <c r="F51" s="23">
        <v>0.14712312156614299</v>
      </c>
    </row>
    <row r="52" spans="1:9" x14ac:dyDescent="0.2">
      <c r="A52" s="21" t="s">
        <v>325</v>
      </c>
      <c r="B52" s="21" t="s">
        <v>1269</v>
      </c>
      <c r="C52" s="21" t="s">
        <v>170</v>
      </c>
      <c r="D52" s="24">
        <v>6368</v>
      </c>
      <c r="E52" s="22">
        <v>65.265631999999997</v>
      </c>
      <c r="F52" s="23">
        <v>3.5865011578484901E-2</v>
      </c>
    </row>
    <row r="53" spans="1:9" x14ac:dyDescent="0.2">
      <c r="A53" s="20" t="s">
        <v>24</v>
      </c>
      <c r="B53" s="20"/>
      <c r="C53" s="20"/>
      <c r="D53" s="20"/>
      <c r="E53" s="25">
        <f>SUM(E7:E52)</f>
        <v>168326.24251449996</v>
      </c>
      <c r="F53" s="26">
        <f>SUM(F7:F52)</f>
        <v>92.499259591103012</v>
      </c>
      <c r="G53" s="14"/>
      <c r="H53" s="14"/>
      <c r="I53" s="14"/>
    </row>
    <row r="54" spans="1:9" x14ac:dyDescent="0.2">
      <c r="A54" s="21"/>
      <c r="B54" s="21"/>
      <c r="C54" s="21"/>
      <c r="D54" s="21"/>
      <c r="E54" s="22"/>
      <c r="F54" s="23"/>
    </row>
    <row r="55" spans="1:9" x14ac:dyDescent="0.2">
      <c r="A55" s="20" t="s">
        <v>326</v>
      </c>
      <c r="B55" s="21"/>
      <c r="C55" s="21"/>
      <c r="D55" s="21"/>
      <c r="E55" s="22"/>
      <c r="F55" s="23"/>
    </row>
    <row r="56" spans="1:9" x14ac:dyDescent="0.2">
      <c r="A56" s="21" t="s">
        <v>328</v>
      </c>
      <c r="B56" s="21" t="s">
        <v>327</v>
      </c>
      <c r="C56" s="21" t="s">
        <v>317</v>
      </c>
      <c r="D56" s="24">
        <v>1700000</v>
      </c>
      <c r="E56" s="22">
        <v>4329.8999999999996</v>
      </c>
      <c r="F56" s="23">
        <v>2.37938266856409</v>
      </c>
    </row>
    <row r="57" spans="1:9" x14ac:dyDescent="0.2">
      <c r="A57" s="20" t="s">
        <v>24</v>
      </c>
      <c r="B57" s="20"/>
      <c r="C57" s="20"/>
      <c r="D57" s="20"/>
      <c r="E57" s="25">
        <f>SUM(E55:E56)</f>
        <v>4329.8999999999996</v>
      </c>
      <c r="F57" s="26">
        <f>SUM(F55:F56)</f>
        <v>2.37938266856409</v>
      </c>
      <c r="G57" s="14"/>
      <c r="H57" s="14"/>
      <c r="I57" s="14"/>
    </row>
    <row r="58" spans="1:9" x14ac:dyDescent="0.2">
      <c r="A58" s="21"/>
      <c r="B58" s="21"/>
      <c r="C58" s="21"/>
      <c r="D58" s="21"/>
      <c r="E58" s="22"/>
      <c r="F58" s="23"/>
    </row>
    <row r="59" spans="1:9" x14ac:dyDescent="0.2">
      <c r="A59" s="20" t="s">
        <v>27</v>
      </c>
      <c r="B59" s="20"/>
      <c r="C59" s="20"/>
      <c r="D59" s="20"/>
      <c r="E59" s="25">
        <f>E53+E57</f>
        <v>172656.14251449995</v>
      </c>
      <c r="F59" s="26">
        <f>F53+F57</f>
        <v>94.878642259667103</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E63-(E53+E57)</f>
        <v>9319.6303280000575</v>
      </c>
      <c r="F61" s="26">
        <f>F63-(F53+F57)</f>
        <v>5.1213577403328969</v>
      </c>
      <c r="G61" s="14"/>
      <c r="H61" s="14"/>
      <c r="I61" s="14"/>
    </row>
    <row r="62" spans="1:9" x14ac:dyDescent="0.2">
      <c r="A62" s="20"/>
      <c r="B62" s="20"/>
      <c r="C62" s="20"/>
      <c r="D62" s="20"/>
      <c r="E62" s="25"/>
      <c r="F62" s="26"/>
      <c r="G62" s="14"/>
      <c r="H62" s="14"/>
      <c r="I62" s="14"/>
    </row>
    <row r="63" spans="1:9" x14ac:dyDescent="0.2">
      <c r="A63" s="27" t="s">
        <v>28</v>
      </c>
      <c r="B63" s="27"/>
      <c r="C63" s="27"/>
      <c r="D63" s="27"/>
      <c r="E63" s="28">
        <v>181975.77284250001</v>
      </c>
      <c r="F63" s="29">
        <v>100</v>
      </c>
      <c r="G63" s="14"/>
      <c r="H63" s="14"/>
      <c r="I63" s="14"/>
    </row>
    <row r="65" spans="1:4" x14ac:dyDescent="0.2">
      <c r="A65" s="14" t="s">
        <v>31</v>
      </c>
    </row>
    <row r="66" spans="1:4" x14ac:dyDescent="0.2">
      <c r="A66" s="14" t="s">
        <v>32</v>
      </c>
    </row>
    <row r="67" spans="1:4" x14ac:dyDescent="0.2">
      <c r="A67" s="14" t="s">
        <v>33</v>
      </c>
      <c r="B67" s="14"/>
      <c r="C67" s="30" t="s">
        <v>834</v>
      </c>
      <c r="D67" s="14" t="s">
        <v>1184</v>
      </c>
    </row>
    <row r="68" spans="1:4" x14ac:dyDescent="0.2">
      <c r="A68" s="7" t="s">
        <v>54</v>
      </c>
      <c r="C68" s="31">
        <v>536.37019999999995</v>
      </c>
      <c r="D68" s="31">
        <v>636.44690000000003</v>
      </c>
    </row>
    <row r="69" spans="1:4" x14ac:dyDescent="0.2">
      <c r="A69" s="7" t="s">
        <v>72</v>
      </c>
      <c r="C69" s="31">
        <v>90.778700000000001</v>
      </c>
      <c r="D69" s="31">
        <v>99.3416</v>
      </c>
    </row>
    <row r="70" spans="1:4" x14ac:dyDescent="0.2">
      <c r="A70" s="7" t="s">
        <v>55</v>
      </c>
      <c r="C70" s="31">
        <v>585.69420000000002</v>
      </c>
      <c r="D70" s="31">
        <v>698.98339999999996</v>
      </c>
    </row>
    <row r="71" spans="1:4" x14ac:dyDescent="0.2">
      <c r="A71" s="7" t="s">
        <v>73</v>
      </c>
      <c r="C71" s="31">
        <v>102.4169</v>
      </c>
      <c r="D71" s="31">
        <v>112.62949999999999</v>
      </c>
    </row>
    <row r="72" spans="1:4" x14ac:dyDescent="0.2">
      <c r="C72" s="31"/>
      <c r="D72" s="31"/>
    </row>
    <row r="73" spans="1:4" x14ac:dyDescent="0.2">
      <c r="A73" s="7" t="s">
        <v>835</v>
      </c>
    </row>
    <row r="75" spans="1:4" x14ac:dyDescent="0.2">
      <c r="A75" s="14" t="s">
        <v>35</v>
      </c>
    </row>
    <row r="76" spans="1:4" x14ac:dyDescent="0.2">
      <c r="A76" s="124" t="s">
        <v>36</v>
      </c>
      <c r="B76" s="125"/>
      <c r="C76" s="32" t="s">
        <v>37</v>
      </c>
    </row>
    <row r="77" spans="1:4" x14ac:dyDescent="0.2">
      <c r="A77" s="120" t="s">
        <v>72</v>
      </c>
      <c r="B77" s="121"/>
      <c r="C77" s="33">
        <v>7.75</v>
      </c>
    </row>
    <row r="78" spans="1:4" x14ac:dyDescent="0.2">
      <c r="A78" s="120" t="s">
        <v>73</v>
      </c>
      <c r="B78" s="121"/>
      <c r="C78" s="33">
        <v>8.85</v>
      </c>
    </row>
    <row r="79" spans="1:4" x14ac:dyDescent="0.2">
      <c r="A79" s="7" t="s">
        <v>38</v>
      </c>
    </row>
    <row r="80" spans="1:4" x14ac:dyDescent="0.2">
      <c r="A80" s="7" t="s">
        <v>39</v>
      </c>
    </row>
    <row r="82" spans="1:4" x14ac:dyDescent="0.2">
      <c r="A82" s="14" t="s">
        <v>276</v>
      </c>
      <c r="D82" s="49">
        <v>0.16300000000000001</v>
      </c>
    </row>
    <row r="84" spans="1:4" x14ac:dyDescent="0.2">
      <c r="A84" s="129" t="s">
        <v>820</v>
      </c>
      <c r="B84" s="129"/>
      <c r="C84" s="129"/>
      <c r="D84" s="30" t="s">
        <v>41</v>
      </c>
    </row>
    <row r="86" spans="1:4" x14ac:dyDescent="0.2">
      <c r="A86" s="60" t="s">
        <v>828</v>
      </c>
      <c r="B86" s="56"/>
      <c r="C86" s="56"/>
      <c r="D86" s="30"/>
    </row>
    <row r="87" spans="1:4" x14ac:dyDescent="0.2">
      <c r="A87" s="56"/>
      <c r="B87" s="56"/>
      <c r="C87" s="56"/>
      <c r="D87" s="30"/>
    </row>
    <row r="88" spans="1:4" x14ac:dyDescent="0.2">
      <c r="A88" s="61" t="s">
        <v>825</v>
      </c>
      <c r="B88" s="61" t="s">
        <v>826</v>
      </c>
      <c r="C88" s="61" t="s">
        <v>827</v>
      </c>
      <c r="D88" s="62" t="s">
        <v>3</v>
      </c>
    </row>
    <row r="89" spans="1:4" x14ac:dyDescent="0.2">
      <c r="A89" s="63" t="s">
        <v>174</v>
      </c>
      <c r="B89" s="64">
        <v>164951</v>
      </c>
      <c r="C89" s="65">
        <f>B89*1723.6/100000</f>
        <v>2843.0954359999996</v>
      </c>
      <c r="D89" s="66">
        <f>C89/E63</f>
        <v>1.5623483234005539E-2</v>
      </c>
    </row>
    <row r="91" spans="1:4" x14ac:dyDescent="0.2">
      <c r="A91" s="14" t="s">
        <v>791</v>
      </c>
    </row>
    <row r="92" spans="1:4" x14ac:dyDescent="0.2">
      <c r="A92" s="52"/>
    </row>
    <row r="93" spans="1:4" x14ac:dyDescent="0.2">
      <c r="A93" s="53" t="s">
        <v>789</v>
      </c>
    </row>
    <row r="94" spans="1:4" x14ac:dyDescent="0.2">
      <c r="A94" s="54"/>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3" t="s">
        <v>795</v>
      </c>
    </row>
    <row r="108" spans="1:1" x14ac:dyDescent="0.2">
      <c r="A108" s="55"/>
    </row>
    <row r="109" spans="1:1" x14ac:dyDescent="0.2">
      <c r="A109" s="53" t="s">
        <v>1270</v>
      </c>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4" spans="1:1" x14ac:dyDescent="0.2">
      <c r="A124" s="14" t="s">
        <v>796</v>
      </c>
    </row>
    <row r="126" spans="1:1" x14ac:dyDescent="0.2">
      <c r="A126" s="53" t="s">
        <v>1271</v>
      </c>
    </row>
  </sheetData>
  <mergeCells count="5">
    <mergeCell ref="A1:F1"/>
    <mergeCell ref="A76:B76"/>
    <mergeCell ref="A77:B77"/>
    <mergeCell ref="A78:B78"/>
    <mergeCell ref="A84:C84"/>
  </mergeCells>
  <conditionalFormatting sqref="F2:F3 F229:F65543">
    <cfRule type="cellIs" dxfId="55" priority="2" stopIfTrue="1" operator="between">
      <formula>0.009</formula>
      <formula>-0.009</formula>
    </cfRule>
  </conditionalFormatting>
  <conditionalFormatting sqref="F5:F142">
    <cfRule type="cellIs" dxfId="54"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scale="48"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4"/>
  <sheetViews>
    <sheetView view="pageBreakPreview" zoomScaleNormal="100" zoomScaleSheetLayoutView="100" workbookViewId="0">
      <selection sqref="A1:F1"/>
    </sheetView>
  </sheetViews>
  <sheetFormatPr defaultColWidth="9.140625" defaultRowHeight="11.25" x14ac:dyDescent="0.2"/>
  <cols>
    <col min="1" max="1" width="40.5703125" style="7" bestFit="1" customWidth="1"/>
    <col min="2" max="2" width="36.28515625" style="7" bestFit="1" customWidth="1"/>
    <col min="3" max="3" width="24.710937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122" t="s">
        <v>12</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112</v>
      </c>
      <c r="B7" s="21" t="s">
        <v>111</v>
      </c>
      <c r="C7" s="21" t="s">
        <v>113</v>
      </c>
      <c r="D7" s="24">
        <v>3800000</v>
      </c>
      <c r="E7" s="22">
        <v>12760.4</v>
      </c>
      <c r="F7" s="23">
        <v>6.1502600707726502</v>
      </c>
    </row>
    <row r="8" spans="1:6" x14ac:dyDescent="0.2">
      <c r="A8" s="21" t="s">
        <v>331</v>
      </c>
      <c r="B8" s="21" t="s">
        <v>330</v>
      </c>
      <c r="C8" s="21" t="s">
        <v>113</v>
      </c>
      <c r="D8" s="24">
        <v>14000000</v>
      </c>
      <c r="E8" s="22">
        <v>12558</v>
      </c>
      <c r="F8" s="23">
        <v>6.0527072794554204</v>
      </c>
    </row>
    <row r="9" spans="1:6" x14ac:dyDescent="0.2">
      <c r="A9" s="21" t="s">
        <v>301</v>
      </c>
      <c r="B9" s="21" t="s">
        <v>300</v>
      </c>
      <c r="C9" s="21" t="s">
        <v>113</v>
      </c>
      <c r="D9" s="24">
        <v>3800000</v>
      </c>
      <c r="E9" s="22">
        <v>10522.2</v>
      </c>
      <c r="F9" s="23">
        <v>5.0714919999909096</v>
      </c>
    </row>
    <row r="10" spans="1:6" x14ac:dyDescent="0.2">
      <c r="A10" s="21" t="s">
        <v>120</v>
      </c>
      <c r="B10" s="21" t="s">
        <v>119</v>
      </c>
      <c r="C10" s="21" t="s">
        <v>121</v>
      </c>
      <c r="D10" s="24">
        <v>5250000</v>
      </c>
      <c r="E10" s="22">
        <v>9505.125</v>
      </c>
      <c r="F10" s="23">
        <v>4.5812819939189096</v>
      </c>
    </row>
    <row r="11" spans="1:6" x14ac:dyDescent="0.2">
      <c r="A11" s="21" t="s">
        <v>132</v>
      </c>
      <c r="B11" s="21" t="s">
        <v>131</v>
      </c>
      <c r="C11" s="21" t="s">
        <v>133</v>
      </c>
      <c r="D11" s="24">
        <v>3500000</v>
      </c>
      <c r="E11" s="22">
        <v>9381.75</v>
      </c>
      <c r="F11" s="23">
        <v>4.5218176874526899</v>
      </c>
    </row>
    <row r="12" spans="1:6" x14ac:dyDescent="0.2">
      <c r="A12" s="21" t="s">
        <v>98</v>
      </c>
      <c r="B12" s="21" t="s">
        <v>97</v>
      </c>
      <c r="C12" s="21" t="s">
        <v>86</v>
      </c>
      <c r="D12" s="24">
        <v>530000</v>
      </c>
      <c r="E12" s="22">
        <v>8180.8149999999996</v>
      </c>
      <c r="F12" s="23">
        <v>3.9429908028649598</v>
      </c>
    </row>
    <row r="13" spans="1:6" x14ac:dyDescent="0.2">
      <c r="A13" s="21" t="s">
        <v>85</v>
      </c>
      <c r="B13" s="21" t="s">
        <v>84</v>
      </c>
      <c r="C13" s="21" t="s">
        <v>86</v>
      </c>
      <c r="D13" s="24">
        <v>500000</v>
      </c>
      <c r="E13" s="22">
        <v>7490.25</v>
      </c>
      <c r="F13" s="23">
        <v>3.6101521500191902</v>
      </c>
    </row>
    <row r="14" spans="1:6" x14ac:dyDescent="0.2">
      <c r="A14" s="21" t="s">
        <v>284</v>
      </c>
      <c r="B14" s="21" t="s">
        <v>283</v>
      </c>
      <c r="C14" s="21" t="s">
        <v>285</v>
      </c>
      <c r="D14" s="24">
        <v>1713809</v>
      </c>
      <c r="E14" s="22">
        <v>7439.6448689999997</v>
      </c>
      <c r="F14" s="23">
        <v>3.5857614791494998</v>
      </c>
    </row>
    <row r="15" spans="1:6" x14ac:dyDescent="0.2">
      <c r="A15" s="21" t="s">
        <v>221</v>
      </c>
      <c r="B15" s="21" t="s">
        <v>220</v>
      </c>
      <c r="C15" s="21" t="s">
        <v>92</v>
      </c>
      <c r="D15" s="24">
        <v>1500000</v>
      </c>
      <c r="E15" s="22">
        <v>7134.75</v>
      </c>
      <c r="F15" s="23">
        <v>3.4388081909614998</v>
      </c>
    </row>
    <row r="16" spans="1:6" x14ac:dyDescent="0.2">
      <c r="A16" s="21" t="s">
        <v>210</v>
      </c>
      <c r="B16" s="21" t="s">
        <v>209</v>
      </c>
      <c r="C16" s="21" t="s">
        <v>211</v>
      </c>
      <c r="D16" s="24">
        <v>1500000</v>
      </c>
      <c r="E16" s="22">
        <v>6425.25</v>
      </c>
      <c r="F16" s="23">
        <v>3.0968432431375201</v>
      </c>
    </row>
    <row r="17" spans="1:6" x14ac:dyDescent="0.2">
      <c r="A17" s="21" t="s">
        <v>333</v>
      </c>
      <c r="B17" s="21" t="s">
        <v>332</v>
      </c>
      <c r="C17" s="21" t="s">
        <v>121</v>
      </c>
      <c r="D17" s="24">
        <v>2400000</v>
      </c>
      <c r="E17" s="22">
        <v>6316.8</v>
      </c>
      <c r="F17" s="23">
        <v>3.0445724910705501</v>
      </c>
    </row>
    <row r="18" spans="1:6" x14ac:dyDescent="0.2">
      <c r="A18" s="21" t="s">
        <v>80</v>
      </c>
      <c r="B18" s="21" t="s">
        <v>79</v>
      </c>
      <c r="C18" s="21" t="s">
        <v>78</v>
      </c>
      <c r="D18" s="24">
        <v>420000</v>
      </c>
      <c r="E18" s="22">
        <v>6081.18</v>
      </c>
      <c r="F18" s="23">
        <v>2.93100831770017</v>
      </c>
    </row>
    <row r="19" spans="1:6" x14ac:dyDescent="0.2">
      <c r="A19" s="21" t="s">
        <v>314</v>
      </c>
      <c r="B19" s="21" t="s">
        <v>313</v>
      </c>
      <c r="C19" s="21" t="s">
        <v>92</v>
      </c>
      <c r="D19" s="24">
        <v>2700000</v>
      </c>
      <c r="E19" s="22">
        <v>5020.6499999999996</v>
      </c>
      <c r="F19" s="23">
        <v>2.41985386228682</v>
      </c>
    </row>
    <row r="20" spans="1:6" x14ac:dyDescent="0.2">
      <c r="A20" s="21" t="s">
        <v>335</v>
      </c>
      <c r="B20" s="21" t="s">
        <v>334</v>
      </c>
      <c r="C20" s="21" t="s">
        <v>86</v>
      </c>
      <c r="D20" s="24">
        <v>118847</v>
      </c>
      <c r="E20" s="22">
        <v>4606.8662610000001</v>
      </c>
      <c r="F20" s="23">
        <v>2.2204182953839999</v>
      </c>
    </row>
    <row r="21" spans="1:6" x14ac:dyDescent="0.2">
      <c r="A21" s="21" t="s">
        <v>151</v>
      </c>
      <c r="B21" s="21" t="s">
        <v>150</v>
      </c>
      <c r="C21" s="21" t="s">
        <v>86</v>
      </c>
      <c r="D21" s="24">
        <v>350000</v>
      </c>
      <c r="E21" s="22">
        <v>4368.3500000000004</v>
      </c>
      <c r="F21" s="23">
        <v>2.1054581815742202</v>
      </c>
    </row>
    <row r="22" spans="1:6" x14ac:dyDescent="0.2">
      <c r="A22" s="21" t="s">
        <v>239</v>
      </c>
      <c r="B22" s="21" t="s">
        <v>238</v>
      </c>
      <c r="C22" s="21" t="s">
        <v>92</v>
      </c>
      <c r="D22" s="24">
        <v>2550000</v>
      </c>
      <c r="E22" s="22">
        <v>4277.625</v>
      </c>
      <c r="F22" s="23">
        <v>2.0617305284504299</v>
      </c>
    </row>
    <row r="23" spans="1:6" x14ac:dyDescent="0.2">
      <c r="A23" s="21" t="s">
        <v>115</v>
      </c>
      <c r="B23" s="21" t="s">
        <v>114</v>
      </c>
      <c r="C23" s="21" t="s">
        <v>116</v>
      </c>
      <c r="D23" s="24">
        <v>1700000</v>
      </c>
      <c r="E23" s="22">
        <v>3425.5</v>
      </c>
      <c r="F23" s="23">
        <v>1.6510231554208099</v>
      </c>
    </row>
    <row r="24" spans="1:6" x14ac:dyDescent="0.2">
      <c r="A24" s="21" t="s">
        <v>312</v>
      </c>
      <c r="B24" s="21" t="s">
        <v>311</v>
      </c>
      <c r="C24" s="21" t="s">
        <v>154</v>
      </c>
      <c r="D24" s="24">
        <v>115000</v>
      </c>
      <c r="E24" s="22">
        <v>2742.4050000000002</v>
      </c>
      <c r="F24" s="23">
        <v>1.3217848946261299</v>
      </c>
    </row>
    <row r="25" spans="1:6" x14ac:dyDescent="0.2">
      <c r="A25" s="21" t="s">
        <v>215</v>
      </c>
      <c r="B25" s="21" t="s">
        <v>214</v>
      </c>
      <c r="C25" s="21" t="s">
        <v>211</v>
      </c>
      <c r="D25" s="24">
        <v>120000</v>
      </c>
      <c r="E25" s="22">
        <v>2717.22</v>
      </c>
      <c r="F25" s="23">
        <v>1.30964622343382</v>
      </c>
    </row>
    <row r="26" spans="1:6" x14ac:dyDescent="0.2">
      <c r="A26" s="21" t="s">
        <v>337</v>
      </c>
      <c r="B26" s="21" t="s">
        <v>336</v>
      </c>
      <c r="C26" s="21" t="s">
        <v>297</v>
      </c>
      <c r="D26" s="24">
        <v>100000</v>
      </c>
      <c r="E26" s="22">
        <v>2710.35</v>
      </c>
      <c r="F26" s="23">
        <v>1.30633501949928</v>
      </c>
    </row>
    <row r="27" spans="1:6" x14ac:dyDescent="0.2">
      <c r="A27" s="21" t="s">
        <v>339</v>
      </c>
      <c r="B27" s="21" t="s">
        <v>338</v>
      </c>
      <c r="C27" s="21" t="s">
        <v>113</v>
      </c>
      <c r="D27" s="24">
        <v>2000000</v>
      </c>
      <c r="E27" s="22">
        <v>2433</v>
      </c>
      <c r="F27" s="23">
        <v>1.1726578126226299</v>
      </c>
    </row>
    <row r="28" spans="1:6" x14ac:dyDescent="0.2">
      <c r="A28" s="21" t="s">
        <v>303</v>
      </c>
      <c r="B28" s="21" t="s">
        <v>302</v>
      </c>
      <c r="C28" s="21" t="s">
        <v>121</v>
      </c>
      <c r="D28" s="24">
        <v>650000</v>
      </c>
      <c r="E28" s="22">
        <v>2317.25</v>
      </c>
      <c r="F28" s="23">
        <v>1.11686860513761</v>
      </c>
    </row>
    <row r="29" spans="1:6" x14ac:dyDescent="0.2">
      <c r="A29" s="21" t="s">
        <v>287</v>
      </c>
      <c r="B29" s="21" t="s">
        <v>286</v>
      </c>
      <c r="C29" s="21" t="s">
        <v>170</v>
      </c>
      <c r="D29" s="24">
        <v>100000</v>
      </c>
      <c r="E29" s="22">
        <v>2287.3000000000002</v>
      </c>
      <c r="F29" s="23">
        <v>1.1024332983196701</v>
      </c>
    </row>
    <row r="30" spans="1:6" x14ac:dyDescent="0.2">
      <c r="A30" s="21" t="s">
        <v>341</v>
      </c>
      <c r="B30" s="21" t="s">
        <v>340</v>
      </c>
      <c r="C30" s="21" t="s">
        <v>342</v>
      </c>
      <c r="D30" s="24">
        <v>335961</v>
      </c>
      <c r="E30" s="22">
        <v>2269.752516</v>
      </c>
      <c r="F30" s="23">
        <v>1.0939757585726599</v>
      </c>
    </row>
    <row r="31" spans="1:6" x14ac:dyDescent="0.2">
      <c r="A31" s="21" t="s">
        <v>344</v>
      </c>
      <c r="B31" s="21" t="s">
        <v>343</v>
      </c>
      <c r="C31" s="21" t="s">
        <v>294</v>
      </c>
      <c r="D31" s="24">
        <v>579157</v>
      </c>
      <c r="E31" s="22">
        <v>1980.71694</v>
      </c>
      <c r="F31" s="23">
        <v>0.95466633550554802</v>
      </c>
    </row>
    <row r="32" spans="1:6" x14ac:dyDescent="0.2">
      <c r="A32" s="21" t="s">
        <v>346</v>
      </c>
      <c r="B32" s="21" t="s">
        <v>345</v>
      </c>
      <c r="C32" s="21" t="s">
        <v>121</v>
      </c>
      <c r="D32" s="24">
        <v>117258</v>
      </c>
      <c r="E32" s="22">
        <v>1599.4577489999999</v>
      </c>
      <c r="F32" s="23">
        <v>0.77090695656582897</v>
      </c>
    </row>
    <row r="33" spans="1:9" x14ac:dyDescent="0.2">
      <c r="A33" s="21" t="s">
        <v>348</v>
      </c>
      <c r="B33" s="21" t="s">
        <v>347</v>
      </c>
      <c r="C33" s="21" t="s">
        <v>294</v>
      </c>
      <c r="D33" s="24">
        <v>500000</v>
      </c>
      <c r="E33" s="22">
        <v>1252.5</v>
      </c>
      <c r="F33" s="23">
        <v>0.60368019330449996</v>
      </c>
    </row>
    <row r="34" spans="1:9" x14ac:dyDescent="0.2">
      <c r="A34" s="21" t="s">
        <v>350</v>
      </c>
      <c r="B34" s="21" t="s">
        <v>349</v>
      </c>
      <c r="C34" s="21" t="s">
        <v>110</v>
      </c>
      <c r="D34" s="24">
        <v>500000</v>
      </c>
      <c r="E34" s="22">
        <v>1232.25</v>
      </c>
      <c r="F34" s="23">
        <v>0.59392009437083504</v>
      </c>
    </row>
    <row r="35" spans="1:9" x14ac:dyDescent="0.2">
      <c r="A35" s="21" t="s">
        <v>325</v>
      </c>
      <c r="B35" s="21" t="s">
        <v>1269</v>
      </c>
      <c r="C35" s="21" t="s">
        <v>170</v>
      </c>
      <c r="D35" s="24">
        <v>3351</v>
      </c>
      <c r="E35" s="22">
        <v>34.344399000000003</v>
      </c>
      <c r="F35" s="23">
        <v>1.6553320101594299E-2</v>
      </c>
    </row>
    <row r="36" spans="1:9" x14ac:dyDescent="0.2">
      <c r="A36" s="20" t="s">
        <v>24</v>
      </c>
      <c r="B36" s="20"/>
      <c r="C36" s="20"/>
      <c r="D36" s="20"/>
      <c r="E36" s="25">
        <f>SUM(E7:E35)</f>
        <v>149071.70273399999</v>
      </c>
      <c r="F36" s="26">
        <f>SUM(F7:F35)</f>
        <v>71.849608241670339</v>
      </c>
      <c r="G36" s="14"/>
      <c r="H36" s="14"/>
      <c r="I36" s="14"/>
    </row>
    <row r="37" spans="1:9" x14ac:dyDescent="0.2">
      <c r="A37" s="21"/>
      <c r="B37" s="21"/>
      <c r="C37" s="21"/>
      <c r="D37" s="21"/>
      <c r="E37" s="22"/>
      <c r="F37" s="23"/>
    </row>
    <row r="38" spans="1:9" x14ac:dyDescent="0.2">
      <c r="A38" s="20" t="s">
        <v>326</v>
      </c>
      <c r="B38" s="21"/>
      <c r="C38" s="21"/>
      <c r="D38" s="21"/>
      <c r="E38" s="22"/>
      <c r="F38" s="23"/>
    </row>
    <row r="39" spans="1:9" x14ac:dyDescent="0.2">
      <c r="A39" s="21" t="s">
        <v>352</v>
      </c>
      <c r="B39" s="21" t="s">
        <v>351</v>
      </c>
      <c r="C39" s="21" t="s">
        <v>317</v>
      </c>
      <c r="D39" s="24">
        <v>1900000</v>
      </c>
      <c r="E39" s="22">
        <v>7022.59</v>
      </c>
      <c r="F39" s="23">
        <v>3.3847492923738498</v>
      </c>
    </row>
    <row r="40" spans="1:9" x14ac:dyDescent="0.2">
      <c r="A40" s="21" t="s">
        <v>328</v>
      </c>
      <c r="B40" s="21" t="s">
        <v>327</v>
      </c>
      <c r="C40" s="21" t="s">
        <v>317</v>
      </c>
      <c r="D40" s="24">
        <v>2350000</v>
      </c>
      <c r="E40" s="22">
        <v>5985.45</v>
      </c>
      <c r="F40" s="23">
        <v>2.88486835370413</v>
      </c>
    </row>
    <row r="41" spans="1:9" x14ac:dyDescent="0.2">
      <c r="A41" s="20" t="s">
        <v>24</v>
      </c>
      <c r="B41" s="20"/>
      <c r="C41" s="20"/>
      <c r="D41" s="20"/>
      <c r="E41" s="25">
        <f>SUM(E38:E40)</f>
        <v>13008.04</v>
      </c>
      <c r="F41" s="26">
        <f>SUM(F38:F40)</f>
        <v>6.2696176460779798</v>
      </c>
      <c r="G41" s="14"/>
      <c r="H41" s="14"/>
      <c r="I41" s="14"/>
    </row>
    <row r="42" spans="1:9" x14ac:dyDescent="0.2">
      <c r="A42" s="21"/>
      <c r="B42" s="21"/>
      <c r="C42" s="21"/>
      <c r="D42" s="21"/>
      <c r="E42" s="22"/>
      <c r="F42" s="23"/>
    </row>
    <row r="43" spans="1:9" x14ac:dyDescent="0.2">
      <c r="A43" s="20" t="s">
        <v>353</v>
      </c>
      <c r="B43" s="21"/>
      <c r="C43" s="21"/>
      <c r="D43" s="21"/>
      <c r="E43" s="22"/>
      <c r="F43" s="23"/>
    </row>
    <row r="44" spans="1:9" x14ac:dyDescent="0.2">
      <c r="A44" s="21" t="s">
        <v>355</v>
      </c>
      <c r="B44" s="21" t="s">
        <v>354</v>
      </c>
      <c r="C44" s="21" t="s">
        <v>356</v>
      </c>
      <c r="D44" s="24">
        <v>155000</v>
      </c>
      <c r="E44" s="22">
        <v>4828.8320860000003</v>
      </c>
      <c r="F44" s="23">
        <v>2.3274014268354901</v>
      </c>
    </row>
    <row r="45" spans="1:9" x14ac:dyDescent="0.2">
      <c r="A45" s="21" t="s">
        <v>358</v>
      </c>
      <c r="B45" s="21" t="s">
        <v>357</v>
      </c>
      <c r="C45" s="21" t="s">
        <v>359</v>
      </c>
      <c r="D45" s="24">
        <v>86900</v>
      </c>
      <c r="E45" s="22">
        <v>3635.6029170000002</v>
      </c>
      <c r="F45" s="23">
        <v>1.75228860017003</v>
      </c>
    </row>
    <row r="46" spans="1:9" x14ac:dyDescent="0.2">
      <c r="A46" s="21" t="s">
        <v>361</v>
      </c>
      <c r="B46" s="21" t="s">
        <v>360</v>
      </c>
      <c r="C46" s="21" t="s">
        <v>356</v>
      </c>
      <c r="D46" s="24">
        <v>187038</v>
      </c>
      <c r="E46" s="22">
        <v>2945.1626820000001</v>
      </c>
      <c r="F46" s="23">
        <v>1.4195100815832</v>
      </c>
    </row>
    <row r="47" spans="1:9" x14ac:dyDescent="0.2">
      <c r="A47" s="21" t="s">
        <v>363</v>
      </c>
      <c r="B47" s="21" t="s">
        <v>362</v>
      </c>
      <c r="C47" s="21" t="s">
        <v>356</v>
      </c>
      <c r="D47" s="24">
        <v>858000</v>
      </c>
      <c r="E47" s="22">
        <v>1872.2129560000001</v>
      </c>
      <c r="F47" s="23">
        <v>0.90236956421977699</v>
      </c>
    </row>
    <row r="48" spans="1:9" x14ac:dyDescent="0.2">
      <c r="A48" s="21" t="s">
        <v>365</v>
      </c>
      <c r="B48" s="21" t="s">
        <v>364</v>
      </c>
      <c r="C48" s="21" t="s">
        <v>89</v>
      </c>
      <c r="D48" s="24">
        <v>12220</v>
      </c>
      <c r="E48" s="22">
        <v>1761.1548330000001</v>
      </c>
      <c r="F48" s="23">
        <v>0.84884174852263095</v>
      </c>
    </row>
    <row r="49" spans="1:9" x14ac:dyDescent="0.2">
      <c r="A49" s="21" t="s">
        <v>367</v>
      </c>
      <c r="B49" s="21" t="s">
        <v>366</v>
      </c>
      <c r="C49" s="21" t="s">
        <v>159</v>
      </c>
      <c r="D49" s="24">
        <v>25300</v>
      </c>
      <c r="E49" s="22">
        <v>1545.6270649999999</v>
      </c>
      <c r="F49" s="23">
        <v>0.74496163303462504</v>
      </c>
    </row>
    <row r="50" spans="1:9" x14ac:dyDescent="0.2">
      <c r="A50" s="21" t="s">
        <v>369</v>
      </c>
      <c r="B50" s="21" t="s">
        <v>368</v>
      </c>
      <c r="C50" s="21" t="s">
        <v>154</v>
      </c>
      <c r="D50" s="24">
        <v>65000</v>
      </c>
      <c r="E50" s="22">
        <v>1529.8132909999999</v>
      </c>
      <c r="F50" s="23">
        <v>0.73733970717019903</v>
      </c>
    </row>
    <row r="51" spans="1:9" x14ac:dyDescent="0.2">
      <c r="A51" s="21" t="s">
        <v>371</v>
      </c>
      <c r="B51" s="21" t="s">
        <v>370</v>
      </c>
      <c r="C51" s="21" t="s">
        <v>297</v>
      </c>
      <c r="D51" s="24">
        <v>1316500</v>
      </c>
      <c r="E51" s="22">
        <v>1472.3927269999999</v>
      </c>
      <c r="F51" s="23">
        <v>0.70966413257924199</v>
      </c>
    </row>
    <row r="52" spans="1:9" x14ac:dyDescent="0.2">
      <c r="A52" s="21" t="s">
        <v>373</v>
      </c>
      <c r="B52" s="21" t="s">
        <v>372</v>
      </c>
      <c r="C52" s="21" t="s">
        <v>101</v>
      </c>
      <c r="D52" s="24">
        <v>43300</v>
      </c>
      <c r="E52" s="22">
        <v>1406.104544</v>
      </c>
      <c r="F52" s="23">
        <v>0.67771454126008501</v>
      </c>
    </row>
    <row r="53" spans="1:9" x14ac:dyDescent="0.2">
      <c r="A53" s="21" t="s">
        <v>375</v>
      </c>
      <c r="B53" s="21" t="s">
        <v>374</v>
      </c>
      <c r="C53" s="21" t="s">
        <v>127</v>
      </c>
      <c r="D53" s="24">
        <v>4177000</v>
      </c>
      <c r="E53" s="22">
        <v>1264.326732</v>
      </c>
      <c r="F53" s="23">
        <v>0.609380443891263</v>
      </c>
    </row>
    <row r="54" spans="1:9" x14ac:dyDescent="0.2">
      <c r="A54" s="21" t="s">
        <v>377</v>
      </c>
      <c r="B54" s="21" t="s">
        <v>376</v>
      </c>
      <c r="C54" s="21" t="s">
        <v>154</v>
      </c>
      <c r="D54" s="24">
        <v>2297307</v>
      </c>
      <c r="E54" s="22">
        <v>1186.791086</v>
      </c>
      <c r="F54" s="23">
        <v>0.57200979817048903</v>
      </c>
    </row>
    <row r="55" spans="1:9" x14ac:dyDescent="0.2">
      <c r="A55" s="21" t="s">
        <v>379</v>
      </c>
      <c r="B55" s="21" t="s">
        <v>378</v>
      </c>
      <c r="C55" s="21" t="s">
        <v>380</v>
      </c>
      <c r="D55" s="24">
        <v>1575983</v>
      </c>
      <c r="E55" s="22">
        <v>1017.273319</v>
      </c>
      <c r="F55" s="23">
        <v>0.49030559190214001</v>
      </c>
    </row>
    <row r="56" spans="1:9" x14ac:dyDescent="0.2">
      <c r="A56" s="21" t="s">
        <v>382</v>
      </c>
      <c r="B56" s="21" t="s">
        <v>381</v>
      </c>
      <c r="C56" s="21" t="s">
        <v>380</v>
      </c>
      <c r="D56" s="24">
        <v>244000</v>
      </c>
      <c r="E56" s="22">
        <v>954.16522799999996</v>
      </c>
      <c r="F56" s="23">
        <v>0.45988874194289198</v>
      </c>
    </row>
    <row r="57" spans="1:9" x14ac:dyDescent="0.2">
      <c r="A57" s="20" t="s">
        <v>24</v>
      </c>
      <c r="B57" s="20"/>
      <c r="C57" s="20"/>
      <c r="D57" s="20"/>
      <c r="E57" s="25">
        <f>SUM(E43:E56)</f>
        <v>25419.459466000004</v>
      </c>
      <c r="F57" s="26">
        <f>SUM(F43:F56)</f>
        <v>12.251676011282065</v>
      </c>
      <c r="G57" s="14"/>
      <c r="H57" s="14"/>
      <c r="I57" s="14"/>
    </row>
    <row r="58" spans="1:9" x14ac:dyDescent="0.2">
      <c r="A58" s="21"/>
      <c r="B58" s="21"/>
      <c r="C58" s="21"/>
      <c r="D58" s="21"/>
      <c r="E58" s="22"/>
      <c r="F58" s="23"/>
    </row>
    <row r="59" spans="1:9" x14ac:dyDescent="0.2">
      <c r="A59" s="20" t="s">
        <v>830</v>
      </c>
      <c r="B59" s="21"/>
      <c r="C59" s="21"/>
      <c r="D59" s="21"/>
      <c r="E59" s="22"/>
      <c r="F59" s="23"/>
    </row>
    <row r="60" spans="1:9" x14ac:dyDescent="0.2">
      <c r="A60" s="21" t="s">
        <v>385</v>
      </c>
      <c r="B60" s="21" t="s">
        <v>384</v>
      </c>
      <c r="C60" s="21" t="s">
        <v>830</v>
      </c>
      <c r="D60" s="24">
        <v>3408000</v>
      </c>
      <c r="E60" s="22">
        <v>3541.4358630000002</v>
      </c>
      <c r="F60" s="23">
        <v>1.7069019451906799</v>
      </c>
    </row>
    <row r="61" spans="1:9" x14ac:dyDescent="0.2">
      <c r="A61" s="20" t="s">
        <v>24</v>
      </c>
      <c r="B61" s="20"/>
      <c r="C61" s="20"/>
      <c r="D61" s="20"/>
      <c r="E61" s="25">
        <f>SUM(E60:E60)</f>
        <v>3541.4358630000002</v>
      </c>
      <c r="F61" s="26">
        <f>SUM(F60:F60)</f>
        <v>1.7069019451906799</v>
      </c>
      <c r="G61" s="14"/>
      <c r="H61" s="14"/>
      <c r="I61" s="14"/>
    </row>
    <row r="62" spans="1:9" x14ac:dyDescent="0.2">
      <c r="A62" s="21"/>
      <c r="B62" s="21"/>
      <c r="C62" s="21"/>
      <c r="D62" s="21"/>
      <c r="E62" s="22"/>
      <c r="F62" s="23"/>
    </row>
    <row r="63" spans="1:9" x14ac:dyDescent="0.2">
      <c r="A63" s="20" t="s">
        <v>27</v>
      </c>
      <c r="B63" s="20"/>
      <c r="C63" s="20"/>
      <c r="D63" s="20"/>
      <c r="E63" s="25">
        <f>E36+E41+E57+E61</f>
        <v>191040.63806299999</v>
      </c>
      <c r="F63" s="26">
        <f>F36+F41+F57+F61</f>
        <v>92.077803844221052</v>
      </c>
      <c r="G63" s="14"/>
      <c r="H63" s="14"/>
      <c r="I63" s="14"/>
    </row>
    <row r="64" spans="1:9" x14ac:dyDescent="0.2">
      <c r="A64" s="20"/>
      <c r="B64" s="20"/>
      <c r="C64" s="20"/>
      <c r="D64" s="20"/>
      <c r="E64" s="25"/>
      <c r="F64" s="26"/>
      <c r="G64" s="14"/>
      <c r="H64" s="14"/>
      <c r="I64" s="14"/>
    </row>
    <row r="65" spans="1:9" x14ac:dyDescent="0.2">
      <c r="A65" s="20" t="s">
        <v>29</v>
      </c>
      <c r="B65" s="20"/>
      <c r="C65" s="20"/>
      <c r="D65" s="20"/>
      <c r="E65" s="25">
        <f>E67-(E36+E41+E57+E61)</f>
        <v>16436.767008700001</v>
      </c>
      <c r="F65" s="26">
        <f>F67-(F36+F41+F57+F61)</f>
        <v>7.9221961557789484</v>
      </c>
      <c r="G65" s="14"/>
      <c r="H65" s="14"/>
      <c r="I65" s="14"/>
    </row>
    <row r="66" spans="1:9" x14ac:dyDescent="0.2">
      <c r="A66" s="20"/>
      <c r="B66" s="20"/>
      <c r="C66" s="20"/>
      <c r="D66" s="20"/>
      <c r="E66" s="25"/>
      <c r="F66" s="26"/>
      <c r="G66" s="14"/>
      <c r="H66" s="14"/>
      <c r="I66" s="14"/>
    </row>
    <row r="67" spans="1:9" x14ac:dyDescent="0.2">
      <c r="A67" s="27" t="s">
        <v>28</v>
      </c>
      <c r="B67" s="27"/>
      <c r="C67" s="27"/>
      <c r="D67" s="27"/>
      <c r="E67" s="28">
        <v>207477.40507169999</v>
      </c>
      <c r="F67" s="29">
        <v>100</v>
      </c>
      <c r="G67" s="14"/>
      <c r="H67" s="14"/>
      <c r="I67" s="14"/>
    </row>
    <row r="69" spans="1:9" x14ac:dyDescent="0.2">
      <c r="A69" s="14" t="s">
        <v>31</v>
      </c>
    </row>
    <row r="70" spans="1:9" x14ac:dyDescent="0.2">
      <c r="A70" s="14" t="s">
        <v>32</v>
      </c>
    </row>
    <row r="71" spans="1:9" x14ac:dyDescent="0.2">
      <c r="A71" s="14" t="s">
        <v>33</v>
      </c>
      <c r="B71" s="14"/>
      <c r="C71" s="30" t="s">
        <v>834</v>
      </c>
      <c r="D71" s="14" t="s">
        <v>1184</v>
      </c>
    </row>
    <row r="72" spans="1:9" x14ac:dyDescent="0.2">
      <c r="A72" s="7" t="s">
        <v>54</v>
      </c>
      <c r="C72" s="31">
        <v>99.309700000000007</v>
      </c>
      <c r="D72" s="31">
        <v>124.6538</v>
      </c>
    </row>
    <row r="73" spans="1:9" x14ac:dyDescent="0.2">
      <c r="A73" s="7" t="s">
        <v>72</v>
      </c>
      <c r="C73" s="31">
        <v>21.087</v>
      </c>
      <c r="D73" s="31">
        <v>25.4587</v>
      </c>
    </row>
    <row r="74" spans="1:9" x14ac:dyDescent="0.2">
      <c r="A74" s="7" t="s">
        <v>55</v>
      </c>
      <c r="C74" s="31">
        <v>107.10120000000001</v>
      </c>
      <c r="D74" s="31">
        <v>134.95259999999999</v>
      </c>
    </row>
    <row r="75" spans="1:9" x14ac:dyDescent="0.2">
      <c r="A75" s="7" t="s">
        <v>73</v>
      </c>
      <c r="C75" s="31">
        <v>23.5063</v>
      </c>
      <c r="D75" s="31">
        <v>28.453099999999999</v>
      </c>
    </row>
    <row r="76" spans="1:9" x14ac:dyDescent="0.2">
      <c r="C76" s="31"/>
      <c r="D76" s="31"/>
    </row>
    <row r="77" spans="1:9" x14ac:dyDescent="0.2">
      <c r="A77" s="7" t="s">
        <v>835</v>
      </c>
    </row>
    <row r="79" spans="1:9" x14ac:dyDescent="0.2">
      <c r="A79" s="14" t="s">
        <v>35</v>
      </c>
    </row>
    <row r="80" spans="1:9" x14ac:dyDescent="0.2">
      <c r="A80" s="124" t="s">
        <v>36</v>
      </c>
      <c r="B80" s="125"/>
      <c r="C80" s="32" t="s">
        <v>37</v>
      </c>
    </row>
    <row r="81" spans="1:4" x14ac:dyDescent="0.2">
      <c r="A81" s="120" t="s">
        <v>72</v>
      </c>
      <c r="B81" s="121"/>
      <c r="C81" s="33">
        <v>1</v>
      </c>
    </row>
    <row r="82" spans="1:4" x14ac:dyDescent="0.2">
      <c r="A82" s="120" t="s">
        <v>73</v>
      </c>
      <c r="B82" s="121"/>
      <c r="C82" s="33">
        <v>1.1499999999999999</v>
      </c>
    </row>
    <row r="83" spans="1:4" x14ac:dyDescent="0.2">
      <c r="A83" s="7" t="s">
        <v>38</v>
      </c>
    </row>
    <row r="84" spans="1:4" x14ac:dyDescent="0.2">
      <c r="A84" s="7" t="s">
        <v>39</v>
      </c>
    </row>
    <row r="86" spans="1:4" x14ac:dyDescent="0.2">
      <c r="A86" s="14" t="s">
        <v>276</v>
      </c>
      <c r="D86" s="49">
        <v>1.61E-2</v>
      </c>
    </row>
    <row r="88" spans="1:4" x14ac:dyDescent="0.2">
      <c r="A88" s="129" t="s">
        <v>820</v>
      </c>
      <c r="B88" s="129"/>
      <c r="C88" s="129"/>
      <c r="D88" s="30" t="s">
        <v>41</v>
      </c>
    </row>
    <row r="90" spans="1:4" x14ac:dyDescent="0.2">
      <c r="A90" s="14" t="s">
        <v>794</v>
      </c>
    </row>
    <row r="91" spans="1:4" x14ac:dyDescent="0.2">
      <c r="A91" s="52"/>
    </row>
    <row r="92" spans="1:4" x14ac:dyDescent="0.2">
      <c r="A92" s="53" t="s">
        <v>789</v>
      </c>
    </row>
    <row r="93" spans="1:4" x14ac:dyDescent="0.2">
      <c r="A93" s="54"/>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3" t="s">
        <v>797</v>
      </c>
    </row>
    <row r="106" spans="1:1" x14ac:dyDescent="0.2">
      <c r="A106" s="55"/>
    </row>
    <row r="107" spans="1:1" x14ac:dyDescent="0.2">
      <c r="A107" s="53" t="s">
        <v>1270</v>
      </c>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2" spans="1:1" x14ac:dyDescent="0.2">
      <c r="A122" s="14" t="s">
        <v>798</v>
      </c>
    </row>
    <row r="124" spans="1:1" x14ac:dyDescent="0.2">
      <c r="A124" s="53" t="s">
        <v>1271</v>
      </c>
    </row>
  </sheetData>
  <mergeCells count="5">
    <mergeCell ref="A1:F1"/>
    <mergeCell ref="A80:B80"/>
    <mergeCell ref="A81:B81"/>
    <mergeCell ref="A82:B82"/>
    <mergeCell ref="A88:C88"/>
  </mergeCells>
  <conditionalFormatting sqref="F2:F3 F227:F65538">
    <cfRule type="cellIs" dxfId="53" priority="2" stopIfTrue="1" operator="between">
      <formula>0.009</formula>
      <formula>-0.009</formula>
    </cfRule>
  </conditionalFormatting>
  <conditionalFormatting sqref="F5:F138">
    <cfRule type="cellIs" dxfId="52" priority="1" stopIfTrue="1" operator="between">
      <formula>0.009</formula>
      <formula>-0.009</formula>
    </cfRule>
  </conditionalFormatting>
  <hyperlinks>
    <hyperlink ref="A93"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scale="48" orientation="portrait" r:id="rId2"/>
  <headerFooter>
    <oddFooter>&amp;C&amp;1#&amp;"Calibri"&amp;10&amp;K000000PUBLIC</oddFooter>
    <evenFooter>&amp;LPUBLIC</evenFooter>
    <firstFooter>&amp;LPUBLIC</firstFooter>
  </headerFooter>
  <rowBreaks count="1" manualBreakCount="1">
    <brk id="138" max="7" man="1"/>
  </rowBreaks>
  <colBreaks count="1" manualBreakCount="1">
    <brk id="8" max="1048575" man="1"/>
  </col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3"/>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43.42578125" style="7" customWidth="1"/>
    <col min="3" max="3" width="24.710937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122" t="s">
        <v>13</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106</v>
      </c>
      <c r="B7" s="21" t="s">
        <v>105</v>
      </c>
      <c r="C7" s="21" t="s">
        <v>107</v>
      </c>
      <c r="D7" s="24">
        <v>7613955</v>
      </c>
      <c r="E7" s="22">
        <v>13865.012059999999</v>
      </c>
      <c r="F7" s="23">
        <v>10.0719338101911</v>
      </c>
    </row>
    <row r="8" spans="1:6" x14ac:dyDescent="0.2">
      <c r="A8" s="21" t="s">
        <v>146</v>
      </c>
      <c r="B8" s="21" t="s">
        <v>145</v>
      </c>
      <c r="C8" s="21" t="s">
        <v>147</v>
      </c>
      <c r="D8" s="24">
        <v>1200677</v>
      </c>
      <c r="E8" s="22">
        <v>13498.61117</v>
      </c>
      <c r="F8" s="23">
        <v>9.8057699225504091</v>
      </c>
    </row>
    <row r="9" spans="1:6" x14ac:dyDescent="0.2">
      <c r="A9" s="21" t="s">
        <v>388</v>
      </c>
      <c r="B9" s="21" t="s">
        <v>387</v>
      </c>
      <c r="C9" s="21" t="s">
        <v>107</v>
      </c>
      <c r="D9" s="24">
        <v>231649</v>
      </c>
      <c r="E9" s="22">
        <v>6128.1584709999997</v>
      </c>
      <c r="F9" s="23">
        <v>4.4516662683865098</v>
      </c>
    </row>
    <row r="10" spans="1:6" x14ac:dyDescent="0.2">
      <c r="A10" s="21" t="s">
        <v>178</v>
      </c>
      <c r="B10" s="21" t="s">
        <v>177</v>
      </c>
      <c r="C10" s="21" t="s">
        <v>179</v>
      </c>
      <c r="D10" s="24">
        <v>204535</v>
      </c>
      <c r="E10" s="22">
        <v>5605.48621</v>
      </c>
      <c r="F10" s="23">
        <v>4.0719824719041098</v>
      </c>
    </row>
    <row r="11" spans="1:6" x14ac:dyDescent="0.2">
      <c r="A11" s="21" t="s">
        <v>390</v>
      </c>
      <c r="B11" s="21" t="s">
        <v>389</v>
      </c>
      <c r="C11" s="21" t="s">
        <v>86</v>
      </c>
      <c r="D11" s="24">
        <v>232852</v>
      </c>
      <c r="E11" s="22">
        <v>5560.6221859999996</v>
      </c>
      <c r="F11" s="23">
        <v>4.0393919859938698</v>
      </c>
    </row>
    <row r="12" spans="1:6" x14ac:dyDescent="0.2">
      <c r="A12" s="21" t="s">
        <v>324</v>
      </c>
      <c r="B12" s="21" t="s">
        <v>323</v>
      </c>
      <c r="C12" s="21" t="s">
        <v>86</v>
      </c>
      <c r="D12" s="24">
        <v>899680</v>
      </c>
      <c r="E12" s="22">
        <v>5458.8083999999999</v>
      </c>
      <c r="F12" s="23">
        <v>3.96543159496649</v>
      </c>
    </row>
    <row r="13" spans="1:6" x14ac:dyDescent="0.2">
      <c r="A13" s="21" t="s">
        <v>392</v>
      </c>
      <c r="B13" s="21" t="s">
        <v>391</v>
      </c>
      <c r="C13" s="21" t="s">
        <v>86</v>
      </c>
      <c r="D13" s="24">
        <v>625891</v>
      </c>
      <c r="E13" s="22">
        <v>4487.0125790000002</v>
      </c>
      <c r="F13" s="23">
        <v>3.25949184217176</v>
      </c>
    </row>
    <row r="14" spans="1:6" x14ac:dyDescent="0.2">
      <c r="A14" s="21" t="s">
        <v>98</v>
      </c>
      <c r="B14" s="21" t="s">
        <v>97</v>
      </c>
      <c r="C14" s="21" t="s">
        <v>86</v>
      </c>
      <c r="D14" s="24">
        <v>289998</v>
      </c>
      <c r="E14" s="22">
        <v>4476.2641290000001</v>
      </c>
      <c r="F14" s="23">
        <v>3.2516838664921299</v>
      </c>
    </row>
    <row r="15" spans="1:6" x14ac:dyDescent="0.2">
      <c r="A15" s="21" t="s">
        <v>394</v>
      </c>
      <c r="B15" s="21" t="s">
        <v>393</v>
      </c>
      <c r="C15" s="21" t="s">
        <v>86</v>
      </c>
      <c r="D15" s="24">
        <v>223812</v>
      </c>
      <c r="E15" s="22">
        <v>4171.6318680000004</v>
      </c>
      <c r="F15" s="23">
        <v>3.0303904441739098</v>
      </c>
    </row>
    <row r="16" spans="1:6" x14ac:dyDescent="0.2">
      <c r="A16" s="21" t="s">
        <v>396</v>
      </c>
      <c r="B16" s="21" t="s">
        <v>395</v>
      </c>
      <c r="C16" s="21" t="s">
        <v>107</v>
      </c>
      <c r="D16" s="24">
        <v>74278</v>
      </c>
      <c r="E16" s="22">
        <v>4153.6257599999999</v>
      </c>
      <c r="F16" s="23">
        <v>3.01731030207447</v>
      </c>
    </row>
    <row r="17" spans="1:6" x14ac:dyDescent="0.2">
      <c r="A17" s="21" t="s">
        <v>398</v>
      </c>
      <c r="B17" s="21" t="s">
        <v>397</v>
      </c>
      <c r="C17" s="21" t="s">
        <v>86</v>
      </c>
      <c r="D17" s="24">
        <v>534854</v>
      </c>
      <c r="E17" s="22">
        <v>3968.6166800000001</v>
      </c>
      <c r="F17" s="23">
        <v>2.8829145150401301</v>
      </c>
    </row>
    <row r="18" spans="1:6" x14ac:dyDescent="0.2">
      <c r="A18" s="21" t="s">
        <v>400</v>
      </c>
      <c r="B18" s="21" t="s">
        <v>399</v>
      </c>
      <c r="C18" s="21" t="s">
        <v>86</v>
      </c>
      <c r="D18" s="24">
        <v>69798</v>
      </c>
      <c r="E18" s="22">
        <v>3840.6000509999999</v>
      </c>
      <c r="F18" s="23">
        <v>2.7899196436103701</v>
      </c>
    </row>
    <row r="19" spans="1:6" x14ac:dyDescent="0.2">
      <c r="A19" s="21" t="s">
        <v>335</v>
      </c>
      <c r="B19" s="21" t="s">
        <v>334</v>
      </c>
      <c r="C19" s="21" t="s">
        <v>86</v>
      </c>
      <c r="D19" s="24">
        <v>98850</v>
      </c>
      <c r="E19" s="22">
        <v>3831.72255</v>
      </c>
      <c r="F19" s="23">
        <v>2.78347077778285</v>
      </c>
    </row>
    <row r="20" spans="1:6" x14ac:dyDescent="0.2">
      <c r="A20" s="21" t="s">
        <v>151</v>
      </c>
      <c r="B20" s="21" t="s">
        <v>150</v>
      </c>
      <c r="C20" s="21" t="s">
        <v>86</v>
      </c>
      <c r="D20" s="24">
        <v>296379</v>
      </c>
      <c r="E20" s="22">
        <v>3699.106299</v>
      </c>
      <c r="F20" s="23">
        <v>2.6871346118677</v>
      </c>
    </row>
    <row r="21" spans="1:6" x14ac:dyDescent="0.2">
      <c r="A21" s="21" t="s">
        <v>402</v>
      </c>
      <c r="B21" s="21" t="s">
        <v>401</v>
      </c>
      <c r="C21" s="21" t="s">
        <v>86</v>
      </c>
      <c r="D21" s="24">
        <v>314328</v>
      </c>
      <c r="E21" s="22">
        <v>3447.5495040000001</v>
      </c>
      <c r="F21" s="23">
        <v>2.5043966973401401</v>
      </c>
    </row>
    <row r="22" spans="1:6" x14ac:dyDescent="0.2">
      <c r="A22" s="21" t="s">
        <v>85</v>
      </c>
      <c r="B22" s="21" t="s">
        <v>84</v>
      </c>
      <c r="C22" s="21" t="s">
        <v>86</v>
      </c>
      <c r="D22" s="24">
        <v>225165</v>
      </c>
      <c r="E22" s="22">
        <v>3373.0842830000001</v>
      </c>
      <c r="F22" s="23">
        <v>2.4503030713246998</v>
      </c>
    </row>
    <row r="23" spans="1:6" x14ac:dyDescent="0.2">
      <c r="A23" s="21" t="s">
        <v>100</v>
      </c>
      <c r="B23" s="21" t="s">
        <v>99</v>
      </c>
      <c r="C23" s="21" t="s">
        <v>101</v>
      </c>
      <c r="D23" s="24">
        <v>223112</v>
      </c>
      <c r="E23" s="22">
        <v>2741.1540319999999</v>
      </c>
      <c r="F23" s="23">
        <v>1.9912512051462701</v>
      </c>
    </row>
    <row r="24" spans="1:6" x14ac:dyDescent="0.2">
      <c r="A24" s="21" t="s">
        <v>158</v>
      </c>
      <c r="B24" s="21" t="s">
        <v>157</v>
      </c>
      <c r="C24" s="21" t="s">
        <v>159</v>
      </c>
      <c r="D24" s="24">
        <v>237722</v>
      </c>
      <c r="E24" s="22">
        <v>2476.3500739999999</v>
      </c>
      <c r="F24" s="23">
        <v>1.7988901797024399</v>
      </c>
    </row>
    <row r="25" spans="1:6" x14ac:dyDescent="0.2">
      <c r="A25" s="21" t="s">
        <v>404</v>
      </c>
      <c r="B25" s="21" t="s">
        <v>403</v>
      </c>
      <c r="C25" s="21" t="s">
        <v>159</v>
      </c>
      <c r="D25" s="24">
        <v>189588</v>
      </c>
      <c r="E25" s="22">
        <v>1934.9351280000001</v>
      </c>
      <c r="F25" s="23">
        <v>1.4055911709196001</v>
      </c>
    </row>
    <row r="26" spans="1:6" x14ac:dyDescent="0.2">
      <c r="A26" s="21" t="s">
        <v>406</v>
      </c>
      <c r="B26" s="21" t="s">
        <v>405</v>
      </c>
      <c r="C26" s="21" t="s">
        <v>107</v>
      </c>
      <c r="D26" s="24">
        <v>1151319</v>
      </c>
      <c r="E26" s="22">
        <v>1864.561121</v>
      </c>
      <c r="F26" s="23">
        <v>1.3544695175524999</v>
      </c>
    </row>
    <row r="27" spans="1:6" x14ac:dyDescent="0.2">
      <c r="A27" s="21" t="s">
        <v>408</v>
      </c>
      <c r="B27" s="21" t="s">
        <v>407</v>
      </c>
      <c r="C27" s="21" t="s">
        <v>86</v>
      </c>
      <c r="D27" s="24">
        <v>223513</v>
      </c>
      <c r="E27" s="22">
        <v>1832.1360609999999</v>
      </c>
      <c r="F27" s="23">
        <v>1.3309150441269999</v>
      </c>
    </row>
    <row r="28" spans="1:6" x14ac:dyDescent="0.2">
      <c r="A28" s="21" t="s">
        <v>410</v>
      </c>
      <c r="B28" s="21" t="s">
        <v>409</v>
      </c>
      <c r="C28" s="21" t="s">
        <v>179</v>
      </c>
      <c r="D28" s="24">
        <v>908369</v>
      </c>
      <c r="E28" s="22">
        <v>1795.391329</v>
      </c>
      <c r="F28" s="23">
        <v>1.30422263975146</v>
      </c>
    </row>
    <row r="29" spans="1:6" x14ac:dyDescent="0.2">
      <c r="A29" s="21" t="s">
        <v>412</v>
      </c>
      <c r="B29" s="21" t="s">
        <v>411</v>
      </c>
      <c r="C29" s="21" t="s">
        <v>159</v>
      </c>
      <c r="D29" s="24">
        <v>74055</v>
      </c>
      <c r="E29" s="22">
        <v>1478.3969930000001</v>
      </c>
      <c r="F29" s="23">
        <v>1.07394905927558</v>
      </c>
    </row>
    <row r="30" spans="1:6" x14ac:dyDescent="0.2">
      <c r="A30" s="21" t="s">
        <v>414</v>
      </c>
      <c r="B30" s="21" t="s">
        <v>413</v>
      </c>
      <c r="C30" s="21" t="s">
        <v>86</v>
      </c>
      <c r="D30" s="24">
        <v>30830</v>
      </c>
      <c r="E30" s="22">
        <v>1228.4367649999999</v>
      </c>
      <c r="F30" s="23">
        <v>0.89237093581621596</v>
      </c>
    </row>
    <row r="31" spans="1:6" x14ac:dyDescent="0.2">
      <c r="A31" s="21" t="s">
        <v>416</v>
      </c>
      <c r="B31" s="21" t="s">
        <v>415</v>
      </c>
      <c r="C31" s="21" t="s">
        <v>147</v>
      </c>
      <c r="D31" s="24">
        <v>263463</v>
      </c>
      <c r="E31" s="22">
        <v>1060.83377</v>
      </c>
      <c r="F31" s="23">
        <v>0.770619417337566</v>
      </c>
    </row>
    <row r="32" spans="1:6" x14ac:dyDescent="0.2">
      <c r="A32" s="21" t="s">
        <v>418</v>
      </c>
      <c r="B32" s="21" t="s">
        <v>417</v>
      </c>
      <c r="C32" s="21" t="s">
        <v>159</v>
      </c>
      <c r="D32" s="24">
        <v>139338</v>
      </c>
      <c r="E32" s="22">
        <v>1054.649322</v>
      </c>
      <c r="F32" s="23">
        <v>0.76612686077583902</v>
      </c>
    </row>
    <row r="33" spans="1:9" x14ac:dyDescent="0.2">
      <c r="A33" s="21" t="s">
        <v>420</v>
      </c>
      <c r="B33" s="21" t="s">
        <v>419</v>
      </c>
      <c r="C33" s="21" t="s">
        <v>356</v>
      </c>
      <c r="D33" s="24">
        <v>60839</v>
      </c>
      <c r="E33" s="22">
        <v>978.07818350000002</v>
      </c>
      <c r="F33" s="23">
        <v>0.71050343719672004</v>
      </c>
    </row>
    <row r="34" spans="1:9" x14ac:dyDescent="0.2">
      <c r="A34" s="21" t="s">
        <v>422</v>
      </c>
      <c r="B34" s="21" t="s">
        <v>421</v>
      </c>
      <c r="C34" s="21" t="s">
        <v>86</v>
      </c>
      <c r="D34" s="24">
        <v>15835</v>
      </c>
      <c r="E34" s="22">
        <v>781.99563999999998</v>
      </c>
      <c r="F34" s="23">
        <v>0.56806357555653297</v>
      </c>
    </row>
    <row r="35" spans="1:9" x14ac:dyDescent="0.2">
      <c r="A35" s="21" t="s">
        <v>424</v>
      </c>
      <c r="B35" s="21" t="s">
        <v>423</v>
      </c>
      <c r="C35" s="21" t="s">
        <v>179</v>
      </c>
      <c r="D35" s="24">
        <v>596994</v>
      </c>
      <c r="E35" s="22">
        <v>513.11634300000003</v>
      </c>
      <c r="F35" s="23">
        <v>0.37274210950980802</v>
      </c>
    </row>
    <row r="36" spans="1:9" x14ac:dyDescent="0.2">
      <c r="A36" s="21" t="s">
        <v>426</v>
      </c>
      <c r="B36" s="21" t="s">
        <v>425</v>
      </c>
      <c r="C36" s="21" t="s">
        <v>86</v>
      </c>
      <c r="D36" s="24">
        <v>63629</v>
      </c>
      <c r="E36" s="22">
        <v>73.523309499999996</v>
      </c>
      <c r="F36" s="23">
        <v>5.3409395071972003E-2</v>
      </c>
    </row>
    <row r="37" spans="1:9" x14ac:dyDescent="0.2">
      <c r="A37" s="20" t="s">
        <v>24</v>
      </c>
      <c r="B37" s="20"/>
      <c r="C37" s="20"/>
      <c r="D37" s="20"/>
      <c r="E37" s="25">
        <f>SUM(E7:E36)</f>
        <v>109379.47027100003</v>
      </c>
      <c r="F37" s="26">
        <f>SUM(F7:F36)</f>
        <v>79.456316373610164</v>
      </c>
      <c r="G37" s="14"/>
      <c r="H37" s="14"/>
      <c r="I37" s="14"/>
    </row>
    <row r="38" spans="1:9" x14ac:dyDescent="0.2">
      <c r="A38" s="21"/>
      <c r="B38" s="21"/>
      <c r="C38" s="21"/>
      <c r="D38" s="21"/>
      <c r="E38" s="22"/>
      <c r="F38" s="23"/>
    </row>
    <row r="39" spans="1:9" x14ac:dyDescent="0.2">
      <c r="A39" s="20" t="s">
        <v>353</v>
      </c>
      <c r="B39" s="21"/>
      <c r="C39" s="21"/>
      <c r="D39" s="21"/>
      <c r="E39" s="22"/>
      <c r="F39" s="23"/>
    </row>
    <row r="40" spans="1:9" x14ac:dyDescent="0.2">
      <c r="A40" s="21" t="s">
        <v>367</v>
      </c>
      <c r="B40" s="21" t="s">
        <v>366</v>
      </c>
      <c r="C40" s="21" t="s">
        <v>159</v>
      </c>
      <c r="D40" s="24">
        <v>49633</v>
      </c>
      <c r="E40" s="22">
        <v>3032.1781860000001</v>
      </c>
      <c r="F40" s="23">
        <v>2.2026593166985999</v>
      </c>
    </row>
    <row r="41" spans="1:9" x14ac:dyDescent="0.2">
      <c r="A41" s="21" t="s">
        <v>428</v>
      </c>
      <c r="B41" s="21" t="s">
        <v>427</v>
      </c>
      <c r="C41" s="21" t="s">
        <v>159</v>
      </c>
      <c r="D41" s="24">
        <v>94899</v>
      </c>
      <c r="E41" s="22">
        <v>1440.492671</v>
      </c>
      <c r="F41" s="23">
        <v>1.04641429618615</v>
      </c>
    </row>
    <row r="42" spans="1:9" x14ac:dyDescent="0.2">
      <c r="A42" s="21" t="s">
        <v>430</v>
      </c>
      <c r="B42" s="21" t="s">
        <v>429</v>
      </c>
      <c r="C42" s="21" t="s">
        <v>107</v>
      </c>
      <c r="D42" s="24">
        <v>9314</v>
      </c>
      <c r="E42" s="22">
        <v>1400.4386469999999</v>
      </c>
      <c r="F42" s="23">
        <v>1.01731792924366</v>
      </c>
    </row>
    <row r="43" spans="1:9" x14ac:dyDescent="0.2">
      <c r="A43" s="21" t="s">
        <v>432</v>
      </c>
      <c r="B43" s="21" t="s">
        <v>431</v>
      </c>
      <c r="C43" s="21" t="s">
        <v>86</v>
      </c>
      <c r="D43" s="24">
        <v>3349</v>
      </c>
      <c r="E43" s="22">
        <v>1355.5495880000001</v>
      </c>
      <c r="F43" s="23">
        <v>0.98470925720694003</v>
      </c>
    </row>
    <row r="44" spans="1:9" x14ac:dyDescent="0.2">
      <c r="A44" s="21" t="s">
        <v>434</v>
      </c>
      <c r="B44" s="21" t="s">
        <v>433</v>
      </c>
      <c r="C44" s="21" t="s">
        <v>86</v>
      </c>
      <c r="D44" s="24">
        <v>3698</v>
      </c>
      <c r="E44" s="22">
        <v>1296.879232</v>
      </c>
      <c r="F44" s="23">
        <v>0.94208946432863805</v>
      </c>
    </row>
    <row r="45" spans="1:9" x14ac:dyDescent="0.2">
      <c r="A45" s="21" t="s">
        <v>436</v>
      </c>
      <c r="B45" s="21" t="s">
        <v>435</v>
      </c>
      <c r="C45" s="21" t="s">
        <v>86</v>
      </c>
      <c r="D45" s="24">
        <v>9392</v>
      </c>
      <c r="E45" s="22">
        <v>1181.6071959999999</v>
      </c>
      <c r="F45" s="23">
        <v>0.85835262286512104</v>
      </c>
    </row>
    <row r="46" spans="1:9" x14ac:dyDescent="0.2">
      <c r="A46" s="21" t="s">
        <v>438</v>
      </c>
      <c r="B46" s="21" t="s">
        <v>437</v>
      </c>
      <c r="C46" s="21" t="s">
        <v>356</v>
      </c>
      <c r="D46" s="24">
        <v>6859</v>
      </c>
      <c r="E46" s="22">
        <v>980.42358200000001</v>
      </c>
      <c r="F46" s="23">
        <v>0.71220720047859098</v>
      </c>
    </row>
    <row r="47" spans="1:9" x14ac:dyDescent="0.2">
      <c r="A47" s="21" t="s">
        <v>440</v>
      </c>
      <c r="B47" s="21" t="s">
        <v>439</v>
      </c>
      <c r="C47" s="21" t="s">
        <v>107</v>
      </c>
      <c r="D47" s="24">
        <v>111883</v>
      </c>
      <c r="E47" s="22">
        <v>837.18980810000005</v>
      </c>
      <c r="F47" s="23">
        <v>0.608158168003052</v>
      </c>
    </row>
    <row r="48" spans="1:9" x14ac:dyDescent="0.2">
      <c r="A48" s="21" t="s">
        <v>442</v>
      </c>
      <c r="B48" s="21" t="s">
        <v>441</v>
      </c>
      <c r="C48" s="21" t="s">
        <v>86</v>
      </c>
      <c r="D48" s="24">
        <v>25217</v>
      </c>
      <c r="E48" s="22">
        <v>816.00851220000004</v>
      </c>
      <c r="F48" s="23">
        <v>0.59277148031784299</v>
      </c>
    </row>
    <row r="49" spans="1:9" x14ac:dyDescent="0.2">
      <c r="A49" s="21" t="s">
        <v>444</v>
      </c>
      <c r="B49" s="21" t="s">
        <v>443</v>
      </c>
      <c r="C49" s="21" t="s">
        <v>86</v>
      </c>
      <c r="D49" s="24">
        <v>7250</v>
      </c>
      <c r="E49" s="22">
        <v>395.05354440000002</v>
      </c>
      <c r="F49" s="23">
        <v>0.28697797978534201</v>
      </c>
    </row>
    <row r="50" spans="1:9" x14ac:dyDescent="0.2">
      <c r="A50" s="20" t="s">
        <v>24</v>
      </c>
      <c r="B50" s="20"/>
      <c r="C50" s="20"/>
      <c r="D50" s="20"/>
      <c r="E50" s="25">
        <f>SUM(E39:E49)</f>
        <v>12735.820966699997</v>
      </c>
      <c r="F50" s="26">
        <f>SUM(F39:F49)</f>
        <v>9.2516577151139394</v>
      </c>
      <c r="G50" s="14"/>
      <c r="H50" s="14"/>
      <c r="I50" s="14"/>
    </row>
    <row r="51" spans="1:9" x14ac:dyDescent="0.2">
      <c r="A51" s="21"/>
      <c r="B51" s="21"/>
      <c r="C51" s="21"/>
      <c r="D51" s="21"/>
      <c r="E51" s="22"/>
      <c r="F51" s="23"/>
    </row>
    <row r="52" spans="1:9" x14ac:dyDescent="0.2">
      <c r="A52" s="20" t="s">
        <v>383</v>
      </c>
      <c r="B52" s="21"/>
      <c r="C52" s="21"/>
      <c r="D52" s="21"/>
      <c r="E52" s="22"/>
      <c r="F52" s="23"/>
    </row>
    <row r="53" spans="1:9" x14ac:dyDescent="0.2">
      <c r="A53" s="21" t="s">
        <v>446</v>
      </c>
      <c r="B53" s="21" t="s">
        <v>445</v>
      </c>
      <c r="C53" s="21" t="s">
        <v>386</v>
      </c>
      <c r="D53" s="24">
        <v>175810.12400000001</v>
      </c>
      <c r="E53" s="22">
        <v>9777.760354</v>
      </c>
      <c r="F53" s="23">
        <v>7.1028394833865702</v>
      </c>
    </row>
    <row r="54" spans="1:9" x14ac:dyDescent="0.2">
      <c r="A54" s="20" t="s">
        <v>24</v>
      </c>
      <c r="B54" s="20"/>
      <c r="C54" s="20"/>
      <c r="D54" s="20"/>
      <c r="E54" s="25">
        <f>SUM(E53:E53)</f>
        <v>9777.760354</v>
      </c>
      <c r="F54" s="26">
        <f>SUM(F53:F53)</f>
        <v>7.1028394833865702</v>
      </c>
      <c r="G54" s="14"/>
      <c r="H54" s="14"/>
      <c r="I54" s="14"/>
    </row>
    <row r="55" spans="1:9" x14ac:dyDescent="0.2">
      <c r="A55" s="21"/>
      <c r="B55" s="21"/>
      <c r="C55" s="21"/>
      <c r="D55" s="21"/>
      <c r="E55" s="22"/>
      <c r="F55" s="23"/>
    </row>
    <row r="56" spans="1:9" x14ac:dyDescent="0.2">
      <c r="A56" s="20" t="s">
        <v>27</v>
      </c>
      <c r="B56" s="20"/>
      <c r="C56" s="20"/>
      <c r="D56" s="20"/>
      <c r="E56" s="25">
        <f>E37+E50+E54</f>
        <v>131893.05159170003</v>
      </c>
      <c r="F56" s="26">
        <f>F37+F50+F54</f>
        <v>95.810813572110675</v>
      </c>
      <c r="G56" s="14"/>
      <c r="H56" s="14"/>
      <c r="I56" s="14"/>
    </row>
    <row r="57" spans="1:9" x14ac:dyDescent="0.2">
      <c r="A57" s="20"/>
      <c r="B57" s="20"/>
      <c r="C57" s="20"/>
      <c r="D57" s="20"/>
      <c r="E57" s="25"/>
      <c r="F57" s="26"/>
      <c r="G57" s="14"/>
      <c r="H57" s="14"/>
      <c r="I57" s="14"/>
    </row>
    <row r="58" spans="1:9" x14ac:dyDescent="0.2">
      <c r="A58" s="20" t="s">
        <v>29</v>
      </c>
      <c r="B58" s="20"/>
      <c r="C58" s="20"/>
      <c r="D58" s="20"/>
      <c r="E58" s="25">
        <f>E60-(E37+E50+E54)</f>
        <v>5766.8290358999802</v>
      </c>
      <c r="F58" s="26">
        <f>F60-(F37+F50+F54)</f>
        <v>4.1891864278893252</v>
      </c>
      <c r="G58" s="14"/>
      <c r="H58" s="14"/>
      <c r="I58" s="14"/>
    </row>
    <row r="59" spans="1:9" x14ac:dyDescent="0.2">
      <c r="A59" s="20"/>
      <c r="B59" s="20"/>
      <c r="C59" s="20"/>
      <c r="D59" s="20"/>
      <c r="E59" s="25"/>
      <c r="F59" s="26"/>
      <c r="G59" s="14"/>
      <c r="H59" s="14"/>
      <c r="I59" s="14"/>
    </row>
    <row r="60" spans="1:9" x14ac:dyDescent="0.2">
      <c r="A60" s="27" t="s">
        <v>28</v>
      </c>
      <c r="B60" s="27"/>
      <c r="C60" s="27"/>
      <c r="D60" s="27"/>
      <c r="E60" s="28">
        <v>137659.88062760001</v>
      </c>
      <c r="F60" s="29">
        <v>100</v>
      </c>
      <c r="G60" s="14"/>
      <c r="H60" s="14"/>
      <c r="I60" s="14"/>
    </row>
    <row r="62" spans="1:9" x14ac:dyDescent="0.2">
      <c r="A62" s="14" t="s">
        <v>31</v>
      </c>
    </row>
    <row r="63" spans="1:9" x14ac:dyDescent="0.2">
      <c r="A63" s="14" t="s">
        <v>32</v>
      </c>
    </row>
    <row r="64" spans="1:9" x14ac:dyDescent="0.2">
      <c r="A64" s="14" t="s">
        <v>33</v>
      </c>
      <c r="B64" s="14"/>
      <c r="C64" s="30" t="s">
        <v>834</v>
      </c>
      <c r="D64" s="14" t="s">
        <v>1184</v>
      </c>
    </row>
    <row r="65" spans="1:4" x14ac:dyDescent="0.2">
      <c r="A65" s="7" t="s">
        <v>54</v>
      </c>
      <c r="C65" s="31">
        <v>366.51609999999999</v>
      </c>
      <c r="D65" s="31">
        <v>452.6062</v>
      </c>
    </row>
    <row r="66" spans="1:4" x14ac:dyDescent="0.2">
      <c r="A66" s="7" t="s">
        <v>72</v>
      </c>
      <c r="C66" s="31">
        <v>41.0015</v>
      </c>
      <c r="D66" s="31">
        <v>46.393900000000002</v>
      </c>
    </row>
    <row r="67" spans="1:4" x14ac:dyDescent="0.2">
      <c r="A67" s="7" t="s">
        <v>55</v>
      </c>
      <c r="C67" s="31">
        <v>396.21350000000001</v>
      </c>
      <c r="D67" s="31">
        <v>491.6567</v>
      </c>
    </row>
    <row r="68" spans="1:4" x14ac:dyDescent="0.2">
      <c r="A68" s="7" t="s">
        <v>73</v>
      </c>
      <c r="C68" s="31">
        <v>45.185400000000001</v>
      </c>
      <c r="D68" s="31">
        <v>51.2029</v>
      </c>
    </row>
    <row r="69" spans="1:4" x14ac:dyDescent="0.2">
      <c r="C69" s="31"/>
      <c r="D69" s="31"/>
    </row>
    <row r="70" spans="1:4" x14ac:dyDescent="0.2">
      <c r="A70" s="7" t="s">
        <v>835</v>
      </c>
    </row>
    <row r="72" spans="1:4" x14ac:dyDescent="0.2">
      <c r="A72" s="14" t="s">
        <v>35</v>
      </c>
    </row>
    <row r="73" spans="1:4" x14ac:dyDescent="0.2">
      <c r="A73" s="124" t="s">
        <v>36</v>
      </c>
      <c r="B73" s="125"/>
      <c r="C73" s="32" t="s">
        <v>37</v>
      </c>
    </row>
    <row r="74" spans="1:4" x14ac:dyDescent="0.2">
      <c r="A74" s="120" t="s">
        <v>72</v>
      </c>
      <c r="B74" s="121"/>
      <c r="C74" s="33">
        <v>3.5</v>
      </c>
    </row>
    <row r="75" spans="1:4" x14ac:dyDescent="0.2">
      <c r="A75" s="120" t="s">
        <v>73</v>
      </c>
      <c r="B75" s="121"/>
      <c r="C75" s="33">
        <v>4</v>
      </c>
    </row>
    <row r="76" spans="1:4" x14ac:dyDescent="0.2">
      <c r="A76" s="7" t="s">
        <v>38</v>
      </c>
    </row>
    <row r="77" spans="1:4" x14ac:dyDescent="0.2">
      <c r="A77" s="7" t="s">
        <v>39</v>
      </c>
    </row>
    <row r="79" spans="1:4" x14ac:dyDescent="0.2">
      <c r="A79" s="14" t="s">
        <v>276</v>
      </c>
      <c r="D79" s="49">
        <v>0.1462</v>
      </c>
    </row>
    <row r="81" spans="1:4" x14ac:dyDescent="0.2">
      <c r="A81" s="129" t="s">
        <v>820</v>
      </c>
      <c r="B81" s="129"/>
      <c r="C81" s="129"/>
      <c r="D81" s="30" t="s">
        <v>41</v>
      </c>
    </row>
    <row r="83" spans="1:4" x14ac:dyDescent="0.2">
      <c r="A83" s="14" t="s">
        <v>794</v>
      </c>
    </row>
    <row r="84" spans="1:4" x14ac:dyDescent="0.2">
      <c r="A84" s="14"/>
    </row>
    <row r="85" spans="1:4" x14ac:dyDescent="0.2">
      <c r="A85" s="53" t="s">
        <v>789</v>
      </c>
    </row>
    <row r="86" spans="1:4" x14ac:dyDescent="0.2">
      <c r="A86" s="54"/>
    </row>
    <row r="87" spans="1:4" x14ac:dyDescent="0.2">
      <c r="A87" s="55"/>
    </row>
    <row r="88" spans="1:4" x14ac:dyDescent="0.2">
      <c r="A88" s="55"/>
    </row>
    <row r="89" spans="1:4" x14ac:dyDescent="0.2">
      <c r="A89" s="55"/>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3" t="s">
        <v>799</v>
      </c>
    </row>
    <row r="100" spans="1:1" x14ac:dyDescent="0.2">
      <c r="A100" s="55"/>
    </row>
    <row r="101" spans="1:1" x14ac:dyDescent="0.2">
      <c r="A101" s="53" t="s">
        <v>790</v>
      </c>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sheetData>
  <mergeCells count="5">
    <mergeCell ref="A1:F1"/>
    <mergeCell ref="A73:B73"/>
    <mergeCell ref="A74:B74"/>
    <mergeCell ref="A75:B75"/>
    <mergeCell ref="A81:C81"/>
  </mergeCells>
  <conditionalFormatting sqref="F2:F3 F216:F65538">
    <cfRule type="cellIs" dxfId="51" priority="2" stopIfTrue="1" operator="between">
      <formula>0.009</formula>
      <formula>-0.009</formula>
    </cfRule>
  </conditionalFormatting>
  <conditionalFormatting sqref="F5:F115">
    <cfRule type="cellIs" dxfId="50" priority="1" stopIfTrue="1" operator="between">
      <formula>0.009</formula>
      <formula>-0.009</formula>
    </cfRule>
  </conditionalFormatting>
  <pageMargins left="0.7" right="0.7" top="0.75" bottom="0.75" header="0.3" footer="0.3"/>
  <pageSetup paperSize="9" scale="49" orientation="portrait" r:id="rId1"/>
  <headerFooter>
    <oddFooter>&amp;C&amp;1#&amp;"Calibri"&amp;10&amp;K000000PUBLIC</oddFooter>
    <evenFooter>&amp;LPUBLIC</evenFooter>
    <firstFooter>&amp;LPUBLIC</firstFooter>
  </headerFooter>
  <rowBreaks count="1" manualBreakCount="1">
    <brk id="115" max="7" man="1"/>
  </rowBreaks>
  <colBreaks count="1" manualBreakCount="1">
    <brk id="8"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67"/>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42.85546875" style="7" bestFit="1" customWidth="1"/>
    <col min="3" max="3" width="25.5703125" style="7" bestFit="1" customWidth="1"/>
    <col min="4" max="4" width="15.42578125" style="7" bestFit="1" customWidth="1"/>
    <col min="5" max="5" width="23" style="10" customWidth="1"/>
    <col min="6" max="6" width="13.5703125" style="11" bestFit="1" customWidth="1"/>
    <col min="7" max="16384" width="9.140625" style="7"/>
  </cols>
  <sheetData>
    <row r="1" spans="1:7" s="1" customFormat="1" ht="15" customHeight="1" x14ac:dyDescent="0.2">
      <c r="A1" s="122" t="s">
        <v>14</v>
      </c>
      <c r="B1" s="123"/>
      <c r="C1" s="123"/>
      <c r="D1" s="123"/>
      <c r="E1" s="123"/>
      <c r="F1" s="123"/>
      <c r="G1" s="123"/>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75</v>
      </c>
      <c r="B5" s="17"/>
      <c r="C5" s="17"/>
      <c r="D5" s="17"/>
      <c r="E5" s="18"/>
      <c r="F5" s="19"/>
      <c r="G5" s="18"/>
    </row>
    <row r="6" spans="1:7" x14ac:dyDescent="0.2">
      <c r="A6" s="20" t="s">
        <v>51</v>
      </c>
      <c r="B6" s="21"/>
      <c r="C6" s="21"/>
      <c r="D6" s="21"/>
      <c r="E6" s="22"/>
      <c r="F6" s="23"/>
      <c r="G6" s="22"/>
    </row>
    <row r="7" spans="1:7" x14ac:dyDescent="0.2">
      <c r="A7" s="21" t="s">
        <v>448</v>
      </c>
      <c r="B7" s="21" t="s">
        <v>447</v>
      </c>
      <c r="C7" s="21" t="s">
        <v>78</v>
      </c>
      <c r="D7" s="24">
        <v>48064081</v>
      </c>
      <c r="E7" s="22">
        <v>44483.306969999998</v>
      </c>
      <c r="F7" s="23">
        <v>3.8548255676232301</v>
      </c>
      <c r="G7" s="22"/>
    </row>
    <row r="8" spans="1:7" x14ac:dyDescent="0.2">
      <c r="A8" s="21" t="s">
        <v>450</v>
      </c>
      <c r="B8" s="21" t="s">
        <v>449</v>
      </c>
      <c r="C8" s="21" t="s">
        <v>317</v>
      </c>
      <c r="D8" s="24">
        <v>4668691</v>
      </c>
      <c r="E8" s="22">
        <v>43666.266920000002</v>
      </c>
      <c r="F8" s="23">
        <v>3.7840226734805702</v>
      </c>
      <c r="G8" s="22"/>
    </row>
    <row r="9" spans="1:7" x14ac:dyDescent="0.2">
      <c r="A9" s="21" t="s">
        <v>452</v>
      </c>
      <c r="B9" s="21" t="s">
        <v>451</v>
      </c>
      <c r="C9" s="21" t="s">
        <v>154</v>
      </c>
      <c r="D9" s="24">
        <v>8763469</v>
      </c>
      <c r="E9" s="22">
        <v>37490.12038</v>
      </c>
      <c r="F9" s="23">
        <v>3.2488113950601898</v>
      </c>
      <c r="G9" s="22"/>
    </row>
    <row r="10" spans="1:7" x14ac:dyDescent="0.2">
      <c r="A10" s="21" t="s">
        <v>454</v>
      </c>
      <c r="B10" s="21" t="s">
        <v>453</v>
      </c>
      <c r="C10" s="21" t="s">
        <v>342</v>
      </c>
      <c r="D10" s="24">
        <v>892402</v>
      </c>
      <c r="E10" s="22">
        <v>29891.897389999998</v>
      </c>
      <c r="F10" s="23">
        <v>2.5903660984884298</v>
      </c>
      <c r="G10" s="22"/>
    </row>
    <row r="11" spans="1:7" x14ac:dyDescent="0.2">
      <c r="A11" s="21" t="s">
        <v>456</v>
      </c>
      <c r="B11" s="21" t="s">
        <v>455</v>
      </c>
      <c r="C11" s="21" t="s">
        <v>457</v>
      </c>
      <c r="D11" s="24">
        <v>1387967</v>
      </c>
      <c r="E11" s="22">
        <v>29501.238590000001</v>
      </c>
      <c r="F11" s="23">
        <v>2.5565124659005298</v>
      </c>
      <c r="G11" s="22"/>
    </row>
    <row r="12" spans="1:7" x14ac:dyDescent="0.2">
      <c r="A12" s="21" t="s">
        <v>459</v>
      </c>
      <c r="B12" s="21" t="s">
        <v>458</v>
      </c>
      <c r="C12" s="21" t="s">
        <v>78</v>
      </c>
      <c r="D12" s="24">
        <v>15398917</v>
      </c>
      <c r="E12" s="22">
        <v>28133.821360000002</v>
      </c>
      <c r="F12" s="23">
        <v>2.4380150955641202</v>
      </c>
      <c r="G12" s="22"/>
    </row>
    <row r="13" spans="1:7" x14ac:dyDescent="0.2">
      <c r="A13" s="21" t="s">
        <v>461</v>
      </c>
      <c r="B13" s="21" t="s">
        <v>460</v>
      </c>
      <c r="C13" s="21" t="s">
        <v>130</v>
      </c>
      <c r="D13" s="24">
        <v>6488964</v>
      </c>
      <c r="E13" s="22">
        <v>26559.32965</v>
      </c>
      <c r="F13" s="23">
        <v>2.3015731061272202</v>
      </c>
      <c r="G13" s="22"/>
    </row>
    <row r="14" spans="1:7" x14ac:dyDescent="0.2">
      <c r="A14" s="21" t="s">
        <v>463</v>
      </c>
      <c r="B14" s="21" t="s">
        <v>462</v>
      </c>
      <c r="C14" s="21" t="s">
        <v>86</v>
      </c>
      <c r="D14" s="24">
        <v>1772610</v>
      </c>
      <c r="E14" s="22">
        <v>26348.07504</v>
      </c>
      <c r="F14" s="23">
        <v>2.2832662461526398</v>
      </c>
      <c r="G14" s="22"/>
    </row>
    <row r="15" spans="1:7" x14ac:dyDescent="0.2">
      <c r="A15" s="21" t="s">
        <v>77</v>
      </c>
      <c r="B15" s="21" t="s">
        <v>76</v>
      </c>
      <c r="C15" s="21" t="s">
        <v>78</v>
      </c>
      <c r="D15" s="24">
        <v>2259945</v>
      </c>
      <c r="E15" s="22">
        <v>24707.97869</v>
      </c>
      <c r="F15" s="23">
        <v>2.1411391028714699</v>
      </c>
      <c r="G15" s="22"/>
    </row>
    <row r="16" spans="1:7" x14ac:dyDescent="0.2">
      <c r="A16" s="21" t="s">
        <v>465</v>
      </c>
      <c r="B16" s="21" t="s">
        <v>464</v>
      </c>
      <c r="C16" s="21" t="s">
        <v>104</v>
      </c>
      <c r="D16" s="24">
        <v>1448723</v>
      </c>
      <c r="E16" s="22">
        <v>23909.724389999999</v>
      </c>
      <c r="F16" s="23">
        <v>2.0719641405157998</v>
      </c>
      <c r="G16" s="22"/>
    </row>
    <row r="17" spans="1:7" x14ac:dyDescent="0.2">
      <c r="A17" s="21" t="s">
        <v>467</v>
      </c>
      <c r="B17" s="21" t="s">
        <v>466</v>
      </c>
      <c r="C17" s="21" t="s">
        <v>110</v>
      </c>
      <c r="D17" s="24">
        <v>1812883</v>
      </c>
      <c r="E17" s="22">
        <v>22993.701529999998</v>
      </c>
      <c r="F17" s="23">
        <v>1.9925836137119699</v>
      </c>
      <c r="G17" s="22"/>
    </row>
    <row r="18" spans="1:7" x14ac:dyDescent="0.2">
      <c r="A18" s="21" t="s">
        <v>469</v>
      </c>
      <c r="B18" s="21" t="s">
        <v>468</v>
      </c>
      <c r="C18" s="21" t="s">
        <v>154</v>
      </c>
      <c r="D18" s="24">
        <v>1605632</v>
      </c>
      <c r="E18" s="22">
        <v>20450.93478</v>
      </c>
      <c r="F18" s="23">
        <v>1.7722330384498199</v>
      </c>
      <c r="G18" s="22"/>
    </row>
    <row r="19" spans="1:7" x14ac:dyDescent="0.2">
      <c r="A19" s="21" t="s">
        <v>471</v>
      </c>
      <c r="B19" s="21" t="s">
        <v>470</v>
      </c>
      <c r="C19" s="21" t="s">
        <v>317</v>
      </c>
      <c r="D19" s="24">
        <v>1366243</v>
      </c>
      <c r="E19" s="22">
        <v>19793.445459999999</v>
      </c>
      <c r="F19" s="23">
        <v>1.71525645973267</v>
      </c>
      <c r="G19" s="22"/>
    </row>
    <row r="20" spans="1:7" x14ac:dyDescent="0.2">
      <c r="A20" s="21" t="s">
        <v>250</v>
      </c>
      <c r="B20" s="21" t="s">
        <v>249</v>
      </c>
      <c r="C20" s="21" t="s">
        <v>170</v>
      </c>
      <c r="D20" s="24">
        <v>2098727</v>
      </c>
      <c r="E20" s="22">
        <v>18378.552339999998</v>
      </c>
      <c r="F20" s="23">
        <v>1.5926449331636501</v>
      </c>
      <c r="G20" s="22"/>
    </row>
    <row r="21" spans="1:7" x14ac:dyDescent="0.2">
      <c r="A21" s="21" t="s">
        <v>412</v>
      </c>
      <c r="B21" s="21" t="s">
        <v>411</v>
      </c>
      <c r="C21" s="21" t="s">
        <v>159</v>
      </c>
      <c r="D21" s="24">
        <v>910911</v>
      </c>
      <c r="E21" s="22">
        <v>18184.971750000001</v>
      </c>
      <c r="F21" s="23">
        <v>1.57586966489884</v>
      </c>
      <c r="G21" s="22"/>
    </row>
    <row r="22" spans="1:7" x14ac:dyDescent="0.2">
      <c r="A22" s="21" t="s">
        <v>109</v>
      </c>
      <c r="B22" s="21" t="s">
        <v>108</v>
      </c>
      <c r="C22" s="21" t="s">
        <v>110</v>
      </c>
      <c r="D22" s="24">
        <v>2108245</v>
      </c>
      <c r="E22" s="22">
        <v>18119.31165</v>
      </c>
      <c r="F22" s="23">
        <v>1.57017970501291</v>
      </c>
      <c r="G22" s="22"/>
    </row>
    <row r="23" spans="1:7" x14ac:dyDescent="0.2">
      <c r="A23" s="21" t="s">
        <v>402</v>
      </c>
      <c r="B23" s="21" t="s">
        <v>401</v>
      </c>
      <c r="C23" s="21" t="s">
        <v>86</v>
      </c>
      <c r="D23" s="24">
        <v>1631444</v>
      </c>
      <c r="E23" s="22">
        <v>17893.677790000002</v>
      </c>
      <c r="F23" s="23">
        <v>1.5506267708518799</v>
      </c>
      <c r="G23" s="22"/>
    </row>
    <row r="24" spans="1:7" x14ac:dyDescent="0.2">
      <c r="A24" s="21" t="s">
        <v>324</v>
      </c>
      <c r="B24" s="21" t="s">
        <v>323</v>
      </c>
      <c r="C24" s="21" t="s">
        <v>86</v>
      </c>
      <c r="D24" s="24">
        <v>2932033</v>
      </c>
      <c r="E24" s="22">
        <v>17790.110229999998</v>
      </c>
      <c r="F24" s="23">
        <v>1.5416518338371099</v>
      </c>
      <c r="G24" s="22"/>
    </row>
    <row r="25" spans="1:7" x14ac:dyDescent="0.2">
      <c r="A25" s="21" t="s">
        <v>473</v>
      </c>
      <c r="B25" s="21" t="s">
        <v>472</v>
      </c>
      <c r="C25" s="21" t="s">
        <v>474</v>
      </c>
      <c r="D25" s="24">
        <v>2060963</v>
      </c>
      <c r="E25" s="22">
        <v>17156.486489999999</v>
      </c>
      <c r="F25" s="23">
        <v>1.4867433938047101</v>
      </c>
      <c r="G25" s="22"/>
    </row>
    <row r="26" spans="1:7" x14ac:dyDescent="0.2">
      <c r="A26" s="21" t="s">
        <v>187</v>
      </c>
      <c r="B26" s="21" t="s">
        <v>186</v>
      </c>
      <c r="C26" s="21" t="s">
        <v>188</v>
      </c>
      <c r="D26" s="24">
        <v>3873178</v>
      </c>
      <c r="E26" s="22">
        <v>17040.046610000001</v>
      </c>
      <c r="F26" s="23">
        <v>1.4766529698437001</v>
      </c>
      <c r="G26" s="22"/>
    </row>
    <row r="27" spans="1:7" x14ac:dyDescent="0.2">
      <c r="A27" s="21" t="s">
        <v>476</v>
      </c>
      <c r="B27" s="21" t="s">
        <v>475</v>
      </c>
      <c r="C27" s="21" t="s">
        <v>83</v>
      </c>
      <c r="D27" s="24">
        <v>1667750</v>
      </c>
      <c r="E27" s="22">
        <v>17034.398499999999</v>
      </c>
      <c r="F27" s="23">
        <v>1.4761635170507399</v>
      </c>
      <c r="G27" s="22"/>
    </row>
    <row r="28" spans="1:7" x14ac:dyDescent="0.2">
      <c r="A28" s="21" t="s">
        <v>478</v>
      </c>
      <c r="B28" s="21" t="s">
        <v>477</v>
      </c>
      <c r="C28" s="21" t="s">
        <v>136</v>
      </c>
      <c r="D28" s="24">
        <v>2860279</v>
      </c>
      <c r="E28" s="22">
        <v>16769.815780000001</v>
      </c>
      <c r="F28" s="23">
        <v>1.4532353603268</v>
      </c>
      <c r="G28" s="22"/>
    </row>
    <row r="29" spans="1:7" x14ac:dyDescent="0.2">
      <c r="A29" s="21" t="s">
        <v>341</v>
      </c>
      <c r="B29" s="21" t="s">
        <v>340</v>
      </c>
      <c r="C29" s="21" t="s">
        <v>342</v>
      </c>
      <c r="D29" s="24">
        <v>2452684</v>
      </c>
      <c r="E29" s="22">
        <v>16570.3331</v>
      </c>
      <c r="F29" s="23">
        <v>1.4359486299207</v>
      </c>
      <c r="G29" s="22"/>
    </row>
    <row r="30" spans="1:7" x14ac:dyDescent="0.2">
      <c r="A30" s="21" t="s">
        <v>178</v>
      </c>
      <c r="B30" s="21" t="s">
        <v>177</v>
      </c>
      <c r="C30" s="21" t="s">
        <v>179</v>
      </c>
      <c r="D30" s="24">
        <v>553887</v>
      </c>
      <c r="E30" s="22">
        <v>15179.82712</v>
      </c>
      <c r="F30" s="23">
        <v>1.3154504392791699</v>
      </c>
      <c r="G30" s="22"/>
    </row>
    <row r="31" spans="1:7" x14ac:dyDescent="0.2">
      <c r="A31" s="21" t="s">
        <v>480</v>
      </c>
      <c r="B31" s="21" t="s">
        <v>479</v>
      </c>
      <c r="C31" s="21" t="s">
        <v>83</v>
      </c>
      <c r="D31" s="24">
        <v>1945174</v>
      </c>
      <c r="E31" s="22">
        <v>15011.880349999999</v>
      </c>
      <c r="F31" s="23">
        <v>1.3008965414893201</v>
      </c>
      <c r="G31" s="22"/>
    </row>
    <row r="32" spans="1:7" x14ac:dyDescent="0.2">
      <c r="A32" s="21" t="s">
        <v>80</v>
      </c>
      <c r="B32" s="21" t="s">
        <v>79</v>
      </c>
      <c r="C32" s="21" t="s">
        <v>78</v>
      </c>
      <c r="D32" s="24">
        <v>1036125</v>
      </c>
      <c r="E32" s="22">
        <v>15002.053879999999</v>
      </c>
      <c r="F32" s="23">
        <v>1.3000450012065601</v>
      </c>
      <c r="G32" s="22"/>
    </row>
    <row r="33" spans="1:7" x14ac:dyDescent="0.2">
      <c r="A33" s="21" t="s">
        <v>305</v>
      </c>
      <c r="B33" s="21" t="s">
        <v>304</v>
      </c>
      <c r="C33" s="21" t="s">
        <v>78</v>
      </c>
      <c r="D33" s="24">
        <v>12199095</v>
      </c>
      <c r="E33" s="22">
        <v>14565.719429999999</v>
      </c>
      <c r="F33" s="23">
        <v>1.2622332172259001</v>
      </c>
      <c r="G33" s="22"/>
    </row>
    <row r="34" spans="1:7" x14ac:dyDescent="0.2">
      <c r="A34" s="21" t="s">
        <v>482</v>
      </c>
      <c r="B34" s="21" t="s">
        <v>481</v>
      </c>
      <c r="C34" s="21" t="s">
        <v>457</v>
      </c>
      <c r="D34" s="24">
        <v>3214678</v>
      </c>
      <c r="E34" s="22">
        <v>14466.050999999999</v>
      </c>
      <c r="F34" s="23">
        <v>1.25359617024313</v>
      </c>
      <c r="G34" s="22"/>
    </row>
    <row r="35" spans="1:7" x14ac:dyDescent="0.2">
      <c r="A35" s="21" t="s">
        <v>172</v>
      </c>
      <c r="B35" s="21" t="s">
        <v>171</v>
      </c>
      <c r="C35" s="21" t="s">
        <v>104</v>
      </c>
      <c r="D35" s="24">
        <v>1710900</v>
      </c>
      <c r="E35" s="22">
        <v>14428.87515</v>
      </c>
      <c r="F35" s="23">
        <v>1.25037459282815</v>
      </c>
      <c r="G35" s="22"/>
    </row>
    <row r="36" spans="1:7" x14ac:dyDescent="0.2">
      <c r="A36" s="21" t="s">
        <v>484</v>
      </c>
      <c r="B36" s="21" t="s">
        <v>483</v>
      </c>
      <c r="C36" s="21" t="s">
        <v>359</v>
      </c>
      <c r="D36" s="24">
        <v>1267102</v>
      </c>
      <c r="E36" s="22">
        <v>14124.385990000001</v>
      </c>
      <c r="F36" s="23">
        <v>1.22398823176413</v>
      </c>
      <c r="G36" s="22"/>
    </row>
    <row r="37" spans="1:7" x14ac:dyDescent="0.2">
      <c r="A37" s="21" t="s">
        <v>486</v>
      </c>
      <c r="B37" s="21" t="s">
        <v>485</v>
      </c>
      <c r="C37" s="21" t="s">
        <v>110</v>
      </c>
      <c r="D37" s="24">
        <v>1393898</v>
      </c>
      <c r="E37" s="22">
        <v>13952.91898</v>
      </c>
      <c r="F37" s="23">
        <v>1.2091292777165401</v>
      </c>
      <c r="G37" s="22"/>
    </row>
    <row r="38" spans="1:7" x14ac:dyDescent="0.2">
      <c r="A38" s="21" t="s">
        <v>319</v>
      </c>
      <c r="B38" s="21" t="s">
        <v>318</v>
      </c>
      <c r="C38" s="21" t="s">
        <v>141</v>
      </c>
      <c r="D38" s="24">
        <v>13793660</v>
      </c>
      <c r="E38" s="22">
        <v>13828.14415</v>
      </c>
      <c r="F38" s="23">
        <v>1.19831656531627</v>
      </c>
      <c r="G38" s="22"/>
    </row>
    <row r="39" spans="1:7" x14ac:dyDescent="0.2">
      <c r="A39" s="21" t="s">
        <v>174</v>
      </c>
      <c r="B39" s="21" t="s">
        <v>173</v>
      </c>
      <c r="C39" s="21" t="s">
        <v>130</v>
      </c>
      <c r="D39" s="24">
        <v>790459</v>
      </c>
      <c r="E39" s="22">
        <v>13624.35132</v>
      </c>
      <c r="F39" s="23">
        <v>1.18065632678876</v>
      </c>
      <c r="G39" s="22"/>
    </row>
    <row r="40" spans="1:7" x14ac:dyDescent="0.2">
      <c r="A40" s="21" t="s">
        <v>488</v>
      </c>
      <c r="B40" s="21" t="s">
        <v>487</v>
      </c>
      <c r="C40" s="21" t="s">
        <v>489</v>
      </c>
      <c r="D40" s="24">
        <v>2674074</v>
      </c>
      <c r="E40" s="22">
        <v>13548.19592</v>
      </c>
      <c r="F40" s="23">
        <v>1.1740568672829601</v>
      </c>
      <c r="G40" s="22"/>
    </row>
    <row r="41" spans="1:7" x14ac:dyDescent="0.2">
      <c r="A41" s="21" t="s">
        <v>491</v>
      </c>
      <c r="B41" s="21" t="s">
        <v>490</v>
      </c>
      <c r="C41" s="21" t="s">
        <v>83</v>
      </c>
      <c r="D41" s="24">
        <v>5297684</v>
      </c>
      <c r="E41" s="22">
        <v>13048.19569</v>
      </c>
      <c r="F41" s="23">
        <v>1.13072794680227</v>
      </c>
      <c r="G41" s="22"/>
    </row>
    <row r="42" spans="1:7" x14ac:dyDescent="0.2">
      <c r="A42" s="21" t="s">
        <v>493</v>
      </c>
      <c r="B42" s="21" t="s">
        <v>492</v>
      </c>
      <c r="C42" s="21" t="s">
        <v>124</v>
      </c>
      <c r="D42" s="24">
        <v>9988074</v>
      </c>
      <c r="E42" s="22">
        <v>13039.430609999999</v>
      </c>
      <c r="F42" s="23">
        <v>1.1299683842430099</v>
      </c>
      <c r="G42" s="22"/>
    </row>
    <row r="43" spans="1:7" x14ac:dyDescent="0.2">
      <c r="A43" s="21" t="s">
        <v>495</v>
      </c>
      <c r="B43" s="21" t="s">
        <v>494</v>
      </c>
      <c r="C43" s="21" t="s">
        <v>380</v>
      </c>
      <c r="D43" s="24">
        <v>2748613</v>
      </c>
      <c r="E43" s="22">
        <v>12792.044900000001</v>
      </c>
      <c r="F43" s="23">
        <v>1.1085304825911499</v>
      </c>
      <c r="G43" s="22"/>
    </row>
    <row r="44" spans="1:7" x14ac:dyDescent="0.2">
      <c r="A44" s="21" t="s">
        <v>153</v>
      </c>
      <c r="B44" s="21" t="s">
        <v>152</v>
      </c>
      <c r="C44" s="21" t="s">
        <v>154</v>
      </c>
      <c r="D44" s="24">
        <v>4750000</v>
      </c>
      <c r="E44" s="22">
        <v>12706.25</v>
      </c>
      <c r="F44" s="23">
        <v>1.10109568521166</v>
      </c>
      <c r="G44" s="22"/>
    </row>
    <row r="45" spans="1:7" x14ac:dyDescent="0.2">
      <c r="A45" s="21" t="s">
        <v>350</v>
      </c>
      <c r="B45" s="21" t="s">
        <v>349</v>
      </c>
      <c r="C45" s="21" t="s">
        <v>110</v>
      </c>
      <c r="D45" s="24">
        <v>5096450</v>
      </c>
      <c r="E45" s="22">
        <v>12560.20103</v>
      </c>
      <c r="F45" s="23">
        <v>1.0884394026187101</v>
      </c>
      <c r="G45" s="22"/>
    </row>
    <row r="46" spans="1:7" x14ac:dyDescent="0.2">
      <c r="A46" s="21" t="s">
        <v>497</v>
      </c>
      <c r="B46" s="21" t="s">
        <v>496</v>
      </c>
      <c r="C46" s="21" t="s">
        <v>322</v>
      </c>
      <c r="D46" s="24">
        <v>4118888</v>
      </c>
      <c r="E46" s="22">
        <v>12544.073399999999</v>
      </c>
      <c r="F46" s="23">
        <v>1.08704181766598</v>
      </c>
      <c r="G46" s="22"/>
    </row>
    <row r="47" spans="1:7" x14ac:dyDescent="0.2">
      <c r="A47" s="21" t="s">
        <v>303</v>
      </c>
      <c r="B47" s="21" t="s">
        <v>302</v>
      </c>
      <c r="C47" s="21" t="s">
        <v>121</v>
      </c>
      <c r="D47" s="24">
        <v>3500000</v>
      </c>
      <c r="E47" s="22">
        <v>12477.5</v>
      </c>
      <c r="F47" s="23">
        <v>1.0812727132103099</v>
      </c>
      <c r="G47" s="22"/>
    </row>
    <row r="48" spans="1:7" x14ac:dyDescent="0.2">
      <c r="A48" s="21" t="s">
        <v>123</v>
      </c>
      <c r="B48" s="21" t="s">
        <v>122</v>
      </c>
      <c r="C48" s="21" t="s">
        <v>124</v>
      </c>
      <c r="D48" s="24">
        <v>775258</v>
      </c>
      <c r="E48" s="22">
        <v>12163.410389999999</v>
      </c>
      <c r="F48" s="23">
        <v>1.0540543982597299</v>
      </c>
      <c r="G48" s="22"/>
    </row>
    <row r="49" spans="1:7" x14ac:dyDescent="0.2">
      <c r="A49" s="21" t="s">
        <v>499</v>
      </c>
      <c r="B49" s="21" t="s">
        <v>498</v>
      </c>
      <c r="C49" s="21" t="s">
        <v>380</v>
      </c>
      <c r="D49" s="24">
        <v>1313808</v>
      </c>
      <c r="E49" s="22">
        <v>12073.89552</v>
      </c>
      <c r="F49" s="23">
        <v>1.0462972364598799</v>
      </c>
      <c r="G49" s="22"/>
    </row>
    <row r="50" spans="1:7" x14ac:dyDescent="0.2">
      <c r="A50" s="21" t="s">
        <v>132</v>
      </c>
      <c r="B50" s="21" t="s">
        <v>131</v>
      </c>
      <c r="C50" s="21" t="s">
        <v>133</v>
      </c>
      <c r="D50" s="24">
        <v>4500000</v>
      </c>
      <c r="E50" s="22">
        <v>12062.25</v>
      </c>
      <c r="F50" s="23">
        <v>1.0452880613040301</v>
      </c>
      <c r="G50" s="22"/>
    </row>
    <row r="51" spans="1:7" x14ac:dyDescent="0.2">
      <c r="A51" s="21" t="s">
        <v>501</v>
      </c>
      <c r="B51" s="21" t="s">
        <v>500</v>
      </c>
      <c r="C51" s="21" t="s">
        <v>322</v>
      </c>
      <c r="D51" s="24">
        <v>310000</v>
      </c>
      <c r="E51" s="22">
        <v>11583.46</v>
      </c>
      <c r="F51" s="23">
        <v>1.0037971727159301</v>
      </c>
      <c r="G51" s="22"/>
    </row>
    <row r="52" spans="1:7" x14ac:dyDescent="0.2">
      <c r="A52" s="21" t="s">
        <v>503</v>
      </c>
      <c r="B52" s="21" t="s">
        <v>502</v>
      </c>
      <c r="C52" s="21" t="s">
        <v>116</v>
      </c>
      <c r="D52" s="24">
        <v>448732</v>
      </c>
      <c r="E52" s="22">
        <v>10868.28904</v>
      </c>
      <c r="F52" s="23">
        <v>0.94182202991261299</v>
      </c>
      <c r="G52" s="22"/>
    </row>
    <row r="53" spans="1:7" x14ac:dyDescent="0.2">
      <c r="A53" s="21" t="s">
        <v>505</v>
      </c>
      <c r="B53" s="21" t="s">
        <v>504</v>
      </c>
      <c r="C53" s="21" t="s">
        <v>162</v>
      </c>
      <c r="D53" s="24">
        <v>952883</v>
      </c>
      <c r="E53" s="22">
        <v>10591.294550000001</v>
      </c>
      <c r="F53" s="23">
        <v>0.91781829649272895</v>
      </c>
      <c r="G53" s="22"/>
    </row>
    <row r="54" spans="1:7" x14ac:dyDescent="0.2">
      <c r="A54" s="21" t="s">
        <v>507</v>
      </c>
      <c r="B54" s="21" t="s">
        <v>506</v>
      </c>
      <c r="C54" s="21" t="s">
        <v>179</v>
      </c>
      <c r="D54" s="24">
        <v>1210753</v>
      </c>
      <c r="E54" s="22">
        <v>10058.330550000001</v>
      </c>
      <c r="F54" s="23">
        <v>0.871632808187907</v>
      </c>
      <c r="G54" s="22"/>
    </row>
    <row r="55" spans="1:7" x14ac:dyDescent="0.2">
      <c r="A55" s="21" t="s">
        <v>509</v>
      </c>
      <c r="B55" s="21" t="s">
        <v>508</v>
      </c>
      <c r="C55" s="21" t="s">
        <v>380</v>
      </c>
      <c r="D55" s="24">
        <v>1754373</v>
      </c>
      <c r="E55" s="22">
        <v>9349.9309040000007</v>
      </c>
      <c r="F55" s="23">
        <v>0.810244452566377</v>
      </c>
      <c r="G55" s="22"/>
    </row>
    <row r="56" spans="1:7" x14ac:dyDescent="0.2">
      <c r="A56" s="21" t="s">
        <v>511</v>
      </c>
      <c r="B56" s="21" t="s">
        <v>510</v>
      </c>
      <c r="C56" s="21" t="s">
        <v>322</v>
      </c>
      <c r="D56" s="24">
        <v>2340922</v>
      </c>
      <c r="E56" s="22">
        <v>9115.5502680000009</v>
      </c>
      <c r="F56" s="23">
        <v>0.78993354203047805</v>
      </c>
      <c r="G56" s="22"/>
    </row>
    <row r="57" spans="1:7" x14ac:dyDescent="0.2">
      <c r="A57" s="21" t="s">
        <v>299</v>
      </c>
      <c r="B57" s="21" t="s">
        <v>298</v>
      </c>
      <c r="C57" s="21" t="s">
        <v>78</v>
      </c>
      <c r="D57" s="24">
        <v>6708453</v>
      </c>
      <c r="E57" s="22">
        <v>9066.4742299999998</v>
      </c>
      <c r="F57" s="23">
        <v>0.78568072049075699</v>
      </c>
      <c r="G57" s="22"/>
    </row>
    <row r="58" spans="1:7" x14ac:dyDescent="0.2">
      <c r="A58" s="21" t="s">
        <v>513</v>
      </c>
      <c r="B58" s="21" t="s">
        <v>512</v>
      </c>
      <c r="C58" s="21" t="s">
        <v>110</v>
      </c>
      <c r="D58" s="24">
        <v>1308629</v>
      </c>
      <c r="E58" s="22">
        <v>8321.5718109999998</v>
      </c>
      <c r="F58" s="23">
        <v>0.72112911482703801</v>
      </c>
      <c r="G58" s="22"/>
    </row>
    <row r="59" spans="1:7" x14ac:dyDescent="0.2">
      <c r="A59" s="21" t="s">
        <v>515</v>
      </c>
      <c r="B59" s="21" t="s">
        <v>514</v>
      </c>
      <c r="C59" s="21" t="s">
        <v>380</v>
      </c>
      <c r="D59" s="24">
        <v>660776</v>
      </c>
      <c r="E59" s="22">
        <v>8200.8909359999998</v>
      </c>
      <c r="F59" s="23">
        <v>0.71067117556485904</v>
      </c>
      <c r="G59" s="22"/>
    </row>
    <row r="60" spans="1:7" x14ac:dyDescent="0.2">
      <c r="A60" s="21" t="s">
        <v>517</v>
      </c>
      <c r="B60" s="21" t="s">
        <v>516</v>
      </c>
      <c r="C60" s="21" t="s">
        <v>342</v>
      </c>
      <c r="D60" s="24">
        <v>220481</v>
      </c>
      <c r="E60" s="22">
        <v>8145.3398239999997</v>
      </c>
      <c r="F60" s="23">
        <v>0.70585723835034497</v>
      </c>
      <c r="G60" s="22"/>
    </row>
    <row r="61" spans="1:7" x14ac:dyDescent="0.2">
      <c r="A61" s="21" t="s">
        <v>146</v>
      </c>
      <c r="B61" s="21" t="s">
        <v>145</v>
      </c>
      <c r="C61" s="21" t="s">
        <v>147</v>
      </c>
      <c r="D61" s="24">
        <v>700000</v>
      </c>
      <c r="E61" s="22">
        <v>7869.75</v>
      </c>
      <c r="F61" s="23">
        <v>0.681975230197299</v>
      </c>
      <c r="G61" s="22"/>
    </row>
    <row r="62" spans="1:7" x14ac:dyDescent="0.2">
      <c r="A62" s="21" t="s">
        <v>519</v>
      </c>
      <c r="B62" s="21" t="s">
        <v>518</v>
      </c>
      <c r="C62" s="21" t="s">
        <v>322</v>
      </c>
      <c r="D62" s="24">
        <v>1025000</v>
      </c>
      <c r="E62" s="22">
        <v>7794.1</v>
      </c>
      <c r="F62" s="23">
        <v>0.67541956754417498</v>
      </c>
      <c r="G62" s="22"/>
    </row>
    <row r="63" spans="1:7" x14ac:dyDescent="0.2">
      <c r="A63" s="21" t="s">
        <v>398</v>
      </c>
      <c r="B63" s="21" t="s">
        <v>397</v>
      </c>
      <c r="C63" s="21" t="s">
        <v>86</v>
      </c>
      <c r="D63" s="24">
        <v>1050000</v>
      </c>
      <c r="E63" s="22">
        <v>7791</v>
      </c>
      <c r="F63" s="23">
        <v>0.67515092836076895</v>
      </c>
      <c r="G63" s="22"/>
    </row>
    <row r="64" spans="1:7" x14ac:dyDescent="0.2">
      <c r="A64" s="21" t="s">
        <v>521</v>
      </c>
      <c r="B64" s="21" t="s">
        <v>520</v>
      </c>
      <c r="C64" s="21" t="s">
        <v>78</v>
      </c>
      <c r="D64" s="24">
        <v>3303964</v>
      </c>
      <c r="E64" s="22">
        <v>7437.2229639999996</v>
      </c>
      <c r="F64" s="23">
        <v>0.64449338834175696</v>
      </c>
      <c r="G64" s="22"/>
    </row>
    <row r="65" spans="1:7" x14ac:dyDescent="0.2">
      <c r="A65" s="21" t="s">
        <v>190</v>
      </c>
      <c r="B65" s="21" t="s">
        <v>189</v>
      </c>
      <c r="C65" s="21" t="s">
        <v>107</v>
      </c>
      <c r="D65" s="24">
        <v>1071467</v>
      </c>
      <c r="E65" s="22">
        <v>6869.7106709999998</v>
      </c>
      <c r="F65" s="23">
        <v>0.59531402093383801</v>
      </c>
      <c r="G65" s="22"/>
    </row>
    <row r="66" spans="1:7" x14ac:dyDescent="0.2">
      <c r="A66" s="21" t="s">
        <v>183</v>
      </c>
      <c r="B66" s="21" t="s">
        <v>182</v>
      </c>
      <c r="C66" s="21" t="s">
        <v>124</v>
      </c>
      <c r="D66" s="24">
        <v>840117</v>
      </c>
      <c r="E66" s="22">
        <v>6758.321207</v>
      </c>
      <c r="F66" s="23">
        <v>0.58566125491802401</v>
      </c>
      <c r="G66" s="22"/>
    </row>
    <row r="67" spans="1:7" x14ac:dyDescent="0.2">
      <c r="A67" s="21" t="s">
        <v>523</v>
      </c>
      <c r="B67" s="21" t="s">
        <v>522</v>
      </c>
      <c r="C67" s="21" t="s">
        <v>322</v>
      </c>
      <c r="D67" s="24">
        <v>1098411</v>
      </c>
      <c r="E67" s="22">
        <v>6707.4467720000002</v>
      </c>
      <c r="F67" s="23">
        <v>0.58125258824878001</v>
      </c>
      <c r="G67" s="22"/>
    </row>
    <row r="68" spans="1:7" x14ac:dyDescent="0.2">
      <c r="A68" s="21" t="s">
        <v>156</v>
      </c>
      <c r="B68" s="21" t="s">
        <v>155</v>
      </c>
      <c r="C68" s="21" t="s">
        <v>116</v>
      </c>
      <c r="D68" s="24">
        <v>200000</v>
      </c>
      <c r="E68" s="22">
        <v>6654</v>
      </c>
      <c r="F68" s="23">
        <v>0.57662100851143105</v>
      </c>
      <c r="G68" s="22"/>
    </row>
    <row r="69" spans="1:7" x14ac:dyDescent="0.2">
      <c r="A69" s="21" t="s">
        <v>525</v>
      </c>
      <c r="B69" s="21" t="s">
        <v>524</v>
      </c>
      <c r="C69" s="21" t="s">
        <v>380</v>
      </c>
      <c r="D69" s="24">
        <v>687690</v>
      </c>
      <c r="E69" s="22">
        <v>6524.4588750000003</v>
      </c>
      <c r="F69" s="23">
        <v>0.56539525946706504</v>
      </c>
      <c r="G69" s="22"/>
    </row>
    <row r="70" spans="1:7" x14ac:dyDescent="0.2">
      <c r="A70" s="21" t="s">
        <v>527</v>
      </c>
      <c r="B70" s="21" t="s">
        <v>526</v>
      </c>
      <c r="C70" s="21" t="s">
        <v>110</v>
      </c>
      <c r="D70" s="24">
        <v>912544</v>
      </c>
      <c r="E70" s="22">
        <v>6461.2677919999996</v>
      </c>
      <c r="F70" s="23">
        <v>0.559919259165234</v>
      </c>
      <c r="G70" s="22"/>
    </row>
    <row r="71" spans="1:7" x14ac:dyDescent="0.2">
      <c r="A71" s="21" t="s">
        <v>529</v>
      </c>
      <c r="B71" s="21" t="s">
        <v>528</v>
      </c>
      <c r="C71" s="21" t="s">
        <v>457</v>
      </c>
      <c r="D71" s="24">
        <v>1449472</v>
      </c>
      <c r="E71" s="22">
        <v>6424.7846399999999</v>
      </c>
      <c r="F71" s="23">
        <v>0.55675770943575997</v>
      </c>
      <c r="G71" s="22"/>
    </row>
    <row r="72" spans="1:7" x14ac:dyDescent="0.2">
      <c r="A72" s="21" t="s">
        <v>531</v>
      </c>
      <c r="B72" s="21" t="s">
        <v>530</v>
      </c>
      <c r="C72" s="21" t="s">
        <v>532</v>
      </c>
      <c r="D72" s="24">
        <v>90597</v>
      </c>
      <c r="E72" s="22">
        <v>6316.1510490000001</v>
      </c>
      <c r="F72" s="23">
        <v>0.54734376131423301</v>
      </c>
      <c r="G72" s="22"/>
    </row>
    <row r="73" spans="1:7" x14ac:dyDescent="0.2">
      <c r="A73" s="21" t="s">
        <v>534</v>
      </c>
      <c r="B73" s="21" t="s">
        <v>533</v>
      </c>
      <c r="C73" s="21" t="s">
        <v>154</v>
      </c>
      <c r="D73" s="24">
        <v>812579</v>
      </c>
      <c r="E73" s="22">
        <v>5454.8428270000004</v>
      </c>
      <c r="F73" s="23">
        <v>0.47270468472739502</v>
      </c>
      <c r="G73" s="22"/>
    </row>
    <row r="74" spans="1:7" x14ac:dyDescent="0.2">
      <c r="A74" s="21" t="s">
        <v>536</v>
      </c>
      <c r="B74" s="21" t="s">
        <v>535</v>
      </c>
      <c r="C74" s="21" t="s">
        <v>116</v>
      </c>
      <c r="D74" s="24">
        <v>313239</v>
      </c>
      <c r="E74" s="22">
        <v>5274.1616629999999</v>
      </c>
      <c r="F74" s="23">
        <v>0.45704725235518201</v>
      </c>
      <c r="G74" s="21"/>
    </row>
    <row r="75" spans="1:7" x14ac:dyDescent="0.2">
      <c r="A75" s="21" t="s">
        <v>538</v>
      </c>
      <c r="B75" s="21" t="s">
        <v>537</v>
      </c>
      <c r="C75" s="21" t="s">
        <v>539</v>
      </c>
      <c r="D75" s="24">
        <v>2464730</v>
      </c>
      <c r="E75" s="22">
        <v>5216.6010450000003</v>
      </c>
      <c r="F75" s="23">
        <v>0.45205917576941401</v>
      </c>
      <c r="G75" s="21"/>
    </row>
    <row r="76" spans="1:7" x14ac:dyDescent="0.2">
      <c r="A76" s="21" t="s">
        <v>541</v>
      </c>
      <c r="B76" s="21" t="s">
        <v>540</v>
      </c>
      <c r="C76" s="21" t="s">
        <v>83</v>
      </c>
      <c r="D76" s="24">
        <v>2223567</v>
      </c>
      <c r="E76" s="22">
        <v>5166.4579249999997</v>
      </c>
      <c r="F76" s="23">
        <v>0.44771388324998102</v>
      </c>
      <c r="G76" s="21"/>
    </row>
    <row r="77" spans="1:7" x14ac:dyDescent="0.2">
      <c r="A77" s="21" t="s">
        <v>543</v>
      </c>
      <c r="B77" s="21" t="s">
        <v>542</v>
      </c>
      <c r="C77" s="21" t="s">
        <v>78</v>
      </c>
      <c r="D77" s="24">
        <v>10181469</v>
      </c>
      <c r="E77" s="22">
        <v>4510.3907669999999</v>
      </c>
      <c r="F77" s="23">
        <v>0.39086054596455999</v>
      </c>
      <c r="G77" s="21"/>
    </row>
    <row r="78" spans="1:7" x14ac:dyDescent="0.2">
      <c r="A78" s="21" t="s">
        <v>545</v>
      </c>
      <c r="B78" s="21" t="s">
        <v>544</v>
      </c>
      <c r="C78" s="21" t="s">
        <v>104</v>
      </c>
      <c r="D78" s="24">
        <v>1362700</v>
      </c>
      <c r="E78" s="22">
        <v>4478.5135499999997</v>
      </c>
      <c r="F78" s="23">
        <v>0.388098136434191</v>
      </c>
      <c r="G78" s="21"/>
    </row>
    <row r="79" spans="1:7" x14ac:dyDescent="0.2">
      <c r="A79" s="21" t="s">
        <v>547</v>
      </c>
      <c r="B79" s="21" t="s">
        <v>546</v>
      </c>
      <c r="C79" s="21" t="s">
        <v>162</v>
      </c>
      <c r="D79" s="24">
        <v>900000</v>
      </c>
      <c r="E79" s="22">
        <v>4169.25</v>
      </c>
      <c r="F79" s="23">
        <v>0.36129803723118098</v>
      </c>
      <c r="G79" s="21"/>
    </row>
    <row r="80" spans="1:7" x14ac:dyDescent="0.2">
      <c r="A80" s="21" t="s">
        <v>549</v>
      </c>
      <c r="B80" s="21" t="s">
        <v>548</v>
      </c>
      <c r="C80" s="21" t="s">
        <v>110</v>
      </c>
      <c r="D80" s="24">
        <v>361035</v>
      </c>
      <c r="E80" s="22">
        <v>3953.5137679999998</v>
      </c>
      <c r="F80" s="23">
        <v>0.34260280974871998</v>
      </c>
      <c r="G80" s="21"/>
    </row>
    <row r="81" spans="1:9" x14ac:dyDescent="0.2">
      <c r="A81" s="21" t="s">
        <v>410</v>
      </c>
      <c r="B81" s="21" t="s">
        <v>409</v>
      </c>
      <c r="C81" s="21" t="s">
        <v>179</v>
      </c>
      <c r="D81" s="24">
        <v>2000000</v>
      </c>
      <c r="E81" s="22">
        <v>3953</v>
      </c>
      <c r="F81" s="23">
        <v>0.342558287743566</v>
      </c>
      <c r="G81" s="21"/>
    </row>
    <row r="82" spans="1:9" x14ac:dyDescent="0.2">
      <c r="A82" s="21" t="s">
        <v>551</v>
      </c>
      <c r="B82" s="21" t="s">
        <v>550</v>
      </c>
      <c r="C82" s="21" t="s">
        <v>124</v>
      </c>
      <c r="D82" s="24">
        <v>2500000</v>
      </c>
      <c r="E82" s="22">
        <v>3761.25</v>
      </c>
      <c r="F82" s="23">
        <v>0.32594165438286998</v>
      </c>
      <c r="G82" s="21"/>
    </row>
    <row r="83" spans="1:9" x14ac:dyDescent="0.2">
      <c r="A83" s="21" t="s">
        <v>553</v>
      </c>
      <c r="B83" s="21" t="s">
        <v>552</v>
      </c>
      <c r="C83" s="21" t="s">
        <v>457</v>
      </c>
      <c r="D83" s="24">
        <v>1159420</v>
      </c>
      <c r="E83" s="22">
        <v>3700.8686400000001</v>
      </c>
      <c r="F83" s="23">
        <v>0.32070913849791499</v>
      </c>
      <c r="G83" s="21"/>
    </row>
    <row r="84" spans="1:9" x14ac:dyDescent="0.2">
      <c r="A84" s="21" t="s">
        <v>555</v>
      </c>
      <c r="B84" s="21" t="s">
        <v>554</v>
      </c>
      <c r="C84" s="21" t="s">
        <v>104</v>
      </c>
      <c r="D84" s="24">
        <v>236040</v>
      </c>
      <c r="E84" s="22">
        <v>3589.69632</v>
      </c>
      <c r="F84" s="23">
        <v>0.31107518970366299</v>
      </c>
      <c r="G84" s="21"/>
    </row>
    <row r="85" spans="1:9" x14ac:dyDescent="0.2">
      <c r="A85" s="21" t="s">
        <v>158</v>
      </c>
      <c r="B85" s="21" t="s">
        <v>157</v>
      </c>
      <c r="C85" s="21" t="s">
        <v>159</v>
      </c>
      <c r="D85" s="24">
        <v>303744</v>
      </c>
      <c r="E85" s="22">
        <v>3164.1012479999999</v>
      </c>
      <c r="F85" s="23">
        <v>0.27419405660565599</v>
      </c>
      <c r="G85" s="21"/>
    </row>
    <row r="86" spans="1:9" x14ac:dyDescent="0.2">
      <c r="A86" s="21" t="s">
        <v>557</v>
      </c>
      <c r="B86" s="21" t="s">
        <v>556</v>
      </c>
      <c r="C86" s="21" t="s">
        <v>154</v>
      </c>
      <c r="D86" s="24">
        <v>292158</v>
      </c>
      <c r="E86" s="22">
        <v>2476.185129</v>
      </c>
      <c r="F86" s="23">
        <v>0.214580758392694</v>
      </c>
      <c r="G86" s="21"/>
    </row>
    <row r="87" spans="1:9" x14ac:dyDescent="0.2">
      <c r="A87" s="21" t="s">
        <v>559</v>
      </c>
      <c r="B87" s="21" t="s">
        <v>558</v>
      </c>
      <c r="C87" s="21" t="s">
        <v>154</v>
      </c>
      <c r="D87" s="24">
        <v>421517</v>
      </c>
      <c r="E87" s="22">
        <v>2215.0718350000002</v>
      </c>
      <c r="F87" s="23">
        <v>0.191953254496989</v>
      </c>
      <c r="G87" s="21"/>
    </row>
    <row r="88" spans="1:9" x14ac:dyDescent="0.2">
      <c r="A88" s="21" t="s">
        <v>561</v>
      </c>
      <c r="B88" s="21" t="s">
        <v>560</v>
      </c>
      <c r="C88" s="21" t="s">
        <v>474</v>
      </c>
      <c r="D88" s="24">
        <v>358154</v>
      </c>
      <c r="E88" s="22">
        <v>2079.0839700000001</v>
      </c>
      <c r="F88" s="23">
        <v>0.180168845139968</v>
      </c>
      <c r="G88" s="21"/>
    </row>
    <row r="89" spans="1:9" x14ac:dyDescent="0.2">
      <c r="A89" s="21" t="s">
        <v>563</v>
      </c>
      <c r="B89" s="21" t="s">
        <v>562</v>
      </c>
      <c r="C89" s="21" t="s">
        <v>539</v>
      </c>
      <c r="D89" s="24">
        <v>1892146</v>
      </c>
      <c r="E89" s="22">
        <v>1892.146</v>
      </c>
      <c r="F89" s="23">
        <v>0.163969211717894</v>
      </c>
      <c r="G89" s="21"/>
    </row>
    <row r="90" spans="1:9" x14ac:dyDescent="0.2">
      <c r="A90" s="21" t="s">
        <v>424</v>
      </c>
      <c r="B90" s="21" t="s">
        <v>423</v>
      </c>
      <c r="C90" s="21" t="s">
        <v>179</v>
      </c>
      <c r="D90" s="24">
        <v>2000000</v>
      </c>
      <c r="E90" s="22">
        <v>1719</v>
      </c>
      <c r="F90" s="23">
        <v>0.14896476008884099</v>
      </c>
      <c r="G90" s="21"/>
    </row>
    <row r="91" spans="1:9" x14ac:dyDescent="0.2">
      <c r="A91" s="21" t="s">
        <v>565</v>
      </c>
      <c r="B91" s="21" t="s">
        <v>564</v>
      </c>
      <c r="C91" s="21" t="s">
        <v>154</v>
      </c>
      <c r="D91" s="24">
        <v>518764</v>
      </c>
      <c r="E91" s="22">
        <v>1112.7487799999999</v>
      </c>
      <c r="F91" s="23">
        <v>9.6428362450174901E-2</v>
      </c>
      <c r="G91" s="21"/>
    </row>
    <row r="92" spans="1:9" x14ac:dyDescent="0.2">
      <c r="A92" s="21" t="s">
        <v>388</v>
      </c>
      <c r="B92" s="21" t="s">
        <v>387</v>
      </c>
      <c r="C92" s="21" t="s">
        <v>107</v>
      </c>
      <c r="D92" s="24">
        <v>41217</v>
      </c>
      <c r="E92" s="22">
        <v>1090.375127</v>
      </c>
      <c r="F92" s="23">
        <v>9.4489510878647306E-2</v>
      </c>
      <c r="G92" s="21"/>
    </row>
    <row r="93" spans="1:9" x14ac:dyDescent="0.2">
      <c r="A93" s="21" t="s">
        <v>567</v>
      </c>
      <c r="B93" s="21" t="s">
        <v>566</v>
      </c>
      <c r="C93" s="21" t="s">
        <v>162</v>
      </c>
      <c r="D93" s="24">
        <v>784510</v>
      </c>
      <c r="E93" s="22">
        <v>642.90594499999997</v>
      </c>
      <c r="F93" s="23">
        <v>5.57128155070475E-2</v>
      </c>
      <c r="G93" s="21"/>
    </row>
    <row r="94" spans="1:9" x14ac:dyDescent="0.2">
      <c r="A94" s="21" t="s">
        <v>569</v>
      </c>
      <c r="B94" s="21" t="s">
        <v>568</v>
      </c>
      <c r="C94" s="21" t="s">
        <v>141</v>
      </c>
      <c r="D94" s="24">
        <v>78401</v>
      </c>
      <c r="E94" s="22">
        <v>121.05114399999999</v>
      </c>
      <c r="F94" s="23">
        <v>1.0490025959534501E-2</v>
      </c>
      <c r="G94" s="20"/>
    </row>
    <row r="95" spans="1:9" x14ac:dyDescent="0.2">
      <c r="A95" s="20" t="s">
        <v>24</v>
      </c>
      <c r="B95" s="20"/>
      <c r="C95" s="20"/>
      <c r="D95" s="20"/>
      <c r="E95" s="25">
        <f>SUM(E7:E94)</f>
        <v>1084717.761986</v>
      </c>
      <c r="F95" s="26">
        <f>SUM(F7:F94)</f>
        <v>93.999256066520829</v>
      </c>
      <c r="G95" s="21"/>
      <c r="H95" s="14"/>
      <c r="I95" s="14"/>
    </row>
    <row r="96" spans="1:9" x14ac:dyDescent="0.2">
      <c r="A96" s="21"/>
      <c r="B96" s="21"/>
      <c r="C96" s="21"/>
      <c r="D96" s="21"/>
      <c r="E96" s="22"/>
      <c r="F96" s="23"/>
      <c r="G96" s="21"/>
    </row>
    <row r="97" spans="1:9" x14ac:dyDescent="0.2">
      <c r="A97" s="20" t="s">
        <v>23</v>
      </c>
      <c r="B97" s="21"/>
      <c r="C97" s="21"/>
      <c r="D97" s="21"/>
      <c r="E97" s="22"/>
      <c r="F97" s="23"/>
      <c r="G97" s="21"/>
    </row>
    <row r="98" spans="1:9" x14ac:dyDescent="0.2">
      <c r="A98" s="20" t="s">
        <v>25</v>
      </c>
      <c r="B98" s="21"/>
      <c r="C98" s="21"/>
      <c r="D98" s="21"/>
      <c r="E98" s="22"/>
      <c r="F98" s="23"/>
      <c r="G98" s="67"/>
    </row>
    <row r="99" spans="1:9" x14ac:dyDescent="0.2">
      <c r="A99" s="21" t="s">
        <v>570</v>
      </c>
      <c r="B99" s="21" t="s">
        <v>1257</v>
      </c>
      <c r="C99" s="21" t="s">
        <v>47</v>
      </c>
      <c r="D99" s="24">
        <v>3000000</v>
      </c>
      <c r="E99" s="22">
        <v>2986.9380000000001</v>
      </c>
      <c r="F99" s="23">
        <v>0.25884147909845401</v>
      </c>
      <c r="G99" s="67">
        <v>6.6506999999999996</v>
      </c>
    </row>
    <row r="100" spans="1:9" x14ac:dyDescent="0.2">
      <c r="A100" s="20" t="s">
        <v>24</v>
      </c>
      <c r="B100" s="20"/>
      <c r="C100" s="20"/>
      <c r="D100" s="20"/>
      <c r="E100" s="25">
        <f>SUM(E98:E99)</f>
        <v>2986.9380000000001</v>
      </c>
      <c r="F100" s="26">
        <f>SUM(F98:F99)</f>
        <v>0.25884147909845401</v>
      </c>
      <c r="G100" s="21"/>
      <c r="H100" s="14"/>
      <c r="I100" s="14"/>
    </row>
    <row r="101" spans="1:9" x14ac:dyDescent="0.2">
      <c r="A101" s="21"/>
      <c r="B101" s="21"/>
      <c r="C101" s="21"/>
      <c r="D101" s="21"/>
      <c r="E101" s="22"/>
      <c r="F101" s="23"/>
      <c r="G101" s="20"/>
    </row>
    <row r="102" spans="1:9" x14ac:dyDescent="0.2">
      <c r="A102" s="20" t="s">
        <v>27</v>
      </c>
      <c r="B102" s="20"/>
      <c r="C102" s="20"/>
      <c r="D102" s="20"/>
      <c r="E102" s="25">
        <f>E95+E100</f>
        <v>1087704.6999860001</v>
      </c>
      <c r="F102" s="26">
        <f>F95+F100</f>
        <v>94.258097545619279</v>
      </c>
      <c r="G102" s="20"/>
      <c r="H102" s="14"/>
      <c r="I102" s="14"/>
    </row>
    <row r="103" spans="1:9" x14ac:dyDescent="0.2">
      <c r="A103" s="20"/>
      <c r="B103" s="20"/>
      <c r="C103" s="20"/>
      <c r="D103" s="20"/>
      <c r="E103" s="25"/>
      <c r="F103" s="26"/>
      <c r="G103" s="20"/>
      <c r="H103" s="14"/>
      <c r="I103" s="14"/>
    </row>
    <row r="104" spans="1:9" x14ac:dyDescent="0.2">
      <c r="A104" s="20" t="s">
        <v>29</v>
      </c>
      <c r="B104" s="20"/>
      <c r="C104" s="20"/>
      <c r="D104" s="20"/>
      <c r="E104" s="25">
        <f>E106-(E95+E100)</f>
        <v>66259.498643799918</v>
      </c>
      <c r="F104" s="26">
        <f>F106-(F95+F100)</f>
        <v>5.7419024543807211</v>
      </c>
      <c r="G104" s="20"/>
      <c r="H104" s="14"/>
      <c r="I104" s="14"/>
    </row>
    <row r="105" spans="1:9" x14ac:dyDescent="0.2">
      <c r="A105" s="20"/>
      <c r="B105" s="20"/>
      <c r="C105" s="20"/>
      <c r="D105" s="20"/>
      <c r="E105" s="25"/>
      <c r="F105" s="26"/>
      <c r="G105" s="20"/>
      <c r="H105" s="14"/>
      <c r="I105" s="14"/>
    </row>
    <row r="106" spans="1:9" x14ac:dyDescent="0.2">
      <c r="A106" s="27" t="s">
        <v>28</v>
      </c>
      <c r="B106" s="27"/>
      <c r="C106" s="27"/>
      <c r="D106" s="27"/>
      <c r="E106" s="28">
        <v>1153964.1986298</v>
      </c>
      <c r="F106" s="29">
        <v>100</v>
      </c>
      <c r="G106" s="27"/>
      <c r="H106" s="14"/>
      <c r="I106" s="14"/>
    </row>
    <row r="107" spans="1:9" x14ac:dyDescent="0.2">
      <c r="A107" s="7" t="s">
        <v>1353</v>
      </c>
      <c r="B107" s="14"/>
      <c r="C107" s="14"/>
      <c r="D107" s="14"/>
      <c r="E107" s="85"/>
      <c r="F107" s="15"/>
      <c r="G107" s="14"/>
      <c r="H107" s="14"/>
      <c r="I107" s="14"/>
    </row>
    <row r="108" spans="1:9" x14ac:dyDescent="0.2">
      <c r="G108" s="14"/>
    </row>
    <row r="109" spans="1:9" x14ac:dyDescent="0.2">
      <c r="A109" s="14" t="s">
        <v>31</v>
      </c>
    </row>
    <row r="110" spans="1:9" x14ac:dyDescent="0.2">
      <c r="A110" s="14" t="s">
        <v>32</v>
      </c>
    </row>
    <row r="111" spans="1:9" x14ac:dyDescent="0.2">
      <c r="A111" s="14" t="s">
        <v>33</v>
      </c>
      <c r="B111" s="14"/>
      <c r="C111" s="30" t="s">
        <v>834</v>
      </c>
      <c r="D111" s="14" t="s">
        <v>1184</v>
      </c>
    </row>
    <row r="112" spans="1:9" x14ac:dyDescent="0.2">
      <c r="A112" s="7" t="s">
        <v>54</v>
      </c>
      <c r="C112" s="31">
        <v>126.44629999999999</v>
      </c>
      <c r="D112" s="31">
        <v>147.333</v>
      </c>
    </row>
    <row r="113" spans="1:4" x14ac:dyDescent="0.2">
      <c r="A113" s="7" t="s">
        <v>72</v>
      </c>
      <c r="C113" s="31">
        <v>42.467700000000001</v>
      </c>
      <c r="D113" s="31">
        <v>45.365499999999997</v>
      </c>
    </row>
    <row r="114" spans="1:4" x14ac:dyDescent="0.2">
      <c r="A114" s="7" t="s">
        <v>55</v>
      </c>
      <c r="C114" s="31">
        <v>141.0027</v>
      </c>
      <c r="D114" s="31">
        <v>164.97579999999999</v>
      </c>
    </row>
    <row r="115" spans="1:4" x14ac:dyDescent="0.2">
      <c r="A115" s="7" t="s">
        <v>73</v>
      </c>
      <c r="C115" s="31">
        <v>49.610799999999998</v>
      </c>
      <c r="D115" s="31">
        <v>53.196599999999997</v>
      </c>
    </row>
    <row r="116" spans="1:4" x14ac:dyDescent="0.2">
      <c r="C116" s="31"/>
      <c r="D116" s="31"/>
    </row>
    <row r="117" spans="1:4" x14ac:dyDescent="0.2">
      <c r="A117" s="7" t="s">
        <v>835</v>
      </c>
    </row>
    <row r="119" spans="1:4" x14ac:dyDescent="0.2">
      <c r="A119" s="14" t="s">
        <v>35</v>
      </c>
    </row>
    <row r="120" spans="1:4" x14ac:dyDescent="0.2">
      <c r="A120" s="124" t="s">
        <v>36</v>
      </c>
      <c r="B120" s="125"/>
      <c r="C120" s="32" t="s">
        <v>37</v>
      </c>
    </row>
    <row r="121" spans="1:4" x14ac:dyDescent="0.2">
      <c r="A121" s="120" t="s">
        <v>72</v>
      </c>
      <c r="B121" s="121"/>
      <c r="C121" s="33">
        <v>4.25</v>
      </c>
    </row>
    <row r="122" spans="1:4" x14ac:dyDescent="0.2">
      <c r="A122" s="120" t="s">
        <v>73</v>
      </c>
      <c r="B122" s="121"/>
      <c r="C122" s="33">
        <v>5</v>
      </c>
    </row>
    <row r="123" spans="1:4" x14ac:dyDescent="0.2">
      <c r="A123" s="7" t="s">
        <v>38</v>
      </c>
    </row>
    <row r="124" spans="1:4" x14ac:dyDescent="0.2">
      <c r="A124" s="7" t="s">
        <v>39</v>
      </c>
    </row>
    <row r="126" spans="1:4" x14ac:dyDescent="0.2">
      <c r="A126" s="14" t="s">
        <v>276</v>
      </c>
      <c r="D126" s="49">
        <v>0.1215</v>
      </c>
    </row>
    <row r="128" spans="1:4" x14ac:dyDescent="0.2">
      <c r="A128" s="14" t="s">
        <v>820</v>
      </c>
      <c r="D128" s="30" t="s">
        <v>41</v>
      </c>
    </row>
    <row r="130" spans="1:9" x14ac:dyDescent="0.2">
      <c r="A130" s="60" t="s">
        <v>828</v>
      </c>
      <c r="B130" s="56"/>
      <c r="C130" s="56"/>
      <c r="D130" s="30"/>
    </row>
    <row r="131" spans="1:9" x14ac:dyDescent="0.2">
      <c r="A131" s="56"/>
      <c r="B131" s="56"/>
      <c r="C131" s="56"/>
      <c r="D131" s="30"/>
    </row>
    <row r="132" spans="1:9" x14ac:dyDescent="0.2">
      <c r="A132" s="61" t="s">
        <v>825</v>
      </c>
      <c r="B132" s="61" t="s">
        <v>826</v>
      </c>
      <c r="C132" s="61" t="s">
        <v>827</v>
      </c>
      <c r="D132" s="62" t="s">
        <v>3</v>
      </c>
    </row>
    <row r="133" spans="1:9" x14ac:dyDescent="0.2">
      <c r="A133" s="63" t="s">
        <v>174</v>
      </c>
      <c r="B133" s="64">
        <v>15051</v>
      </c>
      <c r="C133" s="65">
        <v>259.41903600000001</v>
      </c>
      <c r="D133" s="66">
        <f>C133/E106</f>
        <v>2.2480683222931034E-4</v>
      </c>
    </row>
    <row r="134" spans="1:9" x14ac:dyDescent="0.2">
      <c r="A134" s="68"/>
      <c r="B134" s="96"/>
      <c r="C134" s="97"/>
      <c r="D134" s="69"/>
    </row>
    <row r="135" spans="1:9" x14ac:dyDescent="0.2">
      <c r="A135" s="14" t="s">
        <v>791</v>
      </c>
      <c r="B135" s="53"/>
      <c r="C135" s="53"/>
      <c r="D135" s="14"/>
      <c r="E135" s="14"/>
      <c r="F135" s="14"/>
      <c r="H135" s="14"/>
      <c r="I135" s="14"/>
    </row>
    <row r="136" spans="1:9" x14ac:dyDescent="0.2">
      <c r="A136" s="52"/>
      <c r="G136" s="11"/>
    </row>
    <row r="137" spans="1:9" x14ac:dyDescent="0.2">
      <c r="A137" s="53" t="s">
        <v>789</v>
      </c>
      <c r="G137" s="11"/>
    </row>
    <row r="138" spans="1:9" x14ac:dyDescent="0.2">
      <c r="A138" s="54"/>
      <c r="G138" s="11"/>
    </row>
    <row r="139" spans="1:9" x14ac:dyDescent="0.2">
      <c r="A139" s="55"/>
      <c r="G139" s="11"/>
    </row>
    <row r="140" spans="1:9" x14ac:dyDescent="0.2">
      <c r="A140" s="55"/>
      <c r="G140" s="11"/>
    </row>
    <row r="141" spans="1:9" x14ac:dyDescent="0.2">
      <c r="A141" s="55"/>
      <c r="G141" s="11"/>
    </row>
    <row r="142" spans="1:9" x14ac:dyDescent="0.2">
      <c r="A142" s="55"/>
      <c r="G142" s="11"/>
    </row>
    <row r="143" spans="1:9" x14ac:dyDescent="0.2">
      <c r="A143" s="55"/>
      <c r="G143" s="11"/>
    </row>
    <row r="144" spans="1:9" x14ac:dyDescent="0.2">
      <c r="A144" s="55"/>
      <c r="G144" s="11"/>
    </row>
    <row r="145" spans="1:7" x14ac:dyDescent="0.2">
      <c r="A145" s="55"/>
      <c r="G145" s="11"/>
    </row>
    <row r="146" spans="1:7" x14ac:dyDescent="0.2">
      <c r="A146" s="55"/>
      <c r="G146" s="11"/>
    </row>
    <row r="147" spans="1:7" x14ac:dyDescent="0.2">
      <c r="A147" s="55"/>
      <c r="G147" s="11"/>
    </row>
    <row r="148" spans="1:7" x14ac:dyDescent="0.2">
      <c r="A148" s="55"/>
      <c r="G148" s="11"/>
    </row>
    <row r="149" spans="1:7" x14ac:dyDescent="0.2">
      <c r="A149" s="55"/>
      <c r="G149" s="11"/>
    </row>
    <row r="150" spans="1:7" x14ac:dyDescent="0.2">
      <c r="A150" s="55"/>
      <c r="G150" s="11"/>
    </row>
    <row r="151" spans="1:7" x14ac:dyDescent="0.2">
      <c r="A151" s="53" t="s">
        <v>800</v>
      </c>
      <c r="G151" s="11"/>
    </row>
    <row r="152" spans="1:7" x14ac:dyDescent="0.2">
      <c r="A152" s="55"/>
      <c r="G152" s="11"/>
    </row>
    <row r="153" spans="1:7" x14ac:dyDescent="0.2">
      <c r="A153" s="53" t="s">
        <v>790</v>
      </c>
      <c r="G153" s="11"/>
    </row>
    <row r="154" spans="1:7" x14ac:dyDescent="0.2">
      <c r="A154" s="55"/>
      <c r="G154" s="11"/>
    </row>
    <row r="155" spans="1:7" x14ac:dyDescent="0.2">
      <c r="A155" s="55"/>
      <c r="G155" s="11"/>
    </row>
    <row r="156" spans="1:7" x14ac:dyDescent="0.2">
      <c r="A156" s="55"/>
      <c r="G156" s="11"/>
    </row>
    <row r="157" spans="1:7" x14ac:dyDescent="0.2">
      <c r="A157" s="55"/>
      <c r="G157" s="11"/>
    </row>
    <row r="158" spans="1:7" x14ac:dyDescent="0.2">
      <c r="A158" s="55"/>
      <c r="G158" s="11"/>
    </row>
    <row r="159" spans="1:7" x14ac:dyDescent="0.2">
      <c r="A159" s="55"/>
      <c r="G159" s="11"/>
    </row>
    <row r="160" spans="1:7" x14ac:dyDescent="0.2">
      <c r="A160" s="55"/>
      <c r="G160" s="11"/>
    </row>
    <row r="161" spans="1:7" x14ac:dyDescent="0.2">
      <c r="A161" s="55"/>
      <c r="G161" s="11"/>
    </row>
    <row r="162" spans="1:7" x14ac:dyDescent="0.2">
      <c r="A162" s="55"/>
      <c r="G162" s="11"/>
    </row>
    <row r="163" spans="1:7" x14ac:dyDescent="0.2">
      <c r="A163" s="55"/>
      <c r="G163" s="11"/>
    </row>
    <row r="164" spans="1:7" x14ac:dyDescent="0.2">
      <c r="A164" s="55"/>
      <c r="G164" s="11"/>
    </row>
    <row r="165" spans="1:7" x14ac:dyDescent="0.2">
      <c r="A165" s="55"/>
      <c r="G165" s="11"/>
    </row>
    <row r="166" spans="1:7" x14ac:dyDescent="0.2">
      <c r="G166" s="11"/>
    </row>
    <row r="167" spans="1:7" x14ac:dyDescent="0.2">
      <c r="G167" s="11"/>
    </row>
    <row r="168" spans="1:7" x14ac:dyDescent="0.2">
      <c r="G168" s="11"/>
    </row>
    <row r="169" spans="1:7" x14ac:dyDescent="0.2">
      <c r="G169" s="11"/>
    </row>
    <row r="170" spans="1:7" x14ac:dyDescent="0.2">
      <c r="G170" s="11"/>
    </row>
    <row r="171" spans="1:7" x14ac:dyDescent="0.2">
      <c r="G171" s="11"/>
    </row>
    <row r="172" spans="1:7" x14ac:dyDescent="0.2">
      <c r="G172" s="11"/>
    </row>
    <row r="173" spans="1:7" x14ac:dyDescent="0.2">
      <c r="G173" s="11"/>
    </row>
    <row r="174" spans="1:7" x14ac:dyDescent="0.2">
      <c r="G174" s="11"/>
    </row>
    <row r="175" spans="1:7" x14ac:dyDescent="0.2">
      <c r="G175" s="11"/>
    </row>
    <row r="176" spans="1: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row r="258" spans="7:7" x14ac:dyDescent="0.2">
      <c r="G258" s="11"/>
    </row>
    <row r="259" spans="7:7" x14ac:dyDescent="0.2">
      <c r="G259" s="11"/>
    </row>
    <row r="260" spans="7:7" x14ac:dyDescent="0.2">
      <c r="G260" s="11"/>
    </row>
    <row r="261" spans="7:7" x14ac:dyDescent="0.2">
      <c r="G261" s="11"/>
    </row>
    <row r="262" spans="7:7" x14ac:dyDescent="0.2">
      <c r="G262" s="11"/>
    </row>
    <row r="263" spans="7:7" x14ac:dyDescent="0.2">
      <c r="G263" s="11"/>
    </row>
    <row r="264" spans="7:7" x14ac:dyDescent="0.2">
      <c r="G264" s="11"/>
    </row>
    <row r="265" spans="7:7" x14ac:dyDescent="0.2">
      <c r="G265" s="11"/>
    </row>
    <row r="266" spans="7:7" x14ac:dyDescent="0.2">
      <c r="G266" s="11"/>
    </row>
    <row r="267" spans="7:7" x14ac:dyDescent="0.2">
      <c r="G267" s="11"/>
    </row>
  </sheetData>
  <mergeCells count="4">
    <mergeCell ref="A120:B120"/>
    <mergeCell ref="A121:B121"/>
    <mergeCell ref="A122:B122"/>
    <mergeCell ref="A1:G1"/>
  </mergeCells>
  <conditionalFormatting sqref="F2:F3 F5:F134">
    <cfRule type="cellIs" dxfId="49" priority="3" stopIfTrue="1" operator="between">
      <formula>0.009</formula>
      <formula>-0.009</formula>
    </cfRule>
  </conditionalFormatting>
  <conditionalFormatting sqref="F268:F65544">
    <cfRule type="cellIs" dxfId="48" priority="1" stopIfTrue="1" operator="between">
      <formula>0.009</formula>
      <formula>-0.009</formula>
    </cfRule>
  </conditionalFormatting>
  <conditionalFormatting sqref="F136:G167">
    <cfRule type="cellIs" dxfId="47" priority="2" stopIfTrue="1" operator="between">
      <formula>0.009</formula>
      <formula>-0.009</formula>
    </cfRule>
  </conditionalFormatting>
  <hyperlinks>
    <hyperlink ref="A136"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scale="39" orientation="portrait" r:id="rId2"/>
  <headerFooter>
    <oddFooter>&amp;C&amp;1#&amp;"Calibri"&amp;10&amp;K000000PUBLIC</oddFooter>
    <evenFooter>&amp;LPUBLIC</evenFooter>
    <firstFooter>&amp;LPUBLIC</firstFooter>
  </headerFooter>
  <rowBreaks count="1" manualBreakCount="1">
    <brk id="169" max="7" man="1"/>
  </rowBreaks>
  <colBreaks count="1" manualBreakCount="1">
    <brk id="8" max="1048575"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2"/>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42578125" style="7" bestFit="1" customWidth="1"/>
    <col min="5" max="5" width="23" style="10" customWidth="1"/>
    <col min="6" max="6" width="14.7109375" style="11" bestFit="1" customWidth="1"/>
    <col min="7" max="16384" width="9.140625" style="7"/>
  </cols>
  <sheetData>
    <row r="1" spans="1:6" s="1" customFormat="1" ht="15" x14ac:dyDescent="0.2">
      <c r="A1" s="122" t="s">
        <v>15</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572</v>
      </c>
      <c r="B7" s="21" t="s">
        <v>571</v>
      </c>
      <c r="C7" s="21" t="s">
        <v>78</v>
      </c>
      <c r="D7" s="24">
        <v>23439752</v>
      </c>
      <c r="E7" s="22">
        <v>35206.5075</v>
      </c>
      <c r="F7" s="23">
        <v>3.4830128495579702</v>
      </c>
    </row>
    <row r="8" spans="1:6" x14ac:dyDescent="0.2">
      <c r="A8" s="21" t="s">
        <v>115</v>
      </c>
      <c r="B8" s="21" t="s">
        <v>114</v>
      </c>
      <c r="C8" s="21" t="s">
        <v>116</v>
      </c>
      <c r="D8" s="24">
        <v>13617750</v>
      </c>
      <c r="E8" s="22">
        <v>27439.766250000001</v>
      </c>
      <c r="F8" s="23">
        <v>2.7146418439152802</v>
      </c>
    </row>
    <row r="9" spans="1:6" x14ac:dyDescent="0.2">
      <c r="A9" s="21" t="s">
        <v>223</v>
      </c>
      <c r="B9" s="21" t="s">
        <v>222</v>
      </c>
      <c r="C9" s="21" t="s">
        <v>107</v>
      </c>
      <c r="D9" s="24">
        <v>690846</v>
      </c>
      <c r="E9" s="22">
        <v>27274.60008</v>
      </c>
      <c r="F9" s="23">
        <v>2.6983017996089198</v>
      </c>
    </row>
    <row r="10" spans="1:6" x14ac:dyDescent="0.2">
      <c r="A10" s="21" t="s">
        <v>574</v>
      </c>
      <c r="B10" s="21" t="s">
        <v>573</v>
      </c>
      <c r="C10" s="21" t="s">
        <v>162</v>
      </c>
      <c r="D10" s="24">
        <v>5750000</v>
      </c>
      <c r="E10" s="22">
        <v>25932.5</v>
      </c>
      <c r="F10" s="23">
        <v>2.56552657832255</v>
      </c>
    </row>
    <row r="11" spans="1:6" x14ac:dyDescent="0.2">
      <c r="A11" s="21" t="s">
        <v>576</v>
      </c>
      <c r="B11" s="21" t="s">
        <v>575</v>
      </c>
      <c r="C11" s="21" t="s">
        <v>110</v>
      </c>
      <c r="D11" s="24">
        <v>792366</v>
      </c>
      <c r="E11" s="22">
        <v>23820.50288</v>
      </c>
      <c r="F11" s="23">
        <v>2.3565847198553498</v>
      </c>
    </row>
    <row r="12" spans="1:6" x14ac:dyDescent="0.2">
      <c r="A12" s="21" t="s">
        <v>77</v>
      </c>
      <c r="B12" s="21" t="s">
        <v>76</v>
      </c>
      <c r="C12" s="21" t="s">
        <v>78</v>
      </c>
      <c r="D12" s="24">
        <v>2135566</v>
      </c>
      <c r="E12" s="22">
        <v>23348.143080000002</v>
      </c>
      <c r="F12" s="23">
        <v>2.30985372124622</v>
      </c>
    </row>
    <row r="13" spans="1:6" x14ac:dyDescent="0.2">
      <c r="A13" s="21" t="s">
        <v>456</v>
      </c>
      <c r="B13" s="21" t="s">
        <v>455</v>
      </c>
      <c r="C13" s="21" t="s">
        <v>457</v>
      </c>
      <c r="D13" s="24">
        <v>1050123</v>
      </c>
      <c r="E13" s="22">
        <v>22320.364369999999</v>
      </c>
      <c r="F13" s="23">
        <v>2.2081746082745002</v>
      </c>
    </row>
    <row r="14" spans="1:6" x14ac:dyDescent="0.2">
      <c r="A14" s="21" t="s">
        <v>156</v>
      </c>
      <c r="B14" s="21" t="s">
        <v>155</v>
      </c>
      <c r="C14" s="21" t="s">
        <v>116</v>
      </c>
      <c r="D14" s="24">
        <v>660000</v>
      </c>
      <c r="E14" s="22">
        <v>21958.2</v>
      </c>
      <c r="F14" s="23">
        <v>2.17234534704028</v>
      </c>
    </row>
    <row r="15" spans="1:6" x14ac:dyDescent="0.2">
      <c r="A15" s="21" t="s">
        <v>448</v>
      </c>
      <c r="B15" s="21" t="s">
        <v>447</v>
      </c>
      <c r="C15" s="21" t="s">
        <v>78</v>
      </c>
      <c r="D15" s="24">
        <v>23580355</v>
      </c>
      <c r="E15" s="22">
        <v>21823.618549999999</v>
      </c>
      <c r="F15" s="23">
        <v>2.1590310778057602</v>
      </c>
    </row>
    <row r="16" spans="1:6" x14ac:dyDescent="0.2">
      <c r="A16" s="21" t="s">
        <v>414</v>
      </c>
      <c r="B16" s="21" t="s">
        <v>413</v>
      </c>
      <c r="C16" s="21" t="s">
        <v>86</v>
      </c>
      <c r="D16" s="24">
        <v>539990</v>
      </c>
      <c r="E16" s="22">
        <v>21516.171549999999</v>
      </c>
      <c r="F16" s="23">
        <v>2.1286150573709599</v>
      </c>
    </row>
    <row r="17" spans="1:6" x14ac:dyDescent="0.2">
      <c r="A17" s="21" t="s">
        <v>293</v>
      </c>
      <c r="B17" s="21" t="s">
        <v>292</v>
      </c>
      <c r="C17" s="21" t="s">
        <v>294</v>
      </c>
      <c r="D17" s="24">
        <v>1911228</v>
      </c>
      <c r="E17" s="22">
        <v>20546.656609999998</v>
      </c>
      <c r="F17" s="23">
        <v>2.0327000338810999</v>
      </c>
    </row>
    <row r="18" spans="1:6" x14ac:dyDescent="0.2">
      <c r="A18" s="21" t="s">
        <v>164</v>
      </c>
      <c r="B18" s="21" t="s">
        <v>163</v>
      </c>
      <c r="C18" s="21" t="s">
        <v>165</v>
      </c>
      <c r="D18" s="24">
        <v>13100000</v>
      </c>
      <c r="E18" s="22">
        <v>20416.349999999999</v>
      </c>
      <c r="F18" s="23">
        <v>2.0198086785823</v>
      </c>
    </row>
    <row r="19" spans="1:6" x14ac:dyDescent="0.2">
      <c r="A19" s="21" t="s">
        <v>316</v>
      </c>
      <c r="B19" s="21" t="s">
        <v>315</v>
      </c>
      <c r="C19" s="21" t="s">
        <v>317</v>
      </c>
      <c r="D19" s="24">
        <v>1722000</v>
      </c>
      <c r="E19" s="22">
        <v>20147.400000000001</v>
      </c>
      <c r="F19" s="23">
        <v>1.9932012025101999</v>
      </c>
    </row>
    <row r="20" spans="1:6" x14ac:dyDescent="0.2">
      <c r="A20" s="21" t="s">
        <v>578</v>
      </c>
      <c r="B20" s="21" t="s">
        <v>577</v>
      </c>
      <c r="C20" s="21" t="s">
        <v>124</v>
      </c>
      <c r="D20" s="24">
        <v>3352118</v>
      </c>
      <c r="E20" s="22">
        <v>19816.045559999999</v>
      </c>
      <c r="F20" s="23">
        <v>1.9604199965846101</v>
      </c>
    </row>
    <row r="21" spans="1:6" x14ac:dyDescent="0.2">
      <c r="A21" s="21" t="s">
        <v>390</v>
      </c>
      <c r="B21" s="21" t="s">
        <v>389</v>
      </c>
      <c r="C21" s="21" t="s">
        <v>86</v>
      </c>
      <c r="D21" s="24">
        <v>822190</v>
      </c>
      <c r="E21" s="22">
        <v>19634.308300000001</v>
      </c>
      <c r="F21" s="23">
        <v>1.9424405587825699</v>
      </c>
    </row>
    <row r="22" spans="1:6" x14ac:dyDescent="0.2">
      <c r="A22" s="21" t="s">
        <v>580</v>
      </c>
      <c r="B22" s="21" t="s">
        <v>579</v>
      </c>
      <c r="C22" s="21" t="s">
        <v>532</v>
      </c>
      <c r="D22" s="24">
        <v>3620695</v>
      </c>
      <c r="E22" s="22">
        <v>19584.339260000001</v>
      </c>
      <c r="F22" s="23">
        <v>1.9374970747292299</v>
      </c>
    </row>
    <row r="23" spans="1:6" x14ac:dyDescent="0.2">
      <c r="A23" s="21" t="s">
        <v>582</v>
      </c>
      <c r="B23" s="21" t="s">
        <v>581</v>
      </c>
      <c r="C23" s="21" t="s">
        <v>104</v>
      </c>
      <c r="D23" s="24">
        <v>1491580</v>
      </c>
      <c r="E23" s="22">
        <v>18456.81092</v>
      </c>
      <c r="F23" s="23">
        <v>1.8259496371863</v>
      </c>
    </row>
    <row r="24" spans="1:6" x14ac:dyDescent="0.2">
      <c r="A24" s="21" t="s">
        <v>584</v>
      </c>
      <c r="B24" s="21" t="s">
        <v>583</v>
      </c>
      <c r="C24" s="21" t="s">
        <v>170</v>
      </c>
      <c r="D24" s="24">
        <v>442739</v>
      </c>
      <c r="E24" s="22">
        <v>18046.705750000001</v>
      </c>
      <c r="F24" s="23">
        <v>1.78537754758667</v>
      </c>
    </row>
    <row r="25" spans="1:6" x14ac:dyDescent="0.2">
      <c r="A25" s="21" t="s">
        <v>80</v>
      </c>
      <c r="B25" s="21" t="s">
        <v>79</v>
      </c>
      <c r="C25" s="21" t="s">
        <v>78</v>
      </c>
      <c r="D25" s="24">
        <v>1223175</v>
      </c>
      <c r="E25" s="22">
        <v>17710.350829999999</v>
      </c>
      <c r="F25" s="23">
        <v>1.7521016394787099</v>
      </c>
    </row>
    <row r="26" spans="1:6" x14ac:dyDescent="0.2">
      <c r="A26" s="21" t="s">
        <v>586</v>
      </c>
      <c r="B26" s="21" t="s">
        <v>585</v>
      </c>
      <c r="C26" s="21" t="s">
        <v>130</v>
      </c>
      <c r="D26" s="24">
        <v>2153205</v>
      </c>
      <c r="E26" s="22">
        <v>17654.127799999998</v>
      </c>
      <c r="F26" s="23">
        <v>1.7465394423215199</v>
      </c>
    </row>
    <row r="27" spans="1:6" x14ac:dyDescent="0.2">
      <c r="A27" s="21" t="s">
        <v>588</v>
      </c>
      <c r="B27" s="21" t="s">
        <v>587</v>
      </c>
      <c r="C27" s="21" t="s">
        <v>144</v>
      </c>
      <c r="D27" s="24">
        <v>1717030</v>
      </c>
      <c r="E27" s="22">
        <v>17208.074659999998</v>
      </c>
      <c r="F27" s="23">
        <v>1.7024109862909</v>
      </c>
    </row>
    <row r="28" spans="1:6" x14ac:dyDescent="0.2">
      <c r="A28" s="21" t="s">
        <v>153</v>
      </c>
      <c r="B28" s="21" t="s">
        <v>152</v>
      </c>
      <c r="C28" s="21" t="s">
        <v>154</v>
      </c>
      <c r="D28" s="24">
        <v>6391052</v>
      </c>
      <c r="E28" s="22">
        <v>17096.0641</v>
      </c>
      <c r="F28" s="23">
        <v>1.6913296764004999</v>
      </c>
    </row>
    <row r="29" spans="1:6" x14ac:dyDescent="0.2">
      <c r="A29" s="21" t="s">
        <v>331</v>
      </c>
      <c r="B29" s="21" t="s">
        <v>330</v>
      </c>
      <c r="C29" s="21" t="s">
        <v>113</v>
      </c>
      <c r="D29" s="24">
        <v>18957486</v>
      </c>
      <c r="E29" s="22">
        <v>17004.864939999999</v>
      </c>
      <c r="F29" s="23">
        <v>1.68230725785617</v>
      </c>
    </row>
    <row r="30" spans="1:6" x14ac:dyDescent="0.2">
      <c r="A30" s="21" t="s">
        <v>590</v>
      </c>
      <c r="B30" s="21" t="s">
        <v>589</v>
      </c>
      <c r="C30" s="21" t="s">
        <v>322</v>
      </c>
      <c r="D30" s="24">
        <v>1543493</v>
      </c>
      <c r="E30" s="22">
        <v>16879.639449999999</v>
      </c>
      <c r="F30" s="23">
        <v>1.6699185825306799</v>
      </c>
    </row>
    <row r="31" spans="1:6" x14ac:dyDescent="0.2">
      <c r="A31" s="21" t="s">
        <v>592</v>
      </c>
      <c r="B31" s="21" t="s">
        <v>591</v>
      </c>
      <c r="C31" s="21" t="s">
        <v>317</v>
      </c>
      <c r="D31" s="24">
        <v>1098135</v>
      </c>
      <c r="E31" s="22">
        <v>16206.8254</v>
      </c>
      <c r="F31" s="23">
        <v>1.6033564567216001</v>
      </c>
    </row>
    <row r="32" spans="1:6" x14ac:dyDescent="0.2">
      <c r="A32" s="21" t="s">
        <v>167</v>
      </c>
      <c r="B32" s="21" t="s">
        <v>166</v>
      </c>
      <c r="C32" s="21" t="s">
        <v>154</v>
      </c>
      <c r="D32" s="24">
        <v>1444026</v>
      </c>
      <c r="E32" s="22">
        <v>15935.548919999999</v>
      </c>
      <c r="F32" s="23">
        <v>1.57651881979829</v>
      </c>
    </row>
    <row r="33" spans="1:6" x14ac:dyDescent="0.2">
      <c r="A33" s="21" t="s">
        <v>296</v>
      </c>
      <c r="B33" s="21" t="s">
        <v>295</v>
      </c>
      <c r="C33" s="21" t="s">
        <v>297</v>
      </c>
      <c r="D33" s="24">
        <v>3676225</v>
      </c>
      <c r="E33" s="22">
        <v>15783.87204</v>
      </c>
      <c r="F33" s="23">
        <v>1.5615132836194801</v>
      </c>
    </row>
    <row r="34" spans="1:6" x14ac:dyDescent="0.2">
      <c r="A34" s="21" t="s">
        <v>594</v>
      </c>
      <c r="B34" s="21" t="s">
        <v>593</v>
      </c>
      <c r="C34" s="21" t="s">
        <v>317</v>
      </c>
      <c r="D34" s="24">
        <v>566062</v>
      </c>
      <c r="E34" s="22">
        <v>15752.37334</v>
      </c>
      <c r="F34" s="23">
        <v>1.5583970876479101</v>
      </c>
    </row>
    <row r="35" spans="1:6" x14ac:dyDescent="0.2">
      <c r="A35" s="21" t="s">
        <v>146</v>
      </c>
      <c r="B35" s="21" t="s">
        <v>145</v>
      </c>
      <c r="C35" s="21" t="s">
        <v>147</v>
      </c>
      <c r="D35" s="24">
        <v>1400578</v>
      </c>
      <c r="E35" s="22">
        <v>15745.998170000001</v>
      </c>
      <c r="F35" s="23">
        <v>1.5577663860928599</v>
      </c>
    </row>
    <row r="36" spans="1:6" x14ac:dyDescent="0.2">
      <c r="A36" s="21" t="s">
        <v>400</v>
      </c>
      <c r="B36" s="21" t="s">
        <v>399</v>
      </c>
      <c r="C36" s="21" t="s">
        <v>86</v>
      </c>
      <c r="D36" s="24">
        <v>277965</v>
      </c>
      <c r="E36" s="22">
        <v>15294.88514</v>
      </c>
      <c r="F36" s="23">
        <v>1.5131373503927701</v>
      </c>
    </row>
    <row r="37" spans="1:6" x14ac:dyDescent="0.2">
      <c r="A37" s="21" t="s">
        <v>263</v>
      </c>
      <c r="B37" s="21" t="s">
        <v>262</v>
      </c>
      <c r="C37" s="21" t="s">
        <v>162</v>
      </c>
      <c r="D37" s="24">
        <v>5375000</v>
      </c>
      <c r="E37" s="22">
        <v>14985.5</v>
      </c>
      <c r="F37" s="23">
        <v>1.4825295879476501</v>
      </c>
    </row>
    <row r="38" spans="1:6" x14ac:dyDescent="0.2">
      <c r="A38" s="21" t="s">
        <v>596</v>
      </c>
      <c r="B38" s="21" t="s">
        <v>595</v>
      </c>
      <c r="C38" s="21" t="s">
        <v>104</v>
      </c>
      <c r="D38" s="24">
        <v>300000</v>
      </c>
      <c r="E38" s="22">
        <v>14826</v>
      </c>
      <c r="F38" s="23">
        <v>1.4667501031605199</v>
      </c>
    </row>
    <row r="39" spans="1:6" x14ac:dyDescent="0.2">
      <c r="A39" s="21" t="s">
        <v>245</v>
      </c>
      <c r="B39" s="21" t="s">
        <v>244</v>
      </c>
      <c r="C39" s="21" t="s">
        <v>170</v>
      </c>
      <c r="D39" s="24">
        <v>571157</v>
      </c>
      <c r="E39" s="22">
        <v>14231.518969999999</v>
      </c>
      <c r="F39" s="23">
        <v>1.4079375365829201</v>
      </c>
    </row>
    <row r="40" spans="1:6" x14ac:dyDescent="0.2">
      <c r="A40" s="21" t="s">
        <v>598</v>
      </c>
      <c r="B40" s="21" t="s">
        <v>597</v>
      </c>
      <c r="C40" s="21" t="s">
        <v>104</v>
      </c>
      <c r="D40" s="24">
        <v>52304</v>
      </c>
      <c r="E40" s="22">
        <v>14185.26323</v>
      </c>
      <c r="F40" s="23">
        <v>1.4033614127857501</v>
      </c>
    </row>
    <row r="41" spans="1:6" x14ac:dyDescent="0.2">
      <c r="A41" s="21" t="s">
        <v>600</v>
      </c>
      <c r="B41" s="21" t="s">
        <v>599</v>
      </c>
      <c r="C41" s="21" t="s">
        <v>154</v>
      </c>
      <c r="D41" s="24">
        <v>189000</v>
      </c>
      <c r="E41" s="22">
        <v>14135.782499999999</v>
      </c>
      <c r="F41" s="23">
        <v>1.39846623769929</v>
      </c>
    </row>
    <row r="42" spans="1:6" x14ac:dyDescent="0.2">
      <c r="A42" s="21" t="s">
        <v>118</v>
      </c>
      <c r="B42" s="21" t="s">
        <v>117</v>
      </c>
      <c r="C42" s="21" t="s">
        <v>78</v>
      </c>
      <c r="D42" s="24">
        <v>880366</v>
      </c>
      <c r="E42" s="22">
        <v>13672.083979999999</v>
      </c>
      <c r="F42" s="23">
        <v>1.3525921076544101</v>
      </c>
    </row>
    <row r="43" spans="1:6" x14ac:dyDescent="0.2">
      <c r="A43" s="21" t="s">
        <v>602</v>
      </c>
      <c r="B43" s="21" t="s">
        <v>601</v>
      </c>
      <c r="C43" s="21" t="s">
        <v>474</v>
      </c>
      <c r="D43" s="24">
        <v>38500</v>
      </c>
      <c r="E43" s="22">
        <v>13263.615750000001</v>
      </c>
      <c r="F43" s="23">
        <v>1.3121819620662301</v>
      </c>
    </row>
    <row r="44" spans="1:6" x14ac:dyDescent="0.2">
      <c r="A44" s="21" t="s">
        <v>452</v>
      </c>
      <c r="B44" s="21" t="s">
        <v>451</v>
      </c>
      <c r="C44" s="21" t="s">
        <v>154</v>
      </c>
      <c r="D44" s="24">
        <v>3063102</v>
      </c>
      <c r="E44" s="22">
        <v>13103.950360000001</v>
      </c>
      <c r="F44" s="23">
        <v>1.29638611509107</v>
      </c>
    </row>
    <row r="45" spans="1:6" x14ac:dyDescent="0.2">
      <c r="A45" s="21" t="s">
        <v>604</v>
      </c>
      <c r="B45" s="21" t="s">
        <v>603</v>
      </c>
      <c r="C45" s="21" t="s">
        <v>170</v>
      </c>
      <c r="D45" s="24">
        <v>1602334</v>
      </c>
      <c r="E45" s="22">
        <v>12987.71824</v>
      </c>
      <c r="F45" s="23">
        <v>1.2848871623053899</v>
      </c>
    </row>
    <row r="46" spans="1:6" x14ac:dyDescent="0.2">
      <c r="A46" s="21" t="s">
        <v>606</v>
      </c>
      <c r="B46" s="21" t="s">
        <v>605</v>
      </c>
      <c r="C46" s="21" t="s">
        <v>294</v>
      </c>
      <c r="D46" s="24">
        <v>324936</v>
      </c>
      <c r="E46" s="22">
        <v>12567.06227</v>
      </c>
      <c r="F46" s="23">
        <v>1.24327127215345</v>
      </c>
    </row>
    <row r="47" spans="1:6" x14ac:dyDescent="0.2">
      <c r="A47" s="21" t="s">
        <v>337</v>
      </c>
      <c r="B47" s="21" t="s">
        <v>336</v>
      </c>
      <c r="C47" s="21" t="s">
        <v>297</v>
      </c>
      <c r="D47" s="24">
        <v>450000</v>
      </c>
      <c r="E47" s="22">
        <v>12196.575000000001</v>
      </c>
      <c r="F47" s="23">
        <v>1.20661861860616</v>
      </c>
    </row>
    <row r="48" spans="1:6" x14ac:dyDescent="0.2">
      <c r="A48" s="21" t="s">
        <v>299</v>
      </c>
      <c r="B48" s="21" t="s">
        <v>298</v>
      </c>
      <c r="C48" s="21" t="s">
        <v>78</v>
      </c>
      <c r="D48" s="24">
        <v>8960416</v>
      </c>
      <c r="E48" s="22">
        <v>12110.00222</v>
      </c>
      <c r="F48" s="23">
        <v>1.19805389217989</v>
      </c>
    </row>
    <row r="49" spans="1:6" x14ac:dyDescent="0.2">
      <c r="A49" s="21" t="s">
        <v>608</v>
      </c>
      <c r="B49" s="21" t="s">
        <v>607</v>
      </c>
      <c r="C49" s="21" t="s">
        <v>127</v>
      </c>
      <c r="D49" s="24">
        <v>683231</v>
      </c>
      <c r="E49" s="22">
        <v>11860.54854</v>
      </c>
      <c r="F49" s="23">
        <v>1.1733752053544699</v>
      </c>
    </row>
    <row r="50" spans="1:6" x14ac:dyDescent="0.2">
      <c r="A50" s="21" t="s">
        <v>303</v>
      </c>
      <c r="B50" s="21" t="s">
        <v>302</v>
      </c>
      <c r="C50" s="21" t="s">
        <v>121</v>
      </c>
      <c r="D50" s="24">
        <v>3325151</v>
      </c>
      <c r="E50" s="22">
        <v>11854.16332</v>
      </c>
      <c r="F50" s="23">
        <v>1.1727435095434799</v>
      </c>
    </row>
    <row r="51" spans="1:6" x14ac:dyDescent="0.2">
      <c r="A51" s="21" t="s">
        <v>610</v>
      </c>
      <c r="B51" s="21" t="s">
        <v>609</v>
      </c>
      <c r="C51" s="21" t="s">
        <v>104</v>
      </c>
      <c r="D51" s="24">
        <v>527173</v>
      </c>
      <c r="E51" s="22">
        <v>11760.43887</v>
      </c>
      <c r="F51" s="23">
        <v>1.1634712616879399</v>
      </c>
    </row>
    <row r="52" spans="1:6" x14ac:dyDescent="0.2">
      <c r="A52" s="21" t="s">
        <v>612</v>
      </c>
      <c r="B52" s="21" t="s">
        <v>611</v>
      </c>
      <c r="C52" s="21" t="s">
        <v>322</v>
      </c>
      <c r="D52" s="24">
        <v>17469870</v>
      </c>
      <c r="E52" s="22">
        <v>11547.584070000001</v>
      </c>
      <c r="F52" s="23">
        <v>1.14241333643108</v>
      </c>
    </row>
    <row r="53" spans="1:6" x14ac:dyDescent="0.2">
      <c r="A53" s="21" t="s">
        <v>614</v>
      </c>
      <c r="B53" s="21" t="s">
        <v>613</v>
      </c>
      <c r="C53" s="21" t="s">
        <v>615</v>
      </c>
      <c r="D53" s="24">
        <v>400909</v>
      </c>
      <c r="E53" s="22">
        <v>11134.445659999999</v>
      </c>
      <c r="F53" s="23">
        <v>1.10154116554972</v>
      </c>
    </row>
    <row r="54" spans="1:6" x14ac:dyDescent="0.2">
      <c r="A54" s="21" t="s">
        <v>617</v>
      </c>
      <c r="B54" s="21" t="s">
        <v>616</v>
      </c>
      <c r="C54" s="21" t="s">
        <v>322</v>
      </c>
      <c r="D54" s="24">
        <v>600000</v>
      </c>
      <c r="E54" s="22">
        <v>10962</v>
      </c>
      <c r="F54" s="23">
        <v>1.08448095446146</v>
      </c>
    </row>
    <row r="55" spans="1:6" x14ac:dyDescent="0.2">
      <c r="A55" s="21" t="s">
        <v>140</v>
      </c>
      <c r="B55" s="21" t="s">
        <v>139</v>
      </c>
      <c r="C55" s="21" t="s">
        <v>141</v>
      </c>
      <c r="D55" s="24">
        <v>1240127</v>
      </c>
      <c r="E55" s="22">
        <v>10939.16027</v>
      </c>
      <c r="F55" s="23">
        <v>1.0822213985236699</v>
      </c>
    </row>
    <row r="56" spans="1:6" x14ac:dyDescent="0.2">
      <c r="A56" s="21" t="s">
        <v>501</v>
      </c>
      <c r="B56" s="21" t="s">
        <v>500</v>
      </c>
      <c r="C56" s="21" t="s">
        <v>322</v>
      </c>
      <c r="D56" s="24">
        <v>291027</v>
      </c>
      <c r="E56" s="22">
        <v>10874.514880000001</v>
      </c>
      <c r="F56" s="23">
        <v>1.0758259693822001</v>
      </c>
    </row>
    <row r="57" spans="1:6" x14ac:dyDescent="0.2">
      <c r="A57" s="21" t="s">
        <v>619</v>
      </c>
      <c r="B57" s="21" t="s">
        <v>618</v>
      </c>
      <c r="C57" s="21" t="s">
        <v>110</v>
      </c>
      <c r="D57" s="24">
        <v>260552</v>
      </c>
      <c r="E57" s="22">
        <v>10835.445750000001</v>
      </c>
      <c r="F57" s="23">
        <v>1.0719608236613201</v>
      </c>
    </row>
    <row r="58" spans="1:6" x14ac:dyDescent="0.2">
      <c r="A58" s="21" t="s">
        <v>459</v>
      </c>
      <c r="B58" s="21" t="s">
        <v>458</v>
      </c>
      <c r="C58" s="21" t="s">
        <v>78</v>
      </c>
      <c r="D58" s="24">
        <v>5630441</v>
      </c>
      <c r="E58" s="22">
        <v>10286.815710000001</v>
      </c>
      <c r="F58" s="23">
        <v>1.0176843385832799</v>
      </c>
    </row>
    <row r="59" spans="1:6" x14ac:dyDescent="0.2">
      <c r="A59" s="21" t="s">
        <v>621</v>
      </c>
      <c r="B59" s="21" t="s">
        <v>620</v>
      </c>
      <c r="C59" s="21" t="s">
        <v>104</v>
      </c>
      <c r="D59" s="24">
        <v>2422358</v>
      </c>
      <c r="E59" s="22">
        <v>9504.1216129999993</v>
      </c>
      <c r="F59" s="23">
        <v>0.94025167653566899</v>
      </c>
    </row>
    <row r="60" spans="1:6" x14ac:dyDescent="0.2">
      <c r="A60" s="21" t="s">
        <v>623</v>
      </c>
      <c r="B60" s="21" t="s">
        <v>622</v>
      </c>
      <c r="C60" s="21" t="s">
        <v>322</v>
      </c>
      <c r="D60" s="24">
        <v>1869098</v>
      </c>
      <c r="E60" s="22">
        <v>8718.4076210000003</v>
      </c>
      <c r="F60" s="23">
        <v>0.86252025343971195</v>
      </c>
    </row>
    <row r="61" spans="1:6" x14ac:dyDescent="0.2">
      <c r="A61" s="21" t="s">
        <v>625</v>
      </c>
      <c r="B61" s="21" t="s">
        <v>624</v>
      </c>
      <c r="C61" s="21" t="s">
        <v>162</v>
      </c>
      <c r="D61" s="24">
        <v>5400000</v>
      </c>
      <c r="E61" s="22">
        <v>8545.5</v>
      </c>
      <c r="F61" s="23">
        <v>0.84541434011589001</v>
      </c>
    </row>
    <row r="62" spans="1:6" x14ac:dyDescent="0.2">
      <c r="A62" s="21" t="s">
        <v>627</v>
      </c>
      <c r="B62" s="21" t="s">
        <v>626</v>
      </c>
      <c r="C62" s="21" t="s">
        <v>110</v>
      </c>
      <c r="D62" s="24">
        <v>565000</v>
      </c>
      <c r="E62" s="22">
        <v>8452.1175000000003</v>
      </c>
      <c r="F62" s="23">
        <v>0.83617592169498201</v>
      </c>
    </row>
    <row r="63" spans="1:6" x14ac:dyDescent="0.2">
      <c r="A63" s="21" t="s">
        <v>149</v>
      </c>
      <c r="B63" s="21" t="s">
        <v>148</v>
      </c>
      <c r="C63" s="21" t="s">
        <v>124</v>
      </c>
      <c r="D63" s="24">
        <v>1837180</v>
      </c>
      <c r="E63" s="22">
        <v>8246.1824300000007</v>
      </c>
      <c r="F63" s="23">
        <v>0.81580257182536997</v>
      </c>
    </row>
    <row r="64" spans="1:6" x14ac:dyDescent="0.2">
      <c r="A64" s="21" t="s">
        <v>629</v>
      </c>
      <c r="B64" s="21" t="s">
        <v>628</v>
      </c>
      <c r="C64" s="21" t="s">
        <v>154</v>
      </c>
      <c r="D64" s="24">
        <v>695000</v>
      </c>
      <c r="E64" s="22">
        <v>8026.2075000000004</v>
      </c>
      <c r="F64" s="23">
        <v>0.79404024542106399</v>
      </c>
    </row>
    <row r="65" spans="1:9" x14ac:dyDescent="0.2">
      <c r="A65" s="21" t="s">
        <v>551</v>
      </c>
      <c r="B65" s="21" t="s">
        <v>550</v>
      </c>
      <c r="C65" s="21" t="s">
        <v>124</v>
      </c>
      <c r="D65" s="24">
        <v>5217419</v>
      </c>
      <c r="E65" s="22">
        <v>7849.6068859999996</v>
      </c>
      <c r="F65" s="23">
        <v>0.77656898083164705</v>
      </c>
    </row>
    <row r="66" spans="1:9" x14ac:dyDescent="0.2">
      <c r="A66" s="21" t="s">
        <v>221</v>
      </c>
      <c r="B66" s="21" t="s">
        <v>220</v>
      </c>
      <c r="C66" s="21" t="s">
        <v>92</v>
      </c>
      <c r="D66" s="24">
        <v>1499850</v>
      </c>
      <c r="E66" s="22">
        <v>7134.0365250000004</v>
      </c>
      <c r="F66" s="23">
        <v>0.70577693302270605</v>
      </c>
    </row>
    <row r="67" spans="1:9" x14ac:dyDescent="0.2">
      <c r="A67" s="21" t="s">
        <v>631</v>
      </c>
      <c r="B67" s="21" t="s">
        <v>630</v>
      </c>
      <c r="C67" s="21" t="s">
        <v>121</v>
      </c>
      <c r="D67" s="24">
        <v>1318364</v>
      </c>
      <c r="E67" s="22">
        <v>5679.5121120000003</v>
      </c>
      <c r="F67" s="23">
        <v>0.56187946689446899</v>
      </c>
    </row>
    <row r="68" spans="1:9" x14ac:dyDescent="0.2">
      <c r="A68" s="21" t="s">
        <v>633</v>
      </c>
      <c r="B68" s="21" t="s">
        <v>632</v>
      </c>
      <c r="C68" s="21" t="s">
        <v>154</v>
      </c>
      <c r="D68" s="24">
        <v>419825</v>
      </c>
      <c r="E68" s="22">
        <v>5127.9524629999996</v>
      </c>
      <c r="F68" s="23">
        <v>0.50731315284685496</v>
      </c>
    </row>
    <row r="69" spans="1:9" x14ac:dyDescent="0.2">
      <c r="A69" s="21" t="s">
        <v>473</v>
      </c>
      <c r="B69" s="21" t="s">
        <v>472</v>
      </c>
      <c r="C69" s="21" t="s">
        <v>474</v>
      </c>
      <c r="D69" s="24">
        <v>600000</v>
      </c>
      <c r="E69" s="22">
        <v>4994.7</v>
      </c>
      <c r="F69" s="23">
        <v>0.49413036154430201</v>
      </c>
    </row>
    <row r="70" spans="1:9" x14ac:dyDescent="0.2">
      <c r="A70" s="21" t="s">
        <v>635</v>
      </c>
      <c r="B70" s="21" t="s">
        <v>634</v>
      </c>
      <c r="C70" s="21" t="s">
        <v>322</v>
      </c>
      <c r="D70" s="24">
        <v>432747</v>
      </c>
      <c r="E70" s="22">
        <v>4888.3101120000001</v>
      </c>
      <c r="F70" s="23">
        <v>0.48360511001326001</v>
      </c>
    </row>
    <row r="71" spans="1:9" x14ac:dyDescent="0.2">
      <c r="A71" s="21" t="s">
        <v>509</v>
      </c>
      <c r="B71" s="21" t="s">
        <v>508</v>
      </c>
      <c r="C71" s="21" t="s">
        <v>380</v>
      </c>
      <c r="D71" s="24">
        <v>750000</v>
      </c>
      <c r="E71" s="22">
        <v>3997.125</v>
      </c>
      <c r="F71" s="23">
        <v>0.39543932996731901</v>
      </c>
    </row>
    <row r="72" spans="1:9" x14ac:dyDescent="0.2">
      <c r="A72" s="21" t="s">
        <v>637</v>
      </c>
      <c r="B72" s="21" t="s">
        <v>636</v>
      </c>
      <c r="C72" s="21" t="s">
        <v>110</v>
      </c>
      <c r="D72" s="24">
        <v>2053763</v>
      </c>
      <c r="E72" s="22">
        <v>3682.3970589999999</v>
      </c>
      <c r="F72" s="23">
        <v>0.36430299920182302</v>
      </c>
    </row>
    <row r="73" spans="1:9" x14ac:dyDescent="0.2">
      <c r="A73" s="21" t="s">
        <v>639</v>
      </c>
      <c r="B73" s="21" t="s">
        <v>638</v>
      </c>
      <c r="C73" s="21" t="s">
        <v>322</v>
      </c>
      <c r="D73" s="24">
        <v>9490</v>
      </c>
      <c r="E73" s="22">
        <v>2849.97037</v>
      </c>
      <c r="F73" s="23">
        <v>0.28195024512356098</v>
      </c>
    </row>
    <row r="74" spans="1:9" x14ac:dyDescent="0.2">
      <c r="A74" s="21" t="s">
        <v>497</v>
      </c>
      <c r="B74" s="21" t="s">
        <v>496</v>
      </c>
      <c r="C74" s="21" t="s">
        <v>322</v>
      </c>
      <c r="D74" s="24">
        <v>696474</v>
      </c>
      <c r="E74" s="22">
        <v>2121.1115669999999</v>
      </c>
      <c r="F74" s="23">
        <v>0.20984355926832701</v>
      </c>
    </row>
    <row r="75" spans="1:9" x14ac:dyDescent="0.2">
      <c r="A75" s="21" t="s">
        <v>482</v>
      </c>
      <c r="B75" s="21" t="s">
        <v>481</v>
      </c>
      <c r="C75" s="21" t="s">
        <v>457</v>
      </c>
      <c r="D75" s="24">
        <v>401269</v>
      </c>
      <c r="E75" s="22">
        <v>1805.7104999999999</v>
      </c>
      <c r="F75" s="23">
        <v>0.17864063551551501</v>
      </c>
    </row>
    <row r="76" spans="1:9" x14ac:dyDescent="0.2">
      <c r="A76" s="21" t="s">
        <v>169</v>
      </c>
      <c r="B76" s="21" t="s">
        <v>168</v>
      </c>
      <c r="C76" s="21" t="s">
        <v>170</v>
      </c>
      <c r="D76" s="24">
        <v>500000</v>
      </c>
      <c r="E76" s="22">
        <v>1531</v>
      </c>
      <c r="F76" s="23">
        <v>0.15146326776870001</v>
      </c>
    </row>
    <row r="77" spans="1:9" x14ac:dyDescent="0.2">
      <c r="A77" s="21" t="s">
        <v>641</v>
      </c>
      <c r="B77" s="21" t="s">
        <v>640</v>
      </c>
      <c r="C77" s="21" t="s">
        <v>322</v>
      </c>
      <c r="D77" s="24">
        <v>122921</v>
      </c>
      <c r="E77" s="22">
        <v>841.70154749999995</v>
      </c>
      <c r="F77" s="23">
        <v>8.3270324539726895E-2</v>
      </c>
    </row>
    <row r="78" spans="1:9" x14ac:dyDescent="0.2">
      <c r="A78" s="20" t="s">
        <v>24</v>
      </c>
      <c r="B78" s="20"/>
      <c r="C78" s="20"/>
      <c r="D78" s="20"/>
      <c r="E78" s="25">
        <f>SUM(E7:E77)</f>
        <v>983877.47584550013</v>
      </c>
      <c r="F78" s="26">
        <f>SUM(F7:F77)</f>
        <v>97.335922648974417</v>
      </c>
      <c r="G78" s="14"/>
      <c r="H78" s="14"/>
      <c r="I78" s="14"/>
    </row>
    <row r="79" spans="1:9" x14ac:dyDescent="0.2">
      <c r="A79" s="21"/>
      <c r="B79" s="21"/>
      <c r="C79" s="21"/>
      <c r="D79" s="21"/>
      <c r="E79" s="22"/>
      <c r="F79" s="23"/>
    </row>
    <row r="80" spans="1:9" x14ac:dyDescent="0.2">
      <c r="A80" s="20" t="s">
        <v>1236</v>
      </c>
      <c r="B80" s="21"/>
      <c r="C80" s="21"/>
      <c r="D80" s="21"/>
      <c r="E80" s="22"/>
      <c r="F80" s="23"/>
    </row>
    <row r="81" spans="1:9" x14ac:dyDescent="0.2">
      <c r="A81" s="21"/>
      <c r="B81" s="21" t="s">
        <v>264</v>
      </c>
      <c r="C81" s="21" t="s">
        <v>162</v>
      </c>
      <c r="D81" s="24">
        <v>8100</v>
      </c>
      <c r="E81" s="22">
        <v>8.0999999999999996E-4</v>
      </c>
      <c r="F81" s="23">
        <v>8.01340606744919E-8</v>
      </c>
    </row>
    <row r="82" spans="1:9" x14ac:dyDescent="0.2">
      <c r="A82" s="20" t="s">
        <v>24</v>
      </c>
      <c r="B82" s="20"/>
      <c r="C82" s="20"/>
      <c r="D82" s="20"/>
      <c r="E82" s="25">
        <f>SUM(E80:E81)</f>
        <v>8.0999999999999996E-4</v>
      </c>
      <c r="F82" s="26">
        <f>SUM(F80:F81)</f>
        <v>8.01340606744919E-8</v>
      </c>
      <c r="G82" s="14"/>
      <c r="H82" s="14"/>
      <c r="I82" s="14"/>
    </row>
    <row r="83" spans="1:9" x14ac:dyDescent="0.2">
      <c r="A83" s="21"/>
      <c r="B83" s="21"/>
      <c r="C83" s="21"/>
      <c r="D83" s="21"/>
      <c r="E83" s="22"/>
      <c r="F83" s="23"/>
    </row>
    <row r="84" spans="1:9" x14ac:dyDescent="0.2">
      <c r="A84" s="20" t="s">
        <v>27</v>
      </c>
      <c r="B84" s="20"/>
      <c r="C84" s="20"/>
      <c r="D84" s="20"/>
      <c r="E84" s="25">
        <f>E78+E82</f>
        <v>983877.47665550013</v>
      </c>
      <c r="F84" s="26">
        <f>F78+F82</f>
        <v>97.335922729108475</v>
      </c>
      <c r="G84" s="14"/>
      <c r="H84" s="14"/>
      <c r="I84" s="14"/>
    </row>
    <row r="85" spans="1:9" x14ac:dyDescent="0.2">
      <c r="A85" s="20"/>
      <c r="B85" s="20"/>
      <c r="C85" s="20"/>
      <c r="D85" s="20"/>
      <c r="E85" s="25"/>
      <c r="F85" s="26"/>
      <c r="G85" s="14"/>
      <c r="H85" s="14"/>
      <c r="I85" s="14"/>
    </row>
    <row r="86" spans="1:9" x14ac:dyDescent="0.2">
      <c r="A86" s="20" t="s">
        <v>29</v>
      </c>
      <c r="B86" s="20"/>
      <c r="C86" s="20"/>
      <c r="D86" s="20"/>
      <c r="E86" s="25">
        <f>E88-(E78+E82)</f>
        <v>26928.656444699853</v>
      </c>
      <c r="F86" s="26">
        <f>F88-(F78+F82)</f>
        <v>2.664077270891525</v>
      </c>
      <c r="G86" s="14"/>
      <c r="H86" s="14"/>
      <c r="I86" s="14"/>
    </row>
    <row r="87" spans="1:9" x14ac:dyDescent="0.2">
      <c r="A87" s="20"/>
      <c r="B87" s="20"/>
      <c r="C87" s="20"/>
      <c r="D87" s="20"/>
      <c r="E87" s="25"/>
      <c r="F87" s="26"/>
      <c r="G87" s="14"/>
      <c r="H87" s="14"/>
      <c r="I87" s="14"/>
    </row>
    <row r="88" spans="1:9" x14ac:dyDescent="0.2">
      <c r="A88" s="27" t="s">
        <v>28</v>
      </c>
      <c r="B88" s="27"/>
      <c r="C88" s="27"/>
      <c r="D88" s="27"/>
      <c r="E88" s="28">
        <v>1010806.1331002</v>
      </c>
      <c r="F88" s="29">
        <v>100</v>
      </c>
      <c r="G88" s="14"/>
      <c r="H88" s="14"/>
      <c r="I88" s="14"/>
    </row>
    <row r="89" spans="1:9" x14ac:dyDescent="0.2">
      <c r="F89" s="15" t="s">
        <v>642</v>
      </c>
    </row>
    <row r="90" spans="1:9" x14ac:dyDescent="0.2">
      <c r="A90" s="14" t="s">
        <v>30</v>
      </c>
    </row>
    <row r="91" spans="1:9" x14ac:dyDescent="0.2">
      <c r="A91" s="14" t="s">
        <v>275</v>
      </c>
    </row>
    <row r="93" spans="1:9" x14ac:dyDescent="0.2">
      <c r="A93" s="14" t="s">
        <v>31</v>
      </c>
    </row>
    <row r="94" spans="1:9" x14ac:dyDescent="0.2">
      <c r="A94" s="14" t="s">
        <v>32</v>
      </c>
    </row>
    <row r="95" spans="1:9" x14ac:dyDescent="0.2">
      <c r="A95" s="14" t="s">
        <v>33</v>
      </c>
      <c r="B95" s="14"/>
      <c r="C95" s="30" t="s">
        <v>834</v>
      </c>
      <c r="D95" s="14" t="s">
        <v>1184</v>
      </c>
    </row>
    <row r="96" spans="1:9" x14ac:dyDescent="0.2">
      <c r="A96" s="7" t="s">
        <v>54</v>
      </c>
      <c r="C96" s="31">
        <v>1840.8615</v>
      </c>
      <c r="D96" s="31">
        <v>2161.5841</v>
      </c>
    </row>
    <row r="97" spans="1:4" x14ac:dyDescent="0.2">
      <c r="A97" s="7" t="s">
        <v>72</v>
      </c>
      <c r="C97" s="31">
        <v>73.695300000000003</v>
      </c>
      <c r="D97" s="31">
        <v>86.534800000000004</v>
      </c>
    </row>
    <row r="98" spans="1:4" x14ac:dyDescent="0.2">
      <c r="A98" s="7" t="s">
        <v>55</v>
      </c>
      <c r="C98" s="31">
        <v>2039.8623</v>
      </c>
      <c r="D98" s="31">
        <v>2404.9382999999998</v>
      </c>
    </row>
    <row r="99" spans="1:4" x14ac:dyDescent="0.2">
      <c r="A99" s="7" t="s">
        <v>73</v>
      </c>
      <c r="C99" s="31">
        <v>87.212599999999995</v>
      </c>
      <c r="D99" s="31">
        <v>102.8171</v>
      </c>
    </row>
    <row r="101" spans="1:4" x14ac:dyDescent="0.2">
      <c r="A101" s="7" t="s">
        <v>39</v>
      </c>
    </row>
    <row r="102" spans="1:4" x14ac:dyDescent="0.2">
      <c r="A102" s="7" t="s">
        <v>835</v>
      </c>
    </row>
    <row r="104" spans="1:4" x14ac:dyDescent="0.2">
      <c r="A104" s="14" t="s">
        <v>35</v>
      </c>
      <c r="D104" s="30" t="s">
        <v>41</v>
      </c>
    </row>
    <row r="106" spans="1:4" x14ac:dyDescent="0.2">
      <c r="A106" s="14" t="s">
        <v>276</v>
      </c>
      <c r="D106" s="49">
        <v>9.3799999999999994E-2</v>
      </c>
    </row>
    <row r="107" spans="1:4" x14ac:dyDescent="0.2">
      <c r="A107" s="14"/>
      <c r="D107" s="49"/>
    </row>
    <row r="108" spans="1:4" x14ac:dyDescent="0.2">
      <c r="A108" s="14" t="s">
        <v>820</v>
      </c>
      <c r="D108" s="30" t="s">
        <v>41</v>
      </c>
    </row>
    <row r="110" spans="1:4" x14ac:dyDescent="0.2">
      <c r="A110" s="70" t="s">
        <v>1238</v>
      </c>
    </row>
    <row r="112" spans="1:4" x14ac:dyDescent="0.2">
      <c r="A112" s="14" t="s">
        <v>791</v>
      </c>
    </row>
    <row r="113" spans="1:1" x14ac:dyDescent="0.2">
      <c r="A113" s="14"/>
    </row>
    <row r="114" spans="1:1" x14ac:dyDescent="0.2">
      <c r="A114" s="53" t="s">
        <v>789</v>
      </c>
    </row>
    <row r="115" spans="1:1" x14ac:dyDescent="0.2">
      <c r="A115" s="54"/>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3" t="s">
        <v>801</v>
      </c>
    </row>
    <row r="129" spans="1:1" x14ac:dyDescent="0.2">
      <c r="A129" s="55"/>
    </row>
    <row r="130" spans="1:1" x14ac:dyDescent="0.2">
      <c r="A130" s="53" t="s">
        <v>790</v>
      </c>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5"/>
    </row>
    <row r="142" spans="1:1" x14ac:dyDescent="0.2">
      <c r="A142" s="55"/>
    </row>
  </sheetData>
  <mergeCells count="1">
    <mergeCell ref="A1:F1"/>
  </mergeCells>
  <conditionalFormatting sqref="F2:F3 F245:F65539">
    <cfRule type="cellIs" dxfId="46" priority="2" stopIfTrue="1" operator="between">
      <formula>0.009</formula>
      <formula>-0.009</formula>
    </cfRule>
  </conditionalFormatting>
  <conditionalFormatting sqref="F5:F143">
    <cfRule type="cellIs" dxfId="45" priority="1" stopIfTrue="1" operator="between">
      <formula>0.009</formula>
      <formula>-0.009</formula>
    </cfRule>
  </conditionalFormatting>
  <pageMargins left="0.7" right="0.7" top="0.75" bottom="0.75" header="0.3" footer="0.3"/>
  <pageSetup paperSize="9" scale="47" orientation="portrait" r:id="rId1"/>
  <headerFooter>
    <oddFooter>&amp;C&amp;1#&amp;"Calibri"&amp;10&amp;K000000PUBLIC</oddFooter>
    <evenFooter>&amp;LPUBLIC</evenFooter>
    <firstFooter>&amp;LPUBLIC</firstFooter>
  </headerFooter>
  <rowBreaks count="1" manualBreakCount="1">
    <brk id="144" max="7" man="1"/>
  </rowBreaks>
  <colBreaks count="1" manualBreakCount="1">
    <brk id="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26"/>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42578125" style="7" bestFit="1" customWidth="1"/>
    <col min="5" max="5" width="23" style="10" customWidth="1"/>
    <col min="6" max="6" width="13.5703125" style="11" bestFit="1" customWidth="1"/>
    <col min="7" max="9" width="9.140625" style="7"/>
    <col min="10" max="10" width="10.42578125" style="7" bestFit="1" customWidth="1"/>
    <col min="11" max="16384" width="9.140625" style="7"/>
  </cols>
  <sheetData>
    <row r="1" spans="1:6" s="1" customFormat="1" ht="15" x14ac:dyDescent="0.2">
      <c r="A1" s="122" t="s">
        <v>16</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77</v>
      </c>
      <c r="B7" s="21" t="s">
        <v>76</v>
      </c>
      <c r="C7" s="21" t="s">
        <v>78</v>
      </c>
      <c r="D7" s="24">
        <v>1694988</v>
      </c>
      <c r="E7" s="22">
        <v>18531.303800000002</v>
      </c>
      <c r="F7" s="23">
        <v>6.2810559450350203</v>
      </c>
    </row>
    <row r="8" spans="1:6" x14ac:dyDescent="0.2">
      <c r="A8" s="21" t="s">
        <v>106</v>
      </c>
      <c r="B8" s="21" t="s">
        <v>105</v>
      </c>
      <c r="C8" s="21" t="s">
        <v>107</v>
      </c>
      <c r="D8" s="24">
        <v>9244922</v>
      </c>
      <c r="E8" s="22">
        <v>16835.002960000002</v>
      </c>
      <c r="F8" s="23">
        <v>5.7061066273485999</v>
      </c>
    </row>
    <row r="9" spans="1:6" x14ac:dyDescent="0.2">
      <c r="A9" s="21" t="s">
        <v>91</v>
      </c>
      <c r="B9" s="21" t="s">
        <v>90</v>
      </c>
      <c r="C9" s="21" t="s">
        <v>92</v>
      </c>
      <c r="D9" s="24">
        <v>558976</v>
      </c>
      <c r="E9" s="22">
        <v>16611.089790000002</v>
      </c>
      <c r="F9" s="23">
        <v>5.6302128228554604</v>
      </c>
    </row>
    <row r="10" spans="1:6" x14ac:dyDescent="0.2">
      <c r="A10" s="21" t="s">
        <v>100</v>
      </c>
      <c r="B10" s="21" t="s">
        <v>99</v>
      </c>
      <c r="C10" s="21" t="s">
        <v>101</v>
      </c>
      <c r="D10" s="24">
        <v>1258338</v>
      </c>
      <c r="E10" s="22">
        <v>15459.94067</v>
      </c>
      <c r="F10" s="23">
        <v>5.2400388716951598</v>
      </c>
    </row>
    <row r="11" spans="1:6" x14ac:dyDescent="0.2">
      <c r="A11" s="21" t="s">
        <v>156</v>
      </c>
      <c r="B11" s="21" t="s">
        <v>155</v>
      </c>
      <c r="C11" s="21" t="s">
        <v>116</v>
      </c>
      <c r="D11" s="24">
        <v>358616</v>
      </c>
      <c r="E11" s="22">
        <v>11931.15432</v>
      </c>
      <c r="F11" s="23">
        <v>4.0439813939463001</v>
      </c>
    </row>
    <row r="12" spans="1:6" x14ac:dyDescent="0.2">
      <c r="A12" s="21" t="s">
        <v>109</v>
      </c>
      <c r="B12" s="21" t="s">
        <v>108</v>
      </c>
      <c r="C12" s="21" t="s">
        <v>110</v>
      </c>
      <c r="D12" s="24">
        <v>1240202</v>
      </c>
      <c r="E12" s="22">
        <v>10658.916090000001</v>
      </c>
      <c r="F12" s="23">
        <v>3.6127651349995098</v>
      </c>
    </row>
    <row r="13" spans="1:6" x14ac:dyDescent="0.2">
      <c r="A13" s="21" t="s">
        <v>153</v>
      </c>
      <c r="B13" s="21" t="s">
        <v>152</v>
      </c>
      <c r="C13" s="21" t="s">
        <v>154</v>
      </c>
      <c r="D13" s="24">
        <v>3411111</v>
      </c>
      <c r="E13" s="22">
        <v>9124.7219249999998</v>
      </c>
      <c r="F13" s="23">
        <v>3.0927607421671399</v>
      </c>
    </row>
    <row r="14" spans="1:6" x14ac:dyDescent="0.2">
      <c r="A14" s="21" t="s">
        <v>174</v>
      </c>
      <c r="B14" s="21" t="s">
        <v>173</v>
      </c>
      <c r="C14" s="21" t="s">
        <v>130</v>
      </c>
      <c r="D14" s="24">
        <v>525044</v>
      </c>
      <c r="E14" s="22">
        <v>9049.6583840000003</v>
      </c>
      <c r="F14" s="23">
        <v>3.06731847941316</v>
      </c>
    </row>
    <row r="15" spans="1:6" x14ac:dyDescent="0.2">
      <c r="A15" s="21" t="s">
        <v>461</v>
      </c>
      <c r="B15" s="21" t="s">
        <v>460</v>
      </c>
      <c r="C15" s="21" t="s">
        <v>130</v>
      </c>
      <c r="D15" s="24">
        <v>2164637</v>
      </c>
      <c r="E15" s="22">
        <v>8859.8592410000001</v>
      </c>
      <c r="F15" s="23">
        <v>3.0029873860174101</v>
      </c>
    </row>
    <row r="16" spans="1:6" x14ac:dyDescent="0.2">
      <c r="A16" s="21" t="s">
        <v>115</v>
      </c>
      <c r="B16" s="21" t="s">
        <v>114</v>
      </c>
      <c r="C16" s="21" t="s">
        <v>116</v>
      </c>
      <c r="D16" s="24">
        <v>4297181</v>
      </c>
      <c r="E16" s="22">
        <v>8658.8197149999996</v>
      </c>
      <c r="F16" s="23">
        <v>2.9348464433402301</v>
      </c>
    </row>
    <row r="17" spans="1:6" x14ac:dyDescent="0.2">
      <c r="A17" s="21" t="s">
        <v>527</v>
      </c>
      <c r="B17" s="21" t="s">
        <v>526</v>
      </c>
      <c r="C17" s="21" t="s">
        <v>110</v>
      </c>
      <c r="D17" s="24">
        <v>1135971</v>
      </c>
      <c r="E17" s="22">
        <v>8043.2426660000001</v>
      </c>
      <c r="F17" s="23">
        <v>2.72620090361039</v>
      </c>
    </row>
    <row r="18" spans="1:6" x14ac:dyDescent="0.2">
      <c r="A18" s="21" t="s">
        <v>164</v>
      </c>
      <c r="B18" s="21" t="s">
        <v>163</v>
      </c>
      <c r="C18" s="21" t="s">
        <v>165</v>
      </c>
      <c r="D18" s="24">
        <v>4772962</v>
      </c>
      <c r="E18" s="22">
        <v>7438.6612770000002</v>
      </c>
      <c r="F18" s="23">
        <v>2.5212822660110201</v>
      </c>
    </row>
    <row r="19" spans="1:6" x14ac:dyDescent="0.2">
      <c r="A19" s="21" t="s">
        <v>454</v>
      </c>
      <c r="B19" s="21" t="s">
        <v>453</v>
      </c>
      <c r="C19" s="21" t="s">
        <v>342</v>
      </c>
      <c r="D19" s="24">
        <v>205281</v>
      </c>
      <c r="E19" s="22">
        <v>6876.0923759999996</v>
      </c>
      <c r="F19" s="23">
        <v>2.3306034676785599</v>
      </c>
    </row>
    <row r="20" spans="1:6" x14ac:dyDescent="0.2">
      <c r="A20" s="21" t="s">
        <v>185</v>
      </c>
      <c r="B20" s="21" t="s">
        <v>184</v>
      </c>
      <c r="C20" s="21" t="s">
        <v>154</v>
      </c>
      <c r="D20" s="24">
        <v>184778</v>
      </c>
      <c r="E20" s="22">
        <v>6758.624906</v>
      </c>
      <c r="F20" s="23">
        <v>2.2907886894657201</v>
      </c>
    </row>
    <row r="21" spans="1:6" x14ac:dyDescent="0.2">
      <c r="A21" s="21" t="s">
        <v>167</v>
      </c>
      <c r="B21" s="21" t="s">
        <v>166</v>
      </c>
      <c r="C21" s="21" t="s">
        <v>154</v>
      </c>
      <c r="D21" s="24">
        <v>601251</v>
      </c>
      <c r="E21" s="22">
        <v>6635.1054109999995</v>
      </c>
      <c r="F21" s="23">
        <v>2.2489226196645502</v>
      </c>
    </row>
    <row r="22" spans="1:6" x14ac:dyDescent="0.2">
      <c r="A22" s="21" t="s">
        <v>158</v>
      </c>
      <c r="B22" s="21" t="s">
        <v>157</v>
      </c>
      <c r="C22" s="21" t="s">
        <v>159</v>
      </c>
      <c r="D22" s="24">
        <v>622258</v>
      </c>
      <c r="E22" s="22">
        <v>6482.0615859999998</v>
      </c>
      <c r="F22" s="23">
        <v>2.19704948449598</v>
      </c>
    </row>
    <row r="23" spans="1:6" x14ac:dyDescent="0.2">
      <c r="A23" s="21" t="s">
        <v>644</v>
      </c>
      <c r="B23" s="21" t="s">
        <v>643</v>
      </c>
      <c r="C23" s="21" t="s">
        <v>104</v>
      </c>
      <c r="D23" s="24">
        <v>4972953</v>
      </c>
      <c r="E23" s="22">
        <v>6410.1364169999997</v>
      </c>
      <c r="F23" s="23">
        <v>2.1726709510036399</v>
      </c>
    </row>
    <row r="24" spans="1:6" x14ac:dyDescent="0.2">
      <c r="A24" s="21" t="s">
        <v>88</v>
      </c>
      <c r="B24" s="21" t="s">
        <v>87</v>
      </c>
      <c r="C24" s="21" t="s">
        <v>89</v>
      </c>
      <c r="D24" s="24">
        <v>636603</v>
      </c>
      <c r="E24" s="22">
        <v>6320.1945839999998</v>
      </c>
      <c r="F24" s="23">
        <v>2.1421857951306902</v>
      </c>
    </row>
    <row r="25" spans="1:6" x14ac:dyDescent="0.2">
      <c r="A25" s="21" t="s">
        <v>646</v>
      </c>
      <c r="B25" s="21" t="s">
        <v>645</v>
      </c>
      <c r="C25" s="21" t="s">
        <v>89</v>
      </c>
      <c r="D25" s="24">
        <v>289426</v>
      </c>
      <c r="E25" s="22">
        <v>6228.0133809999998</v>
      </c>
      <c r="F25" s="23">
        <v>2.1109416204426901</v>
      </c>
    </row>
    <row r="26" spans="1:6" x14ac:dyDescent="0.2">
      <c r="A26" s="21" t="s">
        <v>181</v>
      </c>
      <c r="B26" s="21" t="s">
        <v>180</v>
      </c>
      <c r="C26" s="21" t="s">
        <v>124</v>
      </c>
      <c r="D26" s="24">
        <v>3227487</v>
      </c>
      <c r="E26" s="22">
        <v>6141.9077610000004</v>
      </c>
      <c r="F26" s="23">
        <v>2.0817567221625199</v>
      </c>
    </row>
    <row r="27" spans="1:6" x14ac:dyDescent="0.2">
      <c r="A27" s="21" t="s">
        <v>146</v>
      </c>
      <c r="B27" s="21" t="s">
        <v>145</v>
      </c>
      <c r="C27" s="21" t="s">
        <v>147</v>
      </c>
      <c r="D27" s="24">
        <v>513757</v>
      </c>
      <c r="E27" s="22">
        <v>5775.9130729999997</v>
      </c>
      <c r="F27" s="23">
        <v>1.95770537986497</v>
      </c>
    </row>
    <row r="28" spans="1:6" x14ac:dyDescent="0.2">
      <c r="A28" s="21" t="s">
        <v>112</v>
      </c>
      <c r="B28" s="21" t="s">
        <v>111</v>
      </c>
      <c r="C28" s="21" t="s">
        <v>113</v>
      </c>
      <c r="D28" s="24">
        <v>1714610</v>
      </c>
      <c r="E28" s="22">
        <v>5757.6603800000003</v>
      </c>
      <c r="F28" s="23">
        <v>1.9515187571039401</v>
      </c>
    </row>
    <row r="29" spans="1:6" x14ac:dyDescent="0.2">
      <c r="A29" s="21" t="s">
        <v>324</v>
      </c>
      <c r="B29" s="21" t="s">
        <v>323</v>
      </c>
      <c r="C29" s="21" t="s">
        <v>86</v>
      </c>
      <c r="D29" s="24">
        <v>907735</v>
      </c>
      <c r="E29" s="22">
        <v>5507.6821129999998</v>
      </c>
      <c r="F29" s="23">
        <v>1.8667903700991499</v>
      </c>
    </row>
    <row r="30" spans="1:6" x14ac:dyDescent="0.2">
      <c r="A30" s="21" t="s">
        <v>82</v>
      </c>
      <c r="B30" s="21" t="s">
        <v>81</v>
      </c>
      <c r="C30" s="21" t="s">
        <v>83</v>
      </c>
      <c r="D30" s="24">
        <v>143424</v>
      </c>
      <c r="E30" s="22">
        <v>5398.3359360000004</v>
      </c>
      <c r="F30" s="23">
        <v>1.8297282474052901</v>
      </c>
    </row>
    <row r="31" spans="1:6" x14ac:dyDescent="0.2">
      <c r="A31" s="21" t="s">
        <v>612</v>
      </c>
      <c r="B31" s="21" t="s">
        <v>611</v>
      </c>
      <c r="C31" s="21" t="s">
        <v>322</v>
      </c>
      <c r="D31" s="24">
        <v>7672289</v>
      </c>
      <c r="E31" s="22">
        <v>5071.3830289999996</v>
      </c>
      <c r="F31" s="23">
        <v>1.7189098439932899</v>
      </c>
    </row>
    <row r="32" spans="1:6" x14ac:dyDescent="0.2">
      <c r="A32" s="21" t="s">
        <v>536</v>
      </c>
      <c r="B32" s="21" t="s">
        <v>535</v>
      </c>
      <c r="C32" s="21" t="s">
        <v>116</v>
      </c>
      <c r="D32" s="24">
        <v>297900</v>
      </c>
      <c r="E32" s="22">
        <v>5015.8912499999997</v>
      </c>
      <c r="F32" s="23">
        <v>1.70010129322156</v>
      </c>
    </row>
    <row r="33" spans="1:9" x14ac:dyDescent="0.2">
      <c r="A33" s="21" t="s">
        <v>614</v>
      </c>
      <c r="B33" s="21" t="s">
        <v>613</v>
      </c>
      <c r="C33" s="21" t="s">
        <v>615</v>
      </c>
      <c r="D33" s="24">
        <v>174661</v>
      </c>
      <c r="E33" s="22">
        <v>4850.8599530000001</v>
      </c>
      <c r="F33" s="23">
        <v>1.6441650881749099</v>
      </c>
    </row>
    <row r="34" spans="1:9" x14ac:dyDescent="0.2">
      <c r="A34" s="21" t="s">
        <v>344</v>
      </c>
      <c r="B34" s="21" t="s">
        <v>343</v>
      </c>
      <c r="C34" s="21" t="s">
        <v>294</v>
      </c>
      <c r="D34" s="24">
        <v>1375363</v>
      </c>
      <c r="E34" s="22">
        <v>4703.7414600000002</v>
      </c>
      <c r="F34" s="23">
        <v>1.59430030288752</v>
      </c>
    </row>
    <row r="35" spans="1:9" x14ac:dyDescent="0.2">
      <c r="A35" s="21" t="s">
        <v>178</v>
      </c>
      <c r="B35" s="21" t="s">
        <v>177</v>
      </c>
      <c r="C35" s="21" t="s">
        <v>179</v>
      </c>
      <c r="D35" s="24">
        <v>155473</v>
      </c>
      <c r="E35" s="22">
        <v>4260.8930380000002</v>
      </c>
      <c r="F35" s="23">
        <v>1.4441999244267001</v>
      </c>
    </row>
    <row r="36" spans="1:9" x14ac:dyDescent="0.2">
      <c r="A36" s="21" t="s">
        <v>388</v>
      </c>
      <c r="B36" s="21" t="s">
        <v>387</v>
      </c>
      <c r="C36" s="21" t="s">
        <v>107</v>
      </c>
      <c r="D36" s="24">
        <v>146051</v>
      </c>
      <c r="E36" s="22">
        <v>3863.7061800000001</v>
      </c>
      <c r="F36" s="23">
        <v>1.30957621404693</v>
      </c>
    </row>
    <row r="37" spans="1:9" x14ac:dyDescent="0.2">
      <c r="A37" s="21" t="s">
        <v>319</v>
      </c>
      <c r="B37" s="21" t="s">
        <v>318</v>
      </c>
      <c r="C37" s="21" t="s">
        <v>141</v>
      </c>
      <c r="D37" s="24">
        <v>3720002</v>
      </c>
      <c r="E37" s="22">
        <v>3729.302005</v>
      </c>
      <c r="F37" s="23">
        <v>1.26402085801088</v>
      </c>
    </row>
    <row r="38" spans="1:9" x14ac:dyDescent="0.2">
      <c r="A38" s="21" t="s">
        <v>639</v>
      </c>
      <c r="B38" s="21" t="s">
        <v>638</v>
      </c>
      <c r="C38" s="21" t="s">
        <v>322</v>
      </c>
      <c r="D38" s="24">
        <v>10834</v>
      </c>
      <c r="E38" s="22">
        <v>3253.591042</v>
      </c>
      <c r="F38" s="23">
        <v>1.1027819508882499</v>
      </c>
    </row>
    <row r="39" spans="1:9" x14ac:dyDescent="0.2">
      <c r="A39" s="21" t="s">
        <v>549</v>
      </c>
      <c r="B39" s="21" t="s">
        <v>548</v>
      </c>
      <c r="C39" s="21" t="s">
        <v>110</v>
      </c>
      <c r="D39" s="24">
        <v>284071</v>
      </c>
      <c r="E39" s="22">
        <v>3110.719486</v>
      </c>
      <c r="F39" s="23">
        <v>1.0543566352237199</v>
      </c>
    </row>
    <row r="40" spans="1:9" x14ac:dyDescent="0.2">
      <c r="A40" s="21" t="s">
        <v>480</v>
      </c>
      <c r="B40" s="21" t="s">
        <v>479</v>
      </c>
      <c r="C40" s="21" t="s">
        <v>83</v>
      </c>
      <c r="D40" s="24">
        <v>364498</v>
      </c>
      <c r="E40" s="22">
        <v>2813.0133150000001</v>
      </c>
      <c r="F40" s="23">
        <v>0.95345120863235899</v>
      </c>
    </row>
    <row r="41" spans="1:9" x14ac:dyDescent="0.2">
      <c r="A41" s="21" t="s">
        <v>648</v>
      </c>
      <c r="B41" s="21" t="s">
        <v>647</v>
      </c>
      <c r="C41" s="21" t="s">
        <v>104</v>
      </c>
      <c r="D41" s="24">
        <v>537253</v>
      </c>
      <c r="E41" s="22">
        <v>2643.5533869999999</v>
      </c>
      <c r="F41" s="23">
        <v>0.89601395005103901</v>
      </c>
    </row>
    <row r="42" spans="1:9" x14ac:dyDescent="0.2">
      <c r="A42" s="21" t="s">
        <v>555</v>
      </c>
      <c r="B42" s="21" t="s">
        <v>554</v>
      </c>
      <c r="C42" s="21" t="s">
        <v>104</v>
      </c>
      <c r="D42" s="24">
        <v>169134</v>
      </c>
      <c r="E42" s="22">
        <v>2572.1898719999999</v>
      </c>
      <c r="F42" s="23">
        <v>0.87182578525772603</v>
      </c>
    </row>
    <row r="43" spans="1:9" x14ac:dyDescent="0.2">
      <c r="A43" s="21" t="s">
        <v>531</v>
      </c>
      <c r="B43" s="21" t="s">
        <v>530</v>
      </c>
      <c r="C43" s="21" t="s">
        <v>532</v>
      </c>
      <c r="D43" s="24">
        <v>34755</v>
      </c>
      <c r="E43" s="22">
        <v>2423.0143349999998</v>
      </c>
      <c r="F43" s="23">
        <v>0.82126377927908301</v>
      </c>
    </row>
    <row r="44" spans="1:9" x14ac:dyDescent="0.2">
      <c r="A44" s="21" t="s">
        <v>515</v>
      </c>
      <c r="B44" s="21" t="s">
        <v>514</v>
      </c>
      <c r="C44" s="21" t="s">
        <v>380</v>
      </c>
      <c r="D44" s="24">
        <v>156288</v>
      </c>
      <c r="E44" s="22">
        <v>1939.690368</v>
      </c>
      <c r="F44" s="23">
        <v>0.65744449764260904</v>
      </c>
    </row>
    <row r="45" spans="1:9" x14ac:dyDescent="0.2">
      <c r="A45" s="21" t="s">
        <v>394</v>
      </c>
      <c r="B45" s="21" t="s">
        <v>393</v>
      </c>
      <c r="C45" s="21" t="s">
        <v>86</v>
      </c>
      <c r="D45" s="24">
        <v>93735</v>
      </c>
      <c r="E45" s="22">
        <v>1747.126665</v>
      </c>
      <c r="F45" s="23">
        <v>0.59217637595080896</v>
      </c>
    </row>
    <row r="46" spans="1:9" x14ac:dyDescent="0.2">
      <c r="A46" s="21" t="s">
        <v>420</v>
      </c>
      <c r="B46" s="21" t="s">
        <v>419</v>
      </c>
      <c r="C46" s="21" t="s">
        <v>356</v>
      </c>
      <c r="D46" s="24">
        <v>103286</v>
      </c>
      <c r="E46" s="22">
        <v>1660.4773789999999</v>
      </c>
      <c r="F46" s="23">
        <v>0.56280720587852695</v>
      </c>
    </row>
    <row r="47" spans="1:9" x14ac:dyDescent="0.2">
      <c r="A47" s="21" t="s">
        <v>650</v>
      </c>
      <c r="B47" s="21" t="s">
        <v>649</v>
      </c>
      <c r="C47" s="21" t="s">
        <v>154</v>
      </c>
      <c r="D47" s="24">
        <v>206219</v>
      </c>
      <c r="E47" s="22">
        <v>1190.605397</v>
      </c>
      <c r="F47" s="23">
        <v>0.403547380568961</v>
      </c>
    </row>
    <row r="48" spans="1:9" x14ac:dyDescent="0.2">
      <c r="A48" s="20" t="s">
        <v>24</v>
      </c>
      <c r="B48" s="20"/>
      <c r="C48" s="20"/>
      <c r="D48" s="20"/>
      <c r="E48" s="25">
        <f>SUM(E7:E47)</f>
        <v>270343.8569229999</v>
      </c>
      <c r="F48" s="26">
        <f>SUM(F7:F47)</f>
        <v>91.631161415091981</v>
      </c>
      <c r="G48" s="14"/>
      <c r="H48" s="14"/>
      <c r="I48" s="14"/>
    </row>
    <row r="49" spans="1:9" x14ac:dyDescent="0.2">
      <c r="A49" s="21"/>
      <c r="B49" s="21"/>
      <c r="C49" s="21"/>
      <c r="D49" s="21"/>
      <c r="E49" s="22"/>
      <c r="F49" s="23"/>
    </row>
    <row r="50" spans="1:9" x14ac:dyDescent="0.2">
      <c r="A50" s="20" t="s">
        <v>1236</v>
      </c>
      <c r="B50" s="21"/>
      <c r="C50" s="21"/>
      <c r="D50" s="21"/>
      <c r="E50" s="22"/>
      <c r="F50" s="23"/>
    </row>
    <row r="51" spans="1:9" x14ac:dyDescent="0.2">
      <c r="A51" s="21"/>
      <c r="B51" s="21" t="s">
        <v>264</v>
      </c>
      <c r="C51" s="21" t="s">
        <v>162</v>
      </c>
      <c r="D51" s="24">
        <v>98000</v>
      </c>
      <c r="E51" s="22">
        <v>9.7999999999999997E-3</v>
      </c>
      <c r="F51" s="23">
        <v>3.3216415275293902E-6</v>
      </c>
    </row>
    <row r="52" spans="1:9" x14ac:dyDescent="0.2">
      <c r="A52" s="21"/>
      <c r="B52" s="21" t="s">
        <v>651</v>
      </c>
      <c r="C52" s="21" t="s">
        <v>159</v>
      </c>
      <c r="D52" s="24">
        <v>23815</v>
      </c>
      <c r="E52" s="22">
        <v>2.3814999999999999E-3</v>
      </c>
      <c r="F52" s="23">
        <v>8.0719278549094396E-7</v>
      </c>
    </row>
    <row r="53" spans="1:9" x14ac:dyDescent="0.2">
      <c r="A53" s="20" t="s">
        <v>24</v>
      </c>
      <c r="B53" s="20"/>
      <c r="C53" s="20"/>
      <c r="D53" s="20"/>
      <c r="E53" s="25">
        <f>SUM(E50:E52)</f>
        <v>1.21815E-2</v>
      </c>
      <c r="F53" s="26">
        <f>SUM(F50:F52)</f>
        <v>4.1288343130203343E-6</v>
      </c>
      <c r="G53" s="14"/>
      <c r="H53" s="14"/>
      <c r="I53" s="14"/>
    </row>
    <row r="54" spans="1:9" x14ac:dyDescent="0.2">
      <c r="A54" s="21"/>
      <c r="B54" s="21"/>
      <c r="C54" s="21"/>
      <c r="D54" s="21"/>
      <c r="E54" s="22"/>
      <c r="F54" s="23"/>
    </row>
    <row r="55" spans="1:9" x14ac:dyDescent="0.2">
      <c r="A55" s="20" t="s">
        <v>353</v>
      </c>
      <c r="B55" s="21"/>
      <c r="C55" s="21"/>
      <c r="D55" s="21"/>
      <c r="E55" s="22"/>
      <c r="F55" s="23"/>
    </row>
    <row r="56" spans="1:9" x14ac:dyDescent="0.2">
      <c r="A56" s="21" t="s">
        <v>653</v>
      </c>
      <c r="B56" s="21" t="s">
        <v>652</v>
      </c>
      <c r="C56" s="21" t="s">
        <v>110</v>
      </c>
      <c r="D56" s="24">
        <v>49628</v>
      </c>
      <c r="E56" s="22">
        <v>8182.2091220000002</v>
      </c>
      <c r="F56" s="23">
        <v>2.7733026129148</v>
      </c>
    </row>
    <row r="57" spans="1:9" x14ac:dyDescent="0.2">
      <c r="A57" s="20" t="s">
        <v>24</v>
      </c>
      <c r="B57" s="20"/>
      <c r="C57" s="20"/>
      <c r="D57" s="20"/>
      <c r="E57" s="25">
        <f>SUM(E55:E56)</f>
        <v>8182.2091220000002</v>
      </c>
      <c r="F57" s="26">
        <f>SUM(F55:F56)</f>
        <v>2.7733026129148</v>
      </c>
      <c r="G57" s="14"/>
      <c r="H57" s="14"/>
      <c r="I57" s="14"/>
    </row>
    <row r="58" spans="1:9" x14ac:dyDescent="0.2">
      <c r="A58" s="21"/>
      <c r="B58" s="21"/>
      <c r="C58" s="21"/>
      <c r="D58" s="21"/>
      <c r="E58" s="22"/>
      <c r="F58" s="23"/>
    </row>
    <row r="59" spans="1:9" x14ac:dyDescent="0.2">
      <c r="A59" s="20" t="s">
        <v>27</v>
      </c>
      <c r="B59" s="20"/>
      <c r="C59" s="20"/>
      <c r="D59" s="20"/>
      <c r="E59" s="25">
        <f>E48+E53+E57</f>
        <v>278526.07822649984</v>
      </c>
      <c r="F59" s="26">
        <f>F48+F53+F57</f>
        <v>94.404468156841105</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E63-(E48+E53+E57)</f>
        <v>16508.768814600131</v>
      </c>
      <c r="F61" s="26">
        <f>F63-(F48+F53+F57)</f>
        <v>5.595531843158895</v>
      </c>
      <c r="G61" s="14"/>
      <c r="H61" s="14"/>
      <c r="I61" s="14"/>
    </row>
    <row r="62" spans="1:9" x14ac:dyDescent="0.2">
      <c r="A62" s="20"/>
      <c r="B62" s="20"/>
      <c r="C62" s="20"/>
      <c r="D62" s="20"/>
      <c r="E62" s="25"/>
      <c r="F62" s="26"/>
      <c r="G62" s="14"/>
      <c r="H62" s="14"/>
      <c r="I62" s="14"/>
    </row>
    <row r="63" spans="1:9" x14ac:dyDescent="0.2">
      <c r="A63" s="27" t="s">
        <v>28</v>
      </c>
      <c r="B63" s="27"/>
      <c r="C63" s="27"/>
      <c r="D63" s="27"/>
      <c r="E63" s="28">
        <v>295034.84704109997</v>
      </c>
      <c r="F63" s="29">
        <v>100</v>
      </c>
      <c r="G63" s="14"/>
      <c r="H63" s="14"/>
      <c r="I63" s="14"/>
    </row>
    <row r="64" spans="1:9" x14ac:dyDescent="0.2">
      <c r="F64" s="15" t="s">
        <v>642</v>
      </c>
    </row>
    <row r="65" spans="1:4" x14ac:dyDescent="0.2">
      <c r="A65" s="14" t="s">
        <v>30</v>
      </c>
    </row>
    <row r="66" spans="1:4" x14ac:dyDescent="0.2">
      <c r="A66" s="14" t="s">
        <v>275</v>
      </c>
    </row>
    <row r="68" spans="1:4" x14ac:dyDescent="0.2">
      <c r="A68" s="14" t="s">
        <v>31</v>
      </c>
    </row>
    <row r="69" spans="1:4" x14ac:dyDescent="0.2">
      <c r="A69" s="14" t="s">
        <v>32</v>
      </c>
    </row>
    <row r="70" spans="1:4" x14ac:dyDescent="0.2">
      <c r="A70" s="14" t="s">
        <v>33</v>
      </c>
      <c r="B70" s="14"/>
      <c r="C70" s="30" t="s">
        <v>834</v>
      </c>
      <c r="D70" s="14" t="s">
        <v>1184</v>
      </c>
    </row>
    <row r="71" spans="1:4" x14ac:dyDescent="0.2">
      <c r="A71" s="7" t="s">
        <v>54</v>
      </c>
      <c r="C71" s="31">
        <v>156.3706</v>
      </c>
      <c r="D71" s="31">
        <v>197.31649999999999</v>
      </c>
    </row>
    <row r="72" spans="1:4" x14ac:dyDescent="0.2">
      <c r="A72" s="7" t="s">
        <v>72</v>
      </c>
      <c r="C72" s="31">
        <v>28.834900000000001</v>
      </c>
      <c r="D72" s="31">
        <v>33.481200000000001</v>
      </c>
    </row>
    <row r="73" spans="1:4" x14ac:dyDescent="0.2">
      <c r="A73" s="7" t="s">
        <v>55</v>
      </c>
      <c r="C73" s="31">
        <v>168.62950000000001</v>
      </c>
      <c r="D73" s="31">
        <v>214.08359999999999</v>
      </c>
    </row>
    <row r="74" spans="1:4" x14ac:dyDescent="0.2">
      <c r="A74" s="7" t="s">
        <v>73</v>
      </c>
      <c r="C74" s="31">
        <v>31.824400000000001</v>
      </c>
      <c r="D74" s="31">
        <v>37.100700000000003</v>
      </c>
    </row>
    <row r="75" spans="1:4" x14ac:dyDescent="0.2">
      <c r="C75" s="31"/>
      <c r="D75" s="31"/>
    </row>
    <row r="76" spans="1:4" x14ac:dyDescent="0.2">
      <c r="A76" s="7" t="s">
        <v>835</v>
      </c>
    </row>
    <row r="78" spans="1:4" x14ac:dyDescent="0.2">
      <c r="A78" s="14" t="s">
        <v>35</v>
      </c>
    </row>
    <row r="79" spans="1:4" x14ac:dyDescent="0.2">
      <c r="A79" s="124" t="s">
        <v>36</v>
      </c>
      <c r="B79" s="125"/>
      <c r="C79" s="32" t="s">
        <v>37</v>
      </c>
    </row>
    <row r="80" spans="1:4" x14ac:dyDescent="0.2">
      <c r="A80" s="120" t="s">
        <v>72</v>
      </c>
      <c r="B80" s="121"/>
      <c r="C80" s="33">
        <v>2.2999999999999998</v>
      </c>
    </row>
    <row r="81" spans="1:4" x14ac:dyDescent="0.2">
      <c r="A81" s="120" t="s">
        <v>73</v>
      </c>
      <c r="B81" s="121"/>
      <c r="C81" s="33">
        <v>2.6</v>
      </c>
    </row>
    <row r="82" spans="1:4" x14ac:dyDescent="0.2">
      <c r="A82" s="7" t="s">
        <v>38</v>
      </c>
    </row>
    <row r="83" spans="1:4" x14ac:dyDescent="0.2">
      <c r="A83" s="7" t="s">
        <v>39</v>
      </c>
    </row>
    <row r="85" spans="1:4" x14ac:dyDescent="0.2">
      <c r="A85" s="14" t="s">
        <v>276</v>
      </c>
      <c r="D85" s="49">
        <v>0.2782</v>
      </c>
    </row>
    <row r="86" spans="1:4" x14ac:dyDescent="0.2">
      <c r="A86" s="14"/>
      <c r="D86" s="49"/>
    </row>
    <row r="87" spans="1:4" x14ac:dyDescent="0.2">
      <c r="A87" s="14" t="s">
        <v>820</v>
      </c>
      <c r="D87" s="30" t="s">
        <v>41</v>
      </c>
    </row>
    <row r="89" spans="1:4" x14ac:dyDescent="0.2">
      <c r="A89" s="70" t="s">
        <v>1235</v>
      </c>
    </row>
    <row r="91" spans="1:4" x14ac:dyDescent="0.2">
      <c r="A91" s="60" t="s">
        <v>1234</v>
      </c>
      <c r="B91" s="56"/>
      <c r="C91" s="56"/>
      <c r="D91" s="30"/>
    </row>
    <row r="92" spans="1:4" x14ac:dyDescent="0.2">
      <c r="A92" s="56"/>
      <c r="B92" s="56"/>
      <c r="C92" s="56"/>
      <c r="D92" s="30"/>
    </row>
    <row r="93" spans="1:4" x14ac:dyDescent="0.2">
      <c r="A93" s="61" t="s">
        <v>825</v>
      </c>
      <c r="B93" s="61" t="s">
        <v>829</v>
      </c>
      <c r="C93" s="61" t="s">
        <v>827</v>
      </c>
      <c r="D93" s="62" t="s">
        <v>3</v>
      </c>
    </row>
    <row r="94" spans="1:4" x14ac:dyDescent="0.2">
      <c r="A94" s="63" t="s">
        <v>174</v>
      </c>
      <c r="B94" s="64">
        <v>74998</v>
      </c>
      <c r="C94" s="65">
        <v>1292.665528</v>
      </c>
      <c r="D94" s="66">
        <f>C94/$E$63</f>
        <v>4.3813994887862331E-3</v>
      </c>
    </row>
    <row r="96" spans="1:4" x14ac:dyDescent="0.2">
      <c r="A96" s="14" t="s">
        <v>833</v>
      </c>
    </row>
    <row r="97" spans="1:1" x14ac:dyDescent="0.2">
      <c r="A97" s="14"/>
    </row>
    <row r="98" spans="1:1" x14ac:dyDescent="0.2">
      <c r="A98" s="53" t="s">
        <v>789</v>
      </c>
    </row>
    <row r="99" spans="1:1" x14ac:dyDescent="0.2">
      <c r="A99" s="54"/>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3" t="s">
        <v>802</v>
      </c>
    </row>
    <row r="113" spans="1:1" x14ac:dyDescent="0.2">
      <c r="A113" s="55"/>
    </row>
    <row r="114" spans="1:1" x14ac:dyDescent="0.2">
      <c r="A114" s="53" t="s">
        <v>790</v>
      </c>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sheetData>
  <mergeCells count="4">
    <mergeCell ref="A1:F1"/>
    <mergeCell ref="A79:B79"/>
    <mergeCell ref="A80:B80"/>
    <mergeCell ref="A81:B81"/>
  </mergeCells>
  <conditionalFormatting sqref="F2:F3 F229:F65545">
    <cfRule type="cellIs" dxfId="44" priority="3" stopIfTrue="1" operator="between">
      <formula>0.009</formula>
      <formula>-0.009</formula>
    </cfRule>
  </conditionalFormatting>
  <conditionalFormatting sqref="F5:F128">
    <cfRule type="cellIs" dxfId="43" priority="1" stopIfTrue="1" operator="between">
      <formula>0.009</formula>
      <formula>-0.009</formula>
    </cfRule>
  </conditionalFormatting>
  <pageMargins left="0.7" right="0.7" top="0.75" bottom="0.75" header="0.3" footer="0.3"/>
  <pageSetup paperSize="9" scale="48" orientation="portrait" r:id="rId1"/>
  <headerFooter>
    <oddFooter>&amp;C&amp;1#&amp;"Calibri"&amp;10&amp;K000000PUBLIC</oddFooter>
    <evenFooter>&amp;LPUBLIC</evenFooter>
    <firstFooter>&amp;LPUBLIC</firstFooter>
  </headerFooter>
  <rowBreaks count="1" manualBreakCount="1">
    <brk id="130" max="7" man="1"/>
  </rowBreaks>
  <colBreaks count="1" manualBreakCount="1">
    <brk id="8"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94"/>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4.28515625" style="7" customWidth="1"/>
    <col min="3" max="3" width="24.285156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122" t="s">
        <v>17</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77</v>
      </c>
      <c r="B7" s="21" t="s">
        <v>76</v>
      </c>
      <c r="C7" s="21" t="s">
        <v>78</v>
      </c>
      <c r="D7" s="24">
        <v>8400000</v>
      </c>
      <c r="E7" s="22">
        <v>91837.2</v>
      </c>
      <c r="F7" s="23">
        <v>8.2289930804153002</v>
      </c>
    </row>
    <row r="8" spans="1:6" x14ac:dyDescent="0.2">
      <c r="A8" s="21" t="s">
        <v>80</v>
      </c>
      <c r="B8" s="21" t="s">
        <v>79</v>
      </c>
      <c r="C8" s="21" t="s">
        <v>78</v>
      </c>
      <c r="D8" s="24">
        <v>6225000</v>
      </c>
      <c r="E8" s="22">
        <v>90131.774999999994</v>
      </c>
      <c r="F8" s="23">
        <v>8.0761799445164808</v>
      </c>
    </row>
    <row r="9" spans="1:6" x14ac:dyDescent="0.2">
      <c r="A9" s="21" t="s">
        <v>85</v>
      </c>
      <c r="B9" s="21" t="s">
        <v>84</v>
      </c>
      <c r="C9" s="21" t="s">
        <v>86</v>
      </c>
      <c r="D9" s="24">
        <v>4300000</v>
      </c>
      <c r="E9" s="22">
        <v>64416.15</v>
      </c>
      <c r="F9" s="23">
        <v>5.7719535505981696</v>
      </c>
    </row>
    <row r="10" spans="1:6" x14ac:dyDescent="0.2">
      <c r="A10" s="21" t="s">
        <v>82</v>
      </c>
      <c r="B10" s="21" t="s">
        <v>81</v>
      </c>
      <c r="C10" s="21" t="s">
        <v>83</v>
      </c>
      <c r="D10" s="24">
        <v>1600000</v>
      </c>
      <c r="E10" s="22">
        <v>60222.400000000001</v>
      </c>
      <c r="F10" s="23">
        <v>5.3961761996881696</v>
      </c>
    </row>
    <row r="11" spans="1:6" x14ac:dyDescent="0.2">
      <c r="A11" s="21" t="s">
        <v>91</v>
      </c>
      <c r="B11" s="21" t="s">
        <v>90</v>
      </c>
      <c r="C11" s="21" t="s">
        <v>92</v>
      </c>
      <c r="D11" s="24">
        <v>2000000</v>
      </c>
      <c r="E11" s="22">
        <v>59434</v>
      </c>
      <c r="F11" s="23">
        <v>5.3255322978205202</v>
      </c>
    </row>
    <row r="12" spans="1:6" x14ac:dyDescent="0.2">
      <c r="A12" s="21" t="s">
        <v>103</v>
      </c>
      <c r="B12" s="21" t="s">
        <v>102</v>
      </c>
      <c r="C12" s="21" t="s">
        <v>104</v>
      </c>
      <c r="D12" s="24">
        <v>3575000</v>
      </c>
      <c r="E12" s="22">
        <v>57934.662499999999</v>
      </c>
      <c r="F12" s="23">
        <v>5.19118545457283</v>
      </c>
    </row>
    <row r="13" spans="1:6" x14ac:dyDescent="0.2">
      <c r="A13" s="21" t="s">
        <v>289</v>
      </c>
      <c r="B13" s="21" t="s">
        <v>288</v>
      </c>
      <c r="C13" s="21" t="s">
        <v>104</v>
      </c>
      <c r="D13" s="24">
        <v>3700000</v>
      </c>
      <c r="E13" s="22">
        <v>55387.15</v>
      </c>
      <c r="F13" s="23">
        <v>4.9629177946836798</v>
      </c>
    </row>
    <row r="14" spans="1:6" x14ac:dyDescent="0.2">
      <c r="A14" s="21" t="s">
        <v>100</v>
      </c>
      <c r="B14" s="21" t="s">
        <v>99</v>
      </c>
      <c r="C14" s="21" t="s">
        <v>101</v>
      </c>
      <c r="D14" s="24">
        <v>4500000</v>
      </c>
      <c r="E14" s="22">
        <v>55287</v>
      </c>
      <c r="F14" s="23">
        <v>4.9539439403305101</v>
      </c>
    </row>
    <row r="15" spans="1:6" x14ac:dyDescent="0.2">
      <c r="A15" s="21" t="s">
        <v>94</v>
      </c>
      <c r="B15" s="21" t="s">
        <v>93</v>
      </c>
      <c r="C15" s="21" t="s">
        <v>78</v>
      </c>
      <c r="D15" s="24">
        <v>4800000</v>
      </c>
      <c r="E15" s="22">
        <v>50265.599999999999</v>
      </c>
      <c r="F15" s="23">
        <v>4.5040057251628296</v>
      </c>
    </row>
    <row r="16" spans="1:6" x14ac:dyDescent="0.2">
      <c r="A16" s="21" t="s">
        <v>655</v>
      </c>
      <c r="B16" s="21" t="s">
        <v>654</v>
      </c>
      <c r="C16" s="21" t="s">
        <v>110</v>
      </c>
      <c r="D16" s="24">
        <v>1375268</v>
      </c>
      <c r="E16" s="22">
        <v>47581.522259999998</v>
      </c>
      <c r="F16" s="23">
        <v>4.2635012547547904</v>
      </c>
    </row>
    <row r="17" spans="1:6" x14ac:dyDescent="0.2">
      <c r="A17" s="21" t="s">
        <v>138</v>
      </c>
      <c r="B17" s="21" t="s">
        <v>137</v>
      </c>
      <c r="C17" s="21" t="s">
        <v>89</v>
      </c>
      <c r="D17" s="24">
        <v>355000</v>
      </c>
      <c r="E17" s="22">
        <v>44731.2425</v>
      </c>
      <c r="F17" s="23">
        <v>4.0081043957228504</v>
      </c>
    </row>
    <row r="18" spans="1:6" x14ac:dyDescent="0.2">
      <c r="A18" s="21" t="s">
        <v>106</v>
      </c>
      <c r="B18" s="21" t="s">
        <v>105</v>
      </c>
      <c r="C18" s="21" t="s">
        <v>107</v>
      </c>
      <c r="D18" s="24">
        <v>23500000</v>
      </c>
      <c r="E18" s="22">
        <v>42793.5</v>
      </c>
      <c r="F18" s="23">
        <v>3.8344746506508498</v>
      </c>
    </row>
    <row r="19" spans="1:6" x14ac:dyDescent="0.2">
      <c r="A19" s="21" t="s">
        <v>471</v>
      </c>
      <c r="B19" s="21" t="s">
        <v>470</v>
      </c>
      <c r="C19" s="21" t="s">
        <v>317</v>
      </c>
      <c r="D19" s="24">
        <v>2805879</v>
      </c>
      <c r="E19" s="22">
        <v>40650.172010000002</v>
      </c>
      <c r="F19" s="23">
        <v>3.6424235951006998</v>
      </c>
    </row>
    <row r="20" spans="1:6" x14ac:dyDescent="0.2">
      <c r="A20" s="21" t="s">
        <v>96</v>
      </c>
      <c r="B20" s="21" t="s">
        <v>95</v>
      </c>
      <c r="C20" s="21" t="s">
        <v>78</v>
      </c>
      <c r="D20" s="24">
        <v>5000000</v>
      </c>
      <c r="E20" s="22">
        <v>37617.5</v>
      </c>
      <c r="F20" s="23">
        <v>3.3706836358526</v>
      </c>
    </row>
    <row r="21" spans="1:6" x14ac:dyDescent="0.2">
      <c r="A21" s="21" t="s">
        <v>118</v>
      </c>
      <c r="B21" s="21" t="s">
        <v>117</v>
      </c>
      <c r="C21" s="21" t="s">
        <v>78</v>
      </c>
      <c r="D21" s="24">
        <v>2250000</v>
      </c>
      <c r="E21" s="22">
        <v>34942.5</v>
      </c>
      <c r="F21" s="23">
        <v>3.1309925685061399</v>
      </c>
    </row>
    <row r="22" spans="1:6" x14ac:dyDescent="0.2">
      <c r="A22" s="21" t="s">
        <v>164</v>
      </c>
      <c r="B22" s="21" t="s">
        <v>163</v>
      </c>
      <c r="C22" s="21" t="s">
        <v>165</v>
      </c>
      <c r="D22" s="24">
        <v>21500000</v>
      </c>
      <c r="E22" s="22">
        <v>33507.75</v>
      </c>
      <c r="F22" s="23">
        <v>3.00243303247797</v>
      </c>
    </row>
    <row r="23" spans="1:6" x14ac:dyDescent="0.2">
      <c r="A23" s="21" t="s">
        <v>146</v>
      </c>
      <c r="B23" s="21" t="s">
        <v>145</v>
      </c>
      <c r="C23" s="21" t="s">
        <v>147</v>
      </c>
      <c r="D23" s="24">
        <v>2500000</v>
      </c>
      <c r="E23" s="22">
        <v>28106.25</v>
      </c>
      <c r="F23" s="23">
        <v>2.5184362847127599</v>
      </c>
    </row>
    <row r="24" spans="1:6" x14ac:dyDescent="0.2">
      <c r="A24" s="21" t="s">
        <v>657</v>
      </c>
      <c r="B24" s="21" t="s">
        <v>656</v>
      </c>
      <c r="C24" s="21" t="s">
        <v>322</v>
      </c>
      <c r="D24" s="24">
        <v>24000000</v>
      </c>
      <c r="E24" s="22">
        <v>28104</v>
      </c>
      <c r="F24" s="23">
        <v>2.5182346754037801</v>
      </c>
    </row>
    <row r="25" spans="1:6" x14ac:dyDescent="0.2">
      <c r="A25" s="21" t="s">
        <v>576</v>
      </c>
      <c r="B25" s="21" t="s">
        <v>575</v>
      </c>
      <c r="C25" s="21" t="s">
        <v>110</v>
      </c>
      <c r="D25" s="24">
        <v>700000</v>
      </c>
      <c r="E25" s="22">
        <v>21043.75</v>
      </c>
      <c r="F25" s="23">
        <v>1.8856070648494201</v>
      </c>
    </row>
    <row r="26" spans="1:6" x14ac:dyDescent="0.2">
      <c r="A26" s="21" t="s">
        <v>659</v>
      </c>
      <c r="B26" s="21" t="s">
        <v>658</v>
      </c>
      <c r="C26" s="21" t="s">
        <v>141</v>
      </c>
      <c r="D26" s="24">
        <v>585000</v>
      </c>
      <c r="E26" s="22">
        <v>20759.602500000001</v>
      </c>
      <c r="F26" s="23">
        <v>1.86014627323865</v>
      </c>
    </row>
    <row r="27" spans="1:6" x14ac:dyDescent="0.2">
      <c r="A27" s="21" t="s">
        <v>143</v>
      </c>
      <c r="B27" s="21" t="s">
        <v>142</v>
      </c>
      <c r="C27" s="21" t="s">
        <v>144</v>
      </c>
      <c r="D27" s="24">
        <v>3200000</v>
      </c>
      <c r="E27" s="22">
        <v>20267.2</v>
      </c>
      <c r="F27" s="23">
        <v>1.81602497200909</v>
      </c>
    </row>
    <row r="28" spans="1:6" x14ac:dyDescent="0.2">
      <c r="A28" s="21" t="s">
        <v>215</v>
      </c>
      <c r="B28" s="21" t="s">
        <v>214</v>
      </c>
      <c r="C28" s="21" t="s">
        <v>211</v>
      </c>
      <c r="D28" s="24">
        <v>850000</v>
      </c>
      <c r="E28" s="22">
        <v>19246.974999999999</v>
      </c>
      <c r="F28" s="23">
        <v>1.7246085910058899</v>
      </c>
    </row>
    <row r="29" spans="1:6" x14ac:dyDescent="0.2">
      <c r="A29" s="21" t="s">
        <v>661</v>
      </c>
      <c r="B29" s="21" t="s">
        <v>660</v>
      </c>
      <c r="C29" s="21" t="s">
        <v>170</v>
      </c>
      <c r="D29" s="24">
        <v>920053</v>
      </c>
      <c r="E29" s="22">
        <v>17868.80934</v>
      </c>
      <c r="F29" s="23">
        <v>1.60111924594958</v>
      </c>
    </row>
    <row r="30" spans="1:6" x14ac:dyDescent="0.2">
      <c r="A30" s="21" t="s">
        <v>456</v>
      </c>
      <c r="B30" s="21" t="s">
        <v>455</v>
      </c>
      <c r="C30" s="21" t="s">
        <v>457</v>
      </c>
      <c r="D30" s="24">
        <v>767769</v>
      </c>
      <c r="E30" s="22">
        <v>16318.9301</v>
      </c>
      <c r="F30" s="23">
        <v>1.4622436536902399</v>
      </c>
    </row>
    <row r="31" spans="1:6" x14ac:dyDescent="0.2">
      <c r="A31" s="21" t="s">
        <v>149</v>
      </c>
      <c r="B31" s="21" t="s">
        <v>148</v>
      </c>
      <c r="C31" s="21" t="s">
        <v>124</v>
      </c>
      <c r="D31" s="24">
        <v>3608254</v>
      </c>
      <c r="E31" s="22">
        <v>16195.648080000001</v>
      </c>
      <c r="F31" s="23">
        <v>1.45119707464036</v>
      </c>
    </row>
    <row r="32" spans="1:6" x14ac:dyDescent="0.2">
      <c r="A32" s="21" t="s">
        <v>390</v>
      </c>
      <c r="B32" s="21" t="s">
        <v>389</v>
      </c>
      <c r="C32" s="21" t="s">
        <v>86</v>
      </c>
      <c r="D32" s="24">
        <v>600000</v>
      </c>
      <c r="E32" s="22">
        <v>14328.3</v>
      </c>
      <c r="F32" s="23">
        <v>1.283874960845</v>
      </c>
    </row>
    <row r="33" spans="1:9" x14ac:dyDescent="0.2">
      <c r="A33" s="21" t="s">
        <v>650</v>
      </c>
      <c r="B33" s="21" t="s">
        <v>649</v>
      </c>
      <c r="C33" s="21" t="s">
        <v>154</v>
      </c>
      <c r="D33" s="24">
        <v>1368783</v>
      </c>
      <c r="E33" s="22">
        <v>7902.668651</v>
      </c>
      <c r="F33" s="23">
        <v>0.70811180704435595</v>
      </c>
    </row>
    <row r="34" spans="1:9" x14ac:dyDescent="0.2">
      <c r="A34" s="20" t="s">
        <v>24</v>
      </c>
      <c r="B34" s="20"/>
      <c r="C34" s="20"/>
      <c r="D34" s="20"/>
      <c r="E34" s="25">
        <f>SUM(E7:E33)</f>
        <v>1076882.2579409999</v>
      </c>
      <c r="F34" s="26">
        <f>SUM(F7:F33)</f>
        <v>96.49310572424352</v>
      </c>
      <c r="G34" s="14"/>
      <c r="H34" s="14"/>
      <c r="I34" s="14"/>
    </row>
    <row r="35" spans="1:9" x14ac:dyDescent="0.2">
      <c r="A35" s="21"/>
      <c r="B35" s="21"/>
      <c r="C35" s="21"/>
      <c r="D35" s="21"/>
      <c r="E35" s="22"/>
      <c r="F35" s="23"/>
    </row>
    <row r="36" spans="1:9" x14ac:dyDescent="0.2">
      <c r="A36" s="20" t="s">
        <v>27</v>
      </c>
      <c r="B36" s="20"/>
      <c r="C36" s="20"/>
      <c r="D36" s="20"/>
      <c r="E36" s="25">
        <f>E34</f>
        <v>1076882.2579409999</v>
      </c>
      <c r="F36" s="26">
        <f>F34</f>
        <v>96.49310572424352</v>
      </c>
      <c r="G36" s="14"/>
      <c r="H36" s="14"/>
      <c r="I36" s="14"/>
    </row>
    <row r="37" spans="1:9" x14ac:dyDescent="0.2">
      <c r="A37" s="20"/>
      <c r="B37" s="20"/>
      <c r="C37" s="20"/>
      <c r="D37" s="20"/>
      <c r="E37" s="25"/>
      <c r="F37" s="26"/>
      <c r="G37" s="14"/>
      <c r="H37" s="14"/>
      <c r="I37" s="14"/>
    </row>
    <row r="38" spans="1:9" x14ac:dyDescent="0.2">
      <c r="A38" s="20" t="s">
        <v>29</v>
      </c>
      <c r="B38" s="20"/>
      <c r="C38" s="20"/>
      <c r="D38" s="20"/>
      <c r="E38" s="25">
        <f>E40-(E34)</f>
        <v>39137.637841500109</v>
      </c>
      <c r="F38" s="26">
        <f>F40-(F34)</f>
        <v>3.5068942757564798</v>
      </c>
      <c r="G38" s="14"/>
      <c r="H38" s="14"/>
      <c r="I38" s="14"/>
    </row>
    <row r="39" spans="1:9" x14ac:dyDescent="0.2">
      <c r="A39" s="20"/>
      <c r="B39" s="20"/>
      <c r="C39" s="20"/>
      <c r="D39" s="20"/>
      <c r="E39" s="25"/>
      <c r="F39" s="26"/>
      <c r="G39" s="14"/>
      <c r="H39" s="14"/>
      <c r="I39" s="14"/>
    </row>
    <row r="40" spans="1:9" x14ac:dyDescent="0.2">
      <c r="A40" s="27" t="s">
        <v>28</v>
      </c>
      <c r="B40" s="27"/>
      <c r="C40" s="27"/>
      <c r="D40" s="27"/>
      <c r="E40" s="28">
        <v>1116019.8957825</v>
      </c>
      <c r="F40" s="29">
        <v>100</v>
      </c>
      <c r="G40" s="14"/>
      <c r="H40" s="14"/>
      <c r="I40" s="14"/>
    </row>
    <row r="42" spans="1:9" x14ac:dyDescent="0.2">
      <c r="A42" s="14" t="s">
        <v>31</v>
      </c>
    </row>
    <row r="43" spans="1:9" x14ac:dyDescent="0.2">
      <c r="A43" s="14" t="s">
        <v>32</v>
      </c>
    </row>
    <row r="44" spans="1:9" x14ac:dyDescent="0.2">
      <c r="A44" s="14" t="s">
        <v>33</v>
      </c>
      <c r="B44" s="14"/>
      <c r="C44" s="30" t="s">
        <v>834</v>
      </c>
      <c r="D44" s="14" t="s">
        <v>1184</v>
      </c>
    </row>
    <row r="45" spans="1:9" x14ac:dyDescent="0.2">
      <c r="A45" s="7" t="s">
        <v>54</v>
      </c>
      <c r="C45" s="31">
        <v>80.447900000000004</v>
      </c>
      <c r="D45" s="31">
        <v>94.245400000000004</v>
      </c>
    </row>
    <row r="46" spans="1:9" x14ac:dyDescent="0.2">
      <c r="A46" s="7" t="s">
        <v>72</v>
      </c>
      <c r="C46" s="31">
        <v>31.4953</v>
      </c>
      <c r="D46" s="31">
        <v>36.896900000000002</v>
      </c>
    </row>
    <row r="47" spans="1:9" x14ac:dyDescent="0.2">
      <c r="A47" s="7" t="s">
        <v>55</v>
      </c>
      <c r="C47" s="31">
        <v>89.323999999999998</v>
      </c>
      <c r="D47" s="31">
        <v>105.06100000000001</v>
      </c>
    </row>
    <row r="48" spans="1:9" x14ac:dyDescent="0.2">
      <c r="A48" s="7" t="s">
        <v>73</v>
      </c>
      <c r="C48" s="31">
        <v>36.848500000000001</v>
      </c>
      <c r="D48" s="31">
        <v>43.338999999999999</v>
      </c>
    </row>
    <row r="50" spans="1:4" x14ac:dyDescent="0.2">
      <c r="A50" s="7" t="s">
        <v>39</v>
      </c>
    </row>
    <row r="51" spans="1:4" x14ac:dyDescent="0.2">
      <c r="A51" s="7" t="s">
        <v>835</v>
      </c>
    </row>
    <row r="53" spans="1:4" x14ac:dyDescent="0.2">
      <c r="A53" s="14" t="s">
        <v>35</v>
      </c>
      <c r="D53" s="30" t="s">
        <v>41</v>
      </c>
    </row>
    <row r="55" spans="1:4" x14ac:dyDescent="0.2">
      <c r="A55" s="14" t="s">
        <v>276</v>
      </c>
      <c r="D55" s="49">
        <v>0.10829999999999999</v>
      </c>
    </row>
    <row r="56" spans="1:4" x14ac:dyDescent="0.2">
      <c r="A56" s="14"/>
      <c r="D56" s="49"/>
    </row>
    <row r="57" spans="1:4" x14ac:dyDescent="0.2">
      <c r="A57" s="129" t="s">
        <v>820</v>
      </c>
      <c r="B57" s="129"/>
      <c r="C57" s="129"/>
      <c r="D57" s="30" t="s">
        <v>41</v>
      </c>
    </row>
    <row r="59" spans="1:4" x14ac:dyDescent="0.2">
      <c r="A59" s="60" t="s">
        <v>828</v>
      </c>
      <c r="B59" s="56"/>
      <c r="C59" s="56"/>
      <c r="D59" s="30"/>
    </row>
    <row r="60" spans="1:4" x14ac:dyDescent="0.2">
      <c r="A60" s="56"/>
      <c r="B60" s="56"/>
      <c r="C60" s="56"/>
      <c r="D60" s="30"/>
    </row>
    <row r="61" spans="1:4" x14ac:dyDescent="0.2">
      <c r="A61" s="61" t="s">
        <v>825</v>
      </c>
      <c r="B61" s="61" t="s">
        <v>826</v>
      </c>
      <c r="C61" s="61" t="s">
        <v>827</v>
      </c>
      <c r="D61" s="62" t="s">
        <v>3</v>
      </c>
    </row>
    <row r="62" spans="1:4" x14ac:dyDescent="0.2">
      <c r="A62" s="63" t="s">
        <v>149</v>
      </c>
      <c r="B62" s="64">
        <v>500000</v>
      </c>
      <c r="C62" s="65">
        <v>2244.25</v>
      </c>
      <c r="D62" s="66">
        <f>C62/E40</f>
        <v>2.0109408519338617E-3</v>
      </c>
    </row>
    <row r="64" spans="1:4" x14ac:dyDescent="0.2">
      <c r="A64" s="14" t="s">
        <v>791</v>
      </c>
    </row>
    <row r="65" spans="1:1" x14ac:dyDescent="0.2">
      <c r="A65" s="52"/>
    </row>
    <row r="66" spans="1:1" x14ac:dyDescent="0.2">
      <c r="A66" s="53" t="s">
        <v>789</v>
      </c>
    </row>
    <row r="67" spans="1:1" x14ac:dyDescent="0.2">
      <c r="A67" s="54"/>
    </row>
    <row r="68" spans="1:1" x14ac:dyDescent="0.2">
      <c r="A68" s="55"/>
    </row>
    <row r="69" spans="1:1" x14ac:dyDescent="0.2">
      <c r="A69" s="55"/>
    </row>
    <row r="70" spans="1:1" x14ac:dyDescent="0.2">
      <c r="A70" s="55"/>
    </row>
    <row r="71" spans="1:1" x14ac:dyDescent="0.2">
      <c r="A71" s="55"/>
    </row>
    <row r="72" spans="1:1" x14ac:dyDescent="0.2">
      <c r="A72" s="55"/>
    </row>
    <row r="73" spans="1:1" x14ac:dyDescent="0.2">
      <c r="A73" s="55"/>
    </row>
    <row r="74" spans="1:1" x14ac:dyDescent="0.2">
      <c r="A74" s="55"/>
    </row>
    <row r="75" spans="1:1" x14ac:dyDescent="0.2">
      <c r="A75" s="55"/>
    </row>
    <row r="76" spans="1:1" x14ac:dyDescent="0.2">
      <c r="A76" s="55"/>
    </row>
    <row r="77" spans="1:1" x14ac:dyDescent="0.2">
      <c r="A77" s="55"/>
    </row>
    <row r="78" spans="1:1" x14ac:dyDescent="0.2">
      <c r="A78" s="55"/>
    </row>
    <row r="79" spans="1:1" x14ac:dyDescent="0.2">
      <c r="A79" s="55"/>
    </row>
    <row r="80" spans="1:1" x14ac:dyDescent="0.2">
      <c r="A80" s="53" t="s">
        <v>802</v>
      </c>
    </row>
    <row r="81" spans="1:1" x14ac:dyDescent="0.2">
      <c r="A81" s="55"/>
    </row>
    <row r="82" spans="1:1" x14ac:dyDescent="0.2">
      <c r="A82" s="53" t="s">
        <v>790</v>
      </c>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sheetData>
  <mergeCells count="2">
    <mergeCell ref="A1:F1"/>
    <mergeCell ref="A57:C57"/>
  </mergeCells>
  <conditionalFormatting sqref="F2:F3 F197:F65542">
    <cfRule type="cellIs" dxfId="42" priority="2" stopIfTrue="1" operator="between">
      <formula>0.009</formula>
      <formula>-0.009</formula>
    </cfRule>
  </conditionalFormatting>
  <conditionalFormatting sqref="F5:F96">
    <cfRule type="cellIs" dxfId="41" priority="1" stopIfTrue="1" operator="between">
      <formula>0.009</formula>
      <formula>-0.009</formula>
    </cfRule>
  </conditionalFormatting>
  <hyperlinks>
    <hyperlink ref="A67"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scale="52" orientation="portrait" r:id="rId2"/>
  <headerFooter>
    <oddFooter>&amp;C&amp;1#&amp;"Calibri"&amp;10&amp;K000000PUBLIC</oddFooter>
    <evenFooter>&amp;LPUBLIC</evenFooter>
    <firstFooter>&amp;LPUBLIC</firstFooter>
  </headerFooter>
  <rowBreaks count="1" manualBreakCount="1">
    <brk id="98" max="7" man="1"/>
  </rowBreaks>
  <colBreaks count="1" manualBreakCount="1">
    <brk id="8"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2"/>
  <sheetViews>
    <sheetView view="pageBreakPreview" zoomScaleNormal="100" zoomScaleSheetLayoutView="100" workbookViewId="0">
      <selection sqref="A1:G1"/>
    </sheetView>
  </sheetViews>
  <sheetFormatPr defaultColWidth="9.140625" defaultRowHeight="11.25" x14ac:dyDescent="0.2"/>
  <cols>
    <col min="1" max="1" width="33.42578125" style="7" bestFit="1" customWidth="1"/>
    <col min="2" max="2" width="41" style="7" customWidth="1"/>
    <col min="3" max="3" width="24.7109375" style="7" bestFit="1" customWidth="1"/>
    <col min="4" max="4" width="15.42578125" style="7" bestFit="1" customWidth="1"/>
    <col min="5" max="5" width="23" style="10" customWidth="1"/>
    <col min="6" max="6" width="13.5703125" style="11" bestFit="1" customWidth="1"/>
    <col min="7" max="7" width="7.5703125" style="10" customWidth="1"/>
    <col min="8" max="16384" width="9.140625" style="7"/>
  </cols>
  <sheetData>
    <row r="1" spans="1:9" s="1" customFormat="1" ht="15" x14ac:dyDescent="0.2">
      <c r="A1" s="122" t="s">
        <v>955</v>
      </c>
      <c r="B1" s="123"/>
      <c r="C1" s="123"/>
      <c r="D1" s="123"/>
      <c r="E1" s="123"/>
      <c r="F1" s="123"/>
      <c r="G1" s="12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837</v>
      </c>
      <c r="D4" s="13" t="s">
        <v>1</v>
      </c>
      <c r="E4" s="50" t="s">
        <v>6</v>
      </c>
      <c r="F4" s="12" t="s">
        <v>3</v>
      </c>
      <c r="G4" s="12" t="s">
        <v>5</v>
      </c>
    </row>
    <row r="5" spans="1:9" x14ac:dyDescent="0.2">
      <c r="A5" s="16" t="s">
        <v>23</v>
      </c>
      <c r="B5" s="17"/>
      <c r="C5" s="17"/>
      <c r="D5" s="17"/>
      <c r="E5" s="18"/>
      <c r="F5" s="19"/>
      <c r="G5" s="18"/>
    </row>
    <row r="6" spans="1:9" x14ac:dyDescent="0.2">
      <c r="A6" s="20" t="s">
        <v>25</v>
      </c>
      <c r="B6" s="21"/>
      <c r="C6" s="21"/>
      <c r="D6" s="21"/>
      <c r="E6" s="22"/>
      <c r="F6" s="23"/>
      <c r="G6" s="22"/>
    </row>
    <row r="7" spans="1:9" x14ac:dyDescent="0.2">
      <c r="A7" s="21" t="s">
        <v>74</v>
      </c>
      <c r="B7" s="21" t="s">
        <v>1244</v>
      </c>
      <c r="C7" s="21" t="s">
        <v>47</v>
      </c>
      <c r="D7" s="24">
        <v>500000</v>
      </c>
      <c r="E7" s="22">
        <v>499.72699999999998</v>
      </c>
      <c r="F7" s="23">
        <v>1.72298179422319</v>
      </c>
      <c r="G7" s="22">
        <v>6.6466000000000003</v>
      </c>
    </row>
    <row r="8" spans="1:9" x14ac:dyDescent="0.2">
      <c r="A8" s="21" t="s">
        <v>906</v>
      </c>
      <c r="B8" s="21" t="s">
        <v>1245</v>
      </c>
      <c r="C8" s="21" t="s">
        <v>47</v>
      </c>
      <c r="D8" s="24">
        <v>300000</v>
      </c>
      <c r="E8" s="22">
        <v>299.0736</v>
      </c>
      <c r="F8" s="23">
        <v>1.03115974908858</v>
      </c>
      <c r="G8" s="22">
        <v>6.6506999999999996</v>
      </c>
    </row>
    <row r="9" spans="1:9" x14ac:dyDescent="0.2">
      <c r="A9" s="20" t="s">
        <v>24</v>
      </c>
      <c r="B9" s="20"/>
      <c r="C9" s="20"/>
      <c r="D9" s="20"/>
      <c r="E9" s="25">
        <f>SUM(E6:E8)</f>
        <v>798.80060000000003</v>
      </c>
      <c r="F9" s="26">
        <f>SUM(F6:F8)</f>
        <v>2.75414154331177</v>
      </c>
      <c r="G9" s="25"/>
      <c r="H9" s="14"/>
      <c r="I9" s="14"/>
    </row>
    <row r="10" spans="1:9" x14ac:dyDescent="0.2">
      <c r="A10" s="21"/>
      <c r="B10" s="21"/>
      <c r="C10" s="21"/>
      <c r="D10" s="21"/>
      <c r="E10" s="22"/>
      <c r="F10" s="23"/>
      <c r="G10" s="22"/>
    </row>
    <row r="11" spans="1:9" x14ac:dyDescent="0.2">
      <c r="A11" s="20" t="s">
        <v>27</v>
      </c>
      <c r="B11" s="20"/>
      <c r="C11" s="20"/>
      <c r="D11" s="20"/>
      <c r="E11" s="25">
        <f>E9</f>
        <v>798.80060000000003</v>
      </c>
      <c r="F11" s="26">
        <f>F9</f>
        <v>2.75414154331177</v>
      </c>
      <c r="G11" s="25"/>
      <c r="H11" s="14"/>
      <c r="I11" s="14"/>
    </row>
    <row r="12" spans="1:9" x14ac:dyDescent="0.2">
      <c r="A12" s="20"/>
      <c r="B12" s="20"/>
      <c r="C12" s="20"/>
      <c r="D12" s="20"/>
      <c r="E12" s="25"/>
      <c r="F12" s="26"/>
      <c r="G12" s="25"/>
      <c r="H12" s="14"/>
      <c r="I12" s="14"/>
    </row>
    <row r="13" spans="1:9" x14ac:dyDescent="0.2">
      <c r="A13" s="20" t="s">
        <v>29</v>
      </c>
      <c r="B13" s="20"/>
      <c r="C13" s="20"/>
      <c r="D13" s="20"/>
      <c r="E13" s="25">
        <f>E15-(E9)</f>
        <v>28204.814045000003</v>
      </c>
      <c r="F13" s="26">
        <f>F15-(F9)</f>
        <v>97.245858456688225</v>
      </c>
      <c r="G13" s="25"/>
      <c r="H13" s="14"/>
      <c r="I13" s="14"/>
    </row>
    <row r="14" spans="1:9" x14ac:dyDescent="0.2">
      <c r="A14" s="20"/>
      <c r="B14" s="20"/>
      <c r="C14" s="20"/>
      <c r="D14" s="20"/>
      <c r="E14" s="25"/>
      <c r="F14" s="26"/>
      <c r="G14" s="25"/>
      <c r="H14" s="14"/>
      <c r="I14" s="14"/>
    </row>
    <row r="15" spans="1:9" x14ac:dyDescent="0.2">
      <c r="A15" s="27" t="s">
        <v>28</v>
      </c>
      <c r="B15" s="27"/>
      <c r="C15" s="27"/>
      <c r="D15" s="27"/>
      <c r="E15" s="28">
        <v>29003.614645000001</v>
      </c>
      <c r="F15" s="29">
        <v>100</v>
      </c>
      <c r="G15" s="28"/>
      <c r="H15" s="14"/>
      <c r="I15" s="14"/>
    </row>
    <row r="16" spans="1:9" x14ac:dyDescent="0.2">
      <c r="A16" s="7" t="s">
        <v>1242</v>
      </c>
    </row>
    <row r="18" spans="1:4" x14ac:dyDescent="0.2">
      <c r="A18" s="14" t="s">
        <v>31</v>
      </c>
    </row>
    <row r="19" spans="1:4" x14ac:dyDescent="0.2">
      <c r="A19" s="14" t="s">
        <v>32</v>
      </c>
    </row>
    <row r="20" spans="1:4" x14ac:dyDescent="0.2">
      <c r="A20" s="14" t="s">
        <v>33</v>
      </c>
      <c r="B20" s="14"/>
      <c r="C20" s="30" t="s">
        <v>914</v>
      </c>
      <c r="D20" s="30" t="s">
        <v>34</v>
      </c>
    </row>
    <row r="21" spans="1:4" x14ac:dyDescent="0.2">
      <c r="A21" s="7" t="s">
        <v>54</v>
      </c>
      <c r="C21" s="71" t="s">
        <v>956</v>
      </c>
      <c r="D21" s="71" t="s">
        <v>957</v>
      </c>
    </row>
    <row r="22" spans="1:4" x14ac:dyDescent="0.2">
      <c r="A22" s="7" t="s">
        <v>958</v>
      </c>
      <c r="C22" s="71" t="s">
        <v>959</v>
      </c>
      <c r="D22" s="71" t="s">
        <v>960</v>
      </c>
    </row>
    <row r="23" spans="1:4" x14ac:dyDescent="0.2">
      <c r="A23" s="7" t="s">
        <v>961</v>
      </c>
      <c r="C23" s="71" t="s">
        <v>962</v>
      </c>
      <c r="D23" s="71" t="s">
        <v>963</v>
      </c>
    </row>
    <row r="24" spans="1:4" x14ac:dyDescent="0.2">
      <c r="A24" s="7" t="s">
        <v>55</v>
      </c>
      <c r="C24" s="71" t="s">
        <v>964</v>
      </c>
      <c r="D24" s="71" t="s">
        <v>965</v>
      </c>
    </row>
    <row r="25" spans="1:4" x14ac:dyDescent="0.2">
      <c r="A25" s="7" t="s">
        <v>966</v>
      </c>
      <c r="C25" s="71" t="s">
        <v>967</v>
      </c>
      <c r="D25" s="71" t="s">
        <v>968</v>
      </c>
    </row>
    <row r="26" spans="1:4" x14ac:dyDescent="0.2">
      <c r="A26" s="7" t="s">
        <v>969</v>
      </c>
      <c r="C26" s="71" t="s">
        <v>970</v>
      </c>
      <c r="D26" s="71" t="s">
        <v>971</v>
      </c>
    </row>
    <row r="27" spans="1:4" x14ac:dyDescent="0.2">
      <c r="A27" s="7" t="s">
        <v>972</v>
      </c>
      <c r="C27" s="71" t="s">
        <v>973</v>
      </c>
      <c r="D27" s="71" t="s">
        <v>974</v>
      </c>
    </row>
    <row r="28" spans="1:4" x14ac:dyDescent="0.2">
      <c r="A28" s="7" t="s">
        <v>975</v>
      </c>
      <c r="C28" s="71" t="s">
        <v>973</v>
      </c>
      <c r="D28" s="71" t="s">
        <v>974</v>
      </c>
    </row>
    <row r="29" spans="1:4" x14ac:dyDescent="0.2">
      <c r="A29" s="7" t="s">
        <v>976</v>
      </c>
      <c r="C29" s="71" t="s">
        <v>946</v>
      </c>
      <c r="D29" s="71" t="s">
        <v>946</v>
      </c>
    </row>
    <row r="30" spans="1:4" x14ac:dyDescent="0.2">
      <c r="A30" s="7" t="s">
        <v>977</v>
      </c>
      <c r="C30" s="71" t="s">
        <v>946</v>
      </c>
      <c r="D30" s="71" t="s">
        <v>946</v>
      </c>
    </row>
    <row r="31" spans="1:4" x14ac:dyDescent="0.2">
      <c r="C31" s="31"/>
      <c r="D31" s="31"/>
    </row>
    <row r="32" spans="1:4" x14ac:dyDescent="0.2">
      <c r="A32" s="7" t="s">
        <v>948</v>
      </c>
      <c r="C32" s="31"/>
      <c r="D32" s="31"/>
    </row>
    <row r="34" spans="1:5" x14ac:dyDescent="0.2">
      <c r="A34" s="14" t="s">
        <v>35</v>
      </c>
    </row>
    <row r="35" spans="1:5" x14ac:dyDescent="0.2">
      <c r="A35" s="124" t="s">
        <v>36</v>
      </c>
      <c r="B35" s="125"/>
      <c r="C35" s="32" t="s">
        <v>37</v>
      </c>
    </row>
    <row r="36" spans="1:5" x14ac:dyDescent="0.2">
      <c r="A36" s="120" t="s">
        <v>958</v>
      </c>
      <c r="B36" s="121"/>
      <c r="C36" s="33">
        <v>32.496796269999997</v>
      </c>
    </row>
    <row r="37" spans="1:5" x14ac:dyDescent="0.2">
      <c r="A37" s="120" t="s">
        <v>961</v>
      </c>
      <c r="B37" s="121"/>
      <c r="C37" s="33">
        <v>33.012000700000002</v>
      </c>
    </row>
    <row r="38" spans="1:5" x14ac:dyDescent="0.2">
      <c r="A38" s="120" t="s">
        <v>966</v>
      </c>
      <c r="B38" s="121"/>
      <c r="C38" s="33">
        <v>32.774115899999998</v>
      </c>
    </row>
    <row r="39" spans="1:5" x14ac:dyDescent="0.2">
      <c r="A39" s="120" t="s">
        <v>969</v>
      </c>
      <c r="B39" s="121"/>
      <c r="C39" s="33">
        <v>33.129335339999997</v>
      </c>
    </row>
    <row r="40" spans="1:5" x14ac:dyDescent="0.2">
      <c r="A40" s="7" t="s">
        <v>38</v>
      </c>
    </row>
    <row r="41" spans="1:5" x14ac:dyDescent="0.2">
      <c r="A41" s="7" t="s">
        <v>39</v>
      </c>
    </row>
    <row r="43" spans="1:5" x14ac:dyDescent="0.2">
      <c r="A43" s="14" t="s">
        <v>949</v>
      </c>
      <c r="D43" s="72">
        <v>6.9543176667997704E-4</v>
      </c>
      <c r="E43" s="10" t="s">
        <v>40</v>
      </c>
    </row>
    <row r="45" spans="1:5" x14ac:dyDescent="0.2">
      <c r="A45" s="14" t="s">
        <v>820</v>
      </c>
      <c r="D45" s="30" t="s">
        <v>41</v>
      </c>
    </row>
    <row r="47" spans="1:5" x14ac:dyDescent="0.2">
      <c r="A47" s="14" t="s">
        <v>950</v>
      </c>
    </row>
    <row r="49" spans="1:1" x14ac:dyDescent="0.2">
      <c r="A49" s="53" t="s">
        <v>789</v>
      </c>
    </row>
    <row r="50" spans="1:1" x14ac:dyDescent="0.2">
      <c r="A50" s="54"/>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5"/>
    </row>
    <row r="62" spans="1:1" x14ac:dyDescent="0.2">
      <c r="A62" s="55"/>
    </row>
    <row r="63" spans="1:1" x14ac:dyDescent="0.2">
      <c r="A63" s="53" t="s">
        <v>978</v>
      </c>
    </row>
    <row r="64" spans="1:1" x14ac:dyDescent="0.2">
      <c r="A64" s="55"/>
    </row>
    <row r="65" spans="1:1" x14ac:dyDescent="0.2">
      <c r="A65" s="53" t="s">
        <v>790</v>
      </c>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5"/>
    </row>
    <row r="72" spans="1:1" x14ac:dyDescent="0.2">
      <c r="A72" s="55"/>
    </row>
    <row r="73" spans="1:1" x14ac:dyDescent="0.2">
      <c r="A73" s="55"/>
    </row>
    <row r="74" spans="1:1" x14ac:dyDescent="0.2">
      <c r="A74" s="55"/>
    </row>
    <row r="75" spans="1:1" x14ac:dyDescent="0.2">
      <c r="A75" s="55"/>
    </row>
    <row r="76" spans="1:1" x14ac:dyDescent="0.2">
      <c r="A76" s="55"/>
    </row>
    <row r="77" spans="1:1" x14ac:dyDescent="0.2">
      <c r="A77" s="55"/>
    </row>
    <row r="78" spans="1:1" x14ac:dyDescent="0.2">
      <c r="A78" s="55"/>
    </row>
    <row r="79" spans="1:1" x14ac:dyDescent="0.2">
      <c r="A79" s="55"/>
    </row>
    <row r="80" spans="1:1" x14ac:dyDescent="0.2">
      <c r="A80" s="55"/>
    </row>
    <row r="81" spans="1:1" x14ac:dyDescent="0.2">
      <c r="A81" s="55"/>
    </row>
    <row r="82" spans="1:1" x14ac:dyDescent="0.2">
      <c r="A82" s="54"/>
    </row>
  </sheetData>
  <mergeCells count="6">
    <mergeCell ref="A39:B39"/>
    <mergeCell ref="A1:G1"/>
    <mergeCell ref="A35:B35"/>
    <mergeCell ref="A36:B36"/>
    <mergeCell ref="A37:B37"/>
    <mergeCell ref="A38:B38"/>
  </mergeCells>
  <conditionalFormatting sqref="F2:F3">
    <cfRule type="cellIs" dxfId="78" priority="2" stopIfTrue="1" operator="between">
      <formula>0.009</formula>
      <formula>-0.009</formula>
    </cfRule>
  </conditionalFormatting>
  <conditionalFormatting sqref="F5:F65539">
    <cfRule type="cellIs" dxfId="77" priority="1" stopIfTrue="1" operator="between">
      <formula>0.009</formula>
      <formula>-0.009</formula>
    </cfRule>
  </conditionalFormatting>
  <pageMargins left="0.7" right="0.7" top="0.75" bottom="0.75" header="0.3" footer="0.3"/>
  <pageSetup paperSize="9" scale="52" orientation="portrait" r:id="rId1"/>
  <headerFooter>
    <oddFooter>&amp;C&amp;1#&amp;"Calibri"&amp;10&amp;K000000PUBLIC</oddFooter>
    <evenFooter>&amp;LPUBLIC</evenFooter>
    <firstFooter>&amp;LPUBLIC</firstFooter>
  </headerFooter>
  <colBreaks count="1" manualBreakCount="1">
    <brk id="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9"/>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26.85546875" style="7" bestFit="1" customWidth="1"/>
    <col min="3" max="3" width="25.5703125" style="7" bestFit="1" customWidth="1"/>
    <col min="4" max="4" width="15.42578125" style="7" bestFit="1" customWidth="1"/>
    <col min="5" max="5" width="23" style="10" customWidth="1"/>
    <col min="6" max="6" width="13.5703125" style="11" bestFit="1" customWidth="1"/>
    <col min="7" max="16384" width="9.140625" style="7"/>
  </cols>
  <sheetData>
    <row r="1" spans="1:7" s="1" customFormat="1" ht="15" customHeight="1" x14ac:dyDescent="0.2">
      <c r="A1" s="122" t="s">
        <v>824</v>
      </c>
      <c r="B1" s="123"/>
      <c r="C1" s="123"/>
      <c r="D1" s="123"/>
      <c r="E1" s="123"/>
      <c r="F1" s="123"/>
      <c r="G1" s="123"/>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75</v>
      </c>
      <c r="B5" s="17"/>
      <c r="C5" s="17"/>
      <c r="D5" s="17"/>
      <c r="E5" s="18"/>
      <c r="F5" s="19"/>
      <c r="G5" s="18"/>
    </row>
    <row r="6" spans="1:7" x14ac:dyDescent="0.2">
      <c r="A6" s="20" t="s">
        <v>51</v>
      </c>
      <c r="B6" s="21"/>
      <c r="C6" s="21"/>
      <c r="D6" s="21"/>
      <c r="E6" s="22"/>
      <c r="F6" s="23"/>
      <c r="G6" s="22"/>
    </row>
    <row r="7" spans="1:7" x14ac:dyDescent="0.2">
      <c r="A7" s="21" t="s">
        <v>77</v>
      </c>
      <c r="B7" s="21" t="s">
        <v>76</v>
      </c>
      <c r="C7" s="21" t="s">
        <v>78</v>
      </c>
      <c r="D7" s="24">
        <v>10500000</v>
      </c>
      <c r="E7" s="22">
        <v>114796.5</v>
      </c>
      <c r="F7" s="23">
        <v>7.8501668334967398</v>
      </c>
      <c r="G7" s="22"/>
    </row>
    <row r="8" spans="1:7" x14ac:dyDescent="0.2">
      <c r="A8" s="21" t="s">
        <v>80</v>
      </c>
      <c r="B8" s="21" t="s">
        <v>79</v>
      </c>
      <c r="C8" s="21" t="s">
        <v>78</v>
      </c>
      <c r="D8" s="24">
        <v>6800000</v>
      </c>
      <c r="E8" s="22">
        <v>98457.2</v>
      </c>
      <c r="F8" s="23">
        <v>6.7328311051204102</v>
      </c>
      <c r="G8" s="22"/>
    </row>
    <row r="9" spans="1:7" x14ac:dyDescent="0.2">
      <c r="A9" s="21" t="s">
        <v>82</v>
      </c>
      <c r="B9" s="21" t="s">
        <v>81</v>
      </c>
      <c r="C9" s="21" t="s">
        <v>83</v>
      </c>
      <c r="D9" s="24">
        <v>2206575</v>
      </c>
      <c r="E9" s="22">
        <v>83053.276429999998</v>
      </c>
      <c r="F9" s="23">
        <v>5.6794595309440901</v>
      </c>
      <c r="G9" s="22"/>
    </row>
    <row r="10" spans="1:7" x14ac:dyDescent="0.2">
      <c r="A10" s="21" t="s">
        <v>100</v>
      </c>
      <c r="B10" s="21" t="s">
        <v>99</v>
      </c>
      <c r="C10" s="21" t="s">
        <v>101</v>
      </c>
      <c r="D10" s="24">
        <v>6000000</v>
      </c>
      <c r="E10" s="22">
        <v>73716</v>
      </c>
      <c r="F10" s="23">
        <v>5.0409454843836397</v>
      </c>
      <c r="G10" s="22"/>
    </row>
    <row r="11" spans="1:7" x14ac:dyDescent="0.2">
      <c r="A11" s="21" t="s">
        <v>85</v>
      </c>
      <c r="B11" s="21" t="s">
        <v>84</v>
      </c>
      <c r="C11" s="21" t="s">
        <v>86</v>
      </c>
      <c r="D11" s="24">
        <v>4627000</v>
      </c>
      <c r="E11" s="22">
        <v>69314.773499999996</v>
      </c>
      <c r="F11" s="23">
        <v>4.7399749644025704</v>
      </c>
      <c r="G11" s="22"/>
    </row>
    <row r="12" spans="1:7" x14ac:dyDescent="0.2">
      <c r="A12" s="21" t="s">
        <v>96</v>
      </c>
      <c r="B12" s="21" t="s">
        <v>95</v>
      </c>
      <c r="C12" s="21" t="s">
        <v>78</v>
      </c>
      <c r="D12" s="24">
        <v>7663341</v>
      </c>
      <c r="E12" s="22">
        <v>57655.146009999997</v>
      </c>
      <c r="F12" s="23">
        <v>3.9426508211322999</v>
      </c>
      <c r="G12" s="22"/>
    </row>
    <row r="13" spans="1:7" x14ac:dyDescent="0.2">
      <c r="A13" s="21" t="s">
        <v>94</v>
      </c>
      <c r="B13" s="21" t="s">
        <v>93</v>
      </c>
      <c r="C13" s="21" t="s">
        <v>78</v>
      </c>
      <c r="D13" s="24">
        <v>5311448</v>
      </c>
      <c r="E13" s="22">
        <v>55621.483460000003</v>
      </c>
      <c r="F13" s="23">
        <v>3.8035822057952999</v>
      </c>
      <c r="G13" s="22"/>
    </row>
    <row r="14" spans="1:7" x14ac:dyDescent="0.2">
      <c r="A14" s="21" t="s">
        <v>98</v>
      </c>
      <c r="B14" s="21" t="s">
        <v>97</v>
      </c>
      <c r="C14" s="21" t="s">
        <v>86</v>
      </c>
      <c r="D14" s="24">
        <v>3243000</v>
      </c>
      <c r="E14" s="22">
        <v>50057.326500000003</v>
      </c>
      <c r="F14" s="23">
        <v>3.4230866295036702</v>
      </c>
      <c r="G14" s="22"/>
    </row>
    <row r="15" spans="1:7" x14ac:dyDescent="0.2">
      <c r="A15" s="21" t="s">
        <v>112</v>
      </c>
      <c r="B15" s="21" t="s">
        <v>111</v>
      </c>
      <c r="C15" s="21" t="s">
        <v>113</v>
      </c>
      <c r="D15" s="24">
        <v>13791570</v>
      </c>
      <c r="E15" s="22">
        <v>46312.092060000003</v>
      </c>
      <c r="F15" s="23">
        <v>3.1669750304169502</v>
      </c>
      <c r="G15" s="22"/>
    </row>
    <row r="16" spans="1:7" x14ac:dyDescent="0.2">
      <c r="A16" s="21" t="s">
        <v>91</v>
      </c>
      <c r="B16" s="21" t="s">
        <v>90</v>
      </c>
      <c r="C16" s="21" t="s">
        <v>92</v>
      </c>
      <c r="D16" s="24">
        <v>1512988</v>
      </c>
      <c r="E16" s="22">
        <v>44961.464399999997</v>
      </c>
      <c r="F16" s="23">
        <v>3.07461461471669</v>
      </c>
      <c r="G16" s="22"/>
    </row>
    <row r="17" spans="1:7" x14ac:dyDescent="0.2">
      <c r="A17" s="21" t="s">
        <v>126</v>
      </c>
      <c r="B17" s="21" t="s">
        <v>125</v>
      </c>
      <c r="C17" s="21" t="s">
        <v>127</v>
      </c>
      <c r="D17" s="24">
        <v>3600000</v>
      </c>
      <c r="E17" s="22">
        <v>40833</v>
      </c>
      <c r="F17" s="23">
        <v>2.7922964751727801</v>
      </c>
      <c r="G17" s="22"/>
    </row>
    <row r="18" spans="1:7" x14ac:dyDescent="0.2">
      <c r="A18" s="21" t="s">
        <v>287</v>
      </c>
      <c r="B18" s="21" t="s">
        <v>286</v>
      </c>
      <c r="C18" s="21" t="s">
        <v>170</v>
      </c>
      <c r="D18" s="24">
        <v>1720000</v>
      </c>
      <c r="E18" s="22">
        <v>39341.56</v>
      </c>
      <c r="F18" s="23">
        <v>2.69030684289174</v>
      </c>
      <c r="G18" s="22"/>
    </row>
    <row r="19" spans="1:7" x14ac:dyDescent="0.2">
      <c r="A19" s="21" t="s">
        <v>115</v>
      </c>
      <c r="B19" s="21" t="s">
        <v>114</v>
      </c>
      <c r="C19" s="21" t="s">
        <v>116</v>
      </c>
      <c r="D19" s="24">
        <v>18800000</v>
      </c>
      <c r="E19" s="22">
        <v>37882</v>
      </c>
      <c r="F19" s="23">
        <v>2.59049727114088</v>
      </c>
      <c r="G19" s="22"/>
    </row>
    <row r="20" spans="1:7" x14ac:dyDescent="0.2">
      <c r="A20" s="21" t="s">
        <v>109</v>
      </c>
      <c r="B20" s="21" t="s">
        <v>108</v>
      </c>
      <c r="C20" s="21" t="s">
        <v>110</v>
      </c>
      <c r="D20" s="24">
        <v>3635552</v>
      </c>
      <c r="E20" s="22">
        <v>31245.751660000002</v>
      </c>
      <c r="F20" s="23">
        <v>2.13668851723709</v>
      </c>
      <c r="G20" s="22"/>
    </row>
    <row r="21" spans="1:7" x14ac:dyDescent="0.2">
      <c r="A21" s="21" t="s">
        <v>106</v>
      </c>
      <c r="B21" s="21" t="s">
        <v>105</v>
      </c>
      <c r="C21" s="21" t="s">
        <v>107</v>
      </c>
      <c r="D21" s="24">
        <v>17000000</v>
      </c>
      <c r="E21" s="22">
        <v>30957</v>
      </c>
      <c r="F21" s="23">
        <v>2.1169427174570501</v>
      </c>
      <c r="G21" s="22"/>
    </row>
    <row r="22" spans="1:7" x14ac:dyDescent="0.2">
      <c r="A22" s="21" t="s">
        <v>88</v>
      </c>
      <c r="B22" s="21" t="s">
        <v>87</v>
      </c>
      <c r="C22" s="21" t="s">
        <v>89</v>
      </c>
      <c r="D22" s="24">
        <v>3000000</v>
      </c>
      <c r="E22" s="22">
        <v>29784</v>
      </c>
      <c r="F22" s="23">
        <v>2.0367290724792699</v>
      </c>
      <c r="G22" s="22"/>
    </row>
    <row r="23" spans="1:7" x14ac:dyDescent="0.2">
      <c r="A23" s="21" t="s">
        <v>120</v>
      </c>
      <c r="B23" s="21" t="s">
        <v>119</v>
      </c>
      <c r="C23" s="21" t="s">
        <v>121</v>
      </c>
      <c r="D23" s="24">
        <v>16373000</v>
      </c>
      <c r="E23" s="22">
        <v>29643.316500000001</v>
      </c>
      <c r="F23" s="23">
        <v>2.02710866640661</v>
      </c>
      <c r="G23" s="22"/>
    </row>
    <row r="24" spans="1:7" x14ac:dyDescent="0.2">
      <c r="A24" s="21" t="s">
        <v>282</v>
      </c>
      <c r="B24" s="21" t="s">
        <v>281</v>
      </c>
      <c r="C24" s="21" t="s">
        <v>89</v>
      </c>
      <c r="D24" s="24">
        <v>4500000</v>
      </c>
      <c r="E24" s="22">
        <v>29574</v>
      </c>
      <c r="F24" s="23">
        <v>2.0223685733783898</v>
      </c>
      <c r="G24" s="22"/>
    </row>
    <row r="25" spans="1:7" x14ac:dyDescent="0.2">
      <c r="A25" s="21" t="s">
        <v>452</v>
      </c>
      <c r="B25" s="21" t="s">
        <v>451</v>
      </c>
      <c r="C25" s="21" t="s">
        <v>154</v>
      </c>
      <c r="D25" s="24">
        <v>6800000</v>
      </c>
      <c r="E25" s="22">
        <v>29090.400000000001</v>
      </c>
      <c r="F25" s="23">
        <v>1.98929839544894</v>
      </c>
      <c r="G25" s="22"/>
    </row>
    <row r="26" spans="1:7" x14ac:dyDescent="0.2">
      <c r="A26" s="21" t="s">
        <v>602</v>
      </c>
      <c r="B26" s="21" t="s">
        <v>601</v>
      </c>
      <c r="C26" s="21" t="s">
        <v>474</v>
      </c>
      <c r="D26" s="24">
        <v>63253</v>
      </c>
      <c r="E26" s="22">
        <v>21791.259399999999</v>
      </c>
      <c r="F26" s="23">
        <v>1.4901588620036701</v>
      </c>
      <c r="G26" s="22"/>
    </row>
    <row r="27" spans="1:7" x14ac:dyDescent="0.2">
      <c r="A27" s="21" t="s">
        <v>608</v>
      </c>
      <c r="B27" s="21" t="s">
        <v>607</v>
      </c>
      <c r="C27" s="21" t="s">
        <v>127</v>
      </c>
      <c r="D27" s="24">
        <v>1200000</v>
      </c>
      <c r="E27" s="22">
        <v>20831.400000000001</v>
      </c>
      <c r="F27" s="23">
        <v>1.4245204808099901</v>
      </c>
      <c r="G27" s="22"/>
    </row>
    <row r="28" spans="1:7" x14ac:dyDescent="0.2">
      <c r="A28" s="21" t="s">
        <v>135</v>
      </c>
      <c r="B28" s="21" t="s">
        <v>134</v>
      </c>
      <c r="C28" s="21" t="s">
        <v>136</v>
      </c>
      <c r="D28" s="24">
        <v>4100000</v>
      </c>
      <c r="E28" s="22">
        <v>20385.2</v>
      </c>
      <c r="F28" s="23">
        <v>1.3940078393870701</v>
      </c>
      <c r="G28" s="22"/>
    </row>
    <row r="29" spans="1:7" x14ac:dyDescent="0.2">
      <c r="A29" s="21" t="s">
        <v>187</v>
      </c>
      <c r="B29" s="21" t="s">
        <v>186</v>
      </c>
      <c r="C29" s="21" t="s">
        <v>188</v>
      </c>
      <c r="D29" s="24">
        <v>4612112</v>
      </c>
      <c r="E29" s="22">
        <v>20290.98674</v>
      </c>
      <c r="F29" s="23">
        <v>1.38756522302745</v>
      </c>
      <c r="G29" s="22"/>
    </row>
    <row r="30" spans="1:7" x14ac:dyDescent="0.2">
      <c r="A30" s="21" t="s">
        <v>151</v>
      </c>
      <c r="B30" s="21" t="s">
        <v>150</v>
      </c>
      <c r="C30" s="21" t="s">
        <v>86</v>
      </c>
      <c r="D30" s="24">
        <v>1620000</v>
      </c>
      <c r="E30" s="22">
        <v>20219.22</v>
      </c>
      <c r="F30" s="23">
        <v>1.3826575744310501</v>
      </c>
      <c r="G30" s="22"/>
    </row>
    <row r="31" spans="1:7" x14ac:dyDescent="0.2">
      <c r="A31" s="21" t="s">
        <v>239</v>
      </c>
      <c r="B31" s="21" t="s">
        <v>238</v>
      </c>
      <c r="C31" s="21" t="s">
        <v>92</v>
      </c>
      <c r="D31" s="24">
        <v>12000000</v>
      </c>
      <c r="E31" s="22">
        <v>20130</v>
      </c>
      <c r="F31" s="23">
        <v>1.3765564138130499</v>
      </c>
      <c r="G31" s="22"/>
    </row>
    <row r="32" spans="1:7" x14ac:dyDescent="0.2">
      <c r="A32" s="21" t="s">
        <v>129</v>
      </c>
      <c r="B32" s="21" t="s">
        <v>128</v>
      </c>
      <c r="C32" s="21" t="s">
        <v>130</v>
      </c>
      <c r="D32" s="24">
        <v>304337</v>
      </c>
      <c r="E32" s="22">
        <v>19346.094420000001</v>
      </c>
      <c r="F32" s="23">
        <v>1.32295034059035</v>
      </c>
      <c r="G32" s="22"/>
    </row>
    <row r="33" spans="1:7" x14ac:dyDescent="0.2">
      <c r="A33" s="21" t="s">
        <v>291</v>
      </c>
      <c r="B33" s="21" t="s">
        <v>290</v>
      </c>
      <c r="C33" s="21" t="s">
        <v>144</v>
      </c>
      <c r="D33" s="24">
        <v>3100000</v>
      </c>
      <c r="E33" s="22">
        <v>18868.150000000001</v>
      </c>
      <c r="F33" s="23">
        <v>1.2902669100490101</v>
      </c>
      <c r="G33" s="22"/>
    </row>
    <row r="34" spans="1:7" x14ac:dyDescent="0.2">
      <c r="A34" s="21" t="s">
        <v>167</v>
      </c>
      <c r="B34" s="21" t="s">
        <v>166</v>
      </c>
      <c r="C34" s="21" t="s">
        <v>154</v>
      </c>
      <c r="D34" s="24">
        <v>1600000</v>
      </c>
      <c r="E34" s="22">
        <v>17656.8</v>
      </c>
      <c r="F34" s="23">
        <v>1.2074307644021001</v>
      </c>
      <c r="G34" s="22"/>
    </row>
    <row r="35" spans="1:7" x14ac:dyDescent="0.2">
      <c r="A35" s="21" t="s">
        <v>156</v>
      </c>
      <c r="B35" s="21" t="s">
        <v>155</v>
      </c>
      <c r="C35" s="21" t="s">
        <v>116</v>
      </c>
      <c r="D35" s="24">
        <v>530000</v>
      </c>
      <c r="E35" s="22">
        <v>17633.099999999999</v>
      </c>
      <c r="F35" s="23">
        <v>1.20581007950357</v>
      </c>
      <c r="G35" s="22"/>
    </row>
    <row r="36" spans="1:7" x14ac:dyDescent="0.2">
      <c r="A36" s="21" t="s">
        <v>245</v>
      </c>
      <c r="B36" s="21" t="s">
        <v>244</v>
      </c>
      <c r="C36" s="21" t="s">
        <v>170</v>
      </c>
      <c r="D36" s="24">
        <v>700000</v>
      </c>
      <c r="E36" s="22">
        <v>17441.900000000001</v>
      </c>
      <c r="F36" s="23">
        <v>1.1927351869888601</v>
      </c>
      <c r="G36" s="22"/>
    </row>
    <row r="37" spans="1:7" x14ac:dyDescent="0.2">
      <c r="A37" s="21" t="s">
        <v>118</v>
      </c>
      <c r="B37" s="21" t="s">
        <v>117</v>
      </c>
      <c r="C37" s="21" t="s">
        <v>78</v>
      </c>
      <c r="D37" s="24">
        <v>1050000</v>
      </c>
      <c r="E37" s="22">
        <v>16306.5</v>
      </c>
      <c r="F37" s="23">
        <v>1.11509275518343</v>
      </c>
      <c r="G37" s="22"/>
    </row>
    <row r="38" spans="1:7" x14ac:dyDescent="0.2">
      <c r="A38" s="21" t="s">
        <v>227</v>
      </c>
      <c r="B38" s="21" t="s">
        <v>226</v>
      </c>
      <c r="C38" s="21" t="s">
        <v>104</v>
      </c>
      <c r="D38" s="24">
        <v>1000000</v>
      </c>
      <c r="E38" s="22">
        <v>16168</v>
      </c>
      <c r="F38" s="23">
        <v>1.10562166410975</v>
      </c>
      <c r="G38" s="22"/>
    </row>
    <row r="39" spans="1:7" x14ac:dyDescent="0.2">
      <c r="A39" s="21" t="s">
        <v>103</v>
      </c>
      <c r="B39" s="21" t="s">
        <v>102</v>
      </c>
      <c r="C39" s="21" t="s">
        <v>104</v>
      </c>
      <c r="D39" s="24">
        <v>930545</v>
      </c>
      <c r="E39" s="22">
        <v>15079.947</v>
      </c>
      <c r="F39" s="23">
        <v>1.03121697778494</v>
      </c>
      <c r="G39" s="22"/>
    </row>
    <row r="40" spans="1:7" x14ac:dyDescent="0.2">
      <c r="A40" s="21" t="s">
        <v>149</v>
      </c>
      <c r="B40" s="21" t="s">
        <v>148</v>
      </c>
      <c r="C40" s="21" t="s">
        <v>124</v>
      </c>
      <c r="D40" s="24">
        <v>3000000</v>
      </c>
      <c r="E40" s="22">
        <v>13465.5</v>
      </c>
      <c r="F40" s="23">
        <v>0.92081571734722201</v>
      </c>
      <c r="G40" s="22"/>
    </row>
    <row r="41" spans="1:7" x14ac:dyDescent="0.2">
      <c r="A41" s="21" t="s">
        <v>250</v>
      </c>
      <c r="B41" s="21" t="s">
        <v>249</v>
      </c>
      <c r="C41" s="21" t="s">
        <v>170</v>
      </c>
      <c r="D41" s="24">
        <v>1500000</v>
      </c>
      <c r="E41" s="22">
        <v>13135.5</v>
      </c>
      <c r="F41" s="23">
        <v>0.89824921876012298</v>
      </c>
      <c r="G41" s="22"/>
    </row>
    <row r="42" spans="1:7" x14ac:dyDescent="0.2">
      <c r="A42" s="21" t="s">
        <v>229</v>
      </c>
      <c r="B42" s="21" t="s">
        <v>228</v>
      </c>
      <c r="C42" s="21" t="s">
        <v>78</v>
      </c>
      <c r="D42" s="24">
        <v>700000</v>
      </c>
      <c r="E42" s="22">
        <v>12498.5</v>
      </c>
      <c r="F42" s="23">
        <v>0.85468903815411701</v>
      </c>
      <c r="G42" s="22"/>
    </row>
    <row r="43" spans="1:7" x14ac:dyDescent="0.2">
      <c r="A43" s="21" t="s">
        <v>161</v>
      </c>
      <c r="B43" s="21" t="s">
        <v>160</v>
      </c>
      <c r="C43" s="21" t="s">
        <v>162</v>
      </c>
      <c r="D43" s="24">
        <v>1600000</v>
      </c>
      <c r="E43" s="22">
        <v>10920.8</v>
      </c>
      <c r="F43" s="23">
        <v>0.74680065990906697</v>
      </c>
      <c r="G43" s="22"/>
    </row>
    <row r="44" spans="1:7" x14ac:dyDescent="0.2">
      <c r="A44" s="21" t="s">
        <v>551</v>
      </c>
      <c r="B44" s="21" t="s">
        <v>550</v>
      </c>
      <c r="C44" s="21" t="s">
        <v>124</v>
      </c>
      <c r="D44" s="24">
        <v>7000000</v>
      </c>
      <c r="E44" s="22">
        <v>10531.5</v>
      </c>
      <c r="F44" s="23">
        <v>0.72017902990919502</v>
      </c>
      <c r="G44" s="22"/>
    </row>
    <row r="45" spans="1:7" x14ac:dyDescent="0.2">
      <c r="A45" s="21" t="s">
        <v>619</v>
      </c>
      <c r="B45" s="21" t="s">
        <v>618</v>
      </c>
      <c r="C45" s="21" t="s">
        <v>110</v>
      </c>
      <c r="D45" s="24">
        <v>250418</v>
      </c>
      <c r="E45" s="22">
        <v>10414.008159999999</v>
      </c>
      <c r="F45" s="23">
        <v>0.71214454675357197</v>
      </c>
      <c r="G45" s="22"/>
    </row>
    <row r="46" spans="1:7" x14ac:dyDescent="0.2">
      <c r="A46" s="21" t="s">
        <v>183</v>
      </c>
      <c r="B46" s="21" t="s">
        <v>182</v>
      </c>
      <c r="C46" s="21" t="s">
        <v>124</v>
      </c>
      <c r="D46" s="24">
        <v>1196402</v>
      </c>
      <c r="E46" s="22">
        <v>9624.4558890000008</v>
      </c>
      <c r="F46" s="23">
        <v>0.65815233400217099</v>
      </c>
      <c r="G46" s="22"/>
    </row>
    <row r="47" spans="1:7" x14ac:dyDescent="0.2">
      <c r="A47" s="21" t="s">
        <v>663</v>
      </c>
      <c r="B47" s="21" t="s">
        <v>662</v>
      </c>
      <c r="C47" s="21" t="s">
        <v>154</v>
      </c>
      <c r="D47" s="24">
        <v>3565539</v>
      </c>
      <c r="E47" s="22">
        <v>9350.6260280000006</v>
      </c>
      <c r="F47" s="23">
        <v>0.63942693651319504</v>
      </c>
      <c r="G47" s="22"/>
    </row>
    <row r="48" spans="1:7" x14ac:dyDescent="0.2">
      <c r="A48" s="21" t="s">
        <v>140</v>
      </c>
      <c r="B48" s="21" t="s">
        <v>139</v>
      </c>
      <c r="C48" s="21" t="s">
        <v>141</v>
      </c>
      <c r="D48" s="24">
        <v>1050000</v>
      </c>
      <c r="E48" s="22">
        <v>9262.0499999999993</v>
      </c>
      <c r="F48" s="23">
        <v>0.633369812844368</v>
      </c>
      <c r="G48" s="22"/>
    </row>
    <row r="49" spans="1:9" x14ac:dyDescent="0.2">
      <c r="A49" s="21" t="s">
        <v>596</v>
      </c>
      <c r="B49" s="21" t="s">
        <v>595</v>
      </c>
      <c r="C49" s="21" t="s">
        <v>104</v>
      </c>
      <c r="D49" s="24">
        <v>174584</v>
      </c>
      <c r="E49" s="22">
        <v>8627.9412799999991</v>
      </c>
      <c r="F49" s="23">
        <v>0.59000734758998297</v>
      </c>
      <c r="G49" s="22"/>
    </row>
    <row r="50" spans="1:9" x14ac:dyDescent="0.2">
      <c r="A50" s="21" t="s">
        <v>178</v>
      </c>
      <c r="B50" s="21" t="s">
        <v>177</v>
      </c>
      <c r="C50" s="21" t="s">
        <v>179</v>
      </c>
      <c r="D50" s="24">
        <v>300000</v>
      </c>
      <c r="E50" s="22">
        <v>8221.7999999999993</v>
      </c>
      <c r="F50" s="23">
        <v>0.56223405479821698</v>
      </c>
      <c r="G50" s="22"/>
    </row>
    <row r="51" spans="1:9" x14ac:dyDescent="0.2">
      <c r="A51" s="21" t="s">
        <v>185</v>
      </c>
      <c r="B51" s="21" t="s">
        <v>184</v>
      </c>
      <c r="C51" s="21" t="s">
        <v>154</v>
      </c>
      <c r="D51" s="24">
        <v>170355</v>
      </c>
      <c r="E51" s="22">
        <v>6231.0748350000003</v>
      </c>
      <c r="F51" s="23">
        <v>0.42610164078829199</v>
      </c>
      <c r="G51" s="22"/>
    </row>
    <row r="52" spans="1:9" x14ac:dyDescent="0.2">
      <c r="A52" s="21" t="s">
        <v>293</v>
      </c>
      <c r="B52" s="21" t="s">
        <v>292</v>
      </c>
      <c r="C52" s="21" t="s">
        <v>294</v>
      </c>
      <c r="D52" s="24">
        <v>474559</v>
      </c>
      <c r="E52" s="22">
        <v>5101.7465300000003</v>
      </c>
      <c r="F52" s="23">
        <v>0.34887441169994798</v>
      </c>
      <c r="G52" s="22"/>
    </row>
    <row r="53" spans="1:9" x14ac:dyDescent="0.2">
      <c r="A53" s="21" t="s">
        <v>665</v>
      </c>
      <c r="B53" s="21" t="s">
        <v>664</v>
      </c>
      <c r="C53" s="21" t="s">
        <v>107</v>
      </c>
      <c r="D53" s="24">
        <v>1724827</v>
      </c>
      <c r="E53" s="22">
        <v>3545.381899</v>
      </c>
      <c r="F53" s="23">
        <v>0.242445017013668</v>
      </c>
      <c r="G53" s="22"/>
    </row>
    <row r="54" spans="1:9" x14ac:dyDescent="0.2">
      <c r="A54" s="21" t="s">
        <v>569</v>
      </c>
      <c r="B54" s="21" t="s">
        <v>568</v>
      </c>
      <c r="C54" s="21" t="s">
        <v>141</v>
      </c>
      <c r="D54" s="24">
        <v>1209268</v>
      </c>
      <c r="E54" s="22">
        <v>1867.109792</v>
      </c>
      <c r="F54" s="23">
        <v>0.12767918328220301</v>
      </c>
      <c r="G54" s="22"/>
    </row>
    <row r="55" spans="1:9" x14ac:dyDescent="0.2">
      <c r="A55" s="21" t="s">
        <v>299</v>
      </c>
      <c r="B55" s="21" t="s">
        <v>298</v>
      </c>
      <c r="C55" s="21" t="s">
        <v>78</v>
      </c>
      <c r="D55" s="24">
        <v>748304</v>
      </c>
      <c r="E55" s="22">
        <v>1011.332856</v>
      </c>
      <c r="F55" s="23">
        <v>6.9158307472760402E-2</v>
      </c>
      <c r="G55" s="22"/>
    </row>
    <row r="56" spans="1:9" x14ac:dyDescent="0.2">
      <c r="A56" s="21" t="s">
        <v>325</v>
      </c>
      <c r="B56" s="21" t="s">
        <v>1269</v>
      </c>
      <c r="C56" s="21" t="s">
        <v>170</v>
      </c>
      <c r="D56" s="24">
        <v>57653</v>
      </c>
      <c r="E56" s="22">
        <v>590.88559699999996</v>
      </c>
      <c r="F56" s="23">
        <v>4.0406724211629497E-2</v>
      </c>
      <c r="G56" s="22"/>
    </row>
    <row r="57" spans="1:9" x14ac:dyDescent="0.2">
      <c r="A57" s="20" t="s">
        <v>24</v>
      </c>
      <c r="B57" s="20"/>
      <c r="C57" s="20"/>
      <c r="D57" s="20"/>
      <c r="E57" s="25">
        <f>SUM(E7:E56)</f>
        <v>1388845.0609459996</v>
      </c>
      <c r="F57" s="26">
        <f>SUM(F7:F56)</f>
        <v>94.973848804659127</v>
      </c>
      <c r="G57" s="22"/>
      <c r="H57" s="14"/>
      <c r="I57" s="14"/>
    </row>
    <row r="58" spans="1:9" x14ac:dyDescent="0.2">
      <c r="A58" s="21"/>
      <c r="B58" s="21"/>
      <c r="C58" s="21"/>
      <c r="D58" s="21"/>
      <c r="E58" s="22"/>
      <c r="F58" s="23"/>
      <c r="G58" s="22"/>
    </row>
    <row r="59" spans="1:9" x14ac:dyDescent="0.2">
      <c r="A59" s="20" t="s">
        <v>1236</v>
      </c>
      <c r="B59" s="21"/>
      <c r="C59" s="21"/>
      <c r="D59" s="21"/>
      <c r="E59" s="22"/>
      <c r="F59" s="23"/>
      <c r="G59" s="22"/>
    </row>
    <row r="60" spans="1:9" x14ac:dyDescent="0.2">
      <c r="A60" s="21"/>
      <c r="B60" s="21" t="s">
        <v>264</v>
      </c>
      <c r="C60" s="21" t="s">
        <v>162</v>
      </c>
      <c r="D60" s="24">
        <v>73500</v>
      </c>
      <c r="E60" s="22">
        <v>7.3499999999999998E-3</v>
      </c>
      <c r="F60" s="23">
        <v>5.0261746853084403E-7</v>
      </c>
      <c r="G60" s="22"/>
    </row>
    <row r="61" spans="1:9" x14ac:dyDescent="0.2">
      <c r="A61" s="21"/>
      <c r="B61" s="21" t="s">
        <v>666</v>
      </c>
      <c r="C61" s="21" t="s">
        <v>179</v>
      </c>
      <c r="D61" s="24">
        <v>45000</v>
      </c>
      <c r="E61" s="22">
        <v>4.4999999999999997E-3</v>
      </c>
      <c r="F61" s="23">
        <v>3.0772498073316998E-7</v>
      </c>
      <c r="G61" s="22"/>
    </row>
    <row r="62" spans="1:9" x14ac:dyDescent="0.2">
      <c r="A62" s="20" t="s">
        <v>24</v>
      </c>
      <c r="B62" s="20"/>
      <c r="C62" s="20"/>
      <c r="D62" s="20"/>
      <c r="E62" s="25">
        <f>SUM(E59:E61)</f>
        <v>1.1849999999999999E-2</v>
      </c>
      <c r="F62" s="26">
        <f>SUM(F59:F61)</f>
        <v>8.1034244926401406E-7</v>
      </c>
      <c r="G62" s="22"/>
      <c r="H62" s="14"/>
      <c r="I62" s="14"/>
    </row>
    <row r="63" spans="1:9" x14ac:dyDescent="0.2">
      <c r="A63" s="21"/>
      <c r="B63" s="21"/>
      <c r="C63" s="21"/>
      <c r="D63" s="21"/>
      <c r="E63" s="22"/>
      <c r="F63" s="23"/>
      <c r="G63" s="22"/>
    </row>
    <row r="64" spans="1:9" x14ac:dyDescent="0.2">
      <c r="A64" s="20" t="s">
        <v>23</v>
      </c>
      <c r="B64" s="21"/>
      <c r="C64" s="21"/>
      <c r="D64" s="21"/>
      <c r="E64" s="22"/>
      <c r="F64" s="23"/>
      <c r="G64" s="22"/>
    </row>
    <row r="65" spans="1:9" x14ac:dyDescent="0.2">
      <c r="A65" s="20" t="s">
        <v>25</v>
      </c>
      <c r="B65" s="21"/>
      <c r="C65" s="21"/>
      <c r="D65" s="21"/>
      <c r="E65" s="22"/>
      <c r="F65" s="23"/>
      <c r="G65" s="22"/>
    </row>
    <row r="66" spans="1:9" x14ac:dyDescent="0.2">
      <c r="A66" s="21" t="s">
        <v>570</v>
      </c>
      <c r="B66" s="21" t="s">
        <v>1257</v>
      </c>
      <c r="C66" s="21" t="s">
        <v>47</v>
      </c>
      <c r="D66" s="24">
        <v>3000000</v>
      </c>
      <c r="E66" s="22">
        <v>2986.9380000000001</v>
      </c>
      <c r="F66" s="23">
        <v>0.204256764111372</v>
      </c>
      <c r="G66" s="22">
        <v>6.6506999999999996</v>
      </c>
    </row>
    <row r="67" spans="1:9" x14ac:dyDescent="0.2">
      <c r="A67" s="20" t="s">
        <v>24</v>
      </c>
      <c r="B67" s="20"/>
      <c r="C67" s="20"/>
      <c r="D67" s="20"/>
      <c r="E67" s="25">
        <f>SUM(E65:E66)</f>
        <v>2986.9380000000001</v>
      </c>
      <c r="F67" s="26">
        <f>SUM(F65:F66)</f>
        <v>0.204256764111372</v>
      </c>
      <c r="G67" s="22"/>
      <c r="H67" s="14"/>
      <c r="I67" s="14"/>
    </row>
    <row r="68" spans="1:9" x14ac:dyDescent="0.2">
      <c r="A68" s="21"/>
      <c r="B68" s="21"/>
      <c r="C68" s="21"/>
      <c r="D68" s="21"/>
      <c r="E68" s="22"/>
      <c r="F68" s="23"/>
      <c r="G68" s="22"/>
    </row>
    <row r="69" spans="1:9" x14ac:dyDescent="0.2">
      <c r="A69" s="20" t="s">
        <v>27</v>
      </c>
      <c r="B69" s="20"/>
      <c r="C69" s="20"/>
      <c r="D69" s="20"/>
      <c r="E69" s="25">
        <f>E57+E62+E67</f>
        <v>1391832.0107959996</v>
      </c>
      <c r="F69" s="26">
        <f>F57+F62+F67</f>
        <v>95.178106379112961</v>
      </c>
      <c r="G69" s="22"/>
      <c r="H69" s="14"/>
      <c r="I69" s="14"/>
    </row>
    <row r="70" spans="1:9" x14ac:dyDescent="0.2">
      <c r="A70" s="20"/>
      <c r="B70" s="20"/>
      <c r="C70" s="20"/>
      <c r="D70" s="20"/>
      <c r="E70" s="25"/>
      <c r="F70" s="26"/>
      <c r="G70" s="22"/>
      <c r="H70" s="14"/>
      <c r="I70" s="14"/>
    </row>
    <row r="71" spans="1:9" x14ac:dyDescent="0.2">
      <c r="A71" s="20" t="s">
        <v>29</v>
      </c>
      <c r="B71" s="20"/>
      <c r="C71" s="20"/>
      <c r="D71" s="20"/>
      <c r="E71" s="25">
        <f>E73-(E57+E62+E67)</f>
        <v>70512.706645700382</v>
      </c>
      <c r="F71" s="26">
        <f>F73-(F57+F62+F67)</f>
        <v>4.8218936208870389</v>
      </c>
      <c r="G71" s="22"/>
      <c r="H71" s="14"/>
      <c r="I71" s="14"/>
    </row>
    <row r="72" spans="1:9" x14ac:dyDescent="0.2">
      <c r="A72" s="20"/>
      <c r="B72" s="20"/>
      <c r="C72" s="20"/>
      <c r="D72" s="20"/>
      <c r="E72" s="25"/>
      <c r="F72" s="26"/>
      <c r="G72" s="22"/>
      <c r="H72" s="14"/>
      <c r="I72" s="14"/>
    </row>
    <row r="73" spans="1:9" x14ac:dyDescent="0.2">
      <c r="A73" s="27" t="s">
        <v>28</v>
      </c>
      <c r="B73" s="27"/>
      <c r="C73" s="27"/>
      <c r="D73" s="27"/>
      <c r="E73" s="28">
        <v>1462344.7174416999</v>
      </c>
      <c r="F73" s="29">
        <v>100</v>
      </c>
      <c r="G73" s="27"/>
      <c r="H73" s="14"/>
      <c r="I73" s="14"/>
    </row>
    <row r="74" spans="1:9" x14ac:dyDescent="0.2">
      <c r="A74" s="7" t="s">
        <v>1353</v>
      </c>
      <c r="B74" s="14"/>
      <c r="C74" s="14"/>
      <c r="D74" s="14"/>
      <c r="E74" s="85"/>
      <c r="F74" s="15"/>
      <c r="G74" s="14"/>
      <c r="H74" s="14"/>
      <c r="I74" s="14"/>
    </row>
    <row r="76" spans="1:9" x14ac:dyDescent="0.2">
      <c r="A76" s="14" t="s">
        <v>30</v>
      </c>
    </row>
    <row r="77" spans="1:9" x14ac:dyDescent="0.2">
      <c r="A77" s="14" t="s">
        <v>275</v>
      </c>
    </row>
    <row r="79" spans="1:9" x14ac:dyDescent="0.2">
      <c r="A79" s="14" t="s">
        <v>31</v>
      </c>
    </row>
    <row r="80" spans="1:9" x14ac:dyDescent="0.2">
      <c r="A80" s="14" t="s">
        <v>32</v>
      </c>
    </row>
    <row r="81" spans="1:4" x14ac:dyDescent="0.2">
      <c r="A81" s="14" t="s">
        <v>33</v>
      </c>
      <c r="B81" s="14"/>
      <c r="C81" s="30" t="s">
        <v>834</v>
      </c>
      <c r="D81" s="14" t="s">
        <v>1184</v>
      </c>
    </row>
    <row r="82" spans="1:4" x14ac:dyDescent="0.2">
      <c r="A82" s="7" t="s">
        <v>54</v>
      </c>
      <c r="C82" s="31">
        <v>1174.6503</v>
      </c>
      <c r="D82" s="31">
        <v>1394.1068</v>
      </c>
    </row>
    <row r="83" spans="1:4" x14ac:dyDescent="0.2">
      <c r="A83" s="7" t="s">
        <v>72</v>
      </c>
      <c r="C83" s="31">
        <v>54.1813</v>
      </c>
      <c r="D83" s="31">
        <v>61.2958</v>
      </c>
    </row>
    <row r="84" spans="1:4" x14ac:dyDescent="0.2">
      <c r="A84" s="7" t="s">
        <v>55</v>
      </c>
      <c r="C84" s="31">
        <v>1289.8159000000001</v>
      </c>
      <c r="D84" s="31">
        <v>1536.3984</v>
      </c>
    </row>
    <row r="85" spans="1:4" x14ac:dyDescent="0.2">
      <c r="A85" s="7" t="s">
        <v>73</v>
      </c>
      <c r="C85" s="31">
        <v>61.0593</v>
      </c>
      <c r="D85" s="31">
        <v>68.716300000000004</v>
      </c>
    </row>
    <row r="86" spans="1:4" x14ac:dyDescent="0.2">
      <c r="C86" s="31"/>
      <c r="D86" s="31"/>
    </row>
    <row r="87" spans="1:4" x14ac:dyDescent="0.2">
      <c r="A87" s="7" t="s">
        <v>835</v>
      </c>
    </row>
    <row r="89" spans="1:4" x14ac:dyDescent="0.2">
      <c r="A89" s="14" t="s">
        <v>35</v>
      </c>
    </row>
    <row r="90" spans="1:4" x14ac:dyDescent="0.2">
      <c r="A90" s="124" t="s">
        <v>36</v>
      </c>
      <c r="B90" s="125"/>
      <c r="C90" s="32" t="s">
        <v>37</v>
      </c>
    </row>
    <row r="91" spans="1:4" x14ac:dyDescent="0.2">
      <c r="A91" s="120" t="s">
        <v>72</v>
      </c>
      <c r="B91" s="121"/>
      <c r="C91" s="33">
        <v>3</v>
      </c>
    </row>
    <row r="92" spans="1:4" x14ac:dyDescent="0.2">
      <c r="A92" s="120" t="s">
        <v>73</v>
      </c>
      <c r="B92" s="121"/>
      <c r="C92" s="33">
        <v>4</v>
      </c>
    </row>
    <row r="93" spans="1:4" x14ac:dyDescent="0.2">
      <c r="A93" s="7" t="s">
        <v>38</v>
      </c>
    </row>
    <row r="94" spans="1:4" x14ac:dyDescent="0.2">
      <c r="A94" s="7" t="s">
        <v>39</v>
      </c>
    </row>
    <row r="96" spans="1:4" x14ac:dyDescent="0.2">
      <c r="A96" s="14" t="s">
        <v>276</v>
      </c>
      <c r="D96" s="49">
        <v>8.77E-2</v>
      </c>
    </row>
    <row r="98" spans="1:4" x14ac:dyDescent="0.2">
      <c r="A98" s="129" t="s">
        <v>820</v>
      </c>
      <c r="B98" s="129"/>
      <c r="C98" s="129"/>
      <c r="D98" s="30" t="s">
        <v>41</v>
      </c>
    </row>
    <row r="100" spans="1:4" x14ac:dyDescent="0.2">
      <c r="A100" s="70" t="s">
        <v>1239</v>
      </c>
    </row>
    <row r="102" spans="1:4" x14ac:dyDescent="0.2">
      <c r="A102" s="60" t="s">
        <v>1234</v>
      </c>
      <c r="B102" s="56"/>
      <c r="C102" s="56"/>
      <c r="D102" s="30"/>
    </row>
    <row r="103" spans="1:4" x14ac:dyDescent="0.2">
      <c r="A103" s="56"/>
      <c r="B103" s="56"/>
      <c r="C103" s="56"/>
      <c r="D103" s="30"/>
    </row>
    <row r="104" spans="1:4" x14ac:dyDescent="0.2">
      <c r="A104" s="61" t="s">
        <v>825</v>
      </c>
      <c r="B104" s="61" t="s">
        <v>826</v>
      </c>
      <c r="C104" s="61" t="s">
        <v>827</v>
      </c>
      <c r="D104" s="62" t="s">
        <v>3</v>
      </c>
    </row>
    <row r="105" spans="1:4" x14ac:dyDescent="0.2">
      <c r="A105" s="63" t="s">
        <v>161</v>
      </c>
      <c r="B105" s="64">
        <v>200000</v>
      </c>
      <c r="C105" s="65">
        <v>1365.1</v>
      </c>
      <c r="D105" s="66">
        <f>C105/E73</f>
        <v>9.3350082488633402E-4</v>
      </c>
    </row>
    <row r="107" spans="1:4" x14ac:dyDescent="0.2">
      <c r="A107" s="14" t="s">
        <v>833</v>
      </c>
    </row>
    <row r="108" spans="1:4" x14ac:dyDescent="0.2">
      <c r="A108" s="14"/>
    </row>
    <row r="109" spans="1:4" x14ac:dyDescent="0.2">
      <c r="A109" s="53" t="s">
        <v>789</v>
      </c>
    </row>
    <row r="110" spans="1:4" x14ac:dyDescent="0.2">
      <c r="A110" s="54"/>
    </row>
    <row r="111" spans="1:4" x14ac:dyDescent="0.2">
      <c r="A111" s="55"/>
    </row>
    <row r="112" spans="1:4"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3" t="s">
        <v>802</v>
      </c>
    </row>
    <row r="124" spans="1:1" x14ac:dyDescent="0.2">
      <c r="A124" s="55"/>
    </row>
    <row r="125" spans="1:1" x14ac:dyDescent="0.2">
      <c r="A125" s="53" t="s">
        <v>790</v>
      </c>
    </row>
    <row r="126" spans="1:1" x14ac:dyDescent="0.2">
      <c r="A126" s="55"/>
    </row>
    <row r="127" spans="1:1" x14ac:dyDescent="0.2">
      <c r="A127" s="55"/>
    </row>
    <row r="128" spans="1:1"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9" spans="1:1" x14ac:dyDescent="0.2">
      <c r="A139" s="14" t="s">
        <v>803</v>
      </c>
    </row>
  </sheetData>
  <mergeCells count="5">
    <mergeCell ref="A98:C98"/>
    <mergeCell ref="A90:B90"/>
    <mergeCell ref="A91:B91"/>
    <mergeCell ref="A92:B92"/>
    <mergeCell ref="A1:G1"/>
  </mergeCells>
  <conditionalFormatting sqref="F2:F3 F242:F65546">
    <cfRule type="cellIs" dxfId="40" priority="2" stopIfTrue="1" operator="between">
      <formula>0.009</formula>
      <formula>-0.009</formula>
    </cfRule>
  </conditionalFormatting>
  <conditionalFormatting sqref="F5:F140">
    <cfRule type="cellIs" dxfId="39" priority="1" stopIfTrue="1" operator="between">
      <formula>0.009</formula>
      <formula>-0.009</formula>
    </cfRule>
  </conditionalFormatting>
  <pageMargins left="0.7" right="0.7" top="0.75" bottom="0.75" header="0.3" footer="0.3"/>
  <pageSetup paperSize="9" scale="48" orientation="portrait" r:id="rId1"/>
  <headerFooter>
    <oddFooter>&amp;C&amp;1#&amp;"Calibri"&amp;10&amp;K000000PUBLIC</oddFooter>
    <evenFooter>&amp;LPUBLIC</evenFooter>
    <firstFooter>&amp;LPUBLIC</firstFooter>
  </headerFooter>
  <rowBreaks count="1" manualBreakCount="1">
    <brk id="141" max="7" man="1"/>
  </rowBreaks>
  <colBreaks count="1" manualBreakCount="1">
    <brk id="8"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21"/>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4.140625" style="7" bestFit="1" customWidth="1"/>
    <col min="3" max="3" width="35.425781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122" t="s">
        <v>18</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77</v>
      </c>
      <c r="B7" s="21" t="s">
        <v>76</v>
      </c>
      <c r="C7" s="21" t="s">
        <v>78</v>
      </c>
      <c r="D7" s="24">
        <v>1591769</v>
      </c>
      <c r="E7" s="22">
        <v>17402.81048</v>
      </c>
      <c r="F7" s="23">
        <v>5.5450544226369702</v>
      </c>
    </row>
    <row r="8" spans="1:6" x14ac:dyDescent="0.2">
      <c r="A8" s="21" t="s">
        <v>91</v>
      </c>
      <c r="B8" s="21" t="s">
        <v>90</v>
      </c>
      <c r="C8" s="21" t="s">
        <v>92</v>
      </c>
      <c r="D8" s="24">
        <v>465000</v>
      </c>
      <c r="E8" s="22">
        <v>13818.405000000001</v>
      </c>
      <c r="F8" s="23">
        <v>4.4029559390477697</v>
      </c>
    </row>
    <row r="9" spans="1:6" x14ac:dyDescent="0.2">
      <c r="A9" s="21" t="s">
        <v>106</v>
      </c>
      <c r="B9" s="21" t="s">
        <v>105</v>
      </c>
      <c r="C9" s="21" t="s">
        <v>107</v>
      </c>
      <c r="D9" s="24">
        <v>6736451</v>
      </c>
      <c r="E9" s="22">
        <v>12267.07727</v>
      </c>
      <c r="F9" s="23">
        <v>3.9086566590503402</v>
      </c>
    </row>
    <row r="10" spans="1:6" x14ac:dyDescent="0.2">
      <c r="A10" s="21" t="s">
        <v>612</v>
      </c>
      <c r="B10" s="21" t="s">
        <v>611</v>
      </c>
      <c r="C10" s="21" t="s">
        <v>322</v>
      </c>
      <c r="D10" s="24">
        <v>17006598</v>
      </c>
      <c r="E10" s="22">
        <v>11241.361279999999</v>
      </c>
      <c r="F10" s="23">
        <v>3.58183295472652</v>
      </c>
    </row>
    <row r="11" spans="1:6" x14ac:dyDescent="0.2">
      <c r="A11" s="21" t="s">
        <v>208</v>
      </c>
      <c r="B11" s="21" t="s">
        <v>207</v>
      </c>
      <c r="C11" s="21" t="s">
        <v>89</v>
      </c>
      <c r="D11" s="24">
        <v>566237</v>
      </c>
      <c r="E11" s="22">
        <v>10879.3946</v>
      </c>
      <c r="F11" s="23">
        <v>3.4664995755526302</v>
      </c>
    </row>
    <row r="12" spans="1:6" x14ac:dyDescent="0.2">
      <c r="A12" s="21" t="s">
        <v>617</v>
      </c>
      <c r="B12" s="21" t="s">
        <v>616</v>
      </c>
      <c r="C12" s="21" t="s">
        <v>322</v>
      </c>
      <c r="D12" s="24">
        <v>594008</v>
      </c>
      <c r="E12" s="22">
        <v>10852.526159999999</v>
      </c>
      <c r="F12" s="23">
        <v>3.4579384892716201</v>
      </c>
    </row>
    <row r="13" spans="1:6" x14ac:dyDescent="0.2">
      <c r="A13" s="21" t="s">
        <v>88</v>
      </c>
      <c r="B13" s="21" t="s">
        <v>87</v>
      </c>
      <c r="C13" s="21" t="s">
        <v>89</v>
      </c>
      <c r="D13" s="24">
        <v>1012179</v>
      </c>
      <c r="E13" s="22">
        <v>10048.91311</v>
      </c>
      <c r="F13" s="23">
        <v>3.2018834054038501</v>
      </c>
    </row>
    <row r="14" spans="1:6" x14ac:dyDescent="0.2">
      <c r="A14" s="21" t="s">
        <v>118</v>
      </c>
      <c r="B14" s="21" t="s">
        <v>117</v>
      </c>
      <c r="C14" s="21" t="s">
        <v>78</v>
      </c>
      <c r="D14" s="24">
        <v>639749</v>
      </c>
      <c r="E14" s="22">
        <v>9935.3019700000004</v>
      </c>
      <c r="F14" s="23">
        <v>3.16568350797683</v>
      </c>
    </row>
    <row r="15" spans="1:6" x14ac:dyDescent="0.2">
      <c r="A15" s="21" t="s">
        <v>263</v>
      </c>
      <c r="B15" s="21" t="s">
        <v>262</v>
      </c>
      <c r="C15" s="21" t="s">
        <v>162</v>
      </c>
      <c r="D15" s="24">
        <v>3346754</v>
      </c>
      <c r="E15" s="22">
        <v>9330.7501520000005</v>
      </c>
      <c r="F15" s="23">
        <v>2.9730552692238601</v>
      </c>
    </row>
    <row r="16" spans="1:6" x14ac:dyDescent="0.2">
      <c r="A16" s="21" t="s">
        <v>659</v>
      </c>
      <c r="B16" s="21" t="s">
        <v>658</v>
      </c>
      <c r="C16" s="21" t="s">
        <v>141</v>
      </c>
      <c r="D16" s="24">
        <v>262205</v>
      </c>
      <c r="E16" s="22">
        <v>9304.7377329999999</v>
      </c>
      <c r="F16" s="23">
        <v>2.9647669367625502</v>
      </c>
    </row>
    <row r="17" spans="1:6" x14ac:dyDescent="0.2">
      <c r="A17" s="21" t="s">
        <v>668</v>
      </c>
      <c r="B17" s="21" t="s">
        <v>667</v>
      </c>
      <c r="C17" s="21" t="s">
        <v>297</v>
      </c>
      <c r="D17" s="24">
        <v>725000</v>
      </c>
      <c r="E17" s="22">
        <v>9075.5499999999993</v>
      </c>
      <c r="F17" s="23">
        <v>2.89174088996704</v>
      </c>
    </row>
    <row r="18" spans="1:6" x14ac:dyDescent="0.2">
      <c r="A18" s="21" t="s">
        <v>80</v>
      </c>
      <c r="B18" s="21" t="s">
        <v>79</v>
      </c>
      <c r="C18" s="21" t="s">
        <v>78</v>
      </c>
      <c r="D18" s="24">
        <v>607122</v>
      </c>
      <c r="E18" s="22">
        <v>8790.5194379999994</v>
      </c>
      <c r="F18" s="23">
        <v>2.8009216524524398</v>
      </c>
    </row>
    <row r="19" spans="1:6" x14ac:dyDescent="0.2">
      <c r="A19" s="21" t="s">
        <v>586</v>
      </c>
      <c r="B19" s="21" t="s">
        <v>585</v>
      </c>
      <c r="C19" s="21" t="s">
        <v>130</v>
      </c>
      <c r="D19" s="24">
        <v>1041373</v>
      </c>
      <c r="E19" s="22">
        <v>8538.2172269999992</v>
      </c>
      <c r="F19" s="23">
        <v>2.72053064362346</v>
      </c>
    </row>
    <row r="20" spans="1:6" x14ac:dyDescent="0.2">
      <c r="A20" s="21" t="s">
        <v>396</v>
      </c>
      <c r="B20" s="21" t="s">
        <v>395</v>
      </c>
      <c r="C20" s="21" t="s">
        <v>107</v>
      </c>
      <c r="D20" s="24">
        <v>140432</v>
      </c>
      <c r="E20" s="22">
        <v>7852.9574400000001</v>
      </c>
      <c r="F20" s="23">
        <v>2.5021864389947601</v>
      </c>
    </row>
    <row r="21" spans="1:6" x14ac:dyDescent="0.2">
      <c r="A21" s="21" t="s">
        <v>596</v>
      </c>
      <c r="B21" s="21" t="s">
        <v>595</v>
      </c>
      <c r="C21" s="21" t="s">
        <v>104</v>
      </c>
      <c r="D21" s="24">
        <v>156324</v>
      </c>
      <c r="E21" s="22">
        <v>7725.53208</v>
      </c>
      <c r="F21" s="23">
        <v>2.46158491909451</v>
      </c>
    </row>
    <row r="22" spans="1:6" x14ac:dyDescent="0.2">
      <c r="A22" s="21" t="s">
        <v>98</v>
      </c>
      <c r="B22" s="21" t="s">
        <v>97</v>
      </c>
      <c r="C22" s="21" t="s">
        <v>86</v>
      </c>
      <c r="D22" s="24">
        <v>477610</v>
      </c>
      <c r="E22" s="22">
        <v>7372.1491550000001</v>
      </c>
      <c r="F22" s="23">
        <v>2.3489865802567902</v>
      </c>
    </row>
    <row r="23" spans="1:6" x14ac:dyDescent="0.2">
      <c r="A23" s="21" t="s">
        <v>85</v>
      </c>
      <c r="B23" s="21" t="s">
        <v>84</v>
      </c>
      <c r="C23" s="21" t="s">
        <v>86</v>
      </c>
      <c r="D23" s="24">
        <v>490293</v>
      </c>
      <c r="E23" s="22">
        <v>7344.8342869999997</v>
      </c>
      <c r="F23" s="23">
        <v>2.34028324870116</v>
      </c>
    </row>
    <row r="24" spans="1:6" x14ac:dyDescent="0.2">
      <c r="A24" s="21" t="s">
        <v>82</v>
      </c>
      <c r="B24" s="21" t="s">
        <v>81</v>
      </c>
      <c r="C24" s="21" t="s">
        <v>83</v>
      </c>
      <c r="D24" s="24">
        <v>190000</v>
      </c>
      <c r="E24" s="22">
        <v>7151.41</v>
      </c>
      <c r="F24" s="23">
        <v>2.2786525023738702</v>
      </c>
    </row>
    <row r="25" spans="1:6" x14ac:dyDescent="0.2">
      <c r="A25" s="21" t="s">
        <v>670</v>
      </c>
      <c r="B25" s="21" t="s">
        <v>669</v>
      </c>
      <c r="C25" s="21" t="s">
        <v>141</v>
      </c>
      <c r="D25" s="24">
        <v>1597288</v>
      </c>
      <c r="E25" s="22">
        <v>7116.716684</v>
      </c>
      <c r="F25" s="23">
        <v>2.2675981772381202</v>
      </c>
    </row>
    <row r="26" spans="1:6" x14ac:dyDescent="0.2">
      <c r="A26" s="21" t="s">
        <v>400</v>
      </c>
      <c r="B26" s="21" t="s">
        <v>399</v>
      </c>
      <c r="C26" s="21" t="s">
        <v>86</v>
      </c>
      <c r="D26" s="24">
        <v>125278</v>
      </c>
      <c r="E26" s="22">
        <v>6893.3593110000002</v>
      </c>
      <c r="F26" s="23">
        <v>2.1964298570173399</v>
      </c>
    </row>
    <row r="27" spans="1:6" x14ac:dyDescent="0.2">
      <c r="A27" s="21" t="s">
        <v>661</v>
      </c>
      <c r="B27" s="21" t="s">
        <v>660</v>
      </c>
      <c r="C27" s="21" t="s">
        <v>170</v>
      </c>
      <c r="D27" s="24">
        <v>354314</v>
      </c>
      <c r="E27" s="22">
        <v>6881.3093509999999</v>
      </c>
      <c r="F27" s="23">
        <v>2.1925903803955999</v>
      </c>
    </row>
    <row r="28" spans="1:6" x14ac:dyDescent="0.2">
      <c r="A28" s="21" t="s">
        <v>229</v>
      </c>
      <c r="B28" s="21" t="s">
        <v>228</v>
      </c>
      <c r="C28" s="21" t="s">
        <v>78</v>
      </c>
      <c r="D28" s="24">
        <v>375000</v>
      </c>
      <c r="E28" s="22">
        <v>6695.625</v>
      </c>
      <c r="F28" s="23">
        <v>2.1334258085058799</v>
      </c>
    </row>
    <row r="29" spans="1:6" x14ac:dyDescent="0.2">
      <c r="A29" s="21" t="s">
        <v>167</v>
      </c>
      <c r="B29" s="21" t="s">
        <v>166</v>
      </c>
      <c r="C29" s="21" t="s">
        <v>154</v>
      </c>
      <c r="D29" s="24">
        <v>600000</v>
      </c>
      <c r="E29" s="22">
        <v>6621.3</v>
      </c>
      <c r="F29" s="23">
        <v>2.1097436469127202</v>
      </c>
    </row>
    <row r="30" spans="1:6" x14ac:dyDescent="0.2">
      <c r="A30" s="21" t="s">
        <v>672</v>
      </c>
      <c r="B30" s="21" t="s">
        <v>671</v>
      </c>
      <c r="C30" s="21" t="s">
        <v>144</v>
      </c>
      <c r="D30" s="24">
        <v>437949</v>
      </c>
      <c r="E30" s="22">
        <v>6570.3298729999997</v>
      </c>
      <c r="F30" s="23">
        <v>2.0935030443693301</v>
      </c>
    </row>
    <row r="31" spans="1:6" x14ac:dyDescent="0.2">
      <c r="A31" s="21" t="s">
        <v>309</v>
      </c>
      <c r="B31" s="21" t="s">
        <v>308</v>
      </c>
      <c r="C31" s="21" t="s">
        <v>310</v>
      </c>
      <c r="D31" s="24">
        <v>1150000</v>
      </c>
      <c r="E31" s="22">
        <v>6442.875</v>
      </c>
      <c r="F31" s="23">
        <v>2.05289212074711</v>
      </c>
    </row>
    <row r="32" spans="1:6" x14ac:dyDescent="0.2">
      <c r="A32" s="21" t="s">
        <v>129</v>
      </c>
      <c r="B32" s="21" t="s">
        <v>128</v>
      </c>
      <c r="C32" s="21" t="s">
        <v>130</v>
      </c>
      <c r="D32" s="24">
        <v>100000</v>
      </c>
      <c r="E32" s="22">
        <v>6356.8</v>
      </c>
      <c r="F32" s="23">
        <v>2.0254660587339099</v>
      </c>
    </row>
    <row r="33" spans="1:6" x14ac:dyDescent="0.2">
      <c r="A33" s="21" t="s">
        <v>674</v>
      </c>
      <c r="B33" s="21" t="s">
        <v>673</v>
      </c>
      <c r="C33" s="21" t="s">
        <v>162</v>
      </c>
      <c r="D33" s="24">
        <v>1031091</v>
      </c>
      <c r="E33" s="22">
        <v>6299.4504649999999</v>
      </c>
      <c r="F33" s="23">
        <v>2.0071927865487398</v>
      </c>
    </row>
    <row r="34" spans="1:6" x14ac:dyDescent="0.2">
      <c r="A34" s="21" t="s">
        <v>676</v>
      </c>
      <c r="B34" s="21" t="s">
        <v>675</v>
      </c>
      <c r="C34" s="21" t="s">
        <v>615</v>
      </c>
      <c r="D34" s="24">
        <v>3623742</v>
      </c>
      <c r="E34" s="22">
        <v>6205.6581749999996</v>
      </c>
      <c r="F34" s="23">
        <v>1.97730776578893</v>
      </c>
    </row>
    <row r="35" spans="1:6" x14ac:dyDescent="0.2">
      <c r="A35" s="21" t="s">
        <v>456</v>
      </c>
      <c r="B35" s="21" t="s">
        <v>455</v>
      </c>
      <c r="C35" s="21" t="s">
        <v>457</v>
      </c>
      <c r="D35" s="24">
        <v>245000</v>
      </c>
      <c r="E35" s="22">
        <v>5207.4750000000004</v>
      </c>
      <c r="F35" s="23">
        <v>1.65925683743477</v>
      </c>
    </row>
    <row r="36" spans="1:6" x14ac:dyDescent="0.2">
      <c r="A36" s="21" t="s">
        <v>678</v>
      </c>
      <c r="B36" s="21" t="s">
        <v>677</v>
      </c>
      <c r="C36" s="21" t="s">
        <v>248</v>
      </c>
      <c r="D36" s="24">
        <v>2100798</v>
      </c>
      <c r="E36" s="22">
        <v>5154.3078930000001</v>
      </c>
      <c r="F36" s="23">
        <v>1.64231621154288</v>
      </c>
    </row>
    <row r="37" spans="1:6" x14ac:dyDescent="0.2">
      <c r="A37" s="21" t="s">
        <v>680</v>
      </c>
      <c r="B37" s="21" t="s">
        <v>679</v>
      </c>
      <c r="C37" s="21" t="s">
        <v>162</v>
      </c>
      <c r="D37" s="24">
        <v>752270</v>
      </c>
      <c r="E37" s="22">
        <v>4692.6602599999997</v>
      </c>
      <c r="F37" s="23">
        <v>1.4952215079598901</v>
      </c>
    </row>
    <row r="38" spans="1:6" x14ac:dyDescent="0.2">
      <c r="A38" s="21" t="s">
        <v>337</v>
      </c>
      <c r="B38" s="21" t="s">
        <v>336</v>
      </c>
      <c r="C38" s="21" t="s">
        <v>297</v>
      </c>
      <c r="D38" s="24">
        <v>169458</v>
      </c>
      <c r="E38" s="22">
        <v>4592.9049029999996</v>
      </c>
      <c r="F38" s="23">
        <v>1.4634364762174401</v>
      </c>
    </row>
    <row r="39" spans="1:6" x14ac:dyDescent="0.2">
      <c r="A39" s="21" t="s">
        <v>621</v>
      </c>
      <c r="B39" s="21" t="s">
        <v>620</v>
      </c>
      <c r="C39" s="21" t="s">
        <v>104</v>
      </c>
      <c r="D39" s="24">
        <v>1100000</v>
      </c>
      <c r="E39" s="22">
        <v>4315.8500000000004</v>
      </c>
      <c r="F39" s="23">
        <v>1.3751585215181701</v>
      </c>
    </row>
    <row r="40" spans="1:6" x14ac:dyDescent="0.2">
      <c r="A40" s="21" t="s">
        <v>682</v>
      </c>
      <c r="B40" s="21" t="s">
        <v>681</v>
      </c>
      <c r="C40" s="21" t="s">
        <v>89</v>
      </c>
      <c r="D40" s="24">
        <v>103841</v>
      </c>
      <c r="E40" s="22">
        <v>4173.681313</v>
      </c>
      <c r="F40" s="23">
        <v>1.32985933794574</v>
      </c>
    </row>
    <row r="41" spans="1:6" x14ac:dyDescent="0.2">
      <c r="A41" s="21" t="s">
        <v>450</v>
      </c>
      <c r="B41" s="21" t="s">
        <v>449</v>
      </c>
      <c r="C41" s="21" t="s">
        <v>317</v>
      </c>
      <c r="D41" s="24">
        <v>426507</v>
      </c>
      <c r="E41" s="22">
        <v>3989.1199710000001</v>
      </c>
      <c r="F41" s="23">
        <v>1.2710525902148999</v>
      </c>
    </row>
    <row r="42" spans="1:6" x14ac:dyDescent="0.2">
      <c r="A42" s="21" t="s">
        <v>452</v>
      </c>
      <c r="B42" s="21" t="s">
        <v>451</v>
      </c>
      <c r="C42" s="21" t="s">
        <v>154</v>
      </c>
      <c r="D42" s="24">
        <v>877865</v>
      </c>
      <c r="E42" s="22">
        <v>3755.5064699999998</v>
      </c>
      <c r="F42" s="23">
        <v>1.1966163617449901</v>
      </c>
    </row>
    <row r="43" spans="1:6" x14ac:dyDescent="0.2">
      <c r="A43" s="21" t="s">
        <v>684</v>
      </c>
      <c r="B43" s="21" t="s">
        <v>683</v>
      </c>
      <c r="C43" s="21" t="s">
        <v>162</v>
      </c>
      <c r="D43" s="24">
        <v>283809</v>
      </c>
      <c r="E43" s="22">
        <v>3282.5348939999999</v>
      </c>
      <c r="F43" s="23">
        <v>1.04591351220845</v>
      </c>
    </row>
    <row r="44" spans="1:6" x14ac:dyDescent="0.2">
      <c r="A44" s="21" t="s">
        <v>602</v>
      </c>
      <c r="B44" s="21" t="s">
        <v>601</v>
      </c>
      <c r="C44" s="21" t="s">
        <v>474</v>
      </c>
      <c r="D44" s="24">
        <v>9161</v>
      </c>
      <c r="E44" s="22">
        <v>3156.0515300000002</v>
      </c>
      <c r="F44" s="23">
        <v>1.00561214032693</v>
      </c>
    </row>
    <row r="45" spans="1:6" x14ac:dyDescent="0.2">
      <c r="A45" s="21" t="s">
        <v>572</v>
      </c>
      <c r="B45" s="21" t="s">
        <v>571</v>
      </c>
      <c r="C45" s="21" t="s">
        <v>78</v>
      </c>
      <c r="D45" s="24">
        <v>2063207</v>
      </c>
      <c r="E45" s="22">
        <v>3098.9369139999999</v>
      </c>
      <c r="F45" s="23">
        <v>0.98741372034114505</v>
      </c>
    </row>
    <row r="46" spans="1:6" x14ac:dyDescent="0.2">
      <c r="A46" s="21" t="s">
        <v>686</v>
      </c>
      <c r="B46" s="21" t="s">
        <v>685</v>
      </c>
      <c r="C46" s="21" t="s">
        <v>322</v>
      </c>
      <c r="D46" s="24">
        <v>98092</v>
      </c>
      <c r="E46" s="22">
        <v>2273.1349620000001</v>
      </c>
      <c r="F46" s="23">
        <v>0.72428859055694494</v>
      </c>
    </row>
    <row r="47" spans="1:6" x14ac:dyDescent="0.2">
      <c r="A47" s="21" t="s">
        <v>94</v>
      </c>
      <c r="B47" s="21" t="s">
        <v>93</v>
      </c>
      <c r="C47" s="21" t="s">
        <v>78</v>
      </c>
      <c r="D47" s="24">
        <v>215189</v>
      </c>
      <c r="E47" s="22">
        <v>2253.4592080000002</v>
      </c>
      <c r="F47" s="23">
        <v>0.71801930854288099</v>
      </c>
    </row>
    <row r="48" spans="1:6" x14ac:dyDescent="0.2">
      <c r="A48" s="21" t="s">
        <v>614</v>
      </c>
      <c r="B48" s="21" t="s">
        <v>613</v>
      </c>
      <c r="C48" s="21" t="s">
        <v>615</v>
      </c>
      <c r="D48" s="24">
        <v>55166</v>
      </c>
      <c r="E48" s="22">
        <v>1532.1253180000001</v>
      </c>
      <c r="F48" s="23">
        <v>0.48818081886104497</v>
      </c>
    </row>
    <row r="49" spans="1:9" x14ac:dyDescent="0.2">
      <c r="A49" s="21" t="s">
        <v>149</v>
      </c>
      <c r="B49" s="21" t="s">
        <v>148</v>
      </c>
      <c r="C49" s="21" t="s">
        <v>124</v>
      </c>
      <c r="D49" s="24">
        <v>332959</v>
      </c>
      <c r="E49" s="22">
        <v>1494.486472</v>
      </c>
      <c r="F49" s="23">
        <v>0.476187960022807</v>
      </c>
    </row>
    <row r="50" spans="1:9" x14ac:dyDescent="0.2">
      <c r="A50" s="21" t="s">
        <v>551</v>
      </c>
      <c r="B50" s="21" t="s">
        <v>550</v>
      </c>
      <c r="C50" s="21" t="s">
        <v>124</v>
      </c>
      <c r="D50" s="24">
        <v>962645</v>
      </c>
      <c r="E50" s="22">
        <v>1448.299403</v>
      </c>
      <c r="F50" s="23">
        <v>0.46147138240326602</v>
      </c>
    </row>
    <row r="51" spans="1:9" x14ac:dyDescent="0.2">
      <c r="A51" s="21" t="s">
        <v>282</v>
      </c>
      <c r="B51" s="21" t="s">
        <v>281</v>
      </c>
      <c r="C51" s="21" t="s">
        <v>89</v>
      </c>
      <c r="D51" s="24">
        <v>100000</v>
      </c>
      <c r="E51" s="22">
        <v>657.2</v>
      </c>
      <c r="F51" s="23">
        <v>0.20940351966397</v>
      </c>
    </row>
    <row r="52" spans="1:9" x14ac:dyDescent="0.2">
      <c r="A52" s="21" t="s">
        <v>341</v>
      </c>
      <c r="B52" s="21" t="s">
        <v>340</v>
      </c>
      <c r="C52" s="21" t="s">
        <v>342</v>
      </c>
      <c r="D52" s="24">
        <v>82313</v>
      </c>
      <c r="E52" s="22">
        <v>556.106628</v>
      </c>
      <c r="F52" s="23">
        <v>0.177192156438926</v>
      </c>
    </row>
    <row r="53" spans="1:9" x14ac:dyDescent="0.2">
      <c r="A53" s="20" t="s">
        <v>24</v>
      </c>
      <c r="B53" s="20"/>
      <c r="C53" s="20"/>
      <c r="D53" s="20"/>
      <c r="E53" s="25">
        <f>SUM(E7:E52)</f>
        <v>300649.71237999992</v>
      </c>
      <c r="F53" s="26">
        <f>SUM(F7:F52)</f>
        <v>95.795964635319763</v>
      </c>
      <c r="G53" s="14"/>
      <c r="H53" s="14"/>
      <c r="I53" s="14"/>
    </row>
    <row r="54" spans="1:9" x14ac:dyDescent="0.2">
      <c r="A54" s="21"/>
      <c r="B54" s="21"/>
      <c r="C54" s="21"/>
      <c r="D54" s="21"/>
      <c r="E54" s="22"/>
      <c r="F54" s="23"/>
    </row>
    <row r="55" spans="1:9" x14ac:dyDescent="0.2">
      <c r="A55" s="20" t="s">
        <v>353</v>
      </c>
      <c r="B55" s="21"/>
      <c r="C55" s="21"/>
      <c r="D55" s="21"/>
      <c r="E55" s="22"/>
      <c r="F55" s="23"/>
    </row>
    <row r="56" spans="1:9" x14ac:dyDescent="0.2">
      <c r="A56" s="21" t="s">
        <v>367</v>
      </c>
      <c r="B56" s="21" t="s">
        <v>366</v>
      </c>
      <c r="C56" s="21" t="s">
        <v>159</v>
      </c>
      <c r="D56" s="24">
        <v>51272</v>
      </c>
      <c r="E56" s="22">
        <v>3132.3079400000001</v>
      </c>
      <c r="F56" s="23">
        <v>0.99804672444826303</v>
      </c>
    </row>
    <row r="57" spans="1:9" x14ac:dyDescent="0.2">
      <c r="A57" s="20" t="s">
        <v>24</v>
      </c>
      <c r="B57" s="20"/>
      <c r="C57" s="20"/>
      <c r="D57" s="20"/>
      <c r="E57" s="25">
        <f>SUM(E55:E56)</f>
        <v>3132.3079400000001</v>
      </c>
      <c r="F57" s="26">
        <f>SUM(F55:F56)</f>
        <v>0.99804672444826303</v>
      </c>
      <c r="G57" s="14"/>
      <c r="H57" s="14"/>
      <c r="I57" s="14"/>
    </row>
    <row r="58" spans="1:9" x14ac:dyDescent="0.2">
      <c r="A58" s="21"/>
      <c r="B58" s="21"/>
      <c r="C58" s="21"/>
      <c r="D58" s="21"/>
      <c r="E58" s="22"/>
      <c r="F58" s="23"/>
    </row>
    <row r="59" spans="1:9" x14ac:dyDescent="0.2">
      <c r="A59" s="20" t="s">
        <v>27</v>
      </c>
      <c r="B59" s="20"/>
      <c r="C59" s="20"/>
      <c r="D59" s="20"/>
      <c r="E59" s="25">
        <f>E53+E57</f>
        <v>303782.02031999995</v>
      </c>
      <c r="F59" s="26">
        <f>F53+F57</f>
        <v>96.794011359768021</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E63-(E53+E57)</f>
        <v>10061.797135700064</v>
      </c>
      <c r="F61" s="26">
        <f>F63-(F53+F57)</f>
        <v>3.205988640231979</v>
      </c>
      <c r="G61" s="14"/>
      <c r="H61" s="14"/>
      <c r="I61" s="14"/>
    </row>
    <row r="62" spans="1:9" x14ac:dyDescent="0.2">
      <c r="A62" s="20"/>
      <c r="B62" s="20"/>
      <c r="C62" s="20"/>
      <c r="D62" s="20"/>
      <c r="E62" s="25"/>
      <c r="F62" s="26"/>
      <c r="G62" s="14"/>
      <c r="H62" s="14"/>
      <c r="I62" s="14"/>
    </row>
    <row r="63" spans="1:9" x14ac:dyDescent="0.2">
      <c r="A63" s="27" t="s">
        <v>28</v>
      </c>
      <c r="B63" s="27"/>
      <c r="C63" s="27"/>
      <c r="D63" s="27"/>
      <c r="E63" s="28">
        <v>313843.81745570002</v>
      </c>
      <c r="F63" s="29">
        <v>100</v>
      </c>
      <c r="G63" s="14"/>
      <c r="H63" s="14"/>
      <c r="I63" s="14"/>
    </row>
    <row r="65" spans="1:4" x14ac:dyDescent="0.2">
      <c r="A65" s="14" t="s">
        <v>31</v>
      </c>
    </row>
    <row r="66" spans="1:4" x14ac:dyDescent="0.2">
      <c r="A66" s="14" t="s">
        <v>32</v>
      </c>
    </row>
    <row r="67" spans="1:4" x14ac:dyDescent="0.2">
      <c r="A67" s="14" t="s">
        <v>33</v>
      </c>
      <c r="B67" s="14"/>
      <c r="C67" s="30" t="s">
        <v>834</v>
      </c>
      <c r="D67" s="14" t="s">
        <v>1184</v>
      </c>
    </row>
    <row r="68" spans="1:4" x14ac:dyDescent="0.2">
      <c r="A68" s="7" t="s">
        <v>54</v>
      </c>
      <c r="C68" s="31">
        <v>137.6516</v>
      </c>
      <c r="D68" s="31">
        <v>157.04060000000001</v>
      </c>
    </row>
    <row r="69" spans="1:4" x14ac:dyDescent="0.2">
      <c r="A69" s="7" t="s">
        <v>72</v>
      </c>
      <c r="C69" s="31">
        <v>18.627600000000001</v>
      </c>
      <c r="D69" s="31">
        <v>19.4483</v>
      </c>
    </row>
    <row r="70" spans="1:4" x14ac:dyDescent="0.2">
      <c r="A70" s="7" t="s">
        <v>55</v>
      </c>
      <c r="C70" s="31">
        <v>149.30359999999999</v>
      </c>
      <c r="D70" s="31">
        <v>170.92339999999999</v>
      </c>
    </row>
    <row r="71" spans="1:4" x14ac:dyDescent="0.2">
      <c r="A71" s="7" t="s">
        <v>73</v>
      </c>
      <c r="C71" s="31">
        <v>21.009699999999999</v>
      </c>
      <c r="D71" s="31">
        <v>21.987500000000001</v>
      </c>
    </row>
    <row r="72" spans="1:4" x14ac:dyDescent="0.2">
      <c r="C72" s="31"/>
      <c r="D72" s="31"/>
    </row>
    <row r="73" spans="1:4" x14ac:dyDescent="0.2">
      <c r="A73" s="7" t="s">
        <v>835</v>
      </c>
    </row>
    <row r="75" spans="1:4" x14ac:dyDescent="0.2">
      <c r="A75" s="14" t="s">
        <v>35</v>
      </c>
    </row>
    <row r="76" spans="1:4" x14ac:dyDescent="0.2">
      <c r="A76" s="124" t="s">
        <v>36</v>
      </c>
      <c r="B76" s="125"/>
      <c r="C76" s="32" t="s">
        <v>37</v>
      </c>
    </row>
    <row r="77" spans="1:4" x14ac:dyDescent="0.2">
      <c r="A77" s="120" t="s">
        <v>72</v>
      </c>
      <c r="B77" s="121"/>
      <c r="C77" s="33">
        <v>1.75</v>
      </c>
    </row>
    <row r="78" spans="1:4" x14ac:dyDescent="0.2">
      <c r="A78" s="120" t="s">
        <v>73</v>
      </c>
      <c r="B78" s="121"/>
      <c r="C78" s="33">
        <v>2</v>
      </c>
    </row>
    <row r="79" spans="1:4" x14ac:dyDescent="0.2">
      <c r="A79" s="7" t="s">
        <v>38</v>
      </c>
    </row>
    <row r="80" spans="1:4" x14ac:dyDescent="0.2">
      <c r="A80" s="7" t="s">
        <v>39</v>
      </c>
    </row>
    <row r="82" spans="1:4" x14ac:dyDescent="0.2">
      <c r="A82" s="14" t="s">
        <v>276</v>
      </c>
      <c r="D82" s="49">
        <v>0.45</v>
      </c>
    </row>
    <row r="84" spans="1:4" x14ac:dyDescent="0.2">
      <c r="A84" s="129" t="s">
        <v>820</v>
      </c>
      <c r="B84" s="129"/>
      <c r="C84" s="129"/>
      <c r="D84" s="30" t="s">
        <v>41</v>
      </c>
    </row>
    <row r="86" spans="1:4" x14ac:dyDescent="0.2">
      <c r="A86" s="60" t="s">
        <v>828</v>
      </c>
      <c r="B86" s="56"/>
      <c r="C86" s="56"/>
      <c r="D86" s="30"/>
    </row>
    <row r="87" spans="1:4" x14ac:dyDescent="0.2">
      <c r="A87" s="56"/>
      <c r="B87" s="56"/>
      <c r="C87" s="56"/>
      <c r="D87" s="30"/>
    </row>
    <row r="88" spans="1:4" x14ac:dyDescent="0.2">
      <c r="A88" s="61" t="s">
        <v>825</v>
      </c>
      <c r="B88" s="61" t="s">
        <v>826</v>
      </c>
      <c r="C88" s="61" t="s">
        <v>827</v>
      </c>
      <c r="D88" s="62" t="s">
        <v>3</v>
      </c>
    </row>
    <row r="89" spans="1:4" x14ac:dyDescent="0.2">
      <c r="A89" s="63" t="s">
        <v>263</v>
      </c>
      <c r="B89" s="64">
        <v>200000</v>
      </c>
      <c r="C89" s="65">
        <v>557.6</v>
      </c>
      <c r="D89" s="66">
        <f>C89/E63</f>
        <v>1.7766798929493232E-3</v>
      </c>
    </row>
    <row r="91" spans="1:4" x14ac:dyDescent="0.2">
      <c r="A91" s="14" t="s">
        <v>791</v>
      </c>
    </row>
    <row r="92" spans="1:4" x14ac:dyDescent="0.2">
      <c r="A92" s="52"/>
    </row>
    <row r="93" spans="1:4" x14ac:dyDescent="0.2">
      <c r="A93" s="53" t="s">
        <v>789</v>
      </c>
    </row>
    <row r="94" spans="1:4" x14ac:dyDescent="0.2">
      <c r="A94" s="54"/>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3" t="s">
        <v>804</v>
      </c>
    </row>
    <row r="108" spans="1:1" x14ac:dyDescent="0.2">
      <c r="A108" s="55"/>
    </row>
    <row r="109" spans="1:1" x14ac:dyDescent="0.2">
      <c r="A109" s="53" t="s">
        <v>790</v>
      </c>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sheetData>
  <mergeCells count="5">
    <mergeCell ref="A1:F1"/>
    <mergeCell ref="A76:B76"/>
    <mergeCell ref="A77:B77"/>
    <mergeCell ref="A78:B78"/>
    <mergeCell ref="A84:C84"/>
  </mergeCells>
  <conditionalFormatting sqref="F2:F3 F224:F65543">
    <cfRule type="cellIs" dxfId="38" priority="2" stopIfTrue="1" operator="between">
      <formula>0.009</formula>
      <formula>-0.009</formula>
    </cfRule>
  </conditionalFormatting>
  <conditionalFormatting sqref="F5:F123">
    <cfRule type="cellIs" dxfId="37"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scale="48"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6"/>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4.140625" style="7" bestFit="1" customWidth="1"/>
    <col min="3" max="3" width="24.710937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122" t="s">
        <v>19</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77</v>
      </c>
      <c r="B7" s="21" t="s">
        <v>76</v>
      </c>
      <c r="C7" s="21" t="s">
        <v>78</v>
      </c>
      <c r="D7" s="24">
        <v>6677392</v>
      </c>
      <c r="E7" s="22">
        <v>73003.926739999995</v>
      </c>
      <c r="F7" s="23">
        <v>9.4919896770197401</v>
      </c>
    </row>
    <row r="8" spans="1:6" x14ac:dyDescent="0.2">
      <c r="A8" s="21" t="s">
        <v>91</v>
      </c>
      <c r="B8" s="21" t="s">
        <v>90</v>
      </c>
      <c r="C8" s="21" t="s">
        <v>92</v>
      </c>
      <c r="D8" s="24">
        <v>2081100</v>
      </c>
      <c r="E8" s="22">
        <v>61844.048699999999</v>
      </c>
      <c r="F8" s="23">
        <v>8.0409794110960693</v>
      </c>
    </row>
    <row r="9" spans="1:6" x14ac:dyDescent="0.2">
      <c r="A9" s="21" t="s">
        <v>80</v>
      </c>
      <c r="B9" s="21" t="s">
        <v>79</v>
      </c>
      <c r="C9" s="21" t="s">
        <v>78</v>
      </c>
      <c r="D9" s="24">
        <v>3651352</v>
      </c>
      <c r="E9" s="22">
        <v>52867.925609999998</v>
      </c>
      <c r="F9" s="23">
        <v>6.8739015357733004</v>
      </c>
    </row>
    <row r="10" spans="1:6" x14ac:dyDescent="0.2">
      <c r="A10" s="21" t="s">
        <v>94</v>
      </c>
      <c r="B10" s="21" t="s">
        <v>93</v>
      </c>
      <c r="C10" s="21" t="s">
        <v>78</v>
      </c>
      <c r="D10" s="24">
        <v>3396711</v>
      </c>
      <c r="E10" s="22">
        <v>35570.35759</v>
      </c>
      <c r="F10" s="23">
        <v>4.6248672109740898</v>
      </c>
    </row>
    <row r="11" spans="1:6" x14ac:dyDescent="0.2">
      <c r="A11" s="21" t="s">
        <v>85</v>
      </c>
      <c r="B11" s="21" t="s">
        <v>84</v>
      </c>
      <c r="C11" s="21" t="s">
        <v>86</v>
      </c>
      <c r="D11" s="24">
        <v>2304090</v>
      </c>
      <c r="E11" s="22">
        <v>34516.420250000003</v>
      </c>
      <c r="F11" s="23">
        <v>4.48783400196419</v>
      </c>
    </row>
    <row r="12" spans="1:6" x14ac:dyDescent="0.2">
      <c r="A12" s="21" t="s">
        <v>98</v>
      </c>
      <c r="B12" s="21" t="s">
        <v>97</v>
      </c>
      <c r="C12" s="21" t="s">
        <v>86</v>
      </c>
      <c r="D12" s="24">
        <v>2200000</v>
      </c>
      <c r="E12" s="22">
        <v>33958.1</v>
      </c>
      <c r="F12" s="23">
        <v>4.41524105681557</v>
      </c>
    </row>
    <row r="13" spans="1:6" x14ac:dyDescent="0.2">
      <c r="A13" s="21" t="s">
        <v>208</v>
      </c>
      <c r="B13" s="21" t="s">
        <v>207</v>
      </c>
      <c r="C13" s="21" t="s">
        <v>89</v>
      </c>
      <c r="D13" s="24">
        <v>1717214</v>
      </c>
      <c r="E13" s="22">
        <v>32993.691189999998</v>
      </c>
      <c r="F13" s="23">
        <v>4.2898483707269301</v>
      </c>
    </row>
    <row r="14" spans="1:6" x14ac:dyDescent="0.2">
      <c r="A14" s="21" t="s">
        <v>229</v>
      </c>
      <c r="B14" s="21" t="s">
        <v>228</v>
      </c>
      <c r="C14" s="21" t="s">
        <v>78</v>
      </c>
      <c r="D14" s="24">
        <v>1804309</v>
      </c>
      <c r="E14" s="22">
        <v>32215.9372</v>
      </c>
      <c r="F14" s="23">
        <v>4.1887245932261203</v>
      </c>
    </row>
    <row r="15" spans="1:6" x14ac:dyDescent="0.2">
      <c r="A15" s="21" t="s">
        <v>82</v>
      </c>
      <c r="B15" s="21" t="s">
        <v>81</v>
      </c>
      <c r="C15" s="21" t="s">
        <v>83</v>
      </c>
      <c r="D15" s="24">
        <v>801251</v>
      </c>
      <c r="E15" s="22">
        <v>30158.286390000001</v>
      </c>
      <c r="F15" s="23">
        <v>3.9211882959391202</v>
      </c>
    </row>
    <row r="16" spans="1:6" x14ac:dyDescent="0.2">
      <c r="A16" s="21" t="s">
        <v>88</v>
      </c>
      <c r="B16" s="21" t="s">
        <v>87</v>
      </c>
      <c r="C16" s="21" t="s">
        <v>89</v>
      </c>
      <c r="D16" s="24">
        <v>2947628</v>
      </c>
      <c r="E16" s="22">
        <v>29264.050780000001</v>
      </c>
      <c r="F16" s="23">
        <v>3.8049195476953002</v>
      </c>
    </row>
    <row r="17" spans="1:6" x14ac:dyDescent="0.2">
      <c r="A17" s="21" t="s">
        <v>668</v>
      </c>
      <c r="B17" s="21" t="s">
        <v>667</v>
      </c>
      <c r="C17" s="21" t="s">
        <v>297</v>
      </c>
      <c r="D17" s="24">
        <v>2000000</v>
      </c>
      <c r="E17" s="22">
        <v>25036</v>
      </c>
      <c r="F17" s="23">
        <v>3.2551872778051401</v>
      </c>
    </row>
    <row r="18" spans="1:6" x14ac:dyDescent="0.2">
      <c r="A18" s="21" t="s">
        <v>106</v>
      </c>
      <c r="B18" s="21" t="s">
        <v>105</v>
      </c>
      <c r="C18" s="21" t="s">
        <v>107</v>
      </c>
      <c r="D18" s="24">
        <v>12198932</v>
      </c>
      <c r="E18" s="22">
        <v>22214.25517</v>
      </c>
      <c r="F18" s="23">
        <v>2.8883032758947502</v>
      </c>
    </row>
    <row r="19" spans="1:6" x14ac:dyDescent="0.2">
      <c r="A19" s="21" t="s">
        <v>118</v>
      </c>
      <c r="B19" s="21" t="s">
        <v>117</v>
      </c>
      <c r="C19" s="21" t="s">
        <v>78</v>
      </c>
      <c r="D19" s="24">
        <v>1369196</v>
      </c>
      <c r="E19" s="22">
        <v>21263.613880000001</v>
      </c>
      <c r="F19" s="23">
        <v>2.76470064636271</v>
      </c>
    </row>
    <row r="20" spans="1:6" x14ac:dyDescent="0.2">
      <c r="A20" s="21" t="s">
        <v>659</v>
      </c>
      <c r="B20" s="21" t="s">
        <v>658</v>
      </c>
      <c r="C20" s="21" t="s">
        <v>141</v>
      </c>
      <c r="D20" s="24">
        <v>531822</v>
      </c>
      <c r="E20" s="22">
        <v>18872.501400000001</v>
      </c>
      <c r="F20" s="23">
        <v>2.4538075753970099</v>
      </c>
    </row>
    <row r="21" spans="1:6" x14ac:dyDescent="0.2">
      <c r="A21" s="21" t="s">
        <v>309</v>
      </c>
      <c r="B21" s="21" t="s">
        <v>308</v>
      </c>
      <c r="C21" s="21" t="s">
        <v>310</v>
      </c>
      <c r="D21" s="24">
        <v>3118465</v>
      </c>
      <c r="E21" s="22">
        <v>17471.20016</v>
      </c>
      <c r="F21" s="23">
        <v>2.27161002112235</v>
      </c>
    </row>
    <row r="22" spans="1:6" x14ac:dyDescent="0.2">
      <c r="A22" s="21" t="s">
        <v>688</v>
      </c>
      <c r="B22" s="21" t="s">
        <v>687</v>
      </c>
      <c r="C22" s="21" t="s">
        <v>297</v>
      </c>
      <c r="D22" s="24">
        <v>3174631</v>
      </c>
      <c r="E22" s="22">
        <v>16608.08208</v>
      </c>
      <c r="F22" s="23">
        <v>2.15938718227989</v>
      </c>
    </row>
    <row r="23" spans="1:6" x14ac:dyDescent="0.2">
      <c r="A23" s="21" t="s">
        <v>672</v>
      </c>
      <c r="B23" s="21" t="s">
        <v>671</v>
      </c>
      <c r="C23" s="21" t="s">
        <v>144</v>
      </c>
      <c r="D23" s="24">
        <v>1072527</v>
      </c>
      <c r="E23" s="22">
        <v>16090.58632</v>
      </c>
      <c r="F23" s="23">
        <v>2.09210224801443</v>
      </c>
    </row>
    <row r="24" spans="1:6" x14ac:dyDescent="0.2">
      <c r="A24" s="21" t="s">
        <v>129</v>
      </c>
      <c r="B24" s="21" t="s">
        <v>128</v>
      </c>
      <c r="C24" s="21" t="s">
        <v>130</v>
      </c>
      <c r="D24" s="24">
        <v>252757</v>
      </c>
      <c r="E24" s="22">
        <v>16067.25698</v>
      </c>
      <c r="F24" s="23">
        <v>2.08906896111686</v>
      </c>
    </row>
    <row r="25" spans="1:6" x14ac:dyDescent="0.2">
      <c r="A25" s="21" t="s">
        <v>138</v>
      </c>
      <c r="B25" s="21" t="s">
        <v>137</v>
      </c>
      <c r="C25" s="21" t="s">
        <v>89</v>
      </c>
      <c r="D25" s="24">
        <v>123151</v>
      </c>
      <c r="E25" s="22">
        <v>15517.45703</v>
      </c>
      <c r="F25" s="23">
        <v>2.0175838276059999</v>
      </c>
    </row>
    <row r="26" spans="1:6" x14ac:dyDescent="0.2">
      <c r="A26" s="21" t="s">
        <v>103</v>
      </c>
      <c r="B26" s="21" t="s">
        <v>102</v>
      </c>
      <c r="C26" s="21" t="s">
        <v>104</v>
      </c>
      <c r="D26" s="24">
        <v>881842</v>
      </c>
      <c r="E26" s="22">
        <v>14290.69053</v>
      </c>
      <c r="F26" s="23">
        <v>1.8580793259429</v>
      </c>
    </row>
    <row r="27" spans="1:6" x14ac:dyDescent="0.2">
      <c r="A27" s="21" t="s">
        <v>682</v>
      </c>
      <c r="B27" s="21" t="s">
        <v>681</v>
      </c>
      <c r="C27" s="21" t="s">
        <v>89</v>
      </c>
      <c r="D27" s="24">
        <v>325000</v>
      </c>
      <c r="E27" s="22">
        <v>13062.725</v>
      </c>
      <c r="F27" s="23">
        <v>1.6984189260851199</v>
      </c>
    </row>
    <row r="28" spans="1:6" x14ac:dyDescent="0.2">
      <c r="A28" s="21" t="s">
        <v>143</v>
      </c>
      <c r="B28" s="21" t="s">
        <v>142</v>
      </c>
      <c r="C28" s="21" t="s">
        <v>144</v>
      </c>
      <c r="D28" s="24">
        <v>1929806</v>
      </c>
      <c r="E28" s="22">
        <v>12222.426299999999</v>
      </c>
      <c r="F28" s="23">
        <v>1.5891630690074601</v>
      </c>
    </row>
    <row r="29" spans="1:6" x14ac:dyDescent="0.2">
      <c r="A29" s="21" t="s">
        <v>690</v>
      </c>
      <c r="B29" s="21" t="s">
        <v>689</v>
      </c>
      <c r="C29" s="21" t="s">
        <v>162</v>
      </c>
      <c r="D29" s="24">
        <v>163774</v>
      </c>
      <c r="E29" s="22">
        <v>11865.83574</v>
      </c>
      <c r="F29" s="23">
        <v>1.54279907099271</v>
      </c>
    </row>
    <row r="30" spans="1:6" x14ac:dyDescent="0.2">
      <c r="A30" s="21" t="s">
        <v>586</v>
      </c>
      <c r="B30" s="21" t="s">
        <v>585</v>
      </c>
      <c r="C30" s="21" t="s">
        <v>130</v>
      </c>
      <c r="D30" s="24">
        <v>1415597</v>
      </c>
      <c r="E30" s="22">
        <v>11606.479799999999</v>
      </c>
      <c r="F30" s="23">
        <v>1.5090775437395101</v>
      </c>
    </row>
    <row r="31" spans="1:6" x14ac:dyDescent="0.2">
      <c r="A31" s="21" t="s">
        <v>612</v>
      </c>
      <c r="B31" s="21" t="s">
        <v>611</v>
      </c>
      <c r="C31" s="21" t="s">
        <v>322</v>
      </c>
      <c r="D31" s="24">
        <v>17500000</v>
      </c>
      <c r="E31" s="22">
        <v>11567.5</v>
      </c>
      <c r="F31" s="23">
        <v>1.5040093799333301</v>
      </c>
    </row>
    <row r="32" spans="1:6" x14ac:dyDescent="0.2">
      <c r="A32" s="21" t="s">
        <v>617</v>
      </c>
      <c r="B32" s="21" t="s">
        <v>616</v>
      </c>
      <c r="C32" s="21" t="s">
        <v>322</v>
      </c>
      <c r="D32" s="24">
        <v>600000</v>
      </c>
      <c r="E32" s="22">
        <v>10962</v>
      </c>
      <c r="F32" s="23">
        <v>1.42528211133168</v>
      </c>
    </row>
    <row r="33" spans="1:9" x14ac:dyDescent="0.2">
      <c r="A33" s="21" t="s">
        <v>692</v>
      </c>
      <c r="B33" s="21" t="s">
        <v>691</v>
      </c>
      <c r="C33" s="21" t="s">
        <v>104</v>
      </c>
      <c r="D33" s="24">
        <v>426199</v>
      </c>
      <c r="E33" s="22">
        <v>9805.7734930000006</v>
      </c>
      <c r="F33" s="23">
        <v>1.27494923803533</v>
      </c>
    </row>
    <row r="34" spans="1:9" x14ac:dyDescent="0.2">
      <c r="A34" s="21" t="s">
        <v>670</v>
      </c>
      <c r="B34" s="21" t="s">
        <v>669</v>
      </c>
      <c r="C34" s="21" t="s">
        <v>141</v>
      </c>
      <c r="D34" s="24">
        <v>2100000</v>
      </c>
      <c r="E34" s="22">
        <v>9356.5499999999993</v>
      </c>
      <c r="F34" s="23">
        <v>1.2165410818080999</v>
      </c>
    </row>
    <row r="35" spans="1:9" x14ac:dyDescent="0.2">
      <c r="A35" s="21" t="s">
        <v>396</v>
      </c>
      <c r="B35" s="21" t="s">
        <v>395</v>
      </c>
      <c r="C35" s="21" t="s">
        <v>107</v>
      </c>
      <c r="D35" s="24">
        <v>142478</v>
      </c>
      <c r="E35" s="22">
        <v>7967.3697599999996</v>
      </c>
      <c r="F35" s="23">
        <v>1.0359195031283499</v>
      </c>
    </row>
    <row r="36" spans="1:9" x14ac:dyDescent="0.2">
      <c r="A36" s="21" t="s">
        <v>263</v>
      </c>
      <c r="B36" s="21" t="s">
        <v>262</v>
      </c>
      <c r="C36" s="21" t="s">
        <v>162</v>
      </c>
      <c r="D36" s="24">
        <v>2691055</v>
      </c>
      <c r="E36" s="22">
        <v>7502.6613399999997</v>
      </c>
      <c r="F36" s="23">
        <v>0.97549799263654002</v>
      </c>
    </row>
    <row r="37" spans="1:9" x14ac:dyDescent="0.2">
      <c r="A37" s="21" t="s">
        <v>694</v>
      </c>
      <c r="B37" s="21" t="s">
        <v>693</v>
      </c>
      <c r="C37" s="21" t="s">
        <v>104</v>
      </c>
      <c r="D37" s="24">
        <v>286368</v>
      </c>
      <c r="E37" s="22">
        <v>7447.2862080000004</v>
      </c>
      <c r="F37" s="23">
        <v>0.96829810346921397</v>
      </c>
    </row>
    <row r="38" spans="1:9" x14ac:dyDescent="0.2">
      <c r="A38" s="21" t="s">
        <v>151</v>
      </c>
      <c r="B38" s="21" t="s">
        <v>150</v>
      </c>
      <c r="C38" s="21" t="s">
        <v>86</v>
      </c>
      <c r="D38" s="24">
        <v>573203</v>
      </c>
      <c r="E38" s="22">
        <v>7154.146643</v>
      </c>
      <c r="F38" s="23">
        <v>0.93018402044439696</v>
      </c>
    </row>
    <row r="39" spans="1:9" x14ac:dyDescent="0.2">
      <c r="A39" s="21" t="s">
        <v>400</v>
      </c>
      <c r="B39" s="21" t="s">
        <v>399</v>
      </c>
      <c r="C39" s="21" t="s">
        <v>86</v>
      </c>
      <c r="D39" s="24">
        <v>118934</v>
      </c>
      <c r="E39" s="22">
        <v>6544.2838830000001</v>
      </c>
      <c r="F39" s="23">
        <v>0.85088950464478297</v>
      </c>
    </row>
    <row r="40" spans="1:9" x14ac:dyDescent="0.2">
      <c r="A40" s="21" t="s">
        <v>661</v>
      </c>
      <c r="B40" s="21" t="s">
        <v>660</v>
      </c>
      <c r="C40" s="21" t="s">
        <v>170</v>
      </c>
      <c r="D40" s="24">
        <v>312557</v>
      </c>
      <c r="E40" s="22">
        <v>6070.3257759999997</v>
      </c>
      <c r="F40" s="23">
        <v>0.78926534742641696</v>
      </c>
    </row>
    <row r="41" spans="1:9" x14ac:dyDescent="0.2">
      <c r="A41" s="21" t="s">
        <v>684</v>
      </c>
      <c r="B41" s="21" t="s">
        <v>683</v>
      </c>
      <c r="C41" s="21" t="s">
        <v>162</v>
      </c>
      <c r="D41" s="24">
        <v>351024</v>
      </c>
      <c r="E41" s="22">
        <v>4059.9435840000001</v>
      </c>
      <c r="F41" s="23">
        <v>0.52787492823308002</v>
      </c>
    </row>
    <row r="42" spans="1:9" x14ac:dyDescent="0.2">
      <c r="A42" s="21" t="s">
        <v>602</v>
      </c>
      <c r="B42" s="21" t="s">
        <v>601</v>
      </c>
      <c r="C42" s="21" t="s">
        <v>474</v>
      </c>
      <c r="D42" s="24">
        <v>11060</v>
      </c>
      <c r="E42" s="22">
        <v>3810.2750700000001</v>
      </c>
      <c r="F42" s="23">
        <v>0.49541296264587298</v>
      </c>
    </row>
    <row r="43" spans="1:9" x14ac:dyDescent="0.2">
      <c r="A43" s="20" t="s">
        <v>24</v>
      </c>
      <c r="B43" s="20"/>
      <c r="C43" s="20"/>
      <c r="D43" s="20"/>
      <c r="E43" s="25">
        <f>SUM(E7:E42)</f>
        <v>740829.97059700009</v>
      </c>
      <c r="F43" s="26">
        <f>SUM(F7:F42)</f>
        <v>96.322906826334375</v>
      </c>
      <c r="G43" s="14"/>
      <c r="H43" s="14"/>
      <c r="I43" s="14"/>
    </row>
    <row r="44" spans="1:9" x14ac:dyDescent="0.2">
      <c r="A44" s="21"/>
      <c r="B44" s="21"/>
      <c r="C44" s="21"/>
      <c r="D44" s="21"/>
      <c r="E44" s="22"/>
      <c r="F44" s="23"/>
    </row>
    <row r="45" spans="1:9" x14ac:dyDescent="0.2">
      <c r="A45" s="20" t="s">
        <v>353</v>
      </c>
      <c r="B45" s="21"/>
      <c r="C45" s="21"/>
      <c r="D45" s="21"/>
      <c r="E45" s="22"/>
      <c r="F45" s="23"/>
    </row>
    <row r="46" spans="1:9" x14ac:dyDescent="0.2">
      <c r="A46" s="21" t="s">
        <v>367</v>
      </c>
      <c r="B46" s="21" t="s">
        <v>366</v>
      </c>
      <c r="C46" s="21" t="s">
        <v>159</v>
      </c>
      <c r="D46" s="24">
        <v>249992</v>
      </c>
      <c r="E46" s="22">
        <v>15272.50598</v>
      </c>
      <c r="F46" s="23">
        <v>1.9857352279237399</v>
      </c>
    </row>
    <row r="47" spans="1:9" x14ac:dyDescent="0.2">
      <c r="A47" s="20" t="s">
        <v>24</v>
      </c>
      <c r="B47" s="20"/>
      <c r="C47" s="20"/>
      <c r="D47" s="20"/>
      <c r="E47" s="25">
        <f>SUM(E45:E46)</f>
        <v>15272.50598</v>
      </c>
      <c r="F47" s="26">
        <f>SUM(F45:F46)</f>
        <v>1.9857352279237399</v>
      </c>
      <c r="G47" s="14"/>
      <c r="H47" s="14"/>
      <c r="I47" s="14"/>
    </row>
    <row r="48" spans="1:9" x14ac:dyDescent="0.2">
      <c r="A48" s="21"/>
      <c r="B48" s="21"/>
      <c r="C48" s="21"/>
      <c r="D48" s="21"/>
      <c r="E48" s="22"/>
      <c r="F48" s="23"/>
    </row>
    <row r="49" spans="1:9" x14ac:dyDescent="0.2">
      <c r="A49" s="20" t="s">
        <v>27</v>
      </c>
      <c r="B49" s="20"/>
      <c r="C49" s="20"/>
      <c r="D49" s="20"/>
      <c r="E49" s="25">
        <f>E43+E47</f>
        <v>756102.47657700011</v>
      </c>
      <c r="F49" s="26">
        <f>F43+F47</f>
        <v>98.308642054258115</v>
      </c>
      <c r="G49" s="14"/>
      <c r="H49" s="14"/>
      <c r="I49" s="14"/>
    </row>
    <row r="50" spans="1:9" x14ac:dyDescent="0.2">
      <c r="A50" s="20"/>
      <c r="B50" s="20"/>
      <c r="C50" s="20"/>
      <c r="D50" s="20"/>
      <c r="E50" s="25"/>
      <c r="F50" s="26"/>
      <c r="G50" s="14"/>
      <c r="H50" s="14"/>
      <c r="I50" s="14"/>
    </row>
    <row r="51" spans="1:9" x14ac:dyDescent="0.2">
      <c r="A51" s="20" t="s">
        <v>29</v>
      </c>
      <c r="B51" s="20"/>
      <c r="C51" s="20"/>
      <c r="D51" s="20"/>
      <c r="E51" s="25">
        <f>E53-(E43+E47)</f>
        <v>13008.418230899842</v>
      </c>
      <c r="F51" s="26">
        <f>F53-(F43+F47)</f>
        <v>1.6913579457418848</v>
      </c>
      <c r="G51" s="14"/>
      <c r="H51" s="14"/>
      <c r="I51" s="14"/>
    </row>
    <row r="52" spans="1:9" x14ac:dyDescent="0.2">
      <c r="A52" s="20"/>
      <c r="B52" s="20"/>
      <c r="C52" s="20"/>
      <c r="D52" s="20"/>
      <c r="E52" s="25"/>
      <c r="F52" s="26"/>
      <c r="G52" s="14"/>
      <c r="H52" s="14"/>
      <c r="I52" s="14"/>
    </row>
    <row r="53" spans="1:9" x14ac:dyDescent="0.2">
      <c r="A53" s="27" t="s">
        <v>28</v>
      </c>
      <c r="B53" s="27"/>
      <c r="C53" s="27"/>
      <c r="D53" s="27"/>
      <c r="E53" s="28">
        <v>769110.89480789995</v>
      </c>
      <c r="F53" s="29">
        <v>100</v>
      </c>
      <c r="G53" s="14"/>
      <c r="H53" s="14"/>
      <c r="I53" s="14"/>
    </row>
    <row r="55" spans="1:9" x14ac:dyDescent="0.2">
      <c r="A55" s="14" t="s">
        <v>31</v>
      </c>
    </row>
    <row r="56" spans="1:9" x14ac:dyDescent="0.2">
      <c r="A56" s="14" t="s">
        <v>32</v>
      </c>
    </row>
    <row r="57" spans="1:9" x14ac:dyDescent="0.2">
      <c r="A57" s="14" t="s">
        <v>33</v>
      </c>
      <c r="B57" s="14"/>
      <c r="C57" s="30" t="s">
        <v>834</v>
      </c>
      <c r="D57" s="14" t="s">
        <v>1184</v>
      </c>
    </row>
    <row r="58" spans="1:9" x14ac:dyDescent="0.2">
      <c r="A58" s="7" t="s">
        <v>54</v>
      </c>
      <c r="C58" s="31">
        <v>766.06899999999996</v>
      </c>
      <c r="D58" s="31">
        <v>883.98699999999997</v>
      </c>
    </row>
    <row r="59" spans="1:9" x14ac:dyDescent="0.2">
      <c r="A59" s="7" t="s">
        <v>72</v>
      </c>
      <c r="C59" s="31">
        <v>42.451999999999998</v>
      </c>
      <c r="D59" s="31">
        <v>44.813800000000001</v>
      </c>
    </row>
    <row r="60" spans="1:9" x14ac:dyDescent="0.2">
      <c r="A60" s="7" t="s">
        <v>55</v>
      </c>
      <c r="C60" s="31">
        <v>836.19190000000003</v>
      </c>
      <c r="D60" s="31">
        <v>968.85059999999999</v>
      </c>
    </row>
    <row r="61" spans="1:9" x14ac:dyDescent="0.2">
      <c r="A61" s="7" t="s">
        <v>73</v>
      </c>
      <c r="C61" s="31">
        <v>48.567700000000002</v>
      </c>
      <c r="D61" s="31">
        <v>51.569299999999998</v>
      </c>
    </row>
    <row r="62" spans="1:9" x14ac:dyDescent="0.2">
      <c r="C62" s="31"/>
      <c r="D62" s="31"/>
    </row>
    <row r="63" spans="1:9" x14ac:dyDescent="0.2">
      <c r="A63" s="7" t="s">
        <v>835</v>
      </c>
    </row>
    <row r="65" spans="1:4" x14ac:dyDescent="0.2">
      <c r="A65" s="14" t="s">
        <v>35</v>
      </c>
    </row>
    <row r="66" spans="1:4" x14ac:dyDescent="0.2">
      <c r="A66" s="124" t="s">
        <v>36</v>
      </c>
      <c r="B66" s="125"/>
      <c r="C66" s="32" t="s">
        <v>37</v>
      </c>
    </row>
    <row r="67" spans="1:4" x14ac:dyDescent="0.2">
      <c r="A67" s="120" t="s">
        <v>72</v>
      </c>
      <c r="B67" s="121"/>
      <c r="C67" s="33">
        <v>4</v>
      </c>
    </row>
    <row r="68" spans="1:4" x14ac:dyDescent="0.2">
      <c r="A68" s="120" t="s">
        <v>73</v>
      </c>
      <c r="B68" s="121"/>
      <c r="C68" s="33">
        <v>4.5</v>
      </c>
    </row>
    <row r="69" spans="1:4" x14ac:dyDescent="0.2">
      <c r="A69" s="7" t="s">
        <v>38</v>
      </c>
    </row>
    <row r="70" spans="1:4" x14ac:dyDescent="0.2">
      <c r="A70" s="7" t="s">
        <v>39</v>
      </c>
    </row>
    <row r="72" spans="1:4" x14ac:dyDescent="0.2">
      <c r="A72" s="14" t="s">
        <v>276</v>
      </c>
      <c r="D72" s="49">
        <v>0.3332</v>
      </c>
    </row>
    <row r="74" spans="1:4" x14ac:dyDescent="0.2">
      <c r="A74" s="129" t="s">
        <v>820</v>
      </c>
      <c r="B74" s="129"/>
      <c r="C74" s="129"/>
      <c r="D74" s="30" t="s">
        <v>41</v>
      </c>
    </row>
    <row r="76" spans="1:4" x14ac:dyDescent="0.2">
      <c r="A76" s="14" t="s">
        <v>794</v>
      </c>
    </row>
    <row r="77" spans="1:4" x14ac:dyDescent="0.2">
      <c r="A77" s="52"/>
    </row>
    <row r="78" spans="1:4" x14ac:dyDescent="0.2">
      <c r="A78" s="53" t="s">
        <v>789</v>
      </c>
    </row>
    <row r="79" spans="1:4" x14ac:dyDescent="0.2">
      <c r="A79" s="54"/>
    </row>
    <row r="80" spans="1:4"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3" t="s">
        <v>805</v>
      </c>
    </row>
    <row r="93" spans="1:1" x14ac:dyDescent="0.2">
      <c r="A93" s="55"/>
    </row>
    <row r="94" spans="1:1" x14ac:dyDescent="0.2">
      <c r="A94" s="53" t="s">
        <v>790</v>
      </c>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sheetData>
  <mergeCells count="5">
    <mergeCell ref="A1:F1"/>
    <mergeCell ref="A66:B66"/>
    <mergeCell ref="A67:B67"/>
    <mergeCell ref="A68:B68"/>
    <mergeCell ref="A74:C74"/>
  </mergeCells>
  <conditionalFormatting sqref="F2:F3 F209:F65538">
    <cfRule type="cellIs" dxfId="36" priority="2" stopIfTrue="1" operator="between">
      <formula>0.009</formula>
      <formula>-0.009</formula>
    </cfRule>
  </conditionalFormatting>
  <conditionalFormatting sqref="F5:F108">
    <cfRule type="cellIs" dxfId="35" priority="1" stopIfTrue="1" operator="between">
      <formula>0.009</formula>
      <formula>-0.009</formula>
    </cfRule>
  </conditionalFormatting>
  <hyperlinks>
    <hyperlink ref="A77"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scale="55" orientation="portrait" r:id="rId2"/>
  <headerFooter>
    <oddFooter>&amp;C&amp;1#&amp;"Calibri"&amp;10&amp;K000000PUBLIC</oddFooter>
    <evenFooter>&amp;LPUBLIC</evenFooter>
    <firstFooter>&amp;LPUBLIC</firstFooter>
  </headerFooter>
  <colBreaks count="1" manualBreakCount="1">
    <brk id="7" max="207"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7"/>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122" t="s">
        <v>20</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82</v>
      </c>
      <c r="B7" s="21" t="s">
        <v>81</v>
      </c>
      <c r="C7" s="21" t="s">
        <v>83</v>
      </c>
      <c r="D7" s="24">
        <v>600000</v>
      </c>
      <c r="E7" s="22">
        <v>22583.4</v>
      </c>
      <c r="F7" s="23">
        <v>10.306852947007201</v>
      </c>
    </row>
    <row r="8" spans="1:6" x14ac:dyDescent="0.2">
      <c r="A8" s="21" t="s">
        <v>112</v>
      </c>
      <c r="B8" s="21" t="s">
        <v>111</v>
      </c>
      <c r="C8" s="21" t="s">
        <v>113</v>
      </c>
      <c r="D8" s="24">
        <v>4250000</v>
      </c>
      <c r="E8" s="22">
        <v>14271.5</v>
      </c>
      <c r="F8" s="23">
        <v>6.5133793774725603</v>
      </c>
    </row>
    <row r="9" spans="1:6" x14ac:dyDescent="0.2">
      <c r="A9" s="21" t="s">
        <v>132</v>
      </c>
      <c r="B9" s="21" t="s">
        <v>131</v>
      </c>
      <c r="C9" s="21" t="s">
        <v>133</v>
      </c>
      <c r="D9" s="24">
        <v>4750000</v>
      </c>
      <c r="E9" s="22">
        <v>12732.375</v>
      </c>
      <c r="F9" s="23">
        <v>5.81093709499683</v>
      </c>
    </row>
    <row r="10" spans="1:6" x14ac:dyDescent="0.2">
      <c r="A10" s="21" t="s">
        <v>91</v>
      </c>
      <c r="B10" s="21" t="s">
        <v>90</v>
      </c>
      <c r="C10" s="21" t="s">
        <v>92</v>
      </c>
      <c r="D10" s="24">
        <v>381000</v>
      </c>
      <c r="E10" s="22">
        <v>11322.177</v>
      </c>
      <c r="F10" s="23">
        <v>5.1673358918049397</v>
      </c>
    </row>
    <row r="11" spans="1:6" x14ac:dyDescent="0.2">
      <c r="A11" s="21" t="s">
        <v>301</v>
      </c>
      <c r="B11" s="21" t="s">
        <v>300</v>
      </c>
      <c r="C11" s="21" t="s">
        <v>113</v>
      </c>
      <c r="D11" s="24">
        <v>3725000</v>
      </c>
      <c r="E11" s="22">
        <v>10314.525</v>
      </c>
      <c r="F11" s="23">
        <v>4.7074529253004398</v>
      </c>
    </row>
    <row r="12" spans="1:6" x14ac:dyDescent="0.2">
      <c r="A12" s="21" t="s">
        <v>109</v>
      </c>
      <c r="B12" s="21" t="s">
        <v>108</v>
      </c>
      <c r="C12" s="21" t="s">
        <v>110</v>
      </c>
      <c r="D12" s="24">
        <v>1119847</v>
      </c>
      <c r="E12" s="22">
        <v>9624.5250419999993</v>
      </c>
      <c r="F12" s="23">
        <v>4.3925433855257703</v>
      </c>
    </row>
    <row r="13" spans="1:6" x14ac:dyDescent="0.2">
      <c r="A13" s="21" t="s">
        <v>77</v>
      </c>
      <c r="B13" s="21" t="s">
        <v>76</v>
      </c>
      <c r="C13" s="21" t="s">
        <v>78</v>
      </c>
      <c r="D13" s="24">
        <v>800000</v>
      </c>
      <c r="E13" s="22">
        <v>8746.4</v>
      </c>
      <c r="F13" s="23">
        <v>3.9917753135357898</v>
      </c>
    </row>
    <row r="14" spans="1:6" x14ac:dyDescent="0.2">
      <c r="A14" s="21" t="s">
        <v>100</v>
      </c>
      <c r="B14" s="21" t="s">
        <v>99</v>
      </c>
      <c r="C14" s="21" t="s">
        <v>101</v>
      </c>
      <c r="D14" s="24">
        <v>710000</v>
      </c>
      <c r="E14" s="22">
        <v>8723.06</v>
      </c>
      <c r="F14" s="23">
        <v>3.9811231554115398</v>
      </c>
    </row>
    <row r="15" spans="1:6" x14ac:dyDescent="0.2">
      <c r="A15" s="21" t="s">
        <v>655</v>
      </c>
      <c r="B15" s="21" t="s">
        <v>654</v>
      </c>
      <c r="C15" s="21" t="s">
        <v>110</v>
      </c>
      <c r="D15" s="24">
        <v>229407</v>
      </c>
      <c r="E15" s="22">
        <v>7937.0233859999998</v>
      </c>
      <c r="F15" s="23">
        <v>3.6223833823277101</v>
      </c>
    </row>
    <row r="16" spans="1:6" x14ac:dyDescent="0.2">
      <c r="A16" s="21" t="s">
        <v>471</v>
      </c>
      <c r="B16" s="21" t="s">
        <v>470</v>
      </c>
      <c r="C16" s="21" t="s">
        <v>317</v>
      </c>
      <c r="D16" s="24">
        <v>490000</v>
      </c>
      <c r="E16" s="22">
        <v>7098.875</v>
      </c>
      <c r="F16" s="23">
        <v>3.2398602829594298</v>
      </c>
    </row>
    <row r="17" spans="1:6" x14ac:dyDescent="0.2">
      <c r="A17" s="21" t="s">
        <v>454</v>
      </c>
      <c r="B17" s="21" t="s">
        <v>453</v>
      </c>
      <c r="C17" s="21" t="s">
        <v>342</v>
      </c>
      <c r="D17" s="24">
        <v>180000</v>
      </c>
      <c r="E17" s="22">
        <v>6029.28</v>
      </c>
      <c r="F17" s="23">
        <v>2.7517071094844798</v>
      </c>
    </row>
    <row r="18" spans="1:6" x14ac:dyDescent="0.2">
      <c r="A18" s="21" t="s">
        <v>527</v>
      </c>
      <c r="B18" s="21" t="s">
        <v>526</v>
      </c>
      <c r="C18" s="21" t="s">
        <v>110</v>
      </c>
      <c r="D18" s="24">
        <v>825000</v>
      </c>
      <c r="E18" s="22">
        <v>5841.4125000000004</v>
      </c>
      <c r="F18" s="23">
        <v>2.66596613620225</v>
      </c>
    </row>
    <row r="19" spans="1:6" x14ac:dyDescent="0.2">
      <c r="A19" s="21" t="s">
        <v>541</v>
      </c>
      <c r="B19" s="21" t="s">
        <v>540</v>
      </c>
      <c r="C19" s="21" t="s">
        <v>83</v>
      </c>
      <c r="D19" s="24">
        <v>2500000</v>
      </c>
      <c r="E19" s="22">
        <v>5808.75</v>
      </c>
      <c r="F19" s="23">
        <v>2.6510592761022802</v>
      </c>
    </row>
    <row r="20" spans="1:6" x14ac:dyDescent="0.2">
      <c r="A20" s="21" t="s">
        <v>164</v>
      </c>
      <c r="B20" s="21" t="s">
        <v>163</v>
      </c>
      <c r="C20" s="21" t="s">
        <v>165</v>
      </c>
      <c r="D20" s="24">
        <v>3500000</v>
      </c>
      <c r="E20" s="22">
        <v>5454.75</v>
      </c>
      <c r="F20" s="23">
        <v>2.48949698064453</v>
      </c>
    </row>
    <row r="21" spans="1:6" x14ac:dyDescent="0.2">
      <c r="A21" s="21" t="s">
        <v>488</v>
      </c>
      <c r="B21" s="21" t="s">
        <v>487</v>
      </c>
      <c r="C21" s="21" t="s">
        <v>489</v>
      </c>
      <c r="D21" s="24">
        <v>950000</v>
      </c>
      <c r="E21" s="22">
        <v>4813.1750000000002</v>
      </c>
      <c r="F21" s="23">
        <v>2.1966881396606199</v>
      </c>
    </row>
    <row r="22" spans="1:6" x14ac:dyDescent="0.2">
      <c r="A22" s="21" t="s">
        <v>140</v>
      </c>
      <c r="B22" s="21" t="s">
        <v>139</v>
      </c>
      <c r="C22" s="21" t="s">
        <v>141</v>
      </c>
      <c r="D22" s="24">
        <v>535000</v>
      </c>
      <c r="E22" s="22">
        <v>4719.2349999999997</v>
      </c>
      <c r="F22" s="23">
        <v>2.1538148005778499</v>
      </c>
    </row>
    <row r="23" spans="1:6" x14ac:dyDescent="0.2">
      <c r="A23" s="21" t="s">
        <v>576</v>
      </c>
      <c r="B23" s="21" t="s">
        <v>575</v>
      </c>
      <c r="C23" s="21" t="s">
        <v>110</v>
      </c>
      <c r="D23" s="24">
        <v>135000</v>
      </c>
      <c r="E23" s="22">
        <v>4058.4375</v>
      </c>
      <c r="F23" s="23">
        <v>1.8522329900333701</v>
      </c>
    </row>
    <row r="24" spans="1:6" x14ac:dyDescent="0.2">
      <c r="A24" s="21" t="s">
        <v>659</v>
      </c>
      <c r="B24" s="21" t="s">
        <v>658</v>
      </c>
      <c r="C24" s="21" t="s">
        <v>141</v>
      </c>
      <c r="D24" s="24">
        <v>110000</v>
      </c>
      <c r="E24" s="22">
        <v>3903.5149999999999</v>
      </c>
      <c r="F24" s="23">
        <v>1.7815278072140099</v>
      </c>
    </row>
    <row r="25" spans="1:6" x14ac:dyDescent="0.2">
      <c r="A25" s="21" t="s">
        <v>661</v>
      </c>
      <c r="B25" s="21" t="s">
        <v>660</v>
      </c>
      <c r="C25" s="21" t="s">
        <v>170</v>
      </c>
      <c r="D25" s="24">
        <v>200000</v>
      </c>
      <c r="E25" s="22">
        <v>3884.3</v>
      </c>
      <c r="F25" s="23">
        <v>1.77275826058345</v>
      </c>
    </row>
    <row r="26" spans="1:6" x14ac:dyDescent="0.2">
      <c r="A26" s="21" t="s">
        <v>96</v>
      </c>
      <c r="B26" s="21" t="s">
        <v>95</v>
      </c>
      <c r="C26" s="21" t="s">
        <v>78</v>
      </c>
      <c r="D26" s="24">
        <v>500000</v>
      </c>
      <c r="E26" s="22">
        <v>3761.75</v>
      </c>
      <c r="F26" s="23">
        <v>1.71682758457117</v>
      </c>
    </row>
    <row r="27" spans="1:6" x14ac:dyDescent="0.2">
      <c r="A27" s="21" t="s">
        <v>250</v>
      </c>
      <c r="B27" s="21" t="s">
        <v>249</v>
      </c>
      <c r="C27" s="21" t="s">
        <v>170</v>
      </c>
      <c r="D27" s="24">
        <v>419853</v>
      </c>
      <c r="E27" s="22">
        <v>3676.6527209999999</v>
      </c>
      <c r="F27" s="23">
        <v>1.6779899808071901</v>
      </c>
    </row>
    <row r="28" spans="1:6" x14ac:dyDescent="0.2">
      <c r="A28" s="21" t="s">
        <v>94</v>
      </c>
      <c r="B28" s="21" t="s">
        <v>93</v>
      </c>
      <c r="C28" s="21" t="s">
        <v>78</v>
      </c>
      <c r="D28" s="24">
        <v>350000</v>
      </c>
      <c r="E28" s="22">
        <v>3665.2</v>
      </c>
      <c r="F28" s="23">
        <v>1.67276306585239</v>
      </c>
    </row>
    <row r="29" spans="1:6" x14ac:dyDescent="0.2">
      <c r="A29" s="21" t="s">
        <v>185</v>
      </c>
      <c r="B29" s="21" t="s">
        <v>184</v>
      </c>
      <c r="C29" s="21" t="s">
        <v>154</v>
      </c>
      <c r="D29" s="24">
        <v>90000</v>
      </c>
      <c r="E29" s="22">
        <v>3291.93</v>
      </c>
      <c r="F29" s="23">
        <v>1.50240612227749</v>
      </c>
    </row>
    <row r="30" spans="1:6" x14ac:dyDescent="0.2">
      <c r="A30" s="21" t="s">
        <v>115</v>
      </c>
      <c r="B30" s="21" t="s">
        <v>114</v>
      </c>
      <c r="C30" s="21" t="s">
        <v>116</v>
      </c>
      <c r="D30" s="24">
        <v>1625000</v>
      </c>
      <c r="E30" s="22">
        <v>3274.375</v>
      </c>
      <c r="F30" s="23">
        <v>1.49439418415105</v>
      </c>
    </row>
    <row r="31" spans="1:6" x14ac:dyDescent="0.2">
      <c r="A31" s="21" t="s">
        <v>319</v>
      </c>
      <c r="B31" s="21" t="s">
        <v>318</v>
      </c>
      <c r="C31" s="21" t="s">
        <v>141</v>
      </c>
      <c r="D31" s="24">
        <v>3200000</v>
      </c>
      <c r="E31" s="22">
        <v>3208</v>
      </c>
      <c r="F31" s="23">
        <v>1.46410125375272</v>
      </c>
    </row>
    <row r="32" spans="1:6" x14ac:dyDescent="0.2">
      <c r="A32" s="21" t="s">
        <v>138</v>
      </c>
      <c r="B32" s="21" t="s">
        <v>137</v>
      </c>
      <c r="C32" s="21" t="s">
        <v>89</v>
      </c>
      <c r="D32" s="24">
        <v>25000</v>
      </c>
      <c r="E32" s="22">
        <v>3150.0875000000001</v>
      </c>
      <c r="F32" s="23">
        <v>1.4376705293581</v>
      </c>
    </row>
    <row r="33" spans="1:9" x14ac:dyDescent="0.2">
      <c r="A33" s="21" t="s">
        <v>388</v>
      </c>
      <c r="B33" s="21" t="s">
        <v>387</v>
      </c>
      <c r="C33" s="21" t="s">
        <v>107</v>
      </c>
      <c r="D33" s="24">
        <v>115000</v>
      </c>
      <c r="E33" s="22">
        <v>3042.2674999999999</v>
      </c>
      <c r="F33" s="23">
        <v>1.3884624878432501</v>
      </c>
    </row>
    <row r="34" spans="1:9" x14ac:dyDescent="0.2">
      <c r="A34" s="21" t="s">
        <v>480</v>
      </c>
      <c r="B34" s="21" t="s">
        <v>479</v>
      </c>
      <c r="C34" s="21" t="s">
        <v>83</v>
      </c>
      <c r="D34" s="24">
        <v>365000</v>
      </c>
      <c r="E34" s="22">
        <v>2816.8874999999998</v>
      </c>
      <c r="F34" s="23">
        <v>1.28560115973515</v>
      </c>
    </row>
    <row r="35" spans="1:9" x14ac:dyDescent="0.2">
      <c r="A35" s="21" t="s">
        <v>509</v>
      </c>
      <c r="B35" s="21" t="s">
        <v>508</v>
      </c>
      <c r="C35" s="21" t="s">
        <v>380</v>
      </c>
      <c r="D35" s="24">
        <v>500000</v>
      </c>
      <c r="E35" s="22">
        <v>2664.75</v>
      </c>
      <c r="F35" s="23">
        <v>1.21616702491819</v>
      </c>
    </row>
    <row r="36" spans="1:9" x14ac:dyDescent="0.2">
      <c r="A36" s="21" t="s">
        <v>156</v>
      </c>
      <c r="B36" s="21" t="s">
        <v>155</v>
      </c>
      <c r="C36" s="21" t="s">
        <v>116</v>
      </c>
      <c r="D36" s="24">
        <v>68000</v>
      </c>
      <c r="E36" s="22">
        <v>2262.36</v>
      </c>
      <c r="F36" s="23">
        <v>1.0325199851745701</v>
      </c>
    </row>
    <row r="37" spans="1:9" x14ac:dyDescent="0.2">
      <c r="A37" s="21" t="s">
        <v>153</v>
      </c>
      <c r="B37" s="21" t="s">
        <v>152</v>
      </c>
      <c r="C37" s="21" t="s">
        <v>154</v>
      </c>
      <c r="D37" s="24">
        <v>725000</v>
      </c>
      <c r="E37" s="22">
        <v>1939.375</v>
      </c>
      <c r="F37" s="23">
        <v>0.88511264619597496</v>
      </c>
    </row>
    <row r="38" spans="1:9" x14ac:dyDescent="0.2">
      <c r="A38" s="21" t="s">
        <v>650</v>
      </c>
      <c r="B38" s="21" t="s">
        <v>649</v>
      </c>
      <c r="C38" s="21" t="s">
        <v>154</v>
      </c>
      <c r="D38" s="24">
        <v>317957</v>
      </c>
      <c r="E38" s="22">
        <v>1835.7247400000001</v>
      </c>
      <c r="F38" s="23">
        <v>0.83780763509317102</v>
      </c>
    </row>
    <row r="39" spans="1:9" x14ac:dyDescent="0.2">
      <c r="A39" s="21" t="s">
        <v>331</v>
      </c>
      <c r="B39" s="21" t="s">
        <v>330</v>
      </c>
      <c r="C39" s="21" t="s">
        <v>113</v>
      </c>
      <c r="D39" s="24">
        <v>2000000</v>
      </c>
      <c r="E39" s="22">
        <v>1794</v>
      </c>
      <c r="F39" s="23">
        <v>0.81876485325199</v>
      </c>
    </row>
    <row r="40" spans="1:9" x14ac:dyDescent="0.2">
      <c r="A40" s="21" t="s">
        <v>574</v>
      </c>
      <c r="B40" s="21" t="s">
        <v>573</v>
      </c>
      <c r="C40" s="21" t="s">
        <v>162</v>
      </c>
      <c r="D40" s="24">
        <v>375000</v>
      </c>
      <c r="E40" s="22">
        <v>1691.25</v>
      </c>
      <c r="F40" s="23">
        <v>0.77187071240937999</v>
      </c>
    </row>
    <row r="41" spans="1:9" x14ac:dyDescent="0.2">
      <c r="A41" s="21" t="s">
        <v>627</v>
      </c>
      <c r="B41" s="21" t="s">
        <v>626</v>
      </c>
      <c r="C41" s="21" t="s">
        <v>110</v>
      </c>
      <c r="D41" s="24">
        <v>90839</v>
      </c>
      <c r="E41" s="22">
        <v>1358.906021</v>
      </c>
      <c r="F41" s="23">
        <v>0.62019202277999497</v>
      </c>
    </row>
    <row r="42" spans="1:9" x14ac:dyDescent="0.2">
      <c r="A42" s="21" t="s">
        <v>670</v>
      </c>
      <c r="B42" s="21" t="s">
        <v>669</v>
      </c>
      <c r="C42" s="21" t="s">
        <v>141</v>
      </c>
      <c r="D42" s="24">
        <v>285000</v>
      </c>
      <c r="E42" s="22">
        <v>1269.8175000000001</v>
      </c>
      <c r="F42" s="23">
        <v>0.579532853424921</v>
      </c>
    </row>
    <row r="43" spans="1:9" x14ac:dyDescent="0.2">
      <c r="A43" s="21" t="s">
        <v>676</v>
      </c>
      <c r="B43" s="21" t="s">
        <v>675</v>
      </c>
      <c r="C43" s="21" t="s">
        <v>615</v>
      </c>
      <c r="D43" s="24">
        <v>700000</v>
      </c>
      <c r="E43" s="22">
        <v>1198.75</v>
      </c>
      <c r="F43" s="23">
        <v>0.54709830983044805</v>
      </c>
    </row>
    <row r="44" spans="1:9" x14ac:dyDescent="0.2">
      <c r="A44" s="21" t="s">
        <v>316</v>
      </c>
      <c r="B44" s="21" t="s">
        <v>315</v>
      </c>
      <c r="C44" s="21" t="s">
        <v>317</v>
      </c>
      <c r="D44" s="24">
        <v>80012</v>
      </c>
      <c r="E44" s="22">
        <v>936.1404</v>
      </c>
      <c r="F44" s="23">
        <v>0.42724573981564101</v>
      </c>
    </row>
    <row r="45" spans="1:9" x14ac:dyDescent="0.2">
      <c r="A45" s="21" t="s">
        <v>696</v>
      </c>
      <c r="B45" s="21" t="s">
        <v>695</v>
      </c>
      <c r="C45" s="21" t="s">
        <v>322</v>
      </c>
      <c r="D45" s="24">
        <v>90752</v>
      </c>
      <c r="E45" s="22">
        <v>793.716992</v>
      </c>
      <c r="F45" s="23">
        <v>0.36224502590774299</v>
      </c>
    </row>
    <row r="46" spans="1:9" x14ac:dyDescent="0.2">
      <c r="A46" s="21" t="s">
        <v>698</v>
      </c>
      <c r="B46" s="21" t="s">
        <v>697</v>
      </c>
      <c r="C46" s="21" t="s">
        <v>532</v>
      </c>
      <c r="D46" s="24">
        <v>155753</v>
      </c>
      <c r="E46" s="22">
        <v>769.41981999999996</v>
      </c>
      <c r="F46" s="23">
        <v>0.35115602341776597</v>
      </c>
    </row>
    <row r="47" spans="1:9" x14ac:dyDescent="0.2">
      <c r="A47" s="21" t="s">
        <v>700</v>
      </c>
      <c r="B47" s="21" t="s">
        <v>699</v>
      </c>
      <c r="C47" s="21" t="s">
        <v>322</v>
      </c>
      <c r="D47" s="24">
        <v>250000</v>
      </c>
      <c r="E47" s="22">
        <v>670.125</v>
      </c>
      <c r="F47" s="23">
        <v>0.30583879447351697</v>
      </c>
    </row>
    <row r="48" spans="1:9" x14ac:dyDescent="0.2">
      <c r="A48" s="20" t="s">
        <v>24</v>
      </c>
      <c r="B48" s="20"/>
      <c r="C48" s="20"/>
      <c r="D48" s="20"/>
      <c r="E48" s="25">
        <f>SUM(E7:E47)</f>
        <v>206938.20112199997</v>
      </c>
      <c r="F48" s="26">
        <f>SUM(F7:F47)</f>
        <v>94.444663251886851</v>
      </c>
      <c r="G48" s="14"/>
      <c r="H48" s="14"/>
      <c r="I48" s="14"/>
    </row>
    <row r="49" spans="1:9" x14ac:dyDescent="0.2">
      <c r="A49" s="21"/>
      <c r="B49" s="21"/>
      <c r="C49" s="21"/>
      <c r="D49" s="21"/>
      <c r="E49" s="22"/>
      <c r="F49" s="23"/>
    </row>
    <row r="50" spans="1:9" x14ac:dyDescent="0.2">
      <c r="A50" s="20" t="s">
        <v>27</v>
      </c>
      <c r="B50" s="20"/>
      <c r="C50" s="20"/>
      <c r="D50" s="20"/>
      <c r="E50" s="25">
        <f>E48</f>
        <v>206938.20112199997</v>
      </c>
      <c r="F50" s="26">
        <f>F48</f>
        <v>94.444663251886851</v>
      </c>
      <c r="G50" s="14"/>
      <c r="H50" s="14"/>
      <c r="I50" s="14"/>
    </row>
    <row r="51" spans="1:9" x14ac:dyDescent="0.2">
      <c r="A51" s="20"/>
      <c r="B51" s="20"/>
      <c r="C51" s="20"/>
      <c r="D51" s="20"/>
      <c r="E51" s="25"/>
      <c r="F51" s="26"/>
      <c r="G51" s="14"/>
      <c r="H51" s="14"/>
      <c r="I51" s="14"/>
    </row>
    <row r="52" spans="1:9" x14ac:dyDescent="0.2">
      <c r="A52" s="20" t="s">
        <v>29</v>
      </c>
      <c r="B52" s="20"/>
      <c r="C52" s="20"/>
      <c r="D52" s="20"/>
      <c r="E52" s="25">
        <f>E54-(E48)</f>
        <v>12172.327728200034</v>
      </c>
      <c r="F52" s="26">
        <f>F54-(F48)</f>
        <v>5.5553367481131488</v>
      </c>
      <c r="G52" s="14"/>
      <c r="H52" s="14"/>
      <c r="I52" s="14"/>
    </row>
    <row r="53" spans="1:9" x14ac:dyDescent="0.2">
      <c r="A53" s="20"/>
      <c r="B53" s="20"/>
      <c r="C53" s="20"/>
      <c r="D53" s="20"/>
      <c r="E53" s="25"/>
      <c r="F53" s="26"/>
      <c r="G53" s="14"/>
      <c r="H53" s="14"/>
      <c r="I53" s="14"/>
    </row>
    <row r="54" spans="1:9" x14ac:dyDescent="0.2">
      <c r="A54" s="27" t="s">
        <v>28</v>
      </c>
      <c r="B54" s="27"/>
      <c r="C54" s="27"/>
      <c r="D54" s="27"/>
      <c r="E54" s="28">
        <v>219110.5288502</v>
      </c>
      <c r="F54" s="29">
        <v>100</v>
      </c>
      <c r="G54" s="14"/>
      <c r="H54" s="14"/>
      <c r="I54" s="14"/>
    </row>
    <row r="56" spans="1:9" x14ac:dyDescent="0.2">
      <c r="A56" s="14" t="s">
        <v>31</v>
      </c>
    </row>
    <row r="57" spans="1:9" x14ac:dyDescent="0.2">
      <c r="A57" s="14" t="s">
        <v>32</v>
      </c>
    </row>
    <row r="58" spans="1:9" x14ac:dyDescent="0.2">
      <c r="A58" s="14" t="s">
        <v>33</v>
      </c>
      <c r="B58" s="14"/>
      <c r="C58" s="30" t="s">
        <v>834</v>
      </c>
      <c r="D58" s="14" t="s">
        <v>1184</v>
      </c>
    </row>
    <row r="59" spans="1:9" x14ac:dyDescent="0.2">
      <c r="A59" s="7" t="s">
        <v>54</v>
      </c>
      <c r="C59" s="31">
        <v>93.194800000000001</v>
      </c>
      <c r="D59" s="31">
        <v>120.7414</v>
      </c>
    </row>
    <row r="60" spans="1:9" x14ac:dyDescent="0.2">
      <c r="A60" s="7" t="s">
        <v>72</v>
      </c>
      <c r="C60" s="31">
        <v>34.561599999999999</v>
      </c>
      <c r="D60" s="31">
        <v>41.231999999999999</v>
      </c>
    </row>
    <row r="61" spans="1:9" x14ac:dyDescent="0.2">
      <c r="A61" s="7" t="s">
        <v>55</v>
      </c>
      <c r="C61" s="31">
        <v>105.2007</v>
      </c>
      <c r="D61" s="31">
        <v>136.9845</v>
      </c>
    </row>
    <row r="62" spans="1:9" x14ac:dyDescent="0.2">
      <c r="A62" s="7" t="s">
        <v>73</v>
      </c>
      <c r="C62" s="31">
        <v>41.098399999999998</v>
      </c>
      <c r="D62" s="31">
        <v>49.167499999999997</v>
      </c>
    </row>
    <row r="63" spans="1:9" x14ac:dyDescent="0.2">
      <c r="C63" s="31"/>
      <c r="D63" s="31"/>
    </row>
    <row r="64" spans="1:9" x14ac:dyDescent="0.2">
      <c r="A64" s="7" t="s">
        <v>835</v>
      </c>
    </row>
    <row r="66" spans="1:4" x14ac:dyDescent="0.2">
      <c r="A66" s="14" t="s">
        <v>35</v>
      </c>
    </row>
    <row r="67" spans="1:4" x14ac:dyDescent="0.2">
      <c r="A67" s="124" t="s">
        <v>36</v>
      </c>
      <c r="B67" s="125"/>
      <c r="C67" s="32" t="s">
        <v>37</v>
      </c>
    </row>
    <row r="68" spans="1:4" x14ac:dyDescent="0.2">
      <c r="A68" s="120" t="s">
        <v>72</v>
      </c>
      <c r="B68" s="121"/>
      <c r="C68" s="33">
        <v>3.15</v>
      </c>
    </row>
    <row r="69" spans="1:4" x14ac:dyDescent="0.2">
      <c r="A69" s="120" t="s">
        <v>73</v>
      </c>
      <c r="B69" s="121"/>
      <c r="C69" s="33">
        <v>3.85</v>
      </c>
    </row>
    <row r="70" spans="1:4" x14ac:dyDescent="0.2">
      <c r="A70" s="7" t="s">
        <v>38</v>
      </c>
    </row>
    <row r="71" spans="1:4" x14ac:dyDescent="0.2">
      <c r="A71" s="7" t="s">
        <v>39</v>
      </c>
    </row>
    <row r="73" spans="1:4" x14ac:dyDescent="0.2">
      <c r="A73" s="14" t="s">
        <v>276</v>
      </c>
      <c r="D73" s="49">
        <v>0.1137</v>
      </c>
    </row>
    <row r="75" spans="1:4" x14ac:dyDescent="0.2">
      <c r="A75" s="129" t="s">
        <v>820</v>
      </c>
      <c r="B75" s="129"/>
      <c r="C75" s="129"/>
      <c r="D75" s="30" t="s">
        <v>41</v>
      </c>
    </row>
    <row r="77" spans="1:4" x14ac:dyDescent="0.2">
      <c r="A77" s="14" t="s">
        <v>794</v>
      </c>
    </row>
    <row r="78" spans="1:4" x14ac:dyDescent="0.2">
      <c r="A78" s="52"/>
    </row>
    <row r="79" spans="1:4" x14ac:dyDescent="0.2">
      <c r="A79" s="53" t="s">
        <v>789</v>
      </c>
    </row>
    <row r="80" spans="1:4" x14ac:dyDescent="0.2">
      <c r="A80" s="54"/>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3" t="s">
        <v>806</v>
      </c>
    </row>
    <row r="94" spans="1:1" x14ac:dyDescent="0.2">
      <c r="A94" s="55"/>
    </row>
    <row r="95" spans="1:1" x14ac:dyDescent="0.2">
      <c r="A95" s="53" t="s">
        <v>790</v>
      </c>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sheetData>
  <mergeCells count="5">
    <mergeCell ref="A1:F1"/>
    <mergeCell ref="A67:B67"/>
    <mergeCell ref="A68:B68"/>
    <mergeCell ref="A69:B69"/>
    <mergeCell ref="A75:C75"/>
  </mergeCells>
  <conditionalFormatting sqref="F2:F3 F210:F65538">
    <cfRule type="cellIs" dxfId="34" priority="2" stopIfTrue="1" operator="between">
      <formula>0.009</formula>
      <formula>-0.009</formula>
    </cfRule>
  </conditionalFormatting>
  <conditionalFormatting sqref="F5:F109">
    <cfRule type="cellIs" dxfId="33" priority="1" stopIfTrue="1" operator="between">
      <formula>0.009</formula>
      <formula>-0.009</formula>
    </cfRule>
  </conditionalFormatting>
  <hyperlinks>
    <hyperlink ref="A78"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scale="49"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3"/>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3.140625" style="7" bestFit="1" customWidth="1"/>
    <col min="3" max="3" width="25.57031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122" t="s">
        <v>21</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77</v>
      </c>
      <c r="B7" s="21" t="s">
        <v>76</v>
      </c>
      <c r="C7" s="21" t="s">
        <v>78</v>
      </c>
      <c r="D7" s="24">
        <v>129196</v>
      </c>
      <c r="E7" s="22">
        <v>1412.4998680000001</v>
      </c>
      <c r="F7" s="23">
        <v>6.0833835582490501</v>
      </c>
    </row>
    <row r="8" spans="1:6" x14ac:dyDescent="0.2">
      <c r="A8" s="21" t="s">
        <v>80</v>
      </c>
      <c r="B8" s="21" t="s">
        <v>79</v>
      </c>
      <c r="C8" s="21" t="s">
        <v>78</v>
      </c>
      <c r="D8" s="24">
        <v>64399</v>
      </c>
      <c r="E8" s="22">
        <v>932.43312100000003</v>
      </c>
      <c r="F8" s="23">
        <v>4.0158221929534701</v>
      </c>
    </row>
    <row r="9" spans="1:6" x14ac:dyDescent="0.2">
      <c r="A9" s="21" t="s">
        <v>82</v>
      </c>
      <c r="B9" s="21" t="s">
        <v>81</v>
      </c>
      <c r="C9" s="21" t="s">
        <v>83</v>
      </c>
      <c r="D9" s="24">
        <v>22881</v>
      </c>
      <c r="E9" s="22">
        <v>861.21795899999995</v>
      </c>
      <c r="F9" s="23">
        <v>3.7091112647448399</v>
      </c>
    </row>
    <row r="10" spans="1:6" x14ac:dyDescent="0.2">
      <c r="A10" s="21" t="s">
        <v>91</v>
      </c>
      <c r="B10" s="21" t="s">
        <v>90</v>
      </c>
      <c r="C10" s="21" t="s">
        <v>92</v>
      </c>
      <c r="D10" s="24">
        <v>28303</v>
      </c>
      <c r="E10" s="22">
        <v>841.08025099999998</v>
      </c>
      <c r="F10" s="23">
        <v>3.6223817686766502</v>
      </c>
    </row>
    <row r="11" spans="1:6" x14ac:dyDescent="0.2">
      <c r="A11" s="21" t="s">
        <v>106</v>
      </c>
      <c r="B11" s="21" t="s">
        <v>105</v>
      </c>
      <c r="C11" s="21" t="s">
        <v>107</v>
      </c>
      <c r="D11" s="24">
        <v>363066</v>
      </c>
      <c r="E11" s="22">
        <v>661.14318600000001</v>
      </c>
      <c r="F11" s="23">
        <v>2.8474251067050602</v>
      </c>
    </row>
    <row r="12" spans="1:6" x14ac:dyDescent="0.2">
      <c r="A12" s="21" t="s">
        <v>578</v>
      </c>
      <c r="B12" s="21" t="s">
        <v>577</v>
      </c>
      <c r="C12" s="21" t="s">
        <v>124</v>
      </c>
      <c r="D12" s="24">
        <v>85841</v>
      </c>
      <c r="E12" s="22">
        <v>507.4490715</v>
      </c>
      <c r="F12" s="23">
        <v>2.1854921250950801</v>
      </c>
    </row>
    <row r="13" spans="1:6" x14ac:dyDescent="0.2">
      <c r="A13" s="21" t="s">
        <v>143</v>
      </c>
      <c r="B13" s="21" t="s">
        <v>142</v>
      </c>
      <c r="C13" s="21" t="s">
        <v>144</v>
      </c>
      <c r="D13" s="24">
        <v>77998</v>
      </c>
      <c r="E13" s="22">
        <v>494.00033300000001</v>
      </c>
      <c r="F13" s="23">
        <v>2.1275708208007802</v>
      </c>
    </row>
    <row r="14" spans="1:6" x14ac:dyDescent="0.2">
      <c r="A14" s="21" t="s">
        <v>126</v>
      </c>
      <c r="B14" s="21" t="s">
        <v>125</v>
      </c>
      <c r="C14" s="21" t="s">
        <v>127</v>
      </c>
      <c r="D14" s="24">
        <v>41938</v>
      </c>
      <c r="E14" s="22">
        <v>475.68176499999998</v>
      </c>
      <c r="F14" s="23">
        <v>2.04867603439655</v>
      </c>
    </row>
    <row r="15" spans="1:6" x14ac:dyDescent="0.2">
      <c r="A15" s="21" t="s">
        <v>88</v>
      </c>
      <c r="B15" s="21" t="s">
        <v>87</v>
      </c>
      <c r="C15" s="21" t="s">
        <v>89</v>
      </c>
      <c r="D15" s="24">
        <v>47881</v>
      </c>
      <c r="E15" s="22">
        <v>475.36256800000001</v>
      </c>
      <c r="F15" s="23">
        <v>2.04730131017488</v>
      </c>
    </row>
    <row r="16" spans="1:6" x14ac:dyDescent="0.2">
      <c r="A16" s="21" t="s">
        <v>592</v>
      </c>
      <c r="B16" s="21" t="s">
        <v>591</v>
      </c>
      <c r="C16" s="21" t="s">
        <v>317</v>
      </c>
      <c r="D16" s="24">
        <v>31199</v>
      </c>
      <c r="E16" s="22">
        <v>460.45044150000001</v>
      </c>
      <c r="F16" s="23">
        <v>1.98307745626608</v>
      </c>
    </row>
    <row r="17" spans="1:9" x14ac:dyDescent="0.2">
      <c r="A17" s="21" t="s">
        <v>85</v>
      </c>
      <c r="B17" s="21" t="s">
        <v>84</v>
      </c>
      <c r="C17" s="21" t="s">
        <v>86</v>
      </c>
      <c r="D17" s="24">
        <v>29053</v>
      </c>
      <c r="E17" s="22">
        <v>435.22846650000002</v>
      </c>
      <c r="F17" s="23">
        <v>1.87445093424111</v>
      </c>
    </row>
    <row r="18" spans="1:9" x14ac:dyDescent="0.2">
      <c r="A18" s="21" t="s">
        <v>702</v>
      </c>
      <c r="B18" s="21" t="s">
        <v>701</v>
      </c>
      <c r="C18" s="21" t="s">
        <v>136</v>
      </c>
      <c r="D18" s="24">
        <v>35918</v>
      </c>
      <c r="E18" s="22">
        <v>393.733116</v>
      </c>
      <c r="F18" s="23">
        <v>1.6957379030442199</v>
      </c>
    </row>
    <row r="19" spans="1:9" x14ac:dyDescent="0.2">
      <c r="A19" s="21" t="s">
        <v>694</v>
      </c>
      <c r="B19" s="21" t="s">
        <v>693</v>
      </c>
      <c r="C19" s="21" t="s">
        <v>104</v>
      </c>
      <c r="D19" s="24">
        <v>9805</v>
      </c>
      <c r="E19" s="22">
        <v>254.98883000000001</v>
      </c>
      <c r="F19" s="23">
        <v>1.0981911510940801</v>
      </c>
    </row>
    <row r="20" spans="1:9" x14ac:dyDescent="0.2">
      <c r="A20" s="21" t="s">
        <v>617</v>
      </c>
      <c r="B20" s="21" t="s">
        <v>616</v>
      </c>
      <c r="C20" s="21" t="s">
        <v>322</v>
      </c>
      <c r="D20" s="24">
        <v>12937</v>
      </c>
      <c r="E20" s="22">
        <v>236.35899000000001</v>
      </c>
      <c r="F20" s="23">
        <v>1.0179557720215999</v>
      </c>
    </row>
    <row r="21" spans="1:9" x14ac:dyDescent="0.2">
      <c r="A21" s="21" t="s">
        <v>501</v>
      </c>
      <c r="B21" s="21" t="s">
        <v>500</v>
      </c>
      <c r="C21" s="21" t="s">
        <v>322</v>
      </c>
      <c r="D21" s="24">
        <v>5805</v>
      </c>
      <c r="E21" s="22">
        <v>216.90962999999999</v>
      </c>
      <c r="F21" s="23">
        <v>0.934190867314038</v>
      </c>
    </row>
    <row r="22" spans="1:9" x14ac:dyDescent="0.2">
      <c r="A22" s="21" t="s">
        <v>129</v>
      </c>
      <c r="B22" s="21" t="s">
        <v>128</v>
      </c>
      <c r="C22" s="21" t="s">
        <v>130</v>
      </c>
      <c r="D22" s="24">
        <v>2970</v>
      </c>
      <c r="E22" s="22">
        <v>188.79696000000001</v>
      </c>
      <c r="F22" s="23">
        <v>0.81311464045489201</v>
      </c>
    </row>
    <row r="23" spans="1:9" x14ac:dyDescent="0.2">
      <c r="A23" s="21" t="s">
        <v>309</v>
      </c>
      <c r="B23" s="21" t="s">
        <v>308</v>
      </c>
      <c r="C23" s="21" t="s">
        <v>310</v>
      </c>
      <c r="D23" s="24">
        <v>33643</v>
      </c>
      <c r="E23" s="22">
        <v>188.48490749999999</v>
      </c>
      <c r="F23" s="23">
        <v>0.81177068631314897</v>
      </c>
    </row>
    <row r="24" spans="1:9" x14ac:dyDescent="0.2">
      <c r="A24" s="21" t="s">
        <v>586</v>
      </c>
      <c r="B24" s="21" t="s">
        <v>585</v>
      </c>
      <c r="C24" s="21" t="s">
        <v>130</v>
      </c>
      <c r="D24" s="24">
        <v>17543</v>
      </c>
      <c r="E24" s="22">
        <v>143.83505700000001</v>
      </c>
      <c r="F24" s="23">
        <v>0.619471789468241</v>
      </c>
    </row>
    <row r="25" spans="1:9" x14ac:dyDescent="0.2">
      <c r="A25" s="20" t="s">
        <v>24</v>
      </c>
      <c r="B25" s="20"/>
      <c r="C25" s="20"/>
      <c r="D25" s="20"/>
      <c r="E25" s="25">
        <f>SUM(E7:E24)</f>
        <v>9179.6545210000004</v>
      </c>
      <c r="F25" s="26">
        <f>SUM(F7:F24)</f>
        <v>39.535125382013767</v>
      </c>
      <c r="G25" s="14"/>
      <c r="H25" s="14"/>
      <c r="I25" s="14"/>
    </row>
    <row r="26" spans="1:9" x14ac:dyDescent="0.2">
      <c r="A26" s="21"/>
      <c r="B26" s="21"/>
      <c r="C26" s="21"/>
      <c r="D26" s="21"/>
      <c r="E26" s="22"/>
      <c r="F26" s="23"/>
    </row>
    <row r="27" spans="1:9" x14ac:dyDescent="0.2">
      <c r="A27" s="20" t="s">
        <v>353</v>
      </c>
      <c r="B27" s="21"/>
      <c r="C27" s="21"/>
      <c r="D27" s="21"/>
      <c r="E27" s="22"/>
      <c r="F27" s="23"/>
    </row>
    <row r="28" spans="1:9" x14ac:dyDescent="0.2">
      <c r="A28" s="21" t="s">
        <v>704</v>
      </c>
      <c r="B28" s="21" t="s">
        <v>703</v>
      </c>
      <c r="C28" s="21" t="s">
        <v>356</v>
      </c>
      <c r="D28" s="24">
        <v>127000</v>
      </c>
      <c r="E28" s="22">
        <v>2579.1920359999999</v>
      </c>
      <c r="F28" s="23">
        <v>11.1081174454094</v>
      </c>
    </row>
    <row r="29" spans="1:9" x14ac:dyDescent="0.2">
      <c r="A29" s="21" t="s">
        <v>706</v>
      </c>
      <c r="B29" s="21" t="s">
        <v>705</v>
      </c>
      <c r="C29" s="21" t="s">
        <v>356</v>
      </c>
      <c r="D29" s="24">
        <v>35120</v>
      </c>
      <c r="E29" s="22">
        <v>1789.99629</v>
      </c>
      <c r="F29" s="23">
        <v>7.7091929327619502</v>
      </c>
    </row>
    <row r="30" spans="1:9" x14ac:dyDescent="0.2">
      <c r="A30" s="21" t="s">
        <v>442</v>
      </c>
      <c r="B30" s="21" t="s">
        <v>441</v>
      </c>
      <c r="C30" s="21" t="s">
        <v>86</v>
      </c>
      <c r="D30" s="24">
        <v>30700</v>
      </c>
      <c r="E30" s="22">
        <v>993.43543339999997</v>
      </c>
      <c r="F30" s="23">
        <v>4.2785482099086298</v>
      </c>
    </row>
    <row r="31" spans="1:9" x14ac:dyDescent="0.2">
      <c r="A31" s="21" t="s">
        <v>708</v>
      </c>
      <c r="B31" s="21" t="s">
        <v>707</v>
      </c>
      <c r="C31" s="21" t="s">
        <v>144</v>
      </c>
      <c r="D31" s="24">
        <v>111800</v>
      </c>
      <c r="E31" s="22">
        <v>625.78914429999998</v>
      </c>
      <c r="F31" s="23">
        <v>2.6951615908861499</v>
      </c>
    </row>
    <row r="32" spans="1:9" x14ac:dyDescent="0.2">
      <c r="A32" s="21" t="s">
        <v>710</v>
      </c>
      <c r="B32" s="21" t="s">
        <v>709</v>
      </c>
      <c r="C32" s="21" t="s">
        <v>356</v>
      </c>
      <c r="D32" s="24">
        <v>5196</v>
      </c>
      <c r="E32" s="22">
        <v>588.15344359999995</v>
      </c>
      <c r="F32" s="23">
        <v>2.5330713790366199</v>
      </c>
    </row>
    <row r="33" spans="1:6" x14ac:dyDescent="0.2">
      <c r="A33" s="21" t="s">
        <v>365</v>
      </c>
      <c r="B33" s="21" t="s">
        <v>364</v>
      </c>
      <c r="C33" s="21" t="s">
        <v>89</v>
      </c>
      <c r="D33" s="24">
        <v>3755</v>
      </c>
      <c r="E33" s="22">
        <v>541.17319129999998</v>
      </c>
      <c r="F33" s="23">
        <v>2.3307358596649301</v>
      </c>
    </row>
    <row r="34" spans="1:6" x14ac:dyDescent="0.2">
      <c r="A34" s="21" t="s">
        <v>712</v>
      </c>
      <c r="B34" s="21" t="s">
        <v>711</v>
      </c>
      <c r="C34" s="21" t="s">
        <v>107</v>
      </c>
      <c r="D34" s="24">
        <v>3193300</v>
      </c>
      <c r="E34" s="22">
        <v>488.54653189999999</v>
      </c>
      <c r="F34" s="23">
        <v>2.10408227776206</v>
      </c>
    </row>
    <row r="35" spans="1:6" x14ac:dyDescent="0.2">
      <c r="A35" s="21" t="s">
        <v>440</v>
      </c>
      <c r="B35" s="21" t="s">
        <v>439</v>
      </c>
      <c r="C35" s="21" t="s">
        <v>107</v>
      </c>
      <c r="D35" s="24">
        <v>65104</v>
      </c>
      <c r="E35" s="22">
        <v>487.15537899999998</v>
      </c>
      <c r="F35" s="23">
        <v>2.09809083176579</v>
      </c>
    </row>
    <row r="36" spans="1:6" x14ac:dyDescent="0.2">
      <c r="A36" s="21" t="s">
        <v>714</v>
      </c>
      <c r="B36" s="21" t="s">
        <v>713</v>
      </c>
      <c r="C36" s="21" t="s">
        <v>78</v>
      </c>
      <c r="D36" s="24">
        <v>885100</v>
      </c>
      <c r="E36" s="22">
        <v>468.8248466</v>
      </c>
      <c r="F36" s="23">
        <v>2.0191445168369202</v>
      </c>
    </row>
    <row r="37" spans="1:6" x14ac:dyDescent="0.2">
      <c r="A37" s="21" t="s">
        <v>355</v>
      </c>
      <c r="B37" s="21" t="s">
        <v>354</v>
      </c>
      <c r="C37" s="21" t="s">
        <v>356</v>
      </c>
      <c r="D37" s="24">
        <v>14000</v>
      </c>
      <c r="E37" s="22">
        <v>436.15257550000001</v>
      </c>
      <c r="F37" s="23">
        <v>1.8784309059380899</v>
      </c>
    </row>
    <row r="38" spans="1:6" x14ac:dyDescent="0.2">
      <c r="A38" s="21" t="s">
        <v>716</v>
      </c>
      <c r="B38" s="21" t="s">
        <v>715</v>
      </c>
      <c r="C38" s="21" t="s">
        <v>127</v>
      </c>
      <c r="D38" s="24">
        <v>317900</v>
      </c>
      <c r="E38" s="22">
        <v>390.08253669999999</v>
      </c>
      <c r="F38" s="23">
        <v>1.6800155128374601</v>
      </c>
    </row>
    <row r="39" spans="1:6" x14ac:dyDescent="0.2">
      <c r="A39" s="21" t="s">
        <v>718</v>
      </c>
      <c r="B39" s="21" t="s">
        <v>717</v>
      </c>
      <c r="C39" s="21" t="s">
        <v>107</v>
      </c>
      <c r="D39" s="24">
        <v>32000</v>
      </c>
      <c r="E39" s="22">
        <v>361.64200080000001</v>
      </c>
      <c r="F39" s="23">
        <v>1.55752722635936</v>
      </c>
    </row>
    <row r="40" spans="1:6" x14ac:dyDescent="0.2">
      <c r="A40" s="21" t="s">
        <v>720</v>
      </c>
      <c r="B40" s="21" t="s">
        <v>719</v>
      </c>
      <c r="C40" s="21" t="s">
        <v>124</v>
      </c>
      <c r="D40" s="24">
        <v>467287</v>
      </c>
      <c r="E40" s="22">
        <v>355.90391399999999</v>
      </c>
      <c r="F40" s="23">
        <v>1.5328143158057099</v>
      </c>
    </row>
    <row r="41" spans="1:6" x14ac:dyDescent="0.2">
      <c r="A41" s="21" t="s">
        <v>722</v>
      </c>
      <c r="B41" s="21" t="s">
        <v>721</v>
      </c>
      <c r="C41" s="21" t="s">
        <v>356</v>
      </c>
      <c r="D41" s="24">
        <v>1159</v>
      </c>
      <c r="E41" s="22">
        <v>337.65622059999998</v>
      </c>
      <c r="F41" s="23">
        <v>1.45422477359025</v>
      </c>
    </row>
    <row r="42" spans="1:6" x14ac:dyDescent="0.2">
      <c r="A42" s="21" t="s">
        <v>724</v>
      </c>
      <c r="B42" s="21" t="s">
        <v>723</v>
      </c>
      <c r="C42" s="21" t="s">
        <v>162</v>
      </c>
      <c r="D42" s="24">
        <v>22075</v>
      </c>
      <c r="E42" s="22">
        <v>318.37589179999998</v>
      </c>
      <c r="F42" s="23">
        <v>1.3711878559403801</v>
      </c>
    </row>
    <row r="43" spans="1:6" x14ac:dyDescent="0.2">
      <c r="A43" s="21" t="s">
        <v>726</v>
      </c>
      <c r="B43" s="21" t="s">
        <v>725</v>
      </c>
      <c r="C43" s="21" t="s">
        <v>359</v>
      </c>
      <c r="D43" s="24">
        <v>8735</v>
      </c>
      <c r="E43" s="22">
        <v>289.71856100000002</v>
      </c>
      <c r="F43" s="23">
        <v>1.24776587271651</v>
      </c>
    </row>
    <row r="44" spans="1:6" x14ac:dyDescent="0.2">
      <c r="A44" s="21" t="s">
        <v>728</v>
      </c>
      <c r="B44" s="21" t="s">
        <v>727</v>
      </c>
      <c r="C44" s="21" t="s">
        <v>78</v>
      </c>
      <c r="D44" s="24">
        <v>12400</v>
      </c>
      <c r="E44" s="22">
        <v>275.9845133</v>
      </c>
      <c r="F44" s="23">
        <v>1.1886157928763701</v>
      </c>
    </row>
    <row r="45" spans="1:6" x14ac:dyDescent="0.2">
      <c r="A45" s="21" t="s">
        <v>730</v>
      </c>
      <c r="B45" s="21" t="s">
        <v>729</v>
      </c>
      <c r="C45" s="21" t="s">
        <v>124</v>
      </c>
      <c r="D45" s="24">
        <v>4304</v>
      </c>
      <c r="E45" s="22">
        <v>254.90351010000001</v>
      </c>
      <c r="F45" s="23">
        <v>1.0978236935894099</v>
      </c>
    </row>
    <row r="46" spans="1:6" x14ac:dyDescent="0.2">
      <c r="A46" s="21" t="s">
        <v>732</v>
      </c>
      <c r="B46" s="21" t="s">
        <v>731</v>
      </c>
      <c r="C46" s="21" t="s">
        <v>78</v>
      </c>
      <c r="D46" s="24">
        <v>76000</v>
      </c>
      <c r="E46" s="22">
        <v>250.54615759999999</v>
      </c>
      <c r="F46" s="23">
        <v>1.0790573579907199</v>
      </c>
    </row>
    <row r="47" spans="1:6" x14ac:dyDescent="0.2">
      <c r="A47" s="21" t="s">
        <v>734</v>
      </c>
      <c r="B47" s="21" t="s">
        <v>733</v>
      </c>
      <c r="C47" s="21" t="s">
        <v>107</v>
      </c>
      <c r="D47" s="24">
        <v>24190</v>
      </c>
      <c r="E47" s="22">
        <v>249.41623939999999</v>
      </c>
      <c r="F47" s="23">
        <v>1.0741910029872399</v>
      </c>
    </row>
    <row r="48" spans="1:6" x14ac:dyDescent="0.2">
      <c r="A48" s="21" t="s">
        <v>736</v>
      </c>
      <c r="B48" s="21" t="s">
        <v>735</v>
      </c>
      <c r="C48" s="21" t="s">
        <v>457</v>
      </c>
      <c r="D48" s="24">
        <v>857</v>
      </c>
      <c r="E48" s="22">
        <v>232.71037939999999</v>
      </c>
      <c r="F48" s="23">
        <v>1.00224186065259</v>
      </c>
    </row>
    <row r="49" spans="1:9" x14ac:dyDescent="0.2">
      <c r="A49" s="21" t="s">
        <v>738</v>
      </c>
      <c r="B49" s="21" t="s">
        <v>737</v>
      </c>
      <c r="C49" s="21" t="s">
        <v>154</v>
      </c>
      <c r="D49" s="24">
        <v>31300</v>
      </c>
      <c r="E49" s="22">
        <v>232.02389239999999</v>
      </c>
      <c r="F49" s="23">
        <v>0.99928528428514196</v>
      </c>
    </row>
    <row r="50" spans="1:9" x14ac:dyDescent="0.2">
      <c r="A50" s="21" t="s">
        <v>740</v>
      </c>
      <c r="B50" s="21" t="s">
        <v>739</v>
      </c>
      <c r="C50" s="21" t="s">
        <v>130</v>
      </c>
      <c r="D50" s="24">
        <v>351800</v>
      </c>
      <c r="E50" s="22">
        <v>229.6667425</v>
      </c>
      <c r="F50" s="23">
        <v>0.989133462489723</v>
      </c>
    </row>
    <row r="51" spans="1:9" x14ac:dyDescent="0.2">
      <c r="A51" s="21" t="s">
        <v>742</v>
      </c>
      <c r="B51" s="21" t="s">
        <v>741</v>
      </c>
      <c r="C51" s="21" t="s">
        <v>532</v>
      </c>
      <c r="D51" s="24">
        <v>30900</v>
      </c>
      <c r="E51" s="22">
        <v>218.35838530000001</v>
      </c>
      <c r="F51" s="23">
        <v>0.94043039651443705</v>
      </c>
    </row>
    <row r="52" spans="1:9" x14ac:dyDescent="0.2">
      <c r="A52" s="21" t="s">
        <v>744</v>
      </c>
      <c r="B52" s="21" t="s">
        <v>743</v>
      </c>
      <c r="C52" s="21" t="s">
        <v>78</v>
      </c>
      <c r="D52" s="24">
        <v>672000</v>
      </c>
      <c r="E52" s="22">
        <v>213.74593909999999</v>
      </c>
      <c r="F52" s="23">
        <v>0.920565418108373</v>
      </c>
    </row>
    <row r="53" spans="1:9" x14ac:dyDescent="0.2">
      <c r="A53" s="21" t="s">
        <v>746</v>
      </c>
      <c r="B53" s="21" t="s">
        <v>745</v>
      </c>
      <c r="C53" s="21" t="s">
        <v>747</v>
      </c>
      <c r="D53" s="24">
        <v>109000</v>
      </c>
      <c r="E53" s="22">
        <v>195.0514939</v>
      </c>
      <c r="F53" s="23">
        <v>0.84005179602832603</v>
      </c>
    </row>
    <row r="54" spans="1:9" x14ac:dyDescent="0.2">
      <c r="A54" s="20" t="s">
        <v>24</v>
      </c>
      <c r="B54" s="20"/>
      <c r="C54" s="20"/>
      <c r="D54" s="20"/>
      <c r="E54" s="25">
        <f>SUM(E27:E53)</f>
        <v>13404.205249500001</v>
      </c>
      <c r="F54" s="26">
        <f>SUM(F27:F53)</f>
        <v>57.729507572742534</v>
      </c>
      <c r="G54" s="14"/>
      <c r="H54" s="14"/>
      <c r="I54" s="14"/>
    </row>
    <row r="55" spans="1:9" x14ac:dyDescent="0.2">
      <c r="A55" s="21"/>
      <c r="B55" s="21"/>
      <c r="C55" s="21"/>
      <c r="D55" s="21"/>
      <c r="E55" s="22"/>
      <c r="F55" s="23"/>
    </row>
    <row r="56" spans="1:9" x14ac:dyDescent="0.2">
      <c r="A56" s="20" t="s">
        <v>27</v>
      </c>
      <c r="B56" s="20"/>
      <c r="C56" s="20"/>
      <c r="D56" s="20"/>
      <c r="E56" s="25">
        <f>E25+E54</f>
        <v>22583.859770499999</v>
      </c>
      <c r="F56" s="26">
        <f>F25+F54</f>
        <v>97.264632954756308</v>
      </c>
      <c r="G56" s="14"/>
      <c r="H56" s="14"/>
      <c r="I56" s="14"/>
    </row>
    <row r="57" spans="1:9" x14ac:dyDescent="0.2">
      <c r="A57" s="20"/>
      <c r="B57" s="20"/>
      <c r="C57" s="20"/>
      <c r="D57" s="20"/>
      <c r="E57" s="25"/>
      <c r="F57" s="26"/>
      <c r="G57" s="14"/>
      <c r="H57" s="14"/>
      <c r="I57" s="14"/>
    </row>
    <row r="58" spans="1:9" x14ac:dyDescent="0.2">
      <c r="A58" s="20" t="s">
        <v>29</v>
      </c>
      <c r="B58" s="20"/>
      <c r="C58" s="20"/>
      <c r="D58" s="20"/>
      <c r="E58" s="25">
        <f>E60-(E25+E54)</f>
        <v>635.12444239999968</v>
      </c>
      <c r="F58" s="26">
        <f>F60-(F25+F54)</f>
        <v>2.7353670452436916</v>
      </c>
      <c r="G58" s="14"/>
      <c r="H58" s="14"/>
      <c r="I58" s="14"/>
    </row>
    <row r="59" spans="1:9" x14ac:dyDescent="0.2">
      <c r="A59" s="20"/>
      <c r="B59" s="20"/>
      <c r="C59" s="20"/>
      <c r="D59" s="20"/>
      <c r="E59" s="25"/>
      <c r="F59" s="26"/>
      <c r="G59" s="14"/>
      <c r="H59" s="14"/>
      <c r="I59" s="14"/>
    </row>
    <row r="60" spans="1:9" x14ac:dyDescent="0.2">
      <c r="A60" s="27" t="s">
        <v>28</v>
      </c>
      <c r="B60" s="27"/>
      <c r="C60" s="27"/>
      <c r="D60" s="27"/>
      <c r="E60" s="28">
        <v>23218.984212899999</v>
      </c>
      <c r="F60" s="29">
        <v>100</v>
      </c>
      <c r="G60" s="14"/>
      <c r="H60" s="14"/>
      <c r="I60" s="14"/>
    </row>
    <row r="62" spans="1:9" x14ac:dyDescent="0.2">
      <c r="A62" s="14" t="s">
        <v>31</v>
      </c>
    </row>
    <row r="63" spans="1:9" x14ac:dyDescent="0.2">
      <c r="A63" s="14" t="s">
        <v>32</v>
      </c>
    </row>
    <row r="64" spans="1:9" x14ac:dyDescent="0.2">
      <c r="A64" s="14" t="s">
        <v>33</v>
      </c>
      <c r="B64" s="14"/>
      <c r="C64" s="30" t="s">
        <v>834</v>
      </c>
      <c r="D64" s="14" t="s">
        <v>1184</v>
      </c>
    </row>
    <row r="65" spans="1:4" x14ac:dyDescent="0.2">
      <c r="A65" s="7" t="s">
        <v>54</v>
      </c>
      <c r="C65" s="31">
        <v>24.026</v>
      </c>
      <c r="D65" s="31">
        <v>26.030200000000001</v>
      </c>
    </row>
    <row r="66" spans="1:4" x14ac:dyDescent="0.2">
      <c r="A66" s="7" t="s">
        <v>72</v>
      </c>
      <c r="C66" s="31">
        <v>11.6791</v>
      </c>
      <c r="D66" s="31">
        <v>12.286799999999999</v>
      </c>
    </row>
    <row r="67" spans="1:4" x14ac:dyDescent="0.2">
      <c r="A67" s="7" t="s">
        <v>55</v>
      </c>
      <c r="C67" s="31">
        <v>25.861699999999999</v>
      </c>
      <c r="D67" s="31">
        <v>28.146799999999999</v>
      </c>
    </row>
    <row r="68" spans="1:4" x14ac:dyDescent="0.2">
      <c r="A68" s="7" t="s">
        <v>73</v>
      </c>
      <c r="C68" s="31">
        <v>12.4726</v>
      </c>
      <c r="D68" s="31">
        <v>12.8912</v>
      </c>
    </row>
    <row r="69" spans="1:4" x14ac:dyDescent="0.2">
      <c r="C69" s="31"/>
      <c r="D69" s="31"/>
    </row>
    <row r="70" spans="1:4" x14ac:dyDescent="0.2">
      <c r="A70" s="7" t="s">
        <v>835</v>
      </c>
    </row>
    <row r="72" spans="1:4" x14ac:dyDescent="0.2">
      <c r="A72" s="14" t="s">
        <v>35</v>
      </c>
    </row>
    <row r="73" spans="1:4" x14ac:dyDescent="0.2">
      <c r="A73" s="124" t="s">
        <v>36</v>
      </c>
      <c r="B73" s="125"/>
      <c r="C73" s="32" t="s">
        <v>37</v>
      </c>
    </row>
    <row r="74" spans="1:4" x14ac:dyDescent="0.2">
      <c r="A74" s="120" t="s">
        <v>72</v>
      </c>
      <c r="B74" s="121"/>
      <c r="C74" s="33">
        <v>0.35</v>
      </c>
    </row>
    <row r="75" spans="1:4" x14ac:dyDescent="0.2">
      <c r="A75" s="120" t="s">
        <v>73</v>
      </c>
      <c r="B75" s="121"/>
      <c r="C75" s="33">
        <v>0.65</v>
      </c>
    </row>
    <row r="76" spans="1:4" x14ac:dyDescent="0.2">
      <c r="A76" s="7" t="s">
        <v>38</v>
      </c>
    </row>
    <row r="77" spans="1:4" x14ac:dyDescent="0.2">
      <c r="A77" s="7" t="s">
        <v>39</v>
      </c>
    </row>
    <row r="79" spans="1:4" x14ac:dyDescent="0.2">
      <c r="A79" s="14" t="s">
        <v>276</v>
      </c>
      <c r="D79" s="49">
        <v>0.96540000000000004</v>
      </c>
    </row>
    <row r="81" spans="1:4" x14ac:dyDescent="0.2">
      <c r="A81" s="129" t="s">
        <v>820</v>
      </c>
      <c r="B81" s="129"/>
      <c r="C81" s="129"/>
      <c r="D81" s="30" t="s">
        <v>41</v>
      </c>
    </row>
    <row r="83" spans="1:4" x14ac:dyDescent="0.2">
      <c r="A83" s="14" t="s">
        <v>794</v>
      </c>
    </row>
    <row r="84" spans="1:4" x14ac:dyDescent="0.2">
      <c r="A84" s="52"/>
    </row>
    <row r="85" spans="1:4" x14ac:dyDescent="0.2">
      <c r="A85" s="53" t="s">
        <v>789</v>
      </c>
    </row>
    <row r="86" spans="1:4" x14ac:dyDescent="0.2">
      <c r="A86" s="54"/>
    </row>
    <row r="87" spans="1:4" x14ac:dyDescent="0.2">
      <c r="A87" s="55"/>
    </row>
    <row r="88" spans="1:4" x14ac:dyDescent="0.2">
      <c r="A88" s="55"/>
    </row>
    <row r="89" spans="1:4" x14ac:dyDescent="0.2">
      <c r="A89" s="55"/>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3" t="s">
        <v>1357</v>
      </c>
    </row>
    <row r="100" spans="1:1" x14ac:dyDescent="0.2">
      <c r="A100" s="55"/>
    </row>
    <row r="101" spans="1:1" x14ac:dyDescent="0.2">
      <c r="A101" s="53" t="s">
        <v>790</v>
      </c>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sheetData>
  <mergeCells count="5">
    <mergeCell ref="A1:F1"/>
    <mergeCell ref="A73:B73"/>
    <mergeCell ref="A74:B74"/>
    <mergeCell ref="A75:B75"/>
    <mergeCell ref="A81:C81"/>
  </mergeCells>
  <conditionalFormatting sqref="F2:F3 F216:F65538">
    <cfRule type="cellIs" dxfId="32" priority="2" stopIfTrue="1" operator="between">
      <formula>0.009</formula>
      <formula>-0.009</formula>
    </cfRule>
  </conditionalFormatting>
  <conditionalFormatting sqref="F5:F115">
    <cfRule type="cellIs" dxfId="31" priority="1"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scale="52"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5"/>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40.28515625" style="7" customWidth="1"/>
    <col min="3" max="3" width="25.57031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customHeight="1" x14ac:dyDescent="0.2">
      <c r="A1" s="122" t="s">
        <v>823</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80</v>
      </c>
      <c r="B7" s="21" t="s">
        <v>79</v>
      </c>
      <c r="C7" s="21" t="s">
        <v>78</v>
      </c>
      <c r="D7" s="24">
        <v>490094</v>
      </c>
      <c r="E7" s="22">
        <v>7096.0710259999996</v>
      </c>
      <c r="F7" s="23">
        <v>10.923602427190101</v>
      </c>
    </row>
    <row r="8" spans="1:6" x14ac:dyDescent="0.2">
      <c r="A8" s="21" t="s">
        <v>91</v>
      </c>
      <c r="B8" s="21" t="s">
        <v>90</v>
      </c>
      <c r="C8" s="21" t="s">
        <v>92</v>
      </c>
      <c r="D8" s="24">
        <v>220196</v>
      </c>
      <c r="E8" s="22">
        <v>6543.5645320000003</v>
      </c>
      <c r="F8" s="23">
        <v>10.073080884102</v>
      </c>
    </row>
    <row r="9" spans="1:6" x14ac:dyDescent="0.2">
      <c r="A9" s="21" t="s">
        <v>77</v>
      </c>
      <c r="B9" s="21" t="s">
        <v>76</v>
      </c>
      <c r="C9" s="21" t="s">
        <v>78</v>
      </c>
      <c r="D9" s="24">
        <v>457350</v>
      </c>
      <c r="E9" s="22">
        <v>5000.2075500000001</v>
      </c>
      <c r="F9" s="23">
        <v>7.6972565705029998</v>
      </c>
    </row>
    <row r="10" spans="1:6" x14ac:dyDescent="0.2">
      <c r="A10" s="21" t="s">
        <v>85</v>
      </c>
      <c r="B10" s="21" t="s">
        <v>84</v>
      </c>
      <c r="C10" s="21" t="s">
        <v>86</v>
      </c>
      <c r="D10" s="24">
        <v>230417</v>
      </c>
      <c r="E10" s="22">
        <v>3451.7618689999999</v>
      </c>
      <c r="F10" s="23">
        <v>5.3135987777091298</v>
      </c>
    </row>
    <row r="11" spans="1:6" x14ac:dyDescent="0.2">
      <c r="A11" s="21" t="s">
        <v>82</v>
      </c>
      <c r="B11" s="21" t="s">
        <v>81</v>
      </c>
      <c r="C11" s="21" t="s">
        <v>83</v>
      </c>
      <c r="D11" s="24">
        <v>78948</v>
      </c>
      <c r="E11" s="22">
        <v>2971.523772</v>
      </c>
      <c r="F11" s="23">
        <v>4.5743262954020496</v>
      </c>
    </row>
    <row r="12" spans="1:6" x14ac:dyDescent="0.2">
      <c r="A12" s="21" t="s">
        <v>335</v>
      </c>
      <c r="B12" s="21" t="s">
        <v>334</v>
      </c>
      <c r="C12" s="21" t="s">
        <v>86</v>
      </c>
      <c r="D12" s="24">
        <v>66277</v>
      </c>
      <c r="E12" s="22">
        <v>2569.0953509999999</v>
      </c>
      <c r="F12" s="23">
        <v>3.9548330490268202</v>
      </c>
    </row>
    <row r="13" spans="1:6" x14ac:dyDescent="0.2">
      <c r="A13" s="21" t="s">
        <v>210</v>
      </c>
      <c r="B13" s="21" t="s">
        <v>209</v>
      </c>
      <c r="C13" s="21" t="s">
        <v>211</v>
      </c>
      <c r="D13" s="24">
        <v>578260</v>
      </c>
      <c r="E13" s="22">
        <v>2476.9767099999999</v>
      </c>
      <c r="F13" s="23">
        <v>3.8130267724647502</v>
      </c>
    </row>
    <row r="14" spans="1:6" x14ac:dyDescent="0.2">
      <c r="A14" s="21" t="s">
        <v>100</v>
      </c>
      <c r="B14" s="21" t="s">
        <v>99</v>
      </c>
      <c r="C14" s="21" t="s">
        <v>101</v>
      </c>
      <c r="D14" s="24">
        <v>164733</v>
      </c>
      <c r="E14" s="22">
        <v>2023.9096380000001</v>
      </c>
      <c r="F14" s="23">
        <v>3.1155810240716599</v>
      </c>
    </row>
    <row r="15" spans="1:6" x14ac:dyDescent="0.2">
      <c r="A15" s="21" t="s">
        <v>94</v>
      </c>
      <c r="B15" s="21" t="s">
        <v>93</v>
      </c>
      <c r="C15" s="21" t="s">
        <v>78</v>
      </c>
      <c r="D15" s="24">
        <v>180540</v>
      </c>
      <c r="E15" s="22">
        <v>1890.6148800000001</v>
      </c>
      <c r="F15" s="23">
        <v>2.9103887512370799</v>
      </c>
    </row>
    <row r="16" spans="1:6" x14ac:dyDescent="0.2">
      <c r="A16" s="21" t="s">
        <v>96</v>
      </c>
      <c r="B16" s="21" t="s">
        <v>95</v>
      </c>
      <c r="C16" s="21" t="s">
        <v>78</v>
      </c>
      <c r="D16" s="24">
        <v>250625</v>
      </c>
      <c r="E16" s="22">
        <v>1885.577188</v>
      </c>
      <c r="F16" s="23">
        <v>2.9026337915760201</v>
      </c>
    </row>
    <row r="17" spans="1:6" x14ac:dyDescent="0.2">
      <c r="A17" s="21" t="s">
        <v>229</v>
      </c>
      <c r="B17" s="21" t="s">
        <v>228</v>
      </c>
      <c r="C17" s="21" t="s">
        <v>78</v>
      </c>
      <c r="D17" s="24">
        <v>96049</v>
      </c>
      <c r="E17" s="22">
        <v>1714.9548950000001</v>
      </c>
      <c r="F17" s="23">
        <v>2.6399799811619902</v>
      </c>
    </row>
    <row r="18" spans="1:6" x14ac:dyDescent="0.2">
      <c r="A18" s="21" t="s">
        <v>215</v>
      </c>
      <c r="B18" s="21" t="s">
        <v>214</v>
      </c>
      <c r="C18" s="21" t="s">
        <v>211</v>
      </c>
      <c r="D18" s="24">
        <v>57920</v>
      </c>
      <c r="E18" s="22">
        <v>1311.51152</v>
      </c>
      <c r="F18" s="23">
        <v>2.01892432737325</v>
      </c>
    </row>
    <row r="19" spans="1:6" x14ac:dyDescent="0.2">
      <c r="A19" s="21" t="s">
        <v>690</v>
      </c>
      <c r="B19" s="21" t="s">
        <v>689</v>
      </c>
      <c r="C19" s="21" t="s">
        <v>162</v>
      </c>
      <c r="D19" s="24">
        <v>17411</v>
      </c>
      <c r="E19" s="22">
        <v>1261.470478</v>
      </c>
      <c r="F19" s="23">
        <v>1.94189177712854</v>
      </c>
    </row>
    <row r="20" spans="1:6" x14ac:dyDescent="0.2">
      <c r="A20" s="21" t="s">
        <v>103</v>
      </c>
      <c r="B20" s="21" t="s">
        <v>102</v>
      </c>
      <c r="C20" s="21" t="s">
        <v>104</v>
      </c>
      <c r="D20" s="24">
        <v>70513</v>
      </c>
      <c r="E20" s="22">
        <v>1142.6984219999999</v>
      </c>
      <c r="F20" s="23">
        <v>1.7590555689719101</v>
      </c>
    </row>
    <row r="21" spans="1:6" x14ac:dyDescent="0.2">
      <c r="A21" s="21" t="s">
        <v>88</v>
      </c>
      <c r="B21" s="21" t="s">
        <v>87</v>
      </c>
      <c r="C21" s="21" t="s">
        <v>89</v>
      </c>
      <c r="D21" s="24">
        <v>114996</v>
      </c>
      <c r="E21" s="22">
        <v>1141.680288</v>
      </c>
      <c r="F21" s="23">
        <v>1.75748826630642</v>
      </c>
    </row>
    <row r="22" spans="1:6" x14ac:dyDescent="0.2">
      <c r="A22" s="21" t="s">
        <v>208</v>
      </c>
      <c r="B22" s="21" t="s">
        <v>207</v>
      </c>
      <c r="C22" s="21" t="s">
        <v>89</v>
      </c>
      <c r="D22" s="24">
        <v>58473</v>
      </c>
      <c r="E22" s="22">
        <v>1123.470986</v>
      </c>
      <c r="F22" s="23">
        <v>1.7294570959875399</v>
      </c>
    </row>
    <row r="23" spans="1:6" x14ac:dyDescent="0.2">
      <c r="A23" s="21" t="s">
        <v>138</v>
      </c>
      <c r="B23" s="21" t="s">
        <v>137</v>
      </c>
      <c r="C23" s="21" t="s">
        <v>89</v>
      </c>
      <c r="D23" s="24">
        <v>8680</v>
      </c>
      <c r="E23" s="22">
        <v>1093.71038</v>
      </c>
      <c r="F23" s="23">
        <v>1.68364399367429</v>
      </c>
    </row>
    <row r="24" spans="1:6" x14ac:dyDescent="0.2">
      <c r="A24" s="21" t="s">
        <v>98</v>
      </c>
      <c r="B24" s="21" t="s">
        <v>97</v>
      </c>
      <c r="C24" s="21" t="s">
        <v>86</v>
      </c>
      <c r="D24" s="24">
        <v>69117</v>
      </c>
      <c r="E24" s="22">
        <v>1066.855454</v>
      </c>
      <c r="F24" s="23">
        <v>1.64230385858252</v>
      </c>
    </row>
    <row r="25" spans="1:6" x14ac:dyDescent="0.2">
      <c r="A25" s="21" t="s">
        <v>112</v>
      </c>
      <c r="B25" s="21" t="s">
        <v>111</v>
      </c>
      <c r="C25" s="21" t="s">
        <v>113</v>
      </c>
      <c r="D25" s="24">
        <v>310302</v>
      </c>
      <c r="E25" s="22">
        <v>1041.9941160000001</v>
      </c>
      <c r="F25" s="23">
        <v>1.6040326277669099</v>
      </c>
    </row>
    <row r="26" spans="1:6" x14ac:dyDescent="0.2">
      <c r="A26" s="21" t="s">
        <v>237</v>
      </c>
      <c r="B26" s="21" t="s">
        <v>236</v>
      </c>
      <c r="C26" s="21" t="s">
        <v>154</v>
      </c>
      <c r="D26" s="24">
        <v>27250</v>
      </c>
      <c r="E26" s="22">
        <v>1035.9905000000001</v>
      </c>
      <c r="F26" s="23">
        <v>1.59479073685725</v>
      </c>
    </row>
    <row r="27" spans="1:6" x14ac:dyDescent="0.2">
      <c r="A27" s="21" t="s">
        <v>219</v>
      </c>
      <c r="B27" s="21" t="s">
        <v>218</v>
      </c>
      <c r="C27" s="21" t="s">
        <v>154</v>
      </c>
      <c r="D27" s="24">
        <v>29442</v>
      </c>
      <c r="E27" s="22">
        <v>838.14013499999999</v>
      </c>
      <c r="F27" s="23">
        <v>1.29022237509541</v>
      </c>
    </row>
    <row r="28" spans="1:6" x14ac:dyDescent="0.2">
      <c r="A28" s="21" t="s">
        <v>164</v>
      </c>
      <c r="B28" s="21" t="s">
        <v>163</v>
      </c>
      <c r="C28" s="21" t="s">
        <v>165</v>
      </c>
      <c r="D28" s="24">
        <v>530056</v>
      </c>
      <c r="E28" s="22">
        <v>826.09227599999997</v>
      </c>
      <c r="F28" s="23">
        <v>1.2716760525836099</v>
      </c>
    </row>
    <row r="29" spans="1:6" x14ac:dyDescent="0.2">
      <c r="A29" s="21" t="s">
        <v>301</v>
      </c>
      <c r="B29" s="21" t="s">
        <v>300</v>
      </c>
      <c r="C29" s="21" t="s">
        <v>113</v>
      </c>
      <c r="D29" s="24">
        <v>297628</v>
      </c>
      <c r="E29" s="22">
        <v>824.13193200000001</v>
      </c>
      <c r="F29" s="23">
        <v>1.2686583237026501</v>
      </c>
    </row>
    <row r="30" spans="1:6" x14ac:dyDescent="0.2">
      <c r="A30" s="21" t="s">
        <v>176</v>
      </c>
      <c r="B30" s="21" t="s">
        <v>175</v>
      </c>
      <c r="C30" s="21" t="s">
        <v>170</v>
      </c>
      <c r="D30" s="24">
        <v>7541</v>
      </c>
      <c r="E30" s="22">
        <v>735.18340149999995</v>
      </c>
      <c r="F30" s="23">
        <v>1.1317320753456801</v>
      </c>
    </row>
    <row r="31" spans="1:6" x14ac:dyDescent="0.2">
      <c r="A31" s="21" t="s">
        <v>247</v>
      </c>
      <c r="B31" s="21" t="s">
        <v>246</v>
      </c>
      <c r="C31" s="21" t="s">
        <v>248</v>
      </c>
      <c r="D31" s="24">
        <v>52197</v>
      </c>
      <c r="E31" s="22">
        <v>700.40544450000004</v>
      </c>
      <c r="F31" s="23">
        <v>1.07819532605075</v>
      </c>
    </row>
    <row r="32" spans="1:6" x14ac:dyDescent="0.2">
      <c r="A32" s="21" t="s">
        <v>749</v>
      </c>
      <c r="B32" s="21" t="s">
        <v>748</v>
      </c>
      <c r="C32" s="21" t="s">
        <v>750</v>
      </c>
      <c r="D32" s="24">
        <v>21590</v>
      </c>
      <c r="E32" s="22">
        <v>690.25388999999996</v>
      </c>
      <c r="F32" s="23">
        <v>1.0625681508196101</v>
      </c>
    </row>
    <row r="33" spans="1:6" x14ac:dyDescent="0.2">
      <c r="A33" s="21" t="s">
        <v>132</v>
      </c>
      <c r="B33" s="21" t="s">
        <v>131</v>
      </c>
      <c r="C33" s="21" t="s">
        <v>133</v>
      </c>
      <c r="D33" s="24">
        <v>254694</v>
      </c>
      <c r="E33" s="22">
        <v>682.707267</v>
      </c>
      <c r="F33" s="23">
        <v>1.05095097435423</v>
      </c>
    </row>
    <row r="34" spans="1:6" x14ac:dyDescent="0.2">
      <c r="A34" s="21" t="s">
        <v>252</v>
      </c>
      <c r="B34" s="21" t="s">
        <v>251</v>
      </c>
      <c r="C34" s="21" t="s">
        <v>89</v>
      </c>
      <c r="D34" s="24">
        <v>7301</v>
      </c>
      <c r="E34" s="22">
        <v>667.90643150000005</v>
      </c>
      <c r="F34" s="23">
        <v>1.0281667544669399</v>
      </c>
    </row>
    <row r="35" spans="1:6" x14ac:dyDescent="0.2">
      <c r="A35" s="21" t="s">
        <v>118</v>
      </c>
      <c r="B35" s="21" t="s">
        <v>117</v>
      </c>
      <c r="C35" s="21" t="s">
        <v>78</v>
      </c>
      <c r="D35" s="24">
        <v>42622</v>
      </c>
      <c r="E35" s="22">
        <v>661.91966000000002</v>
      </c>
      <c r="F35" s="23">
        <v>1.01895079376857</v>
      </c>
    </row>
    <row r="36" spans="1:6" x14ac:dyDescent="0.2">
      <c r="A36" s="21" t="s">
        <v>284</v>
      </c>
      <c r="B36" s="21" t="s">
        <v>283</v>
      </c>
      <c r="C36" s="21" t="s">
        <v>285</v>
      </c>
      <c r="D36" s="24">
        <v>148916</v>
      </c>
      <c r="E36" s="22">
        <v>646.44435599999997</v>
      </c>
      <c r="F36" s="23">
        <v>0.99512830556115195</v>
      </c>
    </row>
    <row r="37" spans="1:6" x14ac:dyDescent="0.2">
      <c r="A37" s="21" t="s">
        <v>752</v>
      </c>
      <c r="B37" s="21" t="s">
        <v>751</v>
      </c>
      <c r="C37" s="21" t="s">
        <v>359</v>
      </c>
      <c r="D37" s="24">
        <v>23290</v>
      </c>
      <c r="E37" s="22">
        <v>610.74531500000001</v>
      </c>
      <c r="F37" s="23">
        <v>0.94017365114927498</v>
      </c>
    </row>
    <row r="38" spans="1:6" x14ac:dyDescent="0.2">
      <c r="A38" s="21" t="s">
        <v>754</v>
      </c>
      <c r="B38" s="21" t="s">
        <v>753</v>
      </c>
      <c r="C38" s="21" t="s">
        <v>162</v>
      </c>
      <c r="D38" s="24">
        <v>35427</v>
      </c>
      <c r="E38" s="22">
        <v>582.36673949999999</v>
      </c>
      <c r="F38" s="23">
        <v>0.89648802919366399</v>
      </c>
    </row>
    <row r="39" spans="1:6" x14ac:dyDescent="0.2">
      <c r="A39" s="21" t="s">
        <v>287</v>
      </c>
      <c r="B39" s="21" t="s">
        <v>286</v>
      </c>
      <c r="C39" s="21" t="s">
        <v>170</v>
      </c>
      <c r="D39" s="24">
        <v>24081</v>
      </c>
      <c r="E39" s="22">
        <v>550.80471299999999</v>
      </c>
      <c r="F39" s="23">
        <v>0.84790184283515702</v>
      </c>
    </row>
    <row r="40" spans="1:6" x14ac:dyDescent="0.2">
      <c r="A40" s="21" t="s">
        <v>309</v>
      </c>
      <c r="B40" s="21" t="s">
        <v>308</v>
      </c>
      <c r="C40" s="21" t="s">
        <v>310</v>
      </c>
      <c r="D40" s="24">
        <v>95394</v>
      </c>
      <c r="E40" s="22">
        <v>534.444885</v>
      </c>
      <c r="F40" s="23">
        <v>0.82271772951464095</v>
      </c>
    </row>
    <row r="41" spans="1:6" x14ac:dyDescent="0.2">
      <c r="A41" s="21" t="s">
        <v>289</v>
      </c>
      <c r="B41" s="21" t="s">
        <v>288</v>
      </c>
      <c r="C41" s="21" t="s">
        <v>104</v>
      </c>
      <c r="D41" s="24">
        <v>34270</v>
      </c>
      <c r="E41" s="22">
        <v>513.00476500000002</v>
      </c>
      <c r="F41" s="23">
        <v>0.78971307862922502</v>
      </c>
    </row>
    <row r="42" spans="1:6" x14ac:dyDescent="0.2">
      <c r="A42" s="21" t="s">
        <v>151</v>
      </c>
      <c r="B42" s="21" t="s">
        <v>150</v>
      </c>
      <c r="C42" s="21" t="s">
        <v>86</v>
      </c>
      <c r="D42" s="24">
        <v>40773</v>
      </c>
      <c r="E42" s="22">
        <v>508.88781299999999</v>
      </c>
      <c r="F42" s="23">
        <v>0.78337549453585198</v>
      </c>
    </row>
    <row r="43" spans="1:6" x14ac:dyDescent="0.2">
      <c r="A43" s="21" t="s">
        <v>756</v>
      </c>
      <c r="B43" s="21" t="s">
        <v>755</v>
      </c>
      <c r="C43" s="21" t="s">
        <v>165</v>
      </c>
      <c r="D43" s="24">
        <v>60689</v>
      </c>
      <c r="E43" s="22">
        <v>503.84007800000001</v>
      </c>
      <c r="F43" s="23">
        <v>0.77560507480699303</v>
      </c>
    </row>
    <row r="44" spans="1:6" x14ac:dyDescent="0.2">
      <c r="A44" s="21" t="s">
        <v>213</v>
      </c>
      <c r="B44" s="21" t="s">
        <v>212</v>
      </c>
      <c r="C44" s="21" t="s">
        <v>104</v>
      </c>
      <c r="D44" s="24">
        <v>7951</v>
      </c>
      <c r="E44" s="22">
        <v>489.61462899999998</v>
      </c>
      <c r="F44" s="23">
        <v>0.75370659765605896</v>
      </c>
    </row>
    <row r="45" spans="1:6" x14ac:dyDescent="0.2">
      <c r="A45" s="21" t="s">
        <v>143</v>
      </c>
      <c r="B45" s="21" t="s">
        <v>142</v>
      </c>
      <c r="C45" s="21" t="s">
        <v>144</v>
      </c>
      <c r="D45" s="24">
        <v>70205</v>
      </c>
      <c r="E45" s="22">
        <v>444.64336750000001</v>
      </c>
      <c r="F45" s="23">
        <v>0.68447840370545299</v>
      </c>
    </row>
    <row r="46" spans="1:6" x14ac:dyDescent="0.2">
      <c r="A46" s="21" t="s">
        <v>758</v>
      </c>
      <c r="B46" s="21" t="s">
        <v>757</v>
      </c>
      <c r="C46" s="21" t="s">
        <v>86</v>
      </c>
      <c r="D46" s="24">
        <v>92076</v>
      </c>
      <c r="E46" s="22">
        <v>442.05687599999999</v>
      </c>
      <c r="F46" s="23">
        <v>0.68049679124360096</v>
      </c>
    </row>
    <row r="47" spans="1:6" x14ac:dyDescent="0.2">
      <c r="A47" s="21" t="s">
        <v>672</v>
      </c>
      <c r="B47" s="21" t="s">
        <v>671</v>
      </c>
      <c r="C47" s="21" t="s">
        <v>144</v>
      </c>
      <c r="D47" s="24">
        <v>29419</v>
      </c>
      <c r="E47" s="22">
        <v>441.35854749999999</v>
      </c>
      <c r="F47" s="23">
        <v>0.67942179313977302</v>
      </c>
    </row>
    <row r="48" spans="1:6" x14ac:dyDescent="0.2">
      <c r="A48" s="21" t="s">
        <v>702</v>
      </c>
      <c r="B48" s="21" t="s">
        <v>701</v>
      </c>
      <c r="C48" s="21" t="s">
        <v>136</v>
      </c>
      <c r="D48" s="24">
        <v>39436</v>
      </c>
      <c r="E48" s="22">
        <v>432.29743200000001</v>
      </c>
      <c r="F48" s="23">
        <v>0.66547322598110403</v>
      </c>
    </row>
    <row r="49" spans="1:9" x14ac:dyDescent="0.2">
      <c r="A49" s="21" t="s">
        <v>760</v>
      </c>
      <c r="B49" s="21" t="s">
        <v>759</v>
      </c>
      <c r="C49" s="21" t="s">
        <v>162</v>
      </c>
      <c r="D49" s="24">
        <v>18210</v>
      </c>
      <c r="E49" s="22">
        <v>429.71958000000001</v>
      </c>
      <c r="F49" s="23">
        <v>0.66150491305681602</v>
      </c>
    </row>
    <row r="50" spans="1:9" x14ac:dyDescent="0.2">
      <c r="A50" s="21" t="s">
        <v>129</v>
      </c>
      <c r="B50" s="21" t="s">
        <v>128</v>
      </c>
      <c r="C50" s="21" t="s">
        <v>130</v>
      </c>
      <c r="D50" s="24">
        <v>6573</v>
      </c>
      <c r="E50" s="22">
        <v>417.83246400000002</v>
      </c>
      <c r="F50" s="23">
        <v>0.64320603629612505</v>
      </c>
    </row>
    <row r="51" spans="1:9" x14ac:dyDescent="0.2">
      <c r="A51" s="21" t="s">
        <v>762</v>
      </c>
      <c r="B51" s="21" t="s">
        <v>761</v>
      </c>
      <c r="C51" s="21" t="s">
        <v>89</v>
      </c>
      <c r="D51" s="24">
        <v>8484</v>
      </c>
      <c r="E51" s="22">
        <v>400.63993199999999</v>
      </c>
      <c r="F51" s="23">
        <v>0.61674006891831401</v>
      </c>
    </row>
    <row r="52" spans="1:9" x14ac:dyDescent="0.2">
      <c r="A52" s="21" t="s">
        <v>764</v>
      </c>
      <c r="B52" s="21" t="s">
        <v>763</v>
      </c>
      <c r="C52" s="21" t="s">
        <v>359</v>
      </c>
      <c r="D52" s="24">
        <v>7708</v>
      </c>
      <c r="E52" s="22">
        <v>378.55914999999999</v>
      </c>
      <c r="F52" s="23">
        <v>0.58274919101338696</v>
      </c>
    </row>
    <row r="53" spans="1:9" x14ac:dyDescent="0.2">
      <c r="A53" s="21" t="s">
        <v>233</v>
      </c>
      <c r="B53" s="21" t="s">
        <v>232</v>
      </c>
      <c r="C53" s="21" t="s">
        <v>92</v>
      </c>
      <c r="D53" s="24">
        <v>62334</v>
      </c>
      <c r="E53" s="22">
        <v>375.50001600000002</v>
      </c>
      <c r="F53" s="23">
        <v>0.57803999863565303</v>
      </c>
    </row>
    <row r="54" spans="1:9" x14ac:dyDescent="0.2">
      <c r="A54" s="21" t="s">
        <v>682</v>
      </c>
      <c r="B54" s="21" t="s">
        <v>681</v>
      </c>
      <c r="C54" s="21" t="s">
        <v>89</v>
      </c>
      <c r="D54" s="24">
        <v>8939</v>
      </c>
      <c r="E54" s="22">
        <v>359.28522700000002</v>
      </c>
      <c r="F54" s="23">
        <v>0.55307915652629502</v>
      </c>
    </row>
    <row r="55" spans="1:9" x14ac:dyDescent="0.2">
      <c r="A55" s="21" t="s">
        <v>422</v>
      </c>
      <c r="B55" s="21" t="s">
        <v>421</v>
      </c>
      <c r="C55" s="21" t="s">
        <v>86</v>
      </c>
      <c r="D55" s="24">
        <v>5990</v>
      </c>
      <c r="E55" s="22">
        <v>295.81016</v>
      </c>
      <c r="F55" s="23">
        <v>0.45536643727549703</v>
      </c>
    </row>
    <row r="56" spans="1:9" x14ac:dyDescent="0.2">
      <c r="A56" s="21" t="s">
        <v>766</v>
      </c>
      <c r="B56" s="21" t="s">
        <v>765</v>
      </c>
      <c r="C56" s="21" t="s">
        <v>104</v>
      </c>
      <c r="D56" s="24">
        <v>8321</v>
      </c>
      <c r="E56" s="22">
        <v>286.68341299999997</v>
      </c>
      <c r="F56" s="23">
        <v>0.44131683781175701</v>
      </c>
    </row>
    <row r="57" spans="1:9" x14ac:dyDescent="0.2">
      <c r="A57" s="20" t="s">
        <v>24</v>
      </c>
      <c r="B57" s="20"/>
      <c r="C57" s="20"/>
      <c r="D57" s="20"/>
      <c r="E57" s="25">
        <f>SUM(E7:E56)</f>
        <v>64114.919451000002</v>
      </c>
      <c r="F57" s="26">
        <f>SUM(F7:F56)</f>
        <v>98.697700060766493</v>
      </c>
      <c r="G57" s="14"/>
      <c r="H57" s="14"/>
      <c r="I57" s="14"/>
    </row>
    <row r="58" spans="1:9" x14ac:dyDescent="0.2">
      <c r="A58" s="21"/>
      <c r="B58" s="21"/>
      <c r="C58" s="21"/>
      <c r="D58" s="21"/>
      <c r="E58" s="22"/>
      <c r="F58" s="23"/>
    </row>
    <row r="59" spans="1:9" x14ac:dyDescent="0.2">
      <c r="A59" s="20" t="s">
        <v>27</v>
      </c>
      <c r="B59" s="20"/>
      <c r="C59" s="20"/>
      <c r="D59" s="20"/>
      <c r="E59" s="25">
        <f>E57</f>
        <v>64114.919451000002</v>
      </c>
      <c r="F59" s="26">
        <f>F57</f>
        <v>98.697700060766493</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E63-(E57)</f>
        <v>845.9858299999978</v>
      </c>
      <c r="F61" s="26">
        <f>F63-(F57)</f>
        <v>1.3022999392335066</v>
      </c>
      <c r="G61" s="14"/>
      <c r="H61" s="14"/>
      <c r="I61" s="14"/>
    </row>
    <row r="62" spans="1:9" x14ac:dyDescent="0.2">
      <c r="A62" s="20"/>
      <c r="B62" s="20"/>
      <c r="C62" s="20"/>
      <c r="D62" s="20"/>
      <c r="E62" s="25"/>
      <c r="F62" s="26"/>
      <c r="G62" s="14"/>
      <c r="H62" s="14"/>
      <c r="I62" s="14"/>
    </row>
    <row r="63" spans="1:9" x14ac:dyDescent="0.2">
      <c r="A63" s="27" t="s">
        <v>28</v>
      </c>
      <c r="B63" s="27"/>
      <c r="C63" s="27"/>
      <c r="D63" s="27"/>
      <c r="E63" s="28">
        <v>64960.905280999999</v>
      </c>
      <c r="F63" s="29">
        <v>100</v>
      </c>
      <c r="G63" s="14"/>
      <c r="H63" s="14"/>
      <c r="I63" s="14"/>
    </row>
    <row r="65" spans="1:4" x14ac:dyDescent="0.2">
      <c r="A65" s="14" t="s">
        <v>31</v>
      </c>
    </row>
    <row r="66" spans="1:4" x14ac:dyDescent="0.2">
      <c r="A66" s="14" t="s">
        <v>32</v>
      </c>
    </row>
    <row r="67" spans="1:4" x14ac:dyDescent="0.2">
      <c r="A67" s="14" t="s">
        <v>33</v>
      </c>
      <c r="B67" s="14"/>
      <c r="C67" s="30" t="s">
        <v>834</v>
      </c>
      <c r="D67" s="14" t="s">
        <v>1184</v>
      </c>
    </row>
    <row r="68" spans="1:4" x14ac:dyDescent="0.2">
      <c r="A68" s="7" t="s">
        <v>54</v>
      </c>
      <c r="C68" s="31">
        <v>156.6523</v>
      </c>
      <c r="D68" s="31">
        <v>178.0395</v>
      </c>
    </row>
    <row r="69" spans="1:4" x14ac:dyDescent="0.2">
      <c r="A69" s="7" t="s">
        <v>72</v>
      </c>
      <c r="C69" s="31">
        <v>156.6523</v>
      </c>
      <c r="D69" s="31">
        <v>178.0395</v>
      </c>
    </row>
    <row r="70" spans="1:4" x14ac:dyDescent="0.2">
      <c r="A70" s="7" t="s">
        <v>55</v>
      </c>
      <c r="C70" s="31">
        <v>163.45859999999999</v>
      </c>
      <c r="D70" s="31">
        <v>186.12180000000001</v>
      </c>
    </row>
    <row r="71" spans="1:4" x14ac:dyDescent="0.2">
      <c r="A71" s="7" t="s">
        <v>73</v>
      </c>
      <c r="C71" s="31">
        <v>163.45859999999999</v>
      </c>
      <c r="D71" s="31">
        <v>186.12180000000001</v>
      </c>
    </row>
    <row r="73" spans="1:4" x14ac:dyDescent="0.2">
      <c r="A73" s="7" t="s">
        <v>39</v>
      </c>
    </row>
    <row r="74" spans="1:4" x14ac:dyDescent="0.2">
      <c r="A74" s="7" t="s">
        <v>835</v>
      </c>
    </row>
    <row r="76" spans="1:4" x14ac:dyDescent="0.2">
      <c r="A76" s="14" t="s">
        <v>35</v>
      </c>
      <c r="D76" s="30" t="s">
        <v>41</v>
      </c>
    </row>
    <row r="78" spans="1:4" x14ac:dyDescent="0.2">
      <c r="A78" s="14" t="s">
        <v>276</v>
      </c>
      <c r="D78" s="49">
        <v>4.7999999999999996E-3</v>
      </c>
    </row>
    <row r="80" spans="1:4" x14ac:dyDescent="0.2">
      <c r="A80" s="129" t="s">
        <v>820</v>
      </c>
      <c r="B80" s="129"/>
      <c r="C80" s="129"/>
      <c r="D80" s="30" t="s">
        <v>41</v>
      </c>
    </row>
    <row r="82" spans="1:1" x14ac:dyDescent="0.2">
      <c r="A82" s="14" t="s">
        <v>794</v>
      </c>
    </row>
    <row r="83" spans="1:1" x14ac:dyDescent="0.2">
      <c r="A83" s="14"/>
    </row>
    <row r="84" spans="1:1" x14ac:dyDescent="0.2">
      <c r="A84" s="53" t="s">
        <v>789</v>
      </c>
    </row>
    <row r="85" spans="1:1" x14ac:dyDescent="0.2">
      <c r="A85" s="54"/>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3" t="s">
        <v>807</v>
      </c>
    </row>
    <row r="99" spans="1:1" x14ac:dyDescent="0.2">
      <c r="A99" s="55"/>
    </row>
    <row r="100" spans="1:1" x14ac:dyDescent="0.2">
      <c r="A100" s="53" t="s">
        <v>790</v>
      </c>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5" spans="1:1" x14ac:dyDescent="0.2">
      <c r="A115" s="14" t="s">
        <v>808</v>
      </c>
    </row>
  </sheetData>
  <mergeCells count="2">
    <mergeCell ref="A1:F1"/>
    <mergeCell ref="A80:C80"/>
  </mergeCells>
  <conditionalFormatting sqref="F2:F3 F218:F65537">
    <cfRule type="cellIs" dxfId="30" priority="2" stopIfTrue="1" operator="between">
      <formula>0.009</formula>
      <formula>-0.009</formula>
    </cfRule>
  </conditionalFormatting>
  <conditionalFormatting sqref="F5:F117">
    <cfRule type="cellIs" dxfId="29"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scale="52" orientation="portrait" r:id="rId2"/>
  <headerFooter>
    <oddFooter>&amp;C&amp;1#&amp;"Calibri"&amp;10&amp;K000000PUBLIC</oddFooter>
    <evenFooter>&amp;LPUBLIC</evenFooter>
    <firstFooter>&amp;LPUBLIC</firstFooter>
  </headerFooter>
  <colBreaks count="1" manualBreakCount="1">
    <brk id="7" max="216" man="1"/>
  </col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8"/>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7.28515625" style="7" customWidth="1"/>
    <col min="3" max="3" width="25.5703125" style="7" bestFit="1" customWidth="1"/>
    <col min="4" max="4" width="15.42578125" style="7" bestFit="1" customWidth="1"/>
    <col min="5" max="5" width="23" style="10" customWidth="1"/>
    <col min="6" max="6" width="14.7109375" style="11" bestFit="1" customWidth="1"/>
    <col min="7" max="16384" width="9.140625" style="7"/>
  </cols>
  <sheetData>
    <row r="1" spans="1:6" s="1" customFormat="1" ht="15" x14ac:dyDescent="0.2">
      <c r="A1" s="122" t="s">
        <v>822</v>
      </c>
      <c r="B1" s="123"/>
      <c r="C1" s="123"/>
      <c r="D1" s="123"/>
      <c r="E1" s="123"/>
      <c r="F1" s="12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329</v>
      </c>
      <c r="D4" s="13" t="s">
        <v>1</v>
      </c>
      <c r="E4" s="50" t="s">
        <v>6</v>
      </c>
      <c r="F4" s="12" t="s">
        <v>3</v>
      </c>
    </row>
    <row r="5" spans="1:6" x14ac:dyDescent="0.2">
      <c r="A5" s="16" t="s">
        <v>75</v>
      </c>
      <c r="B5" s="17"/>
      <c r="C5" s="17"/>
      <c r="D5" s="17"/>
      <c r="E5" s="18"/>
      <c r="F5" s="19"/>
    </row>
    <row r="6" spans="1:6" x14ac:dyDescent="0.2">
      <c r="A6" s="20" t="s">
        <v>51</v>
      </c>
      <c r="B6" s="21"/>
      <c r="C6" s="21"/>
      <c r="D6" s="21"/>
      <c r="E6" s="22"/>
      <c r="F6" s="23"/>
    </row>
    <row r="7" spans="1:6" x14ac:dyDescent="0.2">
      <c r="A7" s="21" t="s">
        <v>77</v>
      </c>
      <c r="B7" s="21" t="s">
        <v>76</v>
      </c>
      <c r="C7" s="21" t="s">
        <v>78</v>
      </c>
      <c r="D7" s="24">
        <v>4600000</v>
      </c>
      <c r="E7" s="22">
        <v>50291.8</v>
      </c>
      <c r="F7" s="23">
        <v>8.1379908524020905</v>
      </c>
    </row>
    <row r="8" spans="1:6" x14ac:dyDescent="0.2">
      <c r="A8" s="21" t="s">
        <v>80</v>
      </c>
      <c r="B8" s="21" t="s">
        <v>79</v>
      </c>
      <c r="C8" s="21" t="s">
        <v>78</v>
      </c>
      <c r="D8" s="24">
        <v>2700000</v>
      </c>
      <c r="E8" s="22">
        <v>39093.300000000003</v>
      </c>
      <c r="F8" s="23">
        <v>6.3259004010636097</v>
      </c>
    </row>
    <row r="9" spans="1:6" x14ac:dyDescent="0.2">
      <c r="A9" s="21" t="s">
        <v>82</v>
      </c>
      <c r="B9" s="21" t="s">
        <v>81</v>
      </c>
      <c r="C9" s="21" t="s">
        <v>83</v>
      </c>
      <c r="D9" s="24">
        <v>964705</v>
      </c>
      <c r="E9" s="22">
        <v>36310.531499999997</v>
      </c>
      <c r="F9" s="23">
        <v>5.8756054305643897</v>
      </c>
    </row>
    <row r="10" spans="1:6" x14ac:dyDescent="0.2">
      <c r="A10" s="21" t="s">
        <v>100</v>
      </c>
      <c r="B10" s="21" t="s">
        <v>99</v>
      </c>
      <c r="C10" s="21" t="s">
        <v>101</v>
      </c>
      <c r="D10" s="24">
        <v>2700000</v>
      </c>
      <c r="E10" s="22">
        <v>33172.199999999997</v>
      </c>
      <c r="F10" s="23">
        <v>5.3677748689458902</v>
      </c>
    </row>
    <row r="11" spans="1:6" x14ac:dyDescent="0.2">
      <c r="A11" s="21" t="s">
        <v>85</v>
      </c>
      <c r="B11" s="21" t="s">
        <v>84</v>
      </c>
      <c r="C11" s="21" t="s">
        <v>86</v>
      </c>
      <c r="D11" s="24">
        <v>2084000</v>
      </c>
      <c r="E11" s="22">
        <v>31219.362000000001</v>
      </c>
      <c r="F11" s="23">
        <v>5.0517754857417998</v>
      </c>
    </row>
    <row r="12" spans="1:6" x14ac:dyDescent="0.2">
      <c r="A12" s="21" t="s">
        <v>96</v>
      </c>
      <c r="B12" s="21" t="s">
        <v>95</v>
      </c>
      <c r="C12" s="21" t="s">
        <v>78</v>
      </c>
      <c r="D12" s="24">
        <v>3251300</v>
      </c>
      <c r="E12" s="22">
        <v>24461.155549999999</v>
      </c>
      <c r="F12" s="23">
        <v>3.9581931866643201</v>
      </c>
    </row>
    <row r="13" spans="1:6" x14ac:dyDescent="0.2">
      <c r="A13" s="21" t="s">
        <v>94</v>
      </c>
      <c r="B13" s="21" t="s">
        <v>93</v>
      </c>
      <c r="C13" s="21" t="s">
        <v>78</v>
      </c>
      <c r="D13" s="24">
        <v>2252948</v>
      </c>
      <c r="E13" s="22">
        <v>23592.871459999998</v>
      </c>
      <c r="F13" s="23">
        <v>3.8176913954835299</v>
      </c>
    </row>
    <row r="14" spans="1:6" x14ac:dyDescent="0.2">
      <c r="A14" s="21" t="s">
        <v>98</v>
      </c>
      <c r="B14" s="21" t="s">
        <v>97</v>
      </c>
      <c r="C14" s="21" t="s">
        <v>86</v>
      </c>
      <c r="D14" s="24">
        <v>1491000</v>
      </c>
      <c r="E14" s="22">
        <v>23014.3305</v>
      </c>
      <c r="F14" s="23">
        <v>3.7240745227484102</v>
      </c>
    </row>
    <row r="15" spans="1:6" x14ac:dyDescent="0.2">
      <c r="A15" s="21" t="s">
        <v>112</v>
      </c>
      <c r="B15" s="21" t="s">
        <v>111</v>
      </c>
      <c r="C15" s="21" t="s">
        <v>113</v>
      </c>
      <c r="D15" s="24">
        <v>5867776</v>
      </c>
      <c r="E15" s="22">
        <v>19703.99181</v>
      </c>
      <c r="F15" s="23">
        <v>3.1884105382107202</v>
      </c>
    </row>
    <row r="16" spans="1:6" x14ac:dyDescent="0.2">
      <c r="A16" s="21" t="s">
        <v>126</v>
      </c>
      <c r="B16" s="21" t="s">
        <v>125</v>
      </c>
      <c r="C16" s="21" t="s">
        <v>127</v>
      </c>
      <c r="D16" s="24">
        <v>1650000</v>
      </c>
      <c r="E16" s="22">
        <v>18715.125</v>
      </c>
      <c r="F16" s="23">
        <v>3.0283965984824901</v>
      </c>
    </row>
    <row r="17" spans="1:6" x14ac:dyDescent="0.2">
      <c r="A17" s="21" t="s">
        <v>287</v>
      </c>
      <c r="B17" s="21" t="s">
        <v>286</v>
      </c>
      <c r="C17" s="21" t="s">
        <v>170</v>
      </c>
      <c r="D17" s="24">
        <v>800000</v>
      </c>
      <c r="E17" s="22">
        <v>18298.400000000001</v>
      </c>
      <c r="F17" s="23">
        <v>2.96096405007565</v>
      </c>
    </row>
    <row r="18" spans="1:6" x14ac:dyDescent="0.2">
      <c r="A18" s="21" t="s">
        <v>91</v>
      </c>
      <c r="B18" s="21" t="s">
        <v>90</v>
      </c>
      <c r="C18" s="21" t="s">
        <v>92</v>
      </c>
      <c r="D18" s="24">
        <v>600714</v>
      </c>
      <c r="E18" s="22">
        <v>17851.417939999999</v>
      </c>
      <c r="F18" s="23">
        <v>2.88863544152579</v>
      </c>
    </row>
    <row r="19" spans="1:6" x14ac:dyDescent="0.2">
      <c r="A19" s="21" t="s">
        <v>115</v>
      </c>
      <c r="B19" s="21" t="s">
        <v>114</v>
      </c>
      <c r="C19" s="21" t="s">
        <v>116</v>
      </c>
      <c r="D19" s="24">
        <v>8150000</v>
      </c>
      <c r="E19" s="22">
        <v>16422.25</v>
      </c>
      <c r="F19" s="23">
        <v>2.6573739710223201</v>
      </c>
    </row>
    <row r="20" spans="1:6" x14ac:dyDescent="0.2">
      <c r="A20" s="21" t="s">
        <v>109</v>
      </c>
      <c r="B20" s="21" t="s">
        <v>108</v>
      </c>
      <c r="C20" s="21" t="s">
        <v>110</v>
      </c>
      <c r="D20" s="24">
        <v>1627349</v>
      </c>
      <c r="E20" s="22">
        <v>13986.250980000001</v>
      </c>
      <c r="F20" s="23">
        <v>2.2631916641408698</v>
      </c>
    </row>
    <row r="21" spans="1:6" x14ac:dyDescent="0.2">
      <c r="A21" s="21" t="s">
        <v>106</v>
      </c>
      <c r="B21" s="21" t="s">
        <v>105</v>
      </c>
      <c r="C21" s="21" t="s">
        <v>107</v>
      </c>
      <c r="D21" s="24">
        <v>7500000</v>
      </c>
      <c r="E21" s="22">
        <v>13657.5</v>
      </c>
      <c r="F21" s="23">
        <v>2.2099946724253599</v>
      </c>
    </row>
    <row r="22" spans="1:6" x14ac:dyDescent="0.2">
      <c r="A22" s="21" t="s">
        <v>88</v>
      </c>
      <c r="B22" s="21" t="s">
        <v>87</v>
      </c>
      <c r="C22" s="21" t="s">
        <v>89</v>
      </c>
      <c r="D22" s="24">
        <v>1350000</v>
      </c>
      <c r="E22" s="22">
        <v>13402.8</v>
      </c>
      <c r="F22" s="23">
        <v>2.1687802742509699</v>
      </c>
    </row>
    <row r="23" spans="1:6" x14ac:dyDescent="0.2">
      <c r="A23" s="21" t="s">
        <v>120</v>
      </c>
      <c r="B23" s="21" t="s">
        <v>119</v>
      </c>
      <c r="C23" s="21" t="s">
        <v>121</v>
      </c>
      <c r="D23" s="24">
        <v>7283000</v>
      </c>
      <c r="E23" s="22">
        <v>13185.871499999999</v>
      </c>
      <c r="F23" s="23">
        <v>2.1336778887999501</v>
      </c>
    </row>
    <row r="24" spans="1:6" x14ac:dyDescent="0.2">
      <c r="A24" s="21" t="s">
        <v>282</v>
      </c>
      <c r="B24" s="21" t="s">
        <v>281</v>
      </c>
      <c r="C24" s="21" t="s">
        <v>89</v>
      </c>
      <c r="D24" s="24">
        <v>2000000</v>
      </c>
      <c r="E24" s="22">
        <v>13144</v>
      </c>
      <c r="F24" s="23">
        <v>2.1269024326823298</v>
      </c>
    </row>
    <row r="25" spans="1:6" x14ac:dyDescent="0.2">
      <c r="A25" s="21" t="s">
        <v>452</v>
      </c>
      <c r="B25" s="21" t="s">
        <v>451</v>
      </c>
      <c r="C25" s="21" t="s">
        <v>154</v>
      </c>
      <c r="D25" s="24">
        <v>3000000</v>
      </c>
      <c r="E25" s="22">
        <v>12834</v>
      </c>
      <c r="F25" s="23">
        <v>2.0767396394586899</v>
      </c>
    </row>
    <row r="26" spans="1:6" x14ac:dyDescent="0.2">
      <c r="A26" s="21" t="s">
        <v>239</v>
      </c>
      <c r="B26" s="21" t="s">
        <v>238</v>
      </c>
      <c r="C26" s="21" t="s">
        <v>92</v>
      </c>
      <c r="D26" s="24">
        <v>6000000</v>
      </c>
      <c r="E26" s="22">
        <v>10065</v>
      </c>
      <c r="F26" s="23">
        <v>1.62867262514818</v>
      </c>
    </row>
    <row r="27" spans="1:6" x14ac:dyDescent="0.2">
      <c r="A27" s="21" t="s">
        <v>151</v>
      </c>
      <c r="B27" s="21" t="s">
        <v>150</v>
      </c>
      <c r="C27" s="21" t="s">
        <v>86</v>
      </c>
      <c r="D27" s="24">
        <v>740000</v>
      </c>
      <c r="E27" s="22">
        <v>9235.94</v>
      </c>
      <c r="F27" s="23">
        <v>1.4945178982127201</v>
      </c>
    </row>
    <row r="28" spans="1:6" x14ac:dyDescent="0.2">
      <c r="A28" s="21" t="s">
        <v>602</v>
      </c>
      <c r="B28" s="21" t="s">
        <v>601</v>
      </c>
      <c r="C28" s="21" t="s">
        <v>474</v>
      </c>
      <c r="D28" s="24">
        <v>26719</v>
      </c>
      <c r="E28" s="22">
        <v>9204.9493309999998</v>
      </c>
      <c r="F28" s="23">
        <v>1.4895031287904299</v>
      </c>
    </row>
    <row r="29" spans="1:6" x14ac:dyDescent="0.2">
      <c r="A29" s="21" t="s">
        <v>608</v>
      </c>
      <c r="B29" s="21" t="s">
        <v>607</v>
      </c>
      <c r="C29" s="21" t="s">
        <v>127</v>
      </c>
      <c r="D29" s="24">
        <v>530000</v>
      </c>
      <c r="E29" s="22">
        <v>9200.5349999999999</v>
      </c>
      <c r="F29" s="23">
        <v>1.4887888217801999</v>
      </c>
    </row>
    <row r="30" spans="1:6" x14ac:dyDescent="0.2">
      <c r="A30" s="21" t="s">
        <v>135</v>
      </c>
      <c r="B30" s="21" t="s">
        <v>134</v>
      </c>
      <c r="C30" s="21" t="s">
        <v>136</v>
      </c>
      <c r="D30" s="24">
        <v>1800000</v>
      </c>
      <c r="E30" s="22">
        <v>8949.6</v>
      </c>
      <c r="F30" s="23">
        <v>1.4481836588202801</v>
      </c>
    </row>
    <row r="31" spans="1:6" x14ac:dyDescent="0.2">
      <c r="A31" s="21" t="s">
        <v>187</v>
      </c>
      <c r="B31" s="21" t="s">
        <v>186</v>
      </c>
      <c r="C31" s="21" t="s">
        <v>188</v>
      </c>
      <c r="D31" s="24">
        <v>1973096</v>
      </c>
      <c r="E31" s="22">
        <v>8680.6358519999994</v>
      </c>
      <c r="F31" s="23">
        <v>1.40466110094707</v>
      </c>
    </row>
    <row r="32" spans="1:6" x14ac:dyDescent="0.2">
      <c r="A32" s="21" t="s">
        <v>227</v>
      </c>
      <c r="B32" s="21" t="s">
        <v>226</v>
      </c>
      <c r="C32" s="21" t="s">
        <v>104</v>
      </c>
      <c r="D32" s="24">
        <v>520000</v>
      </c>
      <c r="E32" s="22">
        <v>8407.36</v>
      </c>
      <c r="F32" s="23">
        <v>1.36044084269903</v>
      </c>
    </row>
    <row r="33" spans="1:6" x14ac:dyDescent="0.2">
      <c r="A33" s="21" t="s">
        <v>129</v>
      </c>
      <c r="B33" s="21" t="s">
        <v>128</v>
      </c>
      <c r="C33" s="21" t="s">
        <v>130</v>
      </c>
      <c r="D33" s="24">
        <v>132113</v>
      </c>
      <c r="E33" s="22">
        <v>8398.1591840000001</v>
      </c>
      <c r="F33" s="23">
        <v>1.3589520084071101</v>
      </c>
    </row>
    <row r="34" spans="1:6" x14ac:dyDescent="0.2">
      <c r="A34" s="21" t="s">
        <v>291</v>
      </c>
      <c r="B34" s="21" t="s">
        <v>290</v>
      </c>
      <c r="C34" s="21" t="s">
        <v>144</v>
      </c>
      <c r="D34" s="24">
        <v>1350000</v>
      </c>
      <c r="E34" s="22">
        <v>8216.7749999999996</v>
      </c>
      <c r="F34" s="23">
        <v>1.32960124287153</v>
      </c>
    </row>
    <row r="35" spans="1:6" x14ac:dyDescent="0.2">
      <c r="A35" s="21" t="s">
        <v>167</v>
      </c>
      <c r="B35" s="21" t="s">
        <v>166</v>
      </c>
      <c r="C35" s="21" t="s">
        <v>154</v>
      </c>
      <c r="D35" s="24">
        <v>700000</v>
      </c>
      <c r="E35" s="22">
        <v>7724.85</v>
      </c>
      <c r="F35" s="23">
        <v>1.2500001717214</v>
      </c>
    </row>
    <row r="36" spans="1:6" x14ac:dyDescent="0.2">
      <c r="A36" s="21" t="s">
        <v>156</v>
      </c>
      <c r="B36" s="21" t="s">
        <v>155</v>
      </c>
      <c r="C36" s="21" t="s">
        <v>116</v>
      </c>
      <c r="D36" s="24">
        <v>230000</v>
      </c>
      <c r="E36" s="22">
        <v>7652.1</v>
      </c>
      <c r="F36" s="23">
        <v>1.2382280968600501</v>
      </c>
    </row>
    <row r="37" spans="1:6" x14ac:dyDescent="0.2">
      <c r="A37" s="21" t="s">
        <v>245</v>
      </c>
      <c r="B37" s="21" t="s">
        <v>244</v>
      </c>
      <c r="C37" s="21" t="s">
        <v>170</v>
      </c>
      <c r="D37" s="24">
        <v>300000</v>
      </c>
      <c r="E37" s="22">
        <v>7475.1</v>
      </c>
      <c r="F37" s="23">
        <v>1.20958676008397</v>
      </c>
    </row>
    <row r="38" spans="1:6" x14ac:dyDescent="0.2">
      <c r="A38" s="21" t="s">
        <v>118</v>
      </c>
      <c r="B38" s="21" t="s">
        <v>117</v>
      </c>
      <c r="C38" s="21" t="s">
        <v>78</v>
      </c>
      <c r="D38" s="24">
        <v>450000</v>
      </c>
      <c r="E38" s="22">
        <v>6988.5</v>
      </c>
      <c r="F38" s="23">
        <v>1.13084735626905</v>
      </c>
    </row>
    <row r="39" spans="1:6" x14ac:dyDescent="0.2">
      <c r="A39" s="21" t="s">
        <v>250</v>
      </c>
      <c r="B39" s="21" t="s">
        <v>249</v>
      </c>
      <c r="C39" s="21" t="s">
        <v>170</v>
      </c>
      <c r="D39" s="24">
        <v>750000</v>
      </c>
      <c r="E39" s="22">
        <v>6567.75</v>
      </c>
      <c r="F39" s="23">
        <v>1.0627635006276099</v>
      </c>
    </row>
    <row r="40" spans="1:6" x14ac:dyDescent="0.2">
      <c r="A40" s="21" t="s">
        <v>103</v>
      </c>
      <c r="B40" s="21" t="s">
        <v>102</v>
      </c>
      <c r="C40" s="21" t="s">
        <v>104</v>
      </c>
      <c r="D40" s="24">
        <v>396564</v>
      </c>
      <c r="E40" s="22">
        <v>6426.5179019999996</v>
      </c>
      <c r="F40" s="23">
        <v>1.03990996343886</v>
      </c>
    </row>
    <row r="41" spans="1:6" x14ac:dyDescent="0.2">
      <c r="A41" s="21" t="s">
        <v>149</v>
      </c>
      <c r="B41" s="21" t="s">
        <v>148</v>
      </c>
      <c r="C41" s="21" t="s">
        <v>124</v>
      </c>
      <c r="D41" s="24">
        <v>1330000</v>
      </c>
      <c r="E41" s="22">
        <v>5969.7049999999999</v>
      </c>
      <c r="F41" s="23">
        <v>0.96599057264880195</v>
      </c>
    </row>
    <row r="42" spans="1:6" x14ac:dyDescent="0.2">
      <c r="A42" s="21" t="s">
        <v>229</v>
      </c>
      <c r="B42" s="21" t="s">
        <v>228</v>
      </c>
      <c r="C42" s="21" t="s">
        <v>78</v>
      </c>
      <c r="D42" s="24">
        <v>325000</v>
      </c>
      <c r="E42" s="22">
        <v>5802.875</v>
      </c>
      <c r="F42" s="23">
        <v>0.93899489912138401</v>
      </c>
    </row>
    <row r="43" spans="1:6" x14ac:dyDescent="0.2">
      <c r="A43" s="21" t="s">
        <v>161</v>
      </c>
      <c r="B43" s="21" t="s">
        <v>160</v>
      </c>
      <c r="C43" s="21" t="s">
        <v>162</v>
      </c>
      <c r="D43" s="24">
        <v>700000</v>
      </c>
      <c r="E43" s="22">
        <v>4777.8500000000004</v>
      </c>
      <c r="F43" s="23">
        <v>0.77313000517279795</v>
      </c>
    </row>
    <row r="44" spans="1:6" x14ac:dyDescent="0.2">
      <c r="A44" s="21" t="s">
        <v>619</v>
      </c>
      <c r="B44" s="21" t="s">
        <v>618</v>
      </c>
      <c r="C44" s="21" t="s">
        <v>110</v>
      </c>
      <c r="D44" s="24">
        <v>111808</v>
      </c>
      <c r="E44" s="22">
        <v>4649.7033920000003</v>
      </c>
      <c r="F44" s="23">
        <v>0.75239390259404104</v>
      </c>
    </row>
    <row r="45" spans="1:6" x14ac:dyDescent="0.2">
      <c r="A45" s="21" t="s">
        <v>551</v>
      </c>
      <c r="B45" s="21" t="s">
        <v>550</v>
      </c>
      <c r="C45" s="21" t="s">
        <v>124</v>
      </c>
      <c r="D45" s="24">
        <v>3000000</v>
      </c>
      <c r="E45" s="22">
        <v>4513.5</v>
      </c>
      <c r="F45" s="23">
        <v>0.730354087789995</v>
      </c>
    </row>
    <row r="46" spans="1:6" x14ac:dyDescent="0.2">
      <c r="A46" s="21" t="s">
        <v>663</v>
      </c>
      <c r="B46" s="21" t="s">
        <v>662</v>
      </c>
      <c r="C46" s="21" t="s">
        <v>154</v>
      </c>
      <c r="D46" s="24">
        <v>1634205</v>
      </c>
      <c r="E46" s="22">
        <v>4285.7026130000004</v>
      </c>
      <c r="F46" s="23">
        <v>0.69349294836752196</v>
      </c>
    </row>
    <row r="47" spans="1:6" x14ac:dyDescent="0.2">
      <c r="A47" s="21" t="s">
        <v>183</v>
      </c>
      <c r="B47" s="21" t="s">
        <v>182</v>
      </c>
      <c r="C47" s="21" t="s">
        <v>124</v>
      </c>
      <c r="D47" s="24">
        <v>513043</v>
      </c>
      <c r="E47" s="22">
        <v>4127.1744140000001</v>
      </c>
      <c r="F47" s="23">
        <v>0.66784063460444798</v>
      </c>
    </row>
    <row r="48" spans="1:6" x14ac:dyDescent="0.2">
      <c r="A48" s="21" t="s">
        <v>140</v>
      </c>
      <c r="B48" s="21" t="s">
        <v>139</v>
      </c>
      <c r="C48" s="21" t="s">
        <v>141</v>
      </c>
      <c r="D48" s="24">
        <v>450000</v>
      </c>
      <c r="E48" s="22">
        <v>3969.45</v>
      </c>
      <c r="F48" s="23">
        <v>0.64231838568250699</v>
      </c>
    </row>
    <row r="49" spans="1:9" x14ac:dyDescent="0.2">
      <c r="A49" s="21" t="s">
        <v>178</v>
      </c>
      <c r="B49" s="21" t="s">
        <v>177</v>
      </c>
      <c r="C49" s="21" t="s">
        <v>179</v>
      </c>
      <c r="D49" s="24">
        <v>140000</v>
      </c>
      <c r="E49" s="22">
        <v>3836.84</v>
      </c>
      <c r="F49" s="23">
        <v>0.62086003726512995</v>
      </c>
    </row>
    <row r="50" spans="1:9" x14ac:dyDescent="0.2">
      <c r="A50" s="21" t="s">
        <v>596</v>
      </c>
      <c r="B50" s="21" t="s">
        <v>595</v>
      </c>
      <c r="C50" s="21" t="s">
        <v>104</v>
      </c>
      <c r="D50" s="24">
        <v>75551</v>
      </c>
      <c r="E50" s="22">
        <v>3733.7304199999999</v>
      </c>
      <c r="F50" s="23">
        <v>0.60417531293959303</v>
      </c>
    </row>
    <row r="51" spans="1:9" x14ac:dyDescent="0.2">
      <c r="A51" s="21" t="s">
        <v>185</v>
      </c>
      <c r="B51" s="21" t="s">
        <v>184</v>
      </c>
      <c r="C51" s="21" t="s">
        <v>154</v>
      </c>
      <c r="D51" s="24">
        <v>75177</v>
      </c>
      <c r="E51" s="22">
        <v>2749.7491289999998</v>
      </c>
      <c r="F51" s="23">
        <v>0.444951925725518</v>
      </c>
    </row>
    <row r="52" spans="1:9" x14ac:dyDescent="0.2">
      <c r="A52" s="21" t="s">
        <v>665</v>
      </c>
      <c r="B52" s="21" t="s">
        <v>664</v>
      </c>
      <c r="C52" s="21" t="s">
        <v>107</v>
      </c>
      <c r="D52" s="24">
        <v>715947</v>
      </c>
      <c r="E52" s="22">
        <v>1471.6290590000001</v>
      </c>
      <c r="F52" s="23">
        <v>0.238132336091989</v>
      </c>
    </row>
    <row r="53" spans="1:9" x14ac:dyDescent="0.2">
      <c r="A53" s="21" t="s">
        <v>569</v>
      </c>
      <c r="B53" s="21" t="s">
        <v>568</v>
      </c>
      <c r="C53" s="21" t="s">
        <v>141</v>
      </c>
      <c r="D53" s="24">
        <v>604634</v>
      </c>
      <c r="E53" s="22">
        <v>933.55489599999999</v>
      </c>
      <c r="F53" s="23">
        <v>0.15106361680956301</v>
      </c>
    </row>
    <row r="54" spans="1:9" x14ac:dyDescent="0.2">
      <c r="A54" s="21" t="s">
        <v>299</v>
      </c>
      <c r="B54" s="21" t="s">
        <v>298</v>
      </c>
      <c r="C54" s="21" t="s">
        <v>78</v>
      </c>
      <c r="D54" s="24">
        <v>390789</v>
      </c>
      <c r="E54" s="22">
        <v>528.15133349999996</v>
      </c>
      <c r="F54" s="23">
        <v>8.5463052042419801E-2</v>
      </c>
    </row>
    <row r="55" spans="1:9" x14ac:dyDescent="0.2">
      <c r="A55" s="21" t="s">
        <v>325</v>
      </c>
      <c r="B55" s="21" t="s">
        <v>1269</v>
      </c>
      <c r="C55" s="21" t="s">
        <v>170</v>
      </c>
      <c r="D55" s="24">
        <v>26815</v>
      </c>
      <c r="E55" s="22">
        <v>274.82693499999999</v>
      </c>
      <c r="F55" s="23">
        <v>4.44712474602958E-2</v>
      </c>
    </row>
    <row r="56" spans="1:9" x14ac:dyDescent="0.2">
      <c r="A56" s="20" t="s">
        <v>24</v>
      </c>
      <c r="B56" s="20"/>
      <c r="C56" s="20"/>
      <c r="D56" s="20"/>
      <c r="E56" s="25">
        <f>SUM(E7:E55)</f>
        <v>607175.37270049984</v>
      </c>
      <c r="F56" s="26">
        <f>SUM(F7:F55)</f>
        <v>98.250363455682674</v>
      </c>
      <c r="G56" s="14"/>
      <c r="H56" s="14"/>
      <c r="I56" s="14"/>
    </row>
    <row r="57" spans="1:9" x14ac:dyDescent="0.2">
      <c r="A57" s="21"/>
      <c r="B57" s="21"/>
      <c r="C57" s="21"/>
      <c r="D57" s="21"/>
      <c r="E57" s="22"/>
      <c r="F57" s="23"/>
    </row>
    <row r="58" spans="1:9" x14ac:dyDescent="0.2">
      <c r="A58" s="20" t="s">
        <v>1236</v>
      </c>
      <c r="B58" s="21"/>
      <c r="C58" s="21"/>
      <c r="D58" s="21"/>
      <c r="E58" s="22"/>
      <c r="F58" s="23"/>
    </row>
    <row r="59" spans="1:9" x14ac:dyDescent="0.2">
      <c r="A59" s="21" t="s">
        <v>266</v>
      </c>
      <c r="B59" s="21" t="s">
        <v>265</v>
      </c>
      <c r="C59" s="21" t="s">
        <v>159</v>
      </c>
      <c r="D59" s="24">
        <v>3000</v>
      </c>
      <c r="E59" s="22">
        <v>2.9999999999999997E-4</v>
      </c>
      <c r="F59" s="23">
        <v>4.8544638603522403E-8</v>
      </c>
    </row>
    <row r="60" spans="1:9" x14ac:dyDescent="0.2">
      <c r="A60" s="21"/>
      <c r="B60" s="21" t="s">
        <v>264</v>
      </c>
      <c r="C60" s="21" t="s">
        <v>162</v>
      </c>
      <c r="D60" s="24">
        <v>2900</v>
      </c>
      <c r="E60" s="22">
        <v>2.9E-4</v>
      </c>
      <c r="F60" s="23">
        <v>4.6926483983404998E-8</v>
      </c>
    </row>
    <row r="61" spans="1:9" x14ac:dyDescent="0.2">
      <c r="A61" s="20" t="s">
        <v>24</v>
      </c>
      <c r="B61" s="20"/>
      <c r="C61" s="20"/>
      <c r="D61" s="20"/>
      <c r="E61" s="25">
        <f>SUM(E58:E60)</f>
        <v>5.9000000000000003E-4</v>
      </c>
      <c r="F61" s="26">
        <f>SUM(F58:F60)</f>
        <v>9.5471122586927407E-8</v>
      </c>
      <c r="G61" s="14"/>
      <c r="H61" s="14"/>
      <c r="I61" s="14"/>
    </row>
    <row r="62" spans="1:9" x14ac:dyDescent="0.2">
      <c r="A62" s="21"/>
      <c r="B62" s="21"/>
      <c r="C62" s="21"/>
      <c r="D62" s="21"/>
      <c r="E62" s="22"/>
      <c r="F62" s="23"/>
    </row>
    <row r="63" spans="1:9" x14ac:dyDescent="0.2">
      <c r="A63" s="20" t="s">
        <v>27</v>
      </c>
      <c r="B63" s="20"/>
      <c r="C63" s="20"/>
      <c r="D63" s="20"/>
      <c r="E63" s="25">
        <f>E56+E61</f>
        <v>607175.37329049979</v>
      </c>
      <c r="F63" s="26">
        <f>F56+F61</f>
        <v>98.250363551153796</v>
      </c>
      <c r="G63" s="14"/>
      <c r="H63" s="14"/>
      <c r="I63" s="14"/>
    </row>
    <row r="64" spans="1:9" x14ac:dyDescent="0.2">
      <c r="A64" s="20"/>
      <c r="B64" s="20"/>
      <c r="C64" s="20"/>
      <c r="D64" s="20"/>
      <c r="E64" s="25"/>
      <c r="F64" s="26"/>
      <c r="G64" s="14"/>
      <c r="H64" s="14"/>
      <c r="I64" s="14"/>
    </row>
    <row r="65" spans="1:9" x14ac:dyDescent="0.2">
      <c r="A65" s="20" t="s">
        <v>29</v>
      </c>
      <c r="B65" s="20"/>
      <c r="C65" s="20"/>
      <c r="D65" s="20"/>
      <c r="E65" s="25">
        <f>E67-(E56+E61)</f>
        <v>10812.541812100215</v>
      </c>
      <c r="F65" s="26">
        <f>F67-(F56+F61)</f>
        <v>1.7496364488462035</v>
      </c>
      <c r="G65" s="14"/>
      <c r="H65" s="14"/>
      <c r="I65" s="14"/>
    </row>
    <row r="66" spans="1:9" x14ac:dyDescent="0.2">
      <c r="A66" s="20"/>
      <c r="B66" s="20"/>
      <c r="C66" s="20"/>
      <c r="D66" s="20"/>
      <c r="E66" s="25"/>
      <c r="F66" s="26"/>
      <c r="G66" s="14"/>
      <c r="H66" s="14"/>
      <c r="I66" s="14"/>
    </row>
    <row r="67" spans="1:9" x14ac:dyDescent="0.2">
      <c r="A67" s="27" t="s">
        <v>28</v>
      </c>
      <c r="B67" s="27"/>
      <c r="C67" s="27"/>
      <c r="D67" s="27"/>
      <c r="E67" s="28">
        <v>617987.9151026</v>
      </c>
      <c r="F67" s="29">
        <v>100</v>
      </c>
      <c r="G67" s="14"/>
      <c r="H67" s="14"/>
      <c r="I67" s="14"/>
    </row>
    <row r="68" spans="1:9" x14ac:dyDescent="0.2">
      <c r="F68" s="15" t="s">
        <v>642</v>
      </c>
    </row>
    <row r="69" spans="1:9" x14ac:dyDescent="0.2">
      <c r="A69" s="14" t="s">
        <v>30</v>
      </c>
    </row>
    <row r="70" spans="1:9" x14ac:dyDescent="0.2">
      <c r="A70" s="14" t="s">
        <v>275</v>
      </c>
    </row>
    <row r="72" spans="1:9" x14ac:dyDescent="0.2">
      <c r="A72" s="14" t="s">
        <v>31</v>
      </c>
    </row>
    <row r="73" spans="1:9" x14ac:dyDescent="0.2">
      <c r="A73" s="14" t="s">
        <v>32</v>
      </c>
    </row>
    <row r="74" spans="1:9" x14ac:dyDescent="0.2">
      <c r="A74" s="14" t="s">
        <v>33</v>
      </c>
      <c r="B74" s="14"/>
      <c r="C74" s="30" t="s">
        <v>834</v>
      </c>
      <c r="D74" s="14" t="s">
        <v>1184</v>
      </c>
    </row>
    <row r="75" spans="1:9" x14ac:dyDescent="0.2">
      <c r="A75" s="7" t="s">
        <v>54</v>
      </c>
      <c r="C75" s="31">
        <v>1058.7501</v>
      </c>
      <c r="D75" s="31">
        <v>1262.7883999999999</v>
      </c>
    </row>
    <row r="76" spans="1:9" x14ac:dyDescent="0.2">
      <c r="A76" s="7" t="s">
        <v>72</v>
      </c>
      <c r="C76" s="31">
        <v>54.771099999999997</v>
      </c>
      <c r="D76" s="31">
        <v>61.448700000000002</v>
      </c>
    </row>
    <row r="77" spans="1:9" x14ac:dyDescent="0.2">
      <c r="A77" s="7" t="s">
        <v>55</v>
      </c>
      <c r="C77" s="31">
        <v>1163.8974000000001</v>
      </c>
      <c r="D77" s="31">
        <v>1393.6116</v>
      </c>
    </row>
    <row r="78" spans="1:9" x14ac:dyDescent="0.2">
      <c r="A78" s="7" t="s">
        <v>73</v>
      </c>
      <c r="C78" s="31">
        <v>62.834699999999998</v>
      </c>
      <c r="D78" s="31">
        <v>70.572100000000006</v>
      </c>
    </row>
    <row r="79" spans="1:9" x14ac:dyDescent="0.2">
      <c r="C79" s="31"/>
      <c r="D79" s="31"/>
    </row>
    <row r="80" spans="1:9" x14ac:dyDescent="0.2">
      <c r="A80" s="7" t="s">
        <v>835</v>
      </c>
    </row>
    <row r="82" spans="1:4" x14ac:dyDescent="0.2">
      <c r="A82" s="14" t="s">
        <v>35</v>
      </c>
    </row>
    <row r="83" spans="1:4" x14ac:dyDescent="0.2">
      <c r="A83" s="124" t="s">
        <v>36</v>
      </c>
      <c r="B83" s="125"/>
      <c r="C83" s="32" t="s">
        <v>37</v>
      </c>
    </row>
    <row r="84" spans="1:4" x14ac:dyDescent="0.2">
      <c r="A84" s="120" t="s">
        <v>72</v>
      </c>
      <c r="B84" s="121"/>
      <c r="C84" s="33">
        <v>3.75</v>
      </c>
    </row>
    <row r="85" spans="1:4" x14ac:dyDescent="0.2">
      <c r="A85" s="120" t="s">
        <v>73</v>
      </c>
      <c r="B85" s="121"/>
      <c r="C85" s="33">
        <v>4.5</v>
      </c>
    </row>
    <row r="86" spans="1:4" x14ac:dyDescent="0.2">
      <c r="A86" s="7" t="s">
        <v>38</v>
      </c>
    </row>
    <row r="87" spans="1:4" x14ac:dyDescent="0.2">
      <c r="A87" s="7" t="s">
        <v>39</v>
      </c>
    </row>
    <row r="89" spans="1:4" x14ac:dyDescent="0.2">
      <c r="A89" s="14" t="s">
        <v>276</v>
      </c>
      <c r="D89" s="49">
        <v>9.1899999999999996E-2</v>
      </c>
    </row>
    <row r="91" spans="1:4" x14ac:dyDescent="0.2">
      <c r="A91" s="129" t="s">
        <v>820</v>
      </c>
      <c r="B91" s="129"/>
      <c r="C91" s="129"/>
      <c r="D91" s="30" t="s">
        <v>1240</v>
      </c>
    </row>
    <row r="93" spans="1:4" x14ac:dyDescent="0.2">
      <c r="A93" s="70" t="s">
        <v>1241</v>
      </c>
    </row>
    <row r="95" spans="1:4" x14ac:dyDescent="0.2">
      <c r="A95" s="14" t="s">
        <v>791</v>
      </c>
    </row>
    <row r="96" spans="1:4" x14ac:dyDescent="0.2">
      <c r="A96" s="52"/>
    </row>
    <row r="97" spans="1:1" x14ac:dyDescent="0.2">
      <c r="A97" s="53" t="s">
        <v>789</v>
      </c>
    </row>
    <row r="98" spans="1:1" x14ac:dyDescent="0.2">
      <c r="A98" s="54"/>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3" t="s">
        <v>802</v>
      </c>
    </row>
    <row r="112" spans="1:1" x14ac:dyDescent="0.2">
      <c r="A112" s="55"/>
    </row>
    <row r="113" spans="1:1" x14ac:dyDescent="0.2">
      <c r="A113" s="53" t="s">
        <v>790</v>
      </c>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8" spans="1:1" x14ac:dyDescent="0.2">
      <c r="A128" s="14" t="s">
        <v>809</v>
      </c>
    </row>
  </sheetData>
  <mergeCells count="5">
    <mergeCell ref="A1:F1"/>
    <mergeCell ref="A83:B83"/>
    <mergeCell ref="A84:B84"/>
    <mergeCell ref="A85:B85"/>
    <mergeCell ref="A91:C91"/>
  </mergeCells>
  <conditionalFormatting sqref="F2:F3">
    <cfRule type="cellIs" dxfId="28" priority="3" stopIfTrue="1" operator="between">
      <formula>0.009</formula>
      <formula>-0.009</formula>
    </cfRule>
  </conditionalFormatting>
  <conditionalFormatting sqref="F5:F127">
    <cfRule type="cellIs" dxfId="27" priority="1" stopIfTrue="1" operator="between">
      <formula>0.009</formula>
      <formula>-0.009</formula>
    </cfRule>
  </conditionalFormatting>
  <conditionalFormatting sqref="F228:F65540">
    <cfRule type="cellIs" dxfId="26" priority="2" stopIfTrue="1" operator="between">
      <formula>0.009</formula>
      <formula>-0.009</formula>
    </cfRule>
  </conditionalFormatting>
  <pageMargins left="0.7" right="0.7" top="0.75" bottom="0.75" header="0.3" footer="0.3"/>
  <pageSetup paperSize="9" scale="51" orientation="portrait" r:id="rId1"/>
  <headerFooter>
    <oddFooter>&amp;C&amp;1#&amp;"Calibri"&amp;10&amp;K000000PUBLIC</oddFooter>
    <evenFooter>&amp;LPUBLIC</evenFooter>
    <firstFooter>&amp;LPUBLIC</firstFooter>
  </headerFooter>
  <colBreaks count="1" manualBreakCount="1">
    <brk id="7"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2"/>
  <sheetViews>
    <sheetView view="pageBreakPreview" zoomScaleNormal="100" zoomScaleSheetLayoutView="100" workbookViewId="0">
      <selection sqref="A1:E1"/>
    </sheetView>
  </sheetViews>
  <sheetFormatPr defaultColWidth="9.140625" defaultRowHeight="11.25" x14ac:dyDescent="0.2"/>
  <cols>
    <col min="1" max="1" width="33.42578125" style="7" bestFit="1" customWidth="1"/>
    <col min="2" max="2" width="45" style="7" customWidth="1"/>
    <col min="3" max="3" width="18.85546875" style="7" bestFit="1" customWidth="1"/>
    <col min="4" max="4" width="22.140625" style="7" customWidth="1"/>
    <col min="5" max="5" width="15.85546875" style="10" customWidth="1"/>
    <col min="6" max="6" width="3.140625" style="7" customWidth="1"/>
    <col min="7" max="16384" width="9.140625" style="7"/>
  </cols>
  <sheetData>
    <row r="1" spans="1:8" s="1" customFormat="1" ht="15" x14ac:dyDescent="0.2">
      <c r="A1" s="122" t="s">
        <v>22</v>
      </c>
      <c r="B1" s="123"/>
      <c r="C1" s="123"/>
      <c r="D1" s="123"/>
      <c r="E1" s="123"/>
    </row>
    <row r="2" spans="1:8" s="1" customFormat="1" ht="12" x14ac:dyDescent="0.2">
      <c r="E2" s="5"/>
    </row>
    <row r="3" spans="1:8" s="1" customFormat="1" ht="12" x14ac:dyDescent="0.2">
      <c r="A3" s="8" t="s">
        <v>7</v>
      </c>
      <c r="B3" s="2"/>
      <c r="C3" s="3"/>
      <c r="D3" s="3"/>
      <c r="E3" s="4"/>
    </row>
    <row r="4" spans="1:8" s="1" customFormat="1" ht="33.75" x14ac:dyDescent="0.2">
      <c r="A4" s="6" t="s">
        <v>2</v>
      </c>
      <c r="B4" s="6" t="s">
        <v>0</v>
      </c>
      <c r="C4" s="13" t="s">
        <v>1</v>
      </c>
      <c r="D4" s="50" t="s">
        <v>6</v>
      </c>
      <c r="E4" s="12" t="s">
        <v>3</v>
      </c>
    </row>
    <row r="5" spans="1:8" x14ac:dyDescent="0.2">
      <c r="A5" s="16" t="s">
        <v>383</v>
      </c>
      <c r="B5" s="17"/>
      <c r="C5" s="17"/>
      <c r="D5" s="18"/>
      <c r="E5" s="19"/>
    </row>
    <row r="6" spans="1:8" x14ac:dyDescent="0.2">
      <c r="A6" s="21" t="s">
        <v>768</v>
      </c>
      <c r="B6" s="21" t="s">
        <v>767</v>
      </c>
      <c r="C6" s="24">
        <v>4951736.5039999997</v>
      </c>
      <c r="D6" s="22">
        <v>358440.28370999999</v>
      </c>
      <c r="E6" s="23">
        <v>99.120935205007896</v>
      </c>
    </row>
    <row r="7" spans="1:8" x14ac:dyDescent="0.2">
      <c r="A7" s="20" t="s">
        <v>24</v>
      </c>
      <c r="B7" s="20"/>
      <c r="C7" s="20"/>
      <c r="D7" s="25">
        <f>SUM(D6:D6)</f>
        <v>358440.28370999999</v>
      </c>
      <c r="E7" s="26">
        <f>SUM(E6:E6)</f>
        <v>99.120935205007896</v>
      </c>
      <c r="F7" s="14"/>
      <c r="G7" s="14"/>
      <c r="H7" s="14"/>
    </row>
    <row r="8" spans="1:8" x14ac:dyDescent="0.2">
      <c r="A8" s="21"/>
      <c r="B8" s="21"/>
      <c r="C8" s="21"/>
      <c r="D8" s="22"/>
      <c r="E8" s="23"/>
    </row>
    <row r="9" spans="1:8" x14ac:dyDescent="0.2">
      <c r="A9" s="20" t="s">
        <v>27</v>
      </c>
      <c r="B9" s="20"/>
      <c r="C9" s="20"/>
      <c r="D9" s="25">
        <f>D7</f>
        <v>358440.28370999999</v>
      </c>
      <c r="E9" s="26">
        <f>E7</f>
        <v>99.120935205007896</v>
      </c>
      <c r="F9" s="14"/>
      <c r="G9" s="14"/>
      <c r="H9" s="14"/>
    </row>
    <row r="10" spans="1:8" x14ac:dyDescent="0.2">
      <c r="A10" s="20"/>
      <c r="B10" s="20"/>
      <c r="C10" s="20"/>
      <c r="D10" s="25"/>
      <c r="E10" s="26"/>
      <c r="F10" s="14"/>
      <c r="G10" s="14"/>
      <c r="H10" s="14"/>
    </row>
    <row r="11" spans="1:8" x14ac:dyDescent="0.2">
      <c r="A11" s="20" t="s">
        <v>29</v>
      </c>
      <c r="B11" s="20"/>
      <c r="C11" s="20"/>
      <c r="D11" s="25">
        <f>D13-(D7)</f>
        <v>3178.8666426999844</v>
      </c>
      <c r="E11" s="26">
        <f>E13-(E7)</f>
        <v>0.87906479499210377</v>
      </c>
      <c r="F11" s="14"/>
      <c r="G11" s="14"/>
      <c r="H11" s="14"/>
    </row>
    <row r="12" spans="1:8" x14ac:dyDescent="0.2">
      <c r="A12" s="20"/>
      <c r="B12" s="20"/>
      <c r="C12" s="20"/>
      <c r="D12" s="25"/>
      <c r="E12" s="26"/>
      <c r="F12" s="14"/>
      <c r="G12" s="14"/>
      <c r="H12" s="14"/>
    </row>
    <row r="13" spans="1:8" x14ac:dyDescent="0.2">
      <c r="A13" s="27" t="s">
        <v>28</v>
      </c>
      <c r="B13" s="27"/>
      <c r="C13" s="27"/>
      <c r="D13" s="28">
        <v>361619.15035269997</v>
      </c>
      <c r="E13" s="29">
        <v>100</v>
      </c>
      <c r="F13" s="14"/>
      <c r="G13" s="14"/>
      <c r="H13" s="14"/>
    </row>
    <row r="15" spans="1:8" x14ac:dyDescent="0.2">
      <c r="A15" s="14" t="s">
        <v>31</v>
      </c>
    </row>
    <row r="16" spans="1:8" x14ac:dyDescent="0.2">
      <c r="A16" s="14" t="s">
        <v>32</v>
      </c>
    </row>
    <row r="17" spans="1:4" x14ac:dyDescent="0.2">
      <c r="A17" s="14" t="s">
        <v>33</v>
      </c>
      <c r="B17" s="14"/>
      <c r="C17" s="30" t="s">
        <v>834</v>
      </c>
      <c r="D17" s="14" t="s">
        <v>1184</v>
      </c>
    </row>
    <row r="18" spans="1:4" x14ac:dyDescent="0.2">
      <c r="A18" s="7" t="s">
        <v>54</v>
      </c>
      <c r="C18" s="31">
        <v>49.497199999999999</v>
      </c>
      <c r="D18" s="31">
        <v>64.466800000000006</v>
      </c>
    </row>
    <row r="19" spans="1:4" x14ac:dyDescent="0.2">
      <c r="A19" s="7" t="s">
        <v>72</v>
      </c>
      <c r="C19" s="31">
        <v>49.497199999999999</v>
      </c>
      <c r="D19" s="31">
        <v>64.466800000000006</v>
      </c>
    </row>
    <row r="20" spans="1:4" x14ac:dyDescent="0.2">
      <c r="A20" s="7" t="s">
        <v>55</v>
      </c>
      <c r="C20" s="31">
        <v>54.983699999999999</v>
      </c>
      <c r="D20" s="31">
        <v>71.968500000000006</v>
      </c>
    </row>
    <row r="21" spans="1:4" x14ac:dyDescent="0.2">
      <c r="A21" s="7" t="s">
        <v>73</v>
      </c>
      <c r="C21" s="31">
        <v>54.983699999999999</v>
      </c>
      <c r="D21" s="31">
        <v>71.968500000000006</v>
      </c>
    </row>
    <row r="23" spans="1:4" x14ac:dyDescent="0.2">
      <c r="A23" s="7" t="s">
        <v>39</v>
      </c>
    </row>
    <row r="24" spans="1:4" x14ac:dyDescent="0.2">
      <c r="A24" s="7" t="s">
        <v>835</v>
      </c>
    </row>
    <row r="26" spans="1:4" x14ac:dyDescent="0.2">
      <c r="A26" s="14" t="s">
        <v>35</v>
      </c>
      <c r="D26" s="30" t="s">
        <v>41</v>
      </c>
    </row>
    <row r="28" spans="1:4" x14ac:dyDescent="0.2">
      <c r="A28" s="14" t="s">
        <v>276</v>
      </c>
      <c r="D28" s="49">
        <v>0</v>
      </c>
    </row>
    <row r="30" spans="1:4" x14ac:dyDescent="0.2">
      <c r="A30" s="129" t="s">
        <v>820</v>
      </c>
      <c r="B30" s="129"/>
      <c r="C30" s="129"/>
      <c r="D30" s="30" t="s">
        <v>41</v>
      </c>
    </row>
    <row r="32" spans="1:4" x14ac:dyDescent="0.2">
      <c r="A32" s="14" t="s">
        <v>794</v>
      </c>
    </row>
    <row r="33" spans="1:1" x14ac:dyDescent="0.2">
      <c r="A33" s="52"/>
    </row>
    <row r="34" spans="1:1" x14ac:dyDescent="0.2">
      <c r="A34" s="53" t="s">
        <v>789</v>
      </c>
    </row>
    <row r="35" spans="1:1" x14ac:dyDescent="0.2">
      <c r="A35" s="54"/>
    </row>
    <row r="36" spans="1:1" x14ac:dyDescent="0.2">
      <c r="A36" s="55"/>
    </row>
    <row r="37" spans="1:1" x14ac:dyDescent="0.2">
      <c r="A37" s="55"/>
    </row>
    <row r="38" spans="1:1" x14ac:dyDescent="0.2">
      <c r="A38" s="55"/>
    </row>
    <row r="39" spans="1:1" x14ac:dyDescent="0.2">
      <c r="A39" s="55"/>
    </row>
    <row r="40" spans="1:1" x14ac:dyDescent="0.2">
      <c r="A40" s="55"/>
    </row>
    <row r="41" spans="1:1" x14ac:dyDescent="0.2">
      <c r="A41" s="55"/>
    </row>
    <row r="42" spans="1:1" x14ac:dyDescent="0.2">
      <c r="A42" s="55"/>
    </row>
    <row r="43" spans="1:1" x14ac:dyDescent="0.2">
      <c r="A43" s="55"/>
    </row>
    <row r="44" spans="1:1" x14ac:dyDescent="0.2">
      <c r="A44" s="55"/>
    </row>
    <row r="45" spans="1:1" x14ac:dyDescent="0.2">
      <c r="A45" s="55"/>
    </row>
    <row r="46" spans="1:1" x14ac:dyDescent="0.2">
      <c r="A46" s="55"/>
    </row>
    <row r="47" spans="1:1" x14ac:dyDescent="0.2">
      <c r="A47" s="55"/>
    </row>
    <row r="48" spans="1:1" x14ac:dyDescent="0.2">
      <c r="A48" s="53" t="s">
        <v>810</v>
      </c>
    </row>
    <row r="49" spans="1:1" x14ac:dyDescent="0.2">
      <c r="A49" s="55"/>
    </row>
    <row r="50" spans="1:1" x14ac:dyDescent="0.2">
      <c r="A50" s="53" t="s">
        <v>790</v>
      </c>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5"/>
    </row>
    <row r="62" spans="1:1" x14ac:dyDescent="0.2">
      <c r="A62" s="55"/>
    </row>
  </sheetData>
  <mergeCells count="2">
    <mergeCell ref="A1:E1"/>
    <mergeCell ref="A30:C30"/>
  </mergeCells>
  <conditionalFormatting sqref="E5:E13">
    <cfRule type="cellIs" dxfId="25" priority="1" stopIfTrue="1" operator="between">
      <formula>0.009</formula>
      <formula>-0.009</formula>
    </cfRule>
  </conditionalFormatting>
  <hyperlinks>
    <hyperlink ref="A35"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scale="60" orientation="portrait" r:id="rId2"/>
  <headerFooter>
    <oddFooter>&amp;C&amp;1#&amp;"Calibri"&amp;10&amp;K000000PUBLIC</oddFooter>
    <evenFooter>&amp;LPUBLIC</evenFooter>
    <firstFooter>&amp;LPUBLIC</firstFooter>
  </headerFooter>
  <rowBreaks count="1" manualBreakCount="1">
    <brk id="67" max="6" man="1"/>
  </rowBreaks>
  <colBreaks count="2" manualBreakCount="2">
    <brk id="6" max="66" man="1"/>
    <brk id="7" max="1048575" man="1"/>
  </col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view="pageBreakPreview" zoomScaleNormal="100" zoomScaleSheetLayoutView="100" workbookViewId="0">
      <selection sqref="A1:E1"/>
    </sheetView>
  </sheetViews>
  <sheetFormatPr defaultColWidth="9.140625" defaultRowHeight="11.25" x14ac:dyDescent="0.2"/>
  <cols>
    <col min="1" max="1" width="33.42578125" style="7" bestFit="1" customWidth="1"/>
    <col min="2" max="2" width="48.7109375" style="7" customWidth="1"/>
    <col min="3" max="3" width="18.85546875" style="7" bestFit="1" customWidth="1"/>
    <col min="4" max="4" width="15.42578125" style="7" bestFit="1" customWidth="1"/>
    <col min="5" max="5" width="23" style="10" customWidth="1"/>
    <col min="6" max="16384" width="9.140625" style="7"/>
  </cols>
  <sheetData>
    <row r="1" spans="1:8" s="1" customFormat="1" ht="15" customHeight="1" x14ac:dyDescent="0.2">
      <c r="A1" s="122" t="s">
        <v>821</v>
      </c>
      <c r="B1" s="123"/>
      <c r="C1" s="123"/>
      <c r="D1" s="123"/>
      <c r="E1" s="123"/>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383</v>
      </c>
      <c r="B5" s="17"/>
      <c r="C5" s="17"/>
      <c r="D5" s="18"/>
      <c r="E5" s="19"/>
    </row>
    <row r="6" spans="1:8" x14ac:dyDescent="0.2">
      <c r="A6" s="21" t="s">
        <v>770</v>
      </c>
      <c r="B6" s="21" t="s">
        <v>769</v>
      </c>
      <c r="C6" s="24">
        <v>54828.186999999998</v>
      </c>
      <c r="D6" s="22">
        <v>1516.388412</v>
      </c>
      <c r="E6" s="23">
        <v>98.568780785718403</v>
      </c>
    </row>
    <row r="7" spans="1:8" x14ac:dyDescent="0.2">
      <c r="A7" s="20" t="s">
        <v>24</v>
      </c>
      <c r="B7" s="20"/>
      <c r="C7" s="20"/>
      <c r="D7" s="25">
        <f>SUM(D6:D6)</f>
        <v>1516.388412</v>
      </c>
      <c r="E7" s="26">
        <f>SUM(E6:E6)</f>
        <v>98.568780785718403</v>
      </c>
      <c r="F7" s="14"/>
      <c r="G7" s="14"/>
      <c r="H7" s="14"/>
    </row>
    <row r="8" spans="1:8" x14ac:dyDescent="0.2">
      <c r="A8" s="21"/>
      <c r="B8" s="21"/>
      <c r="C8" s="21"/>
      <c r="D8" s="22"/>
      <c r="E8" s="23"/>
    </row>
    <row r="9" spans="1:8" x14ac:dyDescent="0.2">
      <c r="A9" s="20" t="s">
        <v>27</v>
      </c>
      <c r="B9" s="20"/>
      <c r="C9" s="20"/>
      <c r="D9" s="25">
        <f>D7</f>
        <v>1516.388412</v>
      </c>
      <c r="E9" s="26">
        <f>E7</f>
        <v>98.568780785718403</v>
      </c>
      <c r="F9" s="14"/>
      <c r="G9" s="14"/>
      <c r="H9" s="14"/>
    </row>
    <row r="10" spans="1:8" x14ac:dyDescent="0.2">
      <c r="A10" s="20"/>
      <c r="B10" s="20"/>
      <c r="C10" s="20"/>
      <c r="D10" s="25"/>
      <c r="E10" s="26"/>
      <c r="F10" s="14"/>
      <c r="G10" s="14"/>
      <c r="H10" s="14"/>
    </row>
    <row r="11" spans="1:8" x14ac:dyDescent="0.2">
      <c r="A11" s="20" t="s">
        <v>29</v>
      </c>
      <c r="B11" s="20"/>
      <c r="C11" s="20"/>
      <c r="D11" s="25">
        <f>D13-(D7)</f>
        <v>22.017967699999872</v>
      </c>
      <c r="E11" s="26">
        <f>E13-(E7)</f>
        <v>1.4312192142815974</v>
      </c>
      <c r="F11" s="14"/>
      <c r="G11" s="14"/>
      <c r="H11" s="14"/>
    </row>
    <row r="12" spans="1:8" x14ac:dyDescent="0.2">
      <c r="A12" s="20"/>
      <c r="B12" s="20"/>
      <c r="C12" s="20"/>
      <c r="D12" s="25"/>
      <c r="E12" s="26"/>
      <c r="F12" s="14"/>
      <c r="G12" s="14"/>
      <c r="H12" s="14"/>
    </row>
    <row r="13" spans="1:8" x14ac:dyDescent="0.2">
      <c r="A13" s="27" t="s">
        <v>28</v>
      </c>
      <c r="B13" s="27"/>
      <c r="C13" s="27"/>
      <c r="D13" s="28">
        <v>1538.4063796999999</v>
      </c>
      <c r="E13" s="29">
        <v>100</v>
      </c>
      <c r="F13" s="14"/>
      <c r="G13" s="14"/>
      <c r="H13" s="14"/>
    </row>
    <row r="15" spans="1:8" x14ac:dyDescent="0.2">
      <c r="A15" s="14" t="s">
        <v>31</v>
      </c>
    </row>
    <row r="16" spans="1:8" x14ac:dyDescent="0.2">
      <c r="A16" s="14" t="s">
        <v>32</v>
      </c>
    </row>
    <row r="17" spans="1:4" x14ac:dyDescent="0.2">
      <c r="A17" s="14" t="s">
        <v>33</v>
      </c>
      <c r="B17" s="14"/>
      <c r="C17" s="30" t="s">
        <v>834</v>
      </c>
      <c r="D17" s="14" t="s">
        <v>1184</v>
      </c>
    </row>
    <row r="18" spans="1:4" x14ac:dyDescent="0.2">
      <c r="A18" s="7" t="s">
        <v>54</v>
      </c>
      <c r="C18" s="31">
        <v>9.3424999999999994</v>
      </c>
      <c r="D18" s="31">
        <v>9.9690999999999992</v>
      </c>
    </row>
    <row r="19" spans="1:4" x14ac:dyDescent="0.2">
      <c r="A19" s="7" t="s">
        <v>72</v>
      </c>
      <c r="C19" s="31">
        <v>9.3424999999999994</v>
      </c>
      <c r="D19" s="31">
        <v>9.9690999999999992</v>
      </c>
    </row>
    <row r="20" spans="1:4" x14ac:dyDescent="0.2">
      <c r="A20" s="7" t="s">
        <v>55</v>
      </c>
      <c r="C20" s="31">
        <v>10.3666</v>
      </c>
      <c r="D20" s="31">
        <v>11.1098</v>
      </c>
    </row>
    <row r="21" spans="1:4" x14ac:dyDescent="0.2">
      <c r="A21" s="7" t="s">
        <v>73</v>
      </c>
      <c r="C21" s="31">
        <v>10.3666</v>
      </c>
      <c r="D21" s="31">
        <v>11.1098</v>
      </c>
    </row>
    <row r="23" spans="1:4" x14ac:dyDescent="0.2">
      <c r="A23" s="7" t="s">
        <v>39</v>
      </c>
    </row>
    <row r="24" spans="1:4" x14ac:dyDescent="0.2">
      <c r="A24" s="7" t="s">
        <v>835</v>
      </c>
    </row>
    <row r="26" spans="1:4" x14ac:dyDescent="0.2">
      <c r="A26" s="14" t="s">
        <v>35</v>
      </c>
      <c r="D26" s="30" t="s">
        <v>41</v>
      </c>
    </row>
    <row r="28" spans="1:4" x14ac:dyDescent="0.2">
      <c r="A28" s="14" t="s">
        <v>276</v>
      </c>
      <c r="D28" s="49">
        <v>0</v>
      </c>
    </row>
    <row r="30" spans="1:4" x14ac:dyDescent="0.2">
      <c r="A30" s="129" t="s">
        <v>820</v>
      </c>
      <c r="B30" s="129"/>
      <c r="C30" s="129"/>
      <c r="D30" s="30" t="s">
        <v>41</v>
      </c>
    </row>
    <row r="32" spans="1:4" x14ac:dyDescent="0.2">
      <c r="A32" s="14" t="s">
        <v>794</v>
      </c>
    </row>
    <row r="33" spans="1:1" x14ac:dyDescent="0.2">
      <c r="A33" s="52"/>
    </row>
    <row r="34" spans="1:1" x14ac:dyDescent="0.2">
      <c r="A34" s="53" t="s">
        <v>789</v>
      </c>
    </row>
    <row r="35" spans="1:1" x14ac:dyDescent="0.2">
      <c r="A35" s="54"/>
    </row>
    <row r="36" spans="1:1" x14ac:dyDescent="0.2">
      <c r="A36" s="55"/>
    </row>
    <row r="37" spans="1:1" x14ac:dyDescent="0.2">
      <c r="A37" s="55"/>
    </row>
    <row r="38" spans="1:1" x14ac:dyDescent="0.2">
      <c r="A38" s="55"/>
    </row>
    <row r="39" spans="1:1" x14ac:dyDescent="0.2">
      <c r="A39" s="55"/>
    </row>
    <row r="40" spans="1:1" x14ac:dyDescent="0.2">
      <c r="A40" s="55"/>
    </row>
    <row r="41" spans="1:1" x14ac:dyDescent="0.2">
      <c r="A41" s="55"/>
    </row>
    <row r="42" spans="1:1" x14ac:dyDescent="0.2">
      <c r="A42" s="55"/>
    </row>
    <row r="43" spans="1:1" x14ac:dyDescent="0.2">
      <c r="A43" s="55"/>
    </row>
    <row r="44" spans="1:1" x14ac:dyDescent="0.2">
      <c r="A44" s="55"/>
    </row>
    <row r="45" spans="1:1" x14ac:dyDescent="0.2">
      <c r="A45" s="55"/>
    </row>
    <row r="46" spans="1:1" x14ac:dyDescent="0.2">
      <c r="A46" s="55"/>
    </row>
    <row r="47" spans="1:1" x14ac:dyDescent="0.2">
      <c r="A47" s="55"/>
    </row>
    <row r="48" spans="1:1" x14ac:dyDescent="0.2">
      <c r="A48" s="53" t="s">
        <v>811</v>
      </c>
    </row>
    <row r="49" spans="1:1" x14ac:dyDescent="0.2">
      <c r="A49" s="55"/>
    </row>
    <row r="50" spans="1:1" x14ac:dyDescent="0.2">
      <c r="A50" s="53" t="s">
        <v>790</v>
      </c>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5"/>
    </row>
    <row r="62" spans="1:1" x14ac:dyDescent="0.2">
      <c r="A62" s="55"/>
    </row>
  </sheetData>
  <mergeCells count="2">
    <mergeCell ref="A1:E1"/>
    <mergeCell ref="A30:C30"/>
  </mergeCells>
  <conditionalFormatting sqref="E5:E13">
    <cfRule type="cellIs" dxfId="24" priority="1" stopIfTrue="1" operator="between">
      <formula>0.009</formula>
      <formula>-0.009</formula>
    </cfRule>
  </conditionalFormatting>
  <pageMargins left="0.7" right="0.7" top="0.75" bottom="0.75" header="0.3" footer="0.3"/>
  <pageSetup paperSize="9" scale="58" orientation="portrait" r:id="rId1"/>
  <headerFooter>
    <oddFooter>&amp;C&amp;1#&amp;"Calibri"&amp;10&amp;K000000PUBLIC</oddFooter>
    <evenFooter>&amp;LPUBLIC</evenFooter>
    <firstFooter>&amp;LPUBLIC</firstFooter>
  </headerFooter>
  <colBreaks count="1" manualBreakCount="1">
    <brk id="7"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3"/>
  <sheetViews>
    <sheetView showGridLines="0" view="pageBreakPreview" zoomScaleNormal="100" zoomScaleSheetLayoutView="100" workbookViewId="0">
      <selection sqref="A1:E1"/>
    </sheetView>
  </sheetViews>
  <sheetFormatPr defaultColWidth="9.140625" defaultRowHeight="11.25" x14ac:dyDescent="0.2"/>
  <cols>
    <col min="1" max="1" width="33.42578125" style="7" bestFit="1" customWidth="1"/>
    <col min="2" max="2" width="62.7109375" style="7" customWidth="1"/>
    <col min="3" max="4" width="15.42578125" style="7" bestFit="1" customWidth="1"/>
    <col min="5" max="5" width="23" style="10" customWidth="1"/>
    <col min="6" max="16384" width="9.140625" style="7"/>
  </cols>
  <sheetData>
    <row r="1" spans="1:8" s="1" customFormat="1" ht="15" x14ac:dyDescent="0.2">
      <c r="A1" s="122" t="s">
        <v>1272</v>
      </c>
      <c r="B1" s="123"/>
      <c r="C1" s="123"/>
      <c r="D1" s="123"/>
      <c r="E1" s="123"/>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26</v>
      </c>
      <c r="B5" s="17"/>
      <c r="C5" s="17"/>
      <c r="D5" s="18"/>
      <c r="E5" s="19"/>
    </row>
    <row r="6" spans="1:8" x14ac:dyDescent="0.2">
      <c r="A6" s="21" t="s">
        <v>772</v>
      </c>
      <c r="B6" s="57" t="s">
        <v>771</v>
      </c>
      <c r="C6" s="24">
        <v>217055.64199999999</v>
      </c>
      <c r="D6" s="22">
        <v>2102.9448900000002</v>
      </c>
      <c r="E6" s="23">
        <v>40.773663107497299</v>
      </c>
    </row>
    <row r="7" spans="1:8" x14ac:dyDescent="0.2">
      <c r="A7" s="21" t="s">
        <v>774</v>
      </c>
      <c r="B7" s="57" t="s">
        <v>773</v>
      </c>
      <c r="C7" s="24">
        <v>2370390</v>
      </c>
      <c r="D7" s="22">
        <v>1341.8777789999999</v>
      </c>
      <c r="E7" s="23">
        <v>26.017454262618699</v>
      </c>
    </row>
    <row r="8" spans="1:8" x14ac:dyDescent="0.2">
      <c r="A8" s="21" t="s">
        <v>775</v>
      </c>
      <c r="B8" s="57" t="s">
        <v>816</v>
      </c>
      <c r="C8" s="24">
        <v>1329487.524</v>
      </c>
      <c r="D8" s="22">
        <v>783.49624659999995</v>
      </c>
      <c r="E8" s="23">
        <v>15.1910837781664</v>
      </c>
    </row>
    <row r="9" spans="1:8" x14ac:dyDescent="0.2">
      <c r="A9" s="21" t="s">
        <v>776</v>
      </c>
      <c r="B9" s="57" t="s">
        <v>817</v>
      </c>
      <c r="C9" s="24">
        <v>2551753.673</v>
      </c>
      <c r="D9" s="22">
        <v>782.8703716</v>
      </c>
      <c r="E9" s="23">
        <v>15.178948787602099</v>
      </c>
    </row>
    <row r="10" spans="1:8" ht="22.5" x14ac:dyDescent="0.2">
      <c r="A10" s="21" t="s">
        <v>778</v>
      </c>
      <c r="B10" s="57" t="s">
        <v>777</v>
      </c>
      <c r="C10" s="24">
        <v>48.798999999999999</v>
      </c>
      <c r="D10" s="22">
        <v>1.2611296000000001</v>
      </c>
      <c r="E10" s="23">
        <v>2.44518406972105E-2</v>
      </c>
    </row>
    <row r="11" spans="1:8" x14ac:dyDescent="0.2">
      <c r="A11" s="21" t="s">
        <v>780</v>
      </c>
      <c r="B11" s="57" t="s">
        <v>779</v>
      </c>
      <c r="C11" s="24">
        <v>13.571999999999999</v>
      </c>
      <c r="D11" s="22">
        <v>0.49224079999999998</v>
      </c>
      <c r="E11" s="23">
        <v>9.5439783716657206E-3</v>
      </c>
    </row>
    <row r="12" spans="1:8" ht="22.5" x14ac:dyDescent="0.2">
      <c r="A12" s="21" t="s">
        <v>782</v>
      </c>
      <c r="B12" s="57" t="s">
        <v>781</v>
      </c>
      <c r="C12" s="24">
        <v>23973.544999999998</v>
      </c>
      <c r="D12" s="22">
        <v>0</v>
      </c>
      <c r="E12" s="22">
        <v>0</v>
      </c>
    </row>
    <row r="13" spans="1:8" x14ac:dyDescent="0.2">
      <c r="A13" s="20" t="s">
        <v>24</v>
      </c>
      <c r="B13" s="20"/>
      <c r="C13" s="20"/>
      <c r="D13" s="25">
        <f>SUM(D6:D12)</f>
        <v>5012.9426575999996</v>
      </c>
      <c r="E13" s="26">
        <f>SUM(E6:E12)</f>
        <v>97.195145754953373</v>
      </c>
      <c r="F13" s="14"/>
      <c r="G13" s="14"/>
      <c r="H13" s="14"/>
    </row>
    <row r="14" spans="1:8" x14ac:dyDescent="0.2">
      <c r="A14" s="21"/>
      <c r="B14" s="21"/>
      <c r="C14" s="21"/>
      <c r="D14" s="22"/>
      <c r="E14" s="23"/>
    </row>
    <row r="15" spans="1:8" x14ac:dyDescent="0.2">
      <c r="A15" s="20" t="s">
        <v>27</v>
      </c>
      <c r="B15" s="20"/>
      <c r="C15" s="20"/>
      <c r="D15" s="25">
        <f>D13</f>
        <v>5012.9426575999996</v>
      </c>
      <c r="E15" s="26">
        <f>E13</f>
        <v>97.195145754953373</v>
      </c>
      <c r="F15" s="14"/>
      <c r="G15" s="14"/>
      <c r="H15" s="14"/>
    </row>
    <row r="16" spans="1:8" x14ac:dyDescent="0.2">
      <c r="A16" s="20"/>
      <c r="B16" s="20"/>
      <c r="C16" s="20"/>
      <c r="D16" s="25"/>
      <c r="E16" s="26"/>
      <c r="F16" s="14"/>
      <c r="G16" s="14"/>
      <c r="H16" s="14"/>
    </row>
    <row r="17" spans="1:8" x14ac:dyDescent="0.2">
      <c r="A17" s="20" t="s">
        <v>29</v>
      </c>
      <c r="B17" s="20"/>
      <c r="C17" s="20"/>
      <c r="D17" s="25">
        <f>D19-(D13)</f>
        <v>144.66333050000048</v>
      </c>
      <c r="E17" s="26">
        <f>E19-(E13)</f>
        <v>2.8048542450466272</v>
      </c>
      <c r="F17" s="14"/>
      <c r="G17" s="14"/>
      <c r="H17" s="14"/>
    </row>
    <row r="18" spans="1:8" x14ac:dyDescent="0.2">
      <c r="A18" s="20"/>
      <c r="B18" s="20"/>
      <c r="C18" s="20"/>
      <c r="D18" s="25"/>
      <c r="E18" s="26"/>
      <c r="F18" s="14"/>
      <c r="G18" s="14"/>
      <c r="H18" s="14"/>
    </row>
    <row r="19" spans="1:8" x14ac:dyDescent="0.2">
      <c r="A19" s="27" t="s">
        <v>28</v>
      </c>
      <c r="B19" s="27"/>
      <c r="C19" s="27"/>
      <c r="D19" s="28">
        <v>5157.6059881000001</v>
      </c>
      <c r="E19" s="29">
        <v>100</v>
      </c>
      <c r="F19" s="14"/>
      <c r="G19" s="14"/>
      <c r="H19" s="14"/>
    </row>
    <row r="21" spans="1:8" x14ac:dyDescent="0.2">
      <c r="A21" s="14" t="s">
        <v>275</v>
      </c>
    </row>
    <row r="22" spans="1:8" ht="15" x14ac:dyDescent="0.25">
      <c r="A22" s="131" t="s">
        <v>819</v>
      </c>
      <c r="B22" s="132"/>
      <c r="C22" s="132"/>
      <c r="D22" s="132"/>
      <c r="E22" s="132"/>
    </row>
    <row r="23" spans="1:8" ht="15" x14ac:dyDescent="0.25">
      <c r="A23" s="58"/>
      <c r="B23" s="59"/>
      <c r="C23" s="59"/>
      <c r="D23" s="59"/>
      <c r="E23" s="59"/>
    </row>
    <row r="24" spans="1:8" x14ac:dyDescent="0.2">
      <c r="A24" s="14" t="s">
        <v>31</v>
      </c>
    </row>
    <row r="25" spans="1:8" x14ac:dyDescent="0.2">
      <c r="A25" s="14" t="s">
        <v>32</v>
      </c>
    </row>
    <row r="26" spans="1:8" x14ac:dyDescent="0.2">
      <c r="A26" s="14" t="s">
        <v>33</v>
      </c>
      <c r="B26" s="14"/>
      <c r="C26" s="30" t="s">
        <v>834</v>
      </c>
      <c r="D26" s="14" t="s">
        <v>1184</v>
      </c>
    </row>
    <row r="27" spans="1:8" x14ac:dyDescent="0.2">
      <c r="A27" s="7" t="s">
        <v>54</v>
      </c>
      <c r="C27" s="31">
        <v>15.861599999999999</v>
      </c>
      <c r="D27" s="31">
        <v>17.512499999999999</v>
      </c>
    </row>
    <row r="28" spans="1:8" x14ac:dyDescent="0.2">
      <c r="A28" s="7" t="s">
        <v>72</v>
      </c>
      <c r="C28" s="31">
        <v>15.861599999999999</v>
      </c>
      <c r="D28" s="31">
        <v>17.512499999999999</v>
      </c>
    </row>
    <row r="29" spans="1:8" x14ac:dyDescent="0.2">
      <c r="A29" s="7" t="s">
        <v>55</v>
      </c>
      <c r="C29" s="31">
        <v>17.587499999999999</v>
      </c>
      <c r="D29" s="31">
        <v>19.510899999999999</v>
      </c>
    </row>
    <row r="30" spans="1:8" x14ac:dyDescent="0.2">
      <c r="A30" s="7" t="s">
        <v>73</v>
      </c>
      <c r="C30" s="31">
        <v>17.587499999999999</v>
      </c>
      <c r="D30" s="31">
        <v>19.510899999999999</v>
      </c>
    </row>
    <row r="32" spans="1:8" x14ac:dyDescent="0.2">
      <c r="A32" s="7" t="s">
        <v>39</v>
      </c>
    </row>
    <row r="33" spans="1:4" x14ac:dyDescent="0.2">
      <c r="A33" s="7" t="s">
        <v>835</v>
      </c>
    </row>
    <row r="35" spans="1:4" x14ac:dyDescent="0.2">
      <c r="A35" s="14" t="s">
        <v>35</v>
      </c>
      <c r="D35" s="30" t="s">
        <v>41</v>
      </c>
    </row>
    <row r="37" spans="1:4" x14ac:dyDescent="0.2">
      <c r="A37" s="14" t="s">
        <v>276</v>
      </c>
      <c r="D37" s="49">
        <v>0.29370000000000002</v>
      </c>
    </row>
    <row r="39" spans="1:4" x14ac:dyDescent="0.2">
      <c r="A39" s="14" t="s">
        <v>820</v>
      </c>
      <c r="D39" s="30" t="s">
        <v>41</v>
      </c>
    </row>
    <row r="41" spans="1:4" x14ac:dyDescent="0.2">
      <c r="A41" s="14" t="s">
        <v>794</v>
      </c>
    </row>
    <row r="42" spans="1:4" x14ac:dyDescent="0.2">
      <c r="A42" s="14"/>
    </row>
    <row r="43" spans="1:4" x14ac:dyDescent="0.2">
      <c r="A43" s="53" t="s">
        <v>789</v>
      </c>
    </row>
    <row r="44" spans="1:4" x14ac:dyDescent="0.2">
      <c r="A44" s="54"/>
    </row>
    <row r="45" spans="1:4" x14ac:dyDescent="0.2">
      <c r="A45" s="55"/>
    </row>
    <row r="46" spans="1:4" x14ac:dyDescent="0.2">
      <c r="A46" s="55"/>
    </row>
    <row r="47" spans="1:4" x14ac:dyDescent="0.2">
      <c r="A47" s="55"/>
    </row>
    <row r="48" spans="1:4" x14ac:dyDescent="0.2">
      <c r="A48" s="55"/>
    </row>
    <row r="49" spans="1:5" x14ac:dyDescent="0.2">
      <c r="A49" s="55"/>
    </row>
    <row r="50" spans="1:5" x14ac:dyDescent="0.2">
      <c r="A50" s="55"/>
    </row>
    <row r="51" spans="1:5" x14ac:dyDescent="0.2">
      <c r="A51" s="55"/>
    </row>
    <row r="52" spans="1:5" x14ac:dyDescent="0.2">
      <c r="A52" s="55"/>
    </row>
    <row r="53" spans="1:5" x14ac:dyDescent="0.2">
      <c r="A53" s="55"/>
    </row>
    <row r="54" spans="1:5" x14ac:dyDescent="0.2">
      <c r="A54" s="55"/>
    </row>
    <row r="55" spans="1:5" x14ac:dyDescent="0.2">
      <c r="A55" s="55"/>
    </row>
    <row r="56" spans="1:5" x14ac:dyDescent="0.2">
      <c r="A56" s="55"/>
    </row>
    <row r="57" spans="1:5" x14ac:dyDescent="0.2">
      <c r="A57" s="130" t="s">
        <v>812</v>
      </c>
      <c r="B57" s="130"/>
      <c r="C57" s="130"/>
      <c r="D57" s="130"/>
      <c r="E57" s="130"/>
    </row>
    <row r="58" spans="1:5" x14ac:dyDescent="0.2">
      <c r="A58" s="55"/>
    </row>
    <row r="59" spans="1:5" x14ac:dyDescent="0.2">
      <c r="A59" s="53" t="s">
        <v>790</v>
      </c>
    </row>
    <row r="60" spans="1:5" x14ac:dyDescent="0.2">
      <c r="A60" s="55"/>
    </row>
    <row r="61" spans="1:5" x14ac:dyDescent="0.2">
      <c r="A61" s="55"/>
    </row>
    <row r="62" spans="1:5" x14ac:dyDescent="0.2">
      <c r="A62" s="55"/>
    </row>
    <row r="63" spans="1:5" x14ac:dyDescent="0.2">
      <c r="A63" s="55"/>
    </row>
    <row r="64" spans="1:5"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5"/>
    </row>
    <row r="73" spans="1:1" x14ac:dyDescent="0.2">
      <c r="A73" s="14" t="s">
        <v>813</v>
      </c>
    </row>
  </sheetData>
  <mergeCells count="3">
    <mergeCell ref="A1:E1"/>
    <mergeCell ref="A57:E57"/>
    <mergeCell ref="A22:E22"/>
  </mergeCells>
  <conditionalFormatting sqref="E5:E11 E13:E19">
    <cfRule type="cellIs" dxfId="23" priority="1" stopIfTrue="1" operator="between">
      <formula>0.009</formula>
      <formula>-0.009</formula>
    </cfRule>
  </conditionalFormatting>
  <pageMargins left="0.7" right="0.7" top="0.75" bottom="0.75" header="0.3" footer="0.3"/>
  <pageSetup paperSize="9" scale="54" orientation="portrait" r:id="rId1"/>
  <headerFooter>
    <oddFooter>&amp;C&amp;1#&amp;"Calibri"&amp;10&amp;K000000PUBLIC</oddFooter>
    <evenFooter>&amp;LPUBLIC</evenFooter>
    <firstFooter>&amp;LPUBLIC</firstFooter>
  </headerFooter>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45"/>
  <sheetViews>
    <sheetView view="pageBreakPreview" zoomScale="106" zoomScaleNormal="100" zoomScaleSheetLayoutView="106" workbookViewId="0">
      <selection sqref="A1:G1"/>
    </sheetView>
  </sheetViews>
  <sheetFormatPr defaultColWidth="9.140625" defaultRowHeight="11.25" x14ac:dyDescent="0.2"/>
  <cols>
    <col min="1" max="1" width="33.42578125" style="7" bestFit="1" customWidth="1"/>
    <col min="2" max="2" width="49" style="7" bestFit="1" customWidth="1"/>
    <col min="3" max="3" width="24.7109375" style="7" bestFit="1" customWidth="1"/>
    <col min="4" max="4" width="15.42578125" style="7" bestFit="1" customWidth="1"/>
    <col min="5" max="5" width="23" style="10" customWidth="1"/>
    <col min="6" max="6" width="13.5703125" style="11" bestFit="1" customWidth="1"/>
    <col min="7" max="7" width="7.5703125" style="10" customWidth="1"/>
    <col min="8" max="16384" width="9.140625" style="7"/>
  </cols>
  <sheetData>
    <row r="1" spans="1:7" s="1" customFormat="1" ht="15" customHeight="1" x14ac:dyDescent="0.2">
      <c r="A1" s="122" t="s">
        <v>979</v>
      </c>
      <c r="B1" s="123"/>
      <c r="C1" s="123"/>
      <c r="D1" s="123"/>
      <c r="E1" s="123"/>
      <c r="F1" s="123"/>
      <c r="G1" s="123"/>
    </row>
    <row r="2" spans="1:7" s="1" customFormat="1" ht="15" customHeight="1"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837</v>
      </c>
      <c r="D4" s="13" t="s">
        <v>1</v>
      </c>
      <c r="E4" s="50" t="s">
        <v>6</v>
      </c>
      <c r="F4" s="12" t="s">
        <v>3</v>
      </c>
      <c r="G4" s="12" t="s">
        <v>5</v>
      </c>
    </row>
    <row r="5" spans="1:7" x14ac:dyDescent="0.2">
      <c r="A5" s="16" t="s">
        <v>23</v>
      </c>
      <c r="B5" s="17"/>
      <c r="C5" s="17"/>
      <c r="D5" s="17"/>
      <c r="E5" s="18"/>
      <c r="F5" s="19"/>
      <c r="G5" s="18"/>
    </row>
    <row r="6" spans="1:7" x14ac:dyDescent="0.2">
      <c r="A6" s="20" t="s">
        <v>842</v>
      </c>
      <c r="B6" s="21"/>
      <c r="C6" s="21"/>
      <c r="D6" s="21"/>
      <c r="E6" s="22"/>
      <c r="F6" s="23"/>
      <c r="G6" s="22"/>
    </row>
    <row r="7" spans="1:7" x14ac:dyDescent="0.2">
      <c r="A7" s="21" t="s">
        <v>980</v>
      </c>
      <c r="B7" s="21" t="s">
        <v>981</v>
      </c>
      <c r="C7" s="21" t="s">
        <v>875</v>
      </c>
      <c r="D7" s="24">
        <v>2000</v>
      </c>
      <c r="E7" s="22">
        <v>9402.85</v>
      </c>
      <c r="F7" s="23">
        <v>6.5028456009989704</v>
      </c>
      <c r="G7" s="22">
        <v>7.6001000000000003</v>
      </c>
    </row>
    <row r="8" spans="1:7" x14ac:dyDescent="0.2">
      <c r="A8" s="21" t="s">
        <v>982</v>
      </c>
      <c r="B8" s="21" t="s">
        <v>983</v>
      </c>
      <c r="C8" s="21" t="s">
        <v>853</v>
      </c>
      <c r="D8" s="24">
        <v>2000</v>
      </c>
      <c r="E8" s="22">
        <v>9372.9</v>
      </c>
      <c r="F8" s="23">
        <v>6.4821327080197202</v>
      </c>
      <c r="G8" s="22">
        <v>7.5141</v>
      </c>
    </row>
    <row r="9" spans="1:7" x14ac:dyDescent="0.2">
      <c r="A9" s="21" t="s">
        <v>984</v>
      </c>
      <c r="B9" s="21" t="s">
        <v>985</v>
      </c>
      <c r="C9" s="21" t="s">
        <v>845</v>
      </c>
      <c r="D9" s="24">
        <v>2000</v>
      </c>
      <c r="E9" s="22">
        <v>9332.52</v>
      </c>
      <c r="F9" s="23">
        <v>6.4542066105739098</v>
      </c>
      <c r="G9" s="22">
        <v>7.5449000000000002</v>
      </c>
    </row>
    <row r="10" spans="1:7" x14ac:dyDescent="0.2">
      <c r="A10" s="21" t="s">
        <v>986</v>
      </c>
      <c r="B10" s="21" t="s">
        <v>987</v>
      </c>
      <c r="C10" s="21" t="s">
        <v>853</v>
      </c>
      <c r="D10" s="24">
        <v>1500</v>
      </c>
      <c r="E10" s="22">
        <v>7072.9875000000002</v>
      </c>
      <c r="F10" s="23">
        <v>4.8915536938583202</v>
      </c>
      <c r="G10" s="22">
        <v>7.5724999999999998</v>
      </c>
    </row>
    <row r="11" spans="1:7" x14ac:dyDescent="0.2">
      <c r="A11" s="21" t="s">
        <v>988</v>
      </c>
      <c r="B11" s="21" t="s">
        <v>989</v>
      </c>
      <c r="C11" s="21" t="s">
        <v>853</v>
      </c>
      <c r="D11" s="24">
        <v>1500</v>
      </c>
      <c r="E11" s="22">
        <v>7013.8725000000004</v>
      </c>
      <c r="F11" s="23">
        <v>4.8506708000864203</v>
      </c>
      <c r="G11" s="22">
        <v>7.6199000000000003</v>
      </c>
    </row>
    <row r="12" spans="1:7" x14ac:dyDescent="0.2">
      <c r="A12" s="21" t="s">
        <v>990</v>
      </c>
      <c r="B12" s="21" t="s">
        <v>991</v>
      </c>
      <c r="C12" s="21" t="s">
        <v>845</v>
      </c>
      <c r="D12" s="24">
        <v>1000</v>
      </c>
      <c r="E12" s="22">
        <v>4711.165</v>
      </c>
      <c r="F12" s="23">
        <v>3.2581588131077601</v>
      </c>
      <c r="G12" s="22">
        <v>7.56</v>
      </c>
    </row>
    <row r="13" spans="1:7" x14ac:dyDescent="0.2">
      <c r="A13" s="21" t="s">
        <v>992</v>
      </c>
      <c r="B13" s="21" t="s">
        <v>993</v>
      </c>
      <c r="C13" s="21" t="s">
        <v>850</v>
      </c>
      <c r="D13" s="24">
        <v>1000</v>
      </c>
      <c r="E13" s="22">
        <v>4699.5950000000003</v>
      </c>
      <c r="F13" s="23">
        <v>3.25015720470142</v>
      </c>
      <c r="G13" s="22">
        <v>7.5750999999999999</v>
      </c>
    </row>
    <row r="14" spans="1:7" x14ac:dyDescent="0.2">
      <c r="A14" s="21" t="s">
        <v>994</v>
      </c>
      <c r="B14" s="21" t="s">
        <v>995</v>
      </c>
      <c r="C14" s="21" t="s">
        <v>853</v>
      </c>
      <c r="D14" s="24">
        <v>1000</v>
      </c>
      <c r="E14" s="22">
        <v>4695.4449999999997</v>
      </c>
      <c r="F14" s="23">
        <v>3.2472871377276702</v>
      </c>
      <c r="G14" s="22">
        <v>7.5880000000000001</v>
      </c>
    </row>
    <row r="15" spans="1:7" x14ac:dyDescent="0.2">
      <c r="A15" s="21" t="s">
        <v>996</v>
      </c>
      <c r="B15" s="21" t="s">
        <v>997</v>
      </c>
      <c r="C15" s="21" t="s">
        <v>850</v>
      </c>
      <c r="D15" s="24">
        <v>1000</v>
      </c>
      <c r="E15" s="22">
        <v>4684.0649999999996</v>
      </c>
      <c r="F15" s="23">
        <v>3.2394169299779598</v>
      </c>
      <c r="G15" s="22">
        <v>7.5750000000000002</v>
      </c>
    </row>
    <row r="16" spans="1:7" x14ac:dyDescent="0.2">
      <c r="A16" s="21" t="s">
        <v>998</v>
      </c>
      <c r="B16" s="21" t="s">
        <v>999</v>
      </c>
      <c r="C16" s="21" t="s">
        <v>845</v>
      </c>
      <c r="D16" s="24">
        <v>1000</v>
      </c>
      <c r="E16" s="22">
        <v>4679.83</v>
      </c>
      <c r="F16" s="23">
        <v>3.2364880784999199</v>
      </c>
      <c r="G16" s="22">
        <v>7.66</v>
      </c>
    </row>
    <row r="17" spans="1:9" x14ac:dyDescent="0.2">
      <c r="A17" s="21" t="s">
        <v>1000</v>
      </c>
      <c r="B17" s="21" t="s">
        <v>1001</v>
      </c>
      <c r="C17" s="21" t="s">
        <v>853</v>
      </c>
      <c r="D17" s="24">
        <v>1000</v>
      </c>
      <c r="E17" s="22">
        <v>4678.5249999999996</v>
      </c>
      <c r="F17" s="23">
        <v>3.2355855634636002</v>
      </c>
      <c r="G17" s="22">
        <v>7.6001000000000003</v>
      </c>
    </row>
    <row r="18" spans="1:9" x14ac:dyDescent="0.2">
      <c r="A18" s="21" t="s">
        <v>1002</v>
      </c>
      <c r="B18" s="21" t="s">
        <v>1003</v>
      </c>
      <c r="C18" s="21" t="s">
        <v>850</v>
      </c>
      <c r="D18" s="24">
        <v>1000</v>
      </c>
      <c r="E18" s="22">
        <v>4675.91</v>
      </c>
      <c r="F18" s="23">
        <v>3.2337770754789301</v>
      </c>
      <c r="G18" s="22">
        <v>7.62</v>
      </c>
    </row>
    <row r="19" spans="1:9" x14ac:dyDescent="0.2">
      <c r="A19" s="21" t="s">
        <v>1004</v>
      </c>
      <c r="B19" s="21" t="s">
        <v>1005</v>
      </c>
      <c r="C19" s="21" t="s">
        <v>845</v>
      </c>
      <c r="D19" s="24">
        <v>1000</v>
      </c>
      <c r="E19" s="22">
        <v>4667.4449999999997</v>
      </c>
      <c r="F19" s="23">
        <v>3.2279228304348799</v>
      </c>
      <c r="G19" s="22">
        <v>7.5598999999999998</v>
      </c>
    </row>
    <row r="20" spans="1:9" x14ac:dyDescent="0.2">
      <c r="A20" s="21" t="s">
        <v>1006</v>
      </c>
      <c r="B20" s="21" t="s">
        <v>1007</v>
      </c>
      <c r="C20" s="21" t="s">
        <v>853</v>
      </c>
      <c r="D20" s="24">
        <v>1000</v>
      </c>
      <c r="E20" s="22">
        <v>4666.1850000000004</v>
      </c>
      <c r="F20" s="23">
        <v>3.2270514366067098</v>
      </c>
      <c r="G20" s="22">
        <v>7.6798999999999999</v>
      </c>
    </row>
    <row r="21" spans="1:9" x14ac:dyDescent="0.2">
      <c r="A21" s="21" t="s">
        <v>1008</v>
      </c>
      <c r="B21" s="21" t="s">
        <v>1009</v>
      </c>
      <c r="C21" s="21" t="s">
        <v>850</v>
      </c>
      <c r="D21" s="24">
        <v>500</v>
      </c>
      <c r="E21" s="22">
        <v>2377.1574999999998</v>
      </c>
      <c r="F21" s="23">
        <v>1.64400029690537</v>
      </c>
      <c r="G21" s="22">
        <v>7.5750000000000002</v>
      </c>
    </row>
    <row r="22" spans="1:9" x14ac:dyDescent="0.2">
      <c r="A22" s="21" t="s">
        <v>1010</v>
      </c>
      <c r="B22" s="21" t="s">
        <v>1011</v>
      </c>
      <c r="C22" s="21" t="s">
        <v>845</v>
      </c>
      <c r="D22" s="24">
        <v>500</v>
      </c>
      <c r="E22" s="22">
        <v>2334.96</v>
      </c>
      <c r="F22" s="23">
        <v>1.61481724844154</v>
      </c>
      <c r="G22" s="22">
        <v>7.5879000000000003</v>
      </c>
    </row>
    <row r="23" spans="1:9" x14ac:dyDescent="0.2">
      <c r="A23" s="20" t="s">
        <v>24</v>
      </c>
      <c r="B23" s="20"/>
      <c r="C23" s="20"/>
      <c r="D23" s="20"/>
      <c r="E23" s="25">
        <f>SUM(E6:E22)</f>
        <v>89065.412499999991</v>
      </c>
      <c r="F23" s="26">
        <f>SUM(F6:F22)</f>
        <v>61.596072028883093</v>
      </c>
      <c r="G23" s="25"/>
      <c r="H23" s="14"/>
      <c r="I23" s="14"/>
    </row>
    <row r="24" spans="1:9" x14ac:dyDescent="0.2">
      <c r="A24" s="21"/>
      <c r="B24" s="21"/>
      <c r="C24" s="21"/>
      <c r="D24" s="21"/>
      <c r="E24" s="22"/>
      <c r="F24" s="23"/>
      <c r="G24" s="22"/>
    </row>
    <row r="25" spans="1:9" x14ac:dyDescent="0.2">
      <c r="A25" s="20" t="s">
        <v>868</v>
      </c>
      <c r="B25" s="21"/>
      <c r="C25" s="21"/>
      <c r="D25" s="21"/>
      <c r="E25" s="22"/>
      <c r="F25" s="23"/>
      <c r="G25" s="22"/>
    </row>
    <row r="26" spans="1:9" x14ac:dyDescent="0.2">
      <c r="A26" s="21" t="s">
        <v>1012</v>
      </c>
      <c r="B26" s="21" t="s">
        <v>1013</v>
      </c>
      <c r="C26" s="21" t="s">
        <v>875</v>
      </c>
      <c r="D26" s="24">
        <v>1500</v>
      </c>
      <c r="E26" s="22">
        <v>6969.9075000000003</v>
      </c>
      <c r="F26" s="23">
        <v>4.8202653797247299</v>
      </c>
      <c r="G26" s="22">
        <v>8</v>
      </c>
    </row>
    <row r="27" spans="1:9" x14ac:dyDescent="0.2">
      <c r="A27" s="21" t="s">
        <v>1014</v>
      </c>
      <c r="B27" s="21" t="s">
        <v>1015</v>
      </c>
      <c r="C27" s="21" t="s">
        <v>845</v>
      </c>
      <c r="D27" s="24">
        <v>1000</v>
      </c>
      <c r="E27" s="22">
        <v>4740.335</v>
      </c>
      <c r="F27" s="23">
        <v>3.2783322718124199</v>
      </c>
      <c r="G27" s="22">
        <v>7.69</v>
      </c>
    </row>
    <row r="28" spans="1:9" x14ac:dyDescent="0.2">
      <c r="A28" s="21" t="s">
        <v>1016</v>
      </c>
      <c r="B28" s="21" t="s">
        <v>1017</v>
      </c>
      <c r="C28" s="21" t="s">
        <v>875</v>
      </c>
      <c r="D28" s="24">
        <v>1000</v>
      </c>
      <c r="E28" s="22">
        <v>4688.3249999999998</v>
      </c>
      <c r="F28" s="23">
        <v>3.24236307101607</v>
      </c>
      <c r="G28" s="22">
        <v>8.17</v>
      </c>
    </row>
    <row r="29" spans="1:9" x14ac:dyDescent="0.2">
      <c r="A29" s="21" t="s">
        <v>1018</v>
      </c>
      <c r="B29" s="21" t="s">
        <v>1019</v>
      </c>
      <c r="C29" s="21" t="s">
        <v>845</v>
      </c>
      <c r="D29" s="24">
        <v>1000</v>
      </c>
      <c r="E29" s="22">
        <v>4654.79</v>
      </c>
      <c r="F29" s="23">
        <v>3.2191708551209501</v>
      </c>
      <c r="G29" s="22">
        <v>7.9850000000000003</v>
      </c>
    </row>
    <row r="30" spans="1:9" x14ac:dyDescent="0.2">
      <c r="A30" s="21" t="s">
        <v>1020</v>
      </c>
      <c r="B30" s="21" t="s">
        <v>1021</v>
      </c>
      <c r="C30" s="21" t="s">
        <v>845</v>
      </c>
      <c r="D30" s="24">
        <v>1000</v>
      </c>
      <c r="E30" s="22">
        <v>4652.97</v>
      </c>
      <c r="F30" s="23">
        <v>3.21791217514691</v>
      </c>
      <c r="G30" s="22">
        <v>7.69</v>
      </c>
    </row>
    <row r="31" spans="1:9" x14ac:dyDescent="0.2">
      <c r="A31" s="21" t="s">
        <v>1022</v>
      </c>
      <c r="B31" s="21" t="s">
        <v>1023</v>
      </c>
      <c r="C31" s="21" t="s">
        <v>845</v>
      </c>
      <c r="D31" s="24">
        <v>1000</v>
      </c>
      <c r="E31" s="22">
        <v>4647.68</v>
      </c>
      <c r="F31" s="23">
        <v>3.2142537042333799</v>
      </c>
      <c r="G31" s="22">
        <v>8.02</v>
      </c>
    </row>
    <row r="32" spans="1:9" x14ac:dyDescent="0.2">
      <c r="A32" s="21" t="s">
        <v>1024</v>
      </c>
      <c r="B32" s="21" t="s">
        <v>1025</v>
      </c>
      <c r="C32" s="21" t="s">
        <v>845</v>
      </c>
      <c r="D32" s="24">
        <v>1000</v>
      </c>
      <c r="E32" s="22">
        <v>4622.5150000000003</v>
      </c>
      <c r="F32" s="23">
        <v>3.1968500330539902</v>
      </c>
      <c r="G32" s="22">
        <v>8.42</v>
      </c>
    </row>
    <row r="33" spans="1:9" x14ac:dyDescent="0.2">
      <c r="A33" s="21" t="s">
        <v>1026</v>
      </c>
      <c r="B33" s="21" t="s">
        <v>1027</v>
      </c>
      <c r="C33" s="21" t="s">
        <v>845</v>
      </c>
      <c r="D33" s="24">
        <v>900</v>
      </c>
      <c r="E33" s="22">
        <v>4197.8654999999999</v>
      </c>
      <c r="F33" s="23">
        <v>2.9031699112779998</v>
      </c>
      <c r="G33" s="22">
        <v>8.42</v>
      </c>
    </row>
    <row r="34" spans="1:9" x14ac:dyDescent="0.2">
      <c r="A34" s="20" t="s">
        <v>24</v>
      </c>
      <c r="B34" s="20"/>
      <c r="C34" s="20"/>
      <c r="D34" s="20"/>
      <c r="E34" s="25">
        <f>SUM(E25:E33)</f>
        <v>39174.388000000006</v>
      </c>
      <c r="F34" s="26">
        <f>SUM(F25:F33)</f>
        <v>27.092317401386449</v>
      </c>
      <c r="G34" s="25"/>
      <c r="H34" s="14"/>
      <c r="I34" s="14"/>
    </row>
    <row r="35" spans="1:9" x14ac:dyDescent="0.2">
      <c r="A35" s="21"/>
      <c r="B35" s="21"/>
      <c r="C35" s="21"/>
      <c r="D35" s="21"/>
      <c r="E35" s="22"/>
      <c r="F35" s="23"/>
      <c r="G35" s="22"/>
    </row>
    <row r="36" spans="1:9" x14ac:dyDescent="0.2">
      <c r="A36" s="20" t="s">
        <v>25</v>
      </c>
      <c r="B36" s="21"/>
      <c r="C36" s="21"/>
      <c r="D36" s="21"/>
      <c r="E36" s="22"/>
      <c r="F36" s="23"/>
      <c r="G36" s="22"/>
    </row>
    <row r="37" spans="1:9" x14ac:dyDescent="0.2">
      <c r="A37" s="21" t="s">
        <v>1028</v>
      </c>
      <c r="B37" s="21" t="s">
        <v>1029</v>
      </c>
      <c r="C37" s="21" t="s">
        <v>47</v>
      </c>
      <c r="D37" s="24">
        <v>12500000</v>
      </c>
      <c r="E37" s="22">
        <v>11927.637500000001</v>
      </c>
      <c r="F37" s="23">
        <v>8.2489442081055504</v>
      </c>
      <c r="G37" s="22">
        <v>7.0625999999999998</v>
      </c>
    </row>
    <row r="38" spans="1:9" x14ac:dyDescent="0.2">
      <c r="A38" s="21" t="s">
        <v>1030</v>
      </c>
      <c r="B38" s="21" t="s">
        <v>1031</v>
      </c>
      <c r="C38" s="21" t="s">
        <v>47</v>
      </c>
      <c r="D38" s="24">
        <v>10000000</v>
      </c>
      <c r="E38" s="22">
        <v>9408.36</v>
      </c>
      <c r="F38" s="23">
        <v>6.5066562200412204</v>
      </c>
      <c r="G38" s="22">
        <v>7.0625</v>
      </c>
    </row>
    <row r="39" spans="1:9" x14ac:dyDescent="0.2">
      <c r="A39" s="21" t="s">
        <v>1032</v>
      </c>
      <c r="B39" s="21" t="s">
        <v>1033</v>
      </c>
      <c r="C39" s="21" t="s">
        <v>47</v>
      </c>
      <c r="D39" s="24">
        <v>2500000</v>
      </c>
      <c r="E39" s="22">
        <v>2367.1725000000001</v>
      </c>
      <c r="F39" s="23">
        <v>1.63709484660829</v>
      </c>
      <c r="G39" s="22">
        <v>7.0625</v>
      </c>
    </row>
    <row r="40" spans="1:9" x14ac:dyDescent="0.2">
      <c r="A40" s="20" t="s">
        <v>24</v>
      </c>
      <c r="B40" s="20"/>
      <c r="C40" s="20"/>
      <c r="D40" s="20"/>
      <c r="E40" s="25">
        <f>SUM(E36:E39)</f>
        <v>23703.170000000002</v>
      </c>
      <c r="F40" s="26">
        <f>SUM(F36:F39)</f>
        <v>16.392695274755059</v>
      </c>
      <c r="G40" s="25"/>
      <c r="H40" s="14"/>
      <c r="I40" s="14"/>
    </row>
    <row r="41" spans="1:9" x14ac:dyDescent="0.2">
      <c r="A41" s="21"/>
      <c r="B41" s="21"/>
      <c r="C41" s="21"/>
      <c r="D41" s="21"/>
      <c r="E41" s="22"/>
      <c r="F41" s="23"/>
      <c r="G41" s="22"/>
    </row>
    <row r="42" spans="1:9" x14ac:dyDescent="0.2">
      <c r="A42" s="20" t="s">
        <v>908</v>
      </c>
      <c r="B42" s="21"/>
      <c r="C42" s="21"/>
      <c r="D42" s="21"/>
      <c r="E42" s="22"/>
      <c r="F42" s="23"/>
      <c r="G42" s="22"/>
    </row>
    <row r="43" spans="1:9" x14ac:dyDescent="0.2">
      <c r="A43" s="21" t="s">
        <v>909</v>
      </c>
      <c r="B43" s="21" t="s">
        <v>910</v>
      </c>
      <c r="C43" s="21" t="s">
        <v>911</v>
      </c>
      <c r="D43" s="24">
        <v>3467.9720000000002</v>
      </c>
      <c r="E43" s="22">
        <v>353.2334682</v>
      </c>
      <c r="F43" s="23">
        <v>0.24429005086861699</v>
      </c>
      <c r="G43" s="22">
        <v>6.95</v>
      </c>
    </row>
    <row r="44" spans="1:9" x14ac:dyDescent="0.2">
      <c r="A44" s="20" t="s">
        <v>24</v>
      </c>
      <c r="B44" s="20"/>
      <c r="C44" s="20"/>
      <c r="D44" s="20"/>
      <c r="E44" s="25">
        <f>SUM(E43:E43)</f>
        <v>353.2334682</v>
      </c>
      <c r="F44" s="26">
        <f>SUM(F43:F43)</f>
        <v>0.24429005086861699</v>
      </c>
      <c r="G44" s="25"/>
      <c r="H44" s="14"/>
      <c r="I44" s="14"/>
    </row>
    <row r="45" spans="1:9" x14ac:dyDescent="0.2">
      <c r="A45" s="21"/>
      <c r="B45" s="21"/>
      <c r="C45" s="21"/>
      <c r="D45" s="21"/>
      <c r="E45" s="22"/>
      <c r="F45" s="23"/>
      <c r="G45" s="22"/>
    </row>
    <row r="46" spans="1:9" x14ac:dyDescent="0.2">
      <c r="A46" s="20" t="s">
        <v>27</v>
      </c>
      <c r="B46" s="20"/>
      <c r="C46" s="20"/>
      <c r="D46" s="20"/>
      <c r="E46" s="25">
        <f>E23+E34+E40+E44</f>
        <v>152296.20396819999</v>
      </c>
      <c r="F46" s="26">
        <f>F23+F34+F40+F44</f>
        <v>105.32537475589321</v>
      </c>
      <c r="G46" s="25"/>
      <c r="H46" s="14"/>
      <c r="I46" s="14"/>
    </row>
    <row r="47" spans="1:9" x14ac:dyDescent="0.2">
      <c r="A47" s="20"/>
      <c r="B47" s="20"/>
      <c r="C47" s="20"/>
      <c r="D47" s="20"/>
      <c r="E47" s="25"/>
      <c r="F47" s="26"/>
      <c r="G47" s="25"/>
      <c r="H47" s="14"/>
      <c r="I47" s="14"/>
    </row>
    <row r="48" spans="1:9" x14ac:dyDescent="0.2">
      <c r="A48" s="20" t="s">
        <v>29</v>
      </c>
      <c r="B48" s="20"/>
      <c r="C48" s="20"/>
      <c r="D48" s="20"/>
      <c r="E48" s="25">
        <f>E50-(E23+E34+E40+E44)</f>
        <v>-7700.2750942999846</v>
      </c>
      <c r="F48" s="26">
        <f>F50-(F23+F34+F40+F44)</f>
        <v>-5.3253747558932076</v>
      </c>
      <c r="G48" s="25"/>
      <c r="H48" s="14"/>
      <c r="I48" s="14"/>
    </row>
    <row r="49" spans="1:9" x14ac:dyDescent="0.2">
      <c r="A49" s="20"/>
      <c r="B49" s="20"/>
      <c r="C49" s="20"/>
      <c r="D49" s="20"/>
      <c r="E49" s="25"/>
      <c r="F49" s="26"/>
      <c r="G49" s="25"/>
      <c r="H49" s="14"/>
      <c r="I49" s="14"/>
    </row>
    <row r="50" spans="1:9" x14ac:dyDescent="0.2">
      <c r="A50" s="27" t="s">
        <v>28</v>
      </c>
      <c r="B50" s="27"/>
      <c r="C50" s="27"/>
      <c r="D50" s="27"/>
      <c r="E50" s="28">
        <v>144595.9288739</v>
      </c>
      <c r="F50" s="29">
        <v>100</v>
      </c>
      <c r="G50" s="28"/>
      <c r="H50" s="14"/>
      <c r="I50" s="14"/>
    </row>
    <row r="52" spans="1:9" x14ac:dyDescent="0.2">
      <c r="A52" s="14" t="s">
        <v>912</v>
      </c>
    </row>
    <row r="53" spans="1:9" x14ac:dyDescent="0.2">
      <c r="A53" s="14" t="s">
        <v>30</v>
      </c>
    </row>
    <row r="54" spans="1:9" x14ac:dyDescent="0.2">
      <c r="A54" s="14" t="s">
        <v>913</v>
      </c>
    </row>
    <row r="55" spans="1:9" x14ac:dyDescent="0.2">
      <c r="A55" s="14"/>
    </row>
    <row r="56" spans="1:9" x14ac:dyDescent="0.2">
      <c r="A56" s="14" t="s">
        <v>31</v>
      </c>
    </row>
    <row r="57" spans="1:9" x14ac:dyDescent="0.2">
      <c r="A57" s="14" t="s">
        <v>32</v>
      </c>
    </row>
    <row r="58" spans="1:9" x14ac:dyDescent="0.2">
      <c r="A58" s="14" t="s">
        <v>33</v>
      </c>
      <c r="B58" s="14"/>
      <c r="C58" s="30" t="s">
        <v>834</v>
      </c>
      <c r="D58" s="14" t="s">
        <v>1034</v>
      </c>
    </row>
    <row r="59" spans="1:9" x14ac:dyDescent="0.2">
      <c r="A59" s="7" t="s">
        <v>1035</v>
      </c>
      <c r="C59" s="31">
        <v>44.042700000000004</v>
      </c>
      <c r="D59" s="31">
        <v>45.673900000000003</v>
      </c>
    </row>
    <row r="60" spans="1:9" x14ac:dyDescent="0.2">
      <c r="A60" s="7" t="s">
        <v>1036</v>
      </c>
      <c r="C60" s="31">
        <v>10.0474</v>
      </c>
      <c r="D60" s="31">
        <v>10.0512</v>
      </c>
    </row>
    <row r="61" spans="1:9" x14ac:dyDescent="0.2">
      <c r="A61" s="7" t="s">
        <v>1037</v>
      </c>
      <c r="C61" s="71" t="s">
        <v>1038</v>
      </c>
      <c r="D61" s="31">
        <v>10.028</v>
      </c>
    </row>
    <row r="62" spans="1:9" x14ac:dyDescent="0.2">
      <c r="A62" s="7" t="s">
        <v>1039</v>
      </c>
      <c r="C62" s="31">
        <v>10.322800000000001</v>
      </c>
      <c r="D62" s="31">
        <v>10.369300000000001</v>
      </c>
    </row>
    <row r="63" spans="1:9" x14ac:dyDescent="0.2">
      <c r="A63" s="7" t="s">
        <v>1040</v>
      </c>
      <c r="C63" s="31">
        <v>10.6127</v>
      </c>
      <c r="D63" s="31">
        <v>10.743</v>
      </c>
    </row>
    <row r="64" spans="1:9" x14ac:dyDescent="0.2">
      <c r="A64" s="7" t="s">
        <v>1041</v>
      </c>
      <c r="C64" s="31">
        <v>45.386200000000002</v>
      </c>
      <c r="D64" s="31">
        <v>47.104199999999999</v>
      </c>
    </row>
    <row r="65" spans="1:4" x14ac:dyDescent="0.2">
      <c r="A65" s="7" t="s">
        <v>1042</v>
      </c>
      <c r="C65" s="31">
        <v>10.0588</v>
      </c>
      <c r="D65" s="31">
        <v>10.0627</v>
      </c>
    </row>
    <row r="66" spans="1:4" x14ac:dyDescent="0.2">
      <c r="A66" s="7" t="s">
        <v>1043</v>
      </c>
      <c r="C66" s="71" t="s">
        <v>1038</v>
      </c>
      <c r="D66" s="31">
        <v>10.032999999999999</v>
      </c>
    </row>
    <row r="67" spans="1:4" x14ac:dyDescent="0.2">
      <c r="A67" s="7" t="s">
        <v>1044</v>
      </c>
      <c r="C67" s="31">
        <v>10.7582</v>
      </c>
      <c r="D67" s="31">
        <v>10.798299999999999</v>
      </c>
    </row>
    <row r="68" spans="1:4" x14ac:dyDescent="0.2">
      <c r="A68" s="7" t="s">
        <v>1045</v>
      </c>
      <c r="C68" s="31">
        <v>11.106199999999999</v>
      </c>
      <c r="D68" s="31">
        <v>11.2531</v>
      </c>
    </row>
    <row r="69" spans="1:4" x14ac:dyDescent="0.2">
      <c r="C69" s="31"/>
      <c r="D69" s="31"/>
    </row>
    <row r="70" spans="1:4" x14ac:dyDescent="0.2">
      <c r="A70" s="7" t="s">
        <v>1046</v>
      </c>
      <c r="C70" s="31"/>
      <c r="D70" s="31"/>
    </row>
    <row r="71" spans="1:4" x14ac:dyDescent="0.2">
      <c r="A71" s="7" t="s">
        <v>948</v>
      </c>
    </row>
    <row r="73" spans="1:4" x14ac:dyDescent="0.2">
      <c r="A73" s="14" t="s">
        <v>35</v>
      </c>
    </row>
    <row r="74" spans="1:4" x14ac:dyDescent="0.2">
      <c r="A74" s="124" t="s">
        <v>36</v>
      </c>
      <c r="B74" s="125"/>
      <c r="C74" s="32" t="s">
        <v>37</v>
      </c>
    </row>
    <row r="75" spans="1:4" x14ac:dyDescent="0.2">
      <c r="A75" s="120" t="s">
        <v>1036</v>
      </c>
      <c r="B75" s="121"/>
      <c r="C75" s="33">
        <v>0.36160026000000001</v>
      </c>
    </row>
    <row r="76" spans="1:4" x14ac:dyDescent="0.2">
      <c r="A76" s="120" t="s">
        <v>1047</v>
      </c>
      <c r="B76" s="121"/>
      <c r="C76" s="33">
        <v>0.26654962999999998</v>
      </c>
    </row>
    <row r="77" spans="1:4" x14ac:dyDescent="0.2">
      <c r="A77" s="120" t="s">
        <v>1039</v>
      </c>
      <c r="B77" s="121"/>
      <c r="C77" s="33">
        <v>0.33</v>
      </c>
    </row>
    <row r="78" spans="1:4" x14ac:dyDescent="0.2">
      <c r="A78" s="120" t="s">
        <v>1040</v>
      </c>
      <c r="B78" s="121"/>
      <c r="C78" s="33">
        <v>0.26</v>
      </c>
    </row>
    <row r="79" spans="1:4" x14ac:dyDescent="0.2">
      <c r="A79" s="120" t="s">
        <v>1042</v>
      </c>
      <c r="B79" s="121"/>
      <c r="C79" s="33">
        <v>0.36954871</v>
      </c>
    </row>
    <row r="80" spans="1:4" x14ac:dyDescent="0.2">
      <c r="A80" s="120" t="s">
        <v>1048</v>
      </c>
      <c r="B80" s="121"/>
      <c r="C80" s="33">
        <v>0.27178317000000002</v>
      </c>
    </row>
    <row r="81" spans="1:5" x14ac:dyDescent="0.2">
      <c r="A81" s="120" t="s">
        <v>1044</v>
      </c>
      <c r="B81" s="121"/>
      <c r="C81" s="33">
        <v>0.36</v>
      </c>
    </row>
    <row r="82" spans="1:5" x14ac:dyDescent="0.2">
      <c r="A82" s="120" t="s">
        <v>1045</v>
      </c>
      <c r="B82" s="121"/>
      <c r="C82" s="33">
        <v>0.27</v>
      </c>
    </row>
    <row r="83" spans="1:5" x14ac:dyDescent="0.2">
      <c r="A83" s="7" t="s">
        <v>38</v>
      </c>
    </row>
    <row r="84" spans="1:5" x14ac:dyDescent="0.2">
      <c r="A84" s="7" t="s">
        <v>39</v>
      </c>
    </row>
    <row r="86" spans="1:5" x14ac:dyDescent="0.2">
      <c r="A86" s="14" t="s">
        <v>949</v>
      </c>
      <c r="D86" s="34">
        <v>0.91359821503611005</v>
      </c>
      <c r="E86" s="10" t="s">
        <v>40</v>
      </c>
    </row>
    <row r="88" spans="1:5" x14ac:dyDescent="0.2">
      <c r="A88" s="14" t="s">
        <v>820</v>
      </c>
      <c r="D88" s="30" t="s">
        <v>41</v>
      </c>
    </row>
    <row r="90" spans="1:5" x14ac:dyDescent="0.2">
      <c r="A90" s="14" t="s">
        <v>950</v>
      </c>
    </row>
    <row r="92" spans="1:5" x14ac:dyDescent="0.2">
      <c r="A92" s="53" t="s">
        <v>789</v>
      </c>
    </row>
    <row r="93" spans="1:5" x14ac:dyDescent="0.2">
      <c r="A93" s="55"/>
    </row>
    <row r="94" spans="1:5" x14ac:dyDescent="0.2">
      <c r="A94" s="55"/>
    </row>
    <row r="95" spans="1:5" x14ac:dyDescent="0.2">
      <c r="A95" s="55"/>
    </row>
    <row r="96" spans="1:5"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3"/>
    </row>
    <row r="107" spans="1:1" x14ac:dyDescent="0.2">
      <c r="A107" s="55"/>
    </row>
    <row r="108" spans="1:1" x14ac:dyDescent="0.2">
      <c r="A108" s="53" t="s">
        <v>1049</v>
      </c>
    </row>
    <row r="109" spans="1:1" x14ac:dyDescent="0.2">
      <c r="A109" s="55"/>
    </row>
    <row r="110" spans="1:1" x14ac:dyDescent="0.2">
      <c r="A110" s="53" t="s">
        <v>952</v>
      </c>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14" t="s">
        <v>1050</v>
      </c>
    </row>
    <row r="126" spans="1:1" x14ac:dyDescent="0.2">
      <c r="A126" s="53" t="s">
        <v>954</v>
      </c>
    </row>
    <row r="140" spans="1:1" x14ac:dyDescent="0.2">
      <c r="A140" s="55"/>
    </row>
    <row r="141" spans="1:1" x14ac:dyDescent="0.2">
      <c r="A141" s="55"/>
    </row>
    <row r="142" spans="1:1" x14ac:dyDescent="0.2">
      <c r="A142" s="14" t="s">
        <v>1051</v>
      </c>
    </row>
    <row r="144" spans="1:1" x14ac:dyDescent="0.2">
      <c r="A144" s="55"/>
    </row>
    <row r="145" spans="1:1" x14ac:dyDescent="0.2">
      <c r="A145" s="54"/>
    </row>
  </sheetData>
  <mergeCells count="10">
    <mergeCell ref="A79:B79"/>
    <mergeCell ref="A80:B80"/>
    <mergeCell ref="A81:B81"/>
    <mergeCell ref="A82:B82"/>
    <mergeCell ref="A1:G1"/>
    <mergeCell ref="A74:B74"/>
    <mergeCell ref="A75:B75"/>
    <mergeCell ref="A76:B76"/>
    <mergeCell ref="A77:B77"/>
    <mergeCell ref="A78:B78"/>
  </mergeCells>
  <conditionalFormatting sqref="F2:F3">
    <cfRule type="cellIs" dxfId="76" priority="2" stopIfTrue="1" operator="between">
      <formula>0.009</formula>
      <formula>-0.009</formula>
    </cfRule>
  </conditionalFormatting>
  <conditionalFormatting sqref="F5:F65540">
    <cfRule type="cellIs" dxfId="75" priority="1" stopIfTrue="1" operator="between">
      <formula>0.009</formula>
      <formula>-0.009</formula>
    </cfRule>
  </conditionalFormatting>
  <pageMargins left="0.7" right="0.7" top="0.75" bottom="0.75" header="0.3" footer="0.3"/>
  <pageSetup paperSize="9" scale="46" orientation="portrait" r:id="rId1"/>
  <headerFooter>
    <oddFooter>&amp;C&amp;1#&amp;"Calibri"&amp;10&amp;K000000PUBLIC</oddFooter>
    <evenFooter>&amp;LPUBLIC</evenFooter>
    <firstFooter>&amp;LPUBLIC</firstFooter>
  </headerFooter>
  <rowBreaks count="1" manualBreakCount="1">
    <brk id="143" max="7" man="1"/>
  </rowBreaks>
  <colBreaks count="1" manualBreakCount="1">
    <brk id="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6"/>
  <sheetViews>
    <sheetView showGridLines="0" view="pageBreakPreview" zoomScaleNormal="100" zoomScaleSheetLayoutView="100" workbookViewId="0">
      <selection sqref="A1:E1"/>
    </sheetView>
  </sheetViews>
  <sheetFormatPr defaultColWidth="9.140625" defaultRowHeight="11.25" x14ac:dyDescent="0.2"/>
  <cols>
    <col min="1" max="1" width="33.42578125" style="7" bestFit="1" customWidth="1"/>
    <col min="2" max="2" width="66.28515625" style="7" customWidth="1"/>
    <col min="3" max="3" width="24.7109375" style="7" bestFit="1" customWidth="1"/>
    <col min="4" max="4" width="15.42578125" style="7" bestFit="1" customWidth="1"/>
    <col min="5" max="5" width="23" style="10" customWidth="1"/>
    <col min="6" max="16384" width="9.140625" style="7"/>
  </cols>
  <sheetData>
    <row r="1" spans="1:8" s="1" customFormat="1" ht="15" customHeight="1" x14ac:dyDescent="0.2">
      <c r="A1" s="122" t="s">
        <v>818</v>
      </c>
      <c r="B1" s="123"/>
      <c r="C1" s="123"/>
      <c r="D1" s="123"/>
      <c r="E1" s="123"/>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26</v>
      </c>
      <c r="B5" s="17"/>
      <c r="C5" s="17"/>
      <c r="D5" s="18"/>
      <c r="E5" s="19"/>
    </row>
    <row r="6" spans="1:8" ht="22.5" x14ac:dyDescent="0.2">
      <c r="A6" s="21" t="s">
        <v>784</v>
      </c>
      <c r="B6" s="57" t="s">
        <v>783</v>
      </c>
      <c r="C6" s="24">
        <v>3799883.68</v>
      </c>
      <c r="D6" s="22">
        <v>58381.352059999997</v>
      </c>
      <c r="E6" s="23">
        <v>44.709993501304901</v>
      </c>
    </row>
    <row r="7" spans="1:8" x14ac:dyDescent="0.2">
      <c r="A7" s="21" t="s">
        <v>775</v>
      </c>
      <c r="B7" s="57" t="s">
        <v>816</v>
      </c>
      <c r="C7" s="24">
        <v>57854712.829999998</v>
      </c>
      <c r="D7" s="22">
        <v>34095.055070000002</v>
      </c>
      <c r="E7" s="23">
        <v>26.110900772556299</v>
      </c>
    </row>
    <row r="8" spans="1:8" x14ac:dyDescent="0.2">
      <c r="A8" s="21" t="s">
        <v>776</v>
      </c>
      <c r="B8" s="57" t="s">
        <v>817</v>
      </c>
      <c r="C8" s="24">
        <v>111025376.3</v>
      </c>
      <c r="D8" s="22">
        <v>34062.252379999998</v>
      </c>
      <c r="E8" s="23">
        <v>26.085779599356702</v>
      </c>
    </row>
    <row r="9" spans="1:8" ht="22.5" x14ac:dyDescent="0.2">
      <c r="A9" s="21" t="s">
        <v>778</v>
      </c>
      <c r="B9" s="57" t="s">
        <v>777</v>
      </c>
      <c r="C9" s="24">
        <v>1210.933</v>
      </c>
      <c r="D9" s="22">
        <v>31.294564099999999</v>
      </c>
      <c r="E9" s="23">
        <v>2.39662102395162E-2</v>
      </c>
    </row>
    <row r="10" spans="1:8" ht="22.5" x14ac:dyDescent="0.2">
      <c r="A10" s="21" t="s">
        <v>786</v>
      </c>
      <c r="B10" s="57" t="s">
        <v>785</v>
      </c>
      <c r="C10" s="24">
        <v>1483902.88</v>
      </c>
      <c r="D10" s="22">
        <v>0</v>
      </c>
      <c r="E10" s="22">
        <v>0</v>
      </c>
    </row>
    <row r="11" spans="1:8" ht="22.5" x14ac:dyDescent="0.2">
      <c r="A11" s="21" t="s">
        <v>782</v>
      </c>
      <c r="B11" s="57" t="s">
        <v>781</v>
      </c>
      <c r="C11" s="24">
        <v>1370528.45</v>
      </c>
      <c r="D11" s="22">
        <v>0</v>
      </c>
      <c r="E11" s="22">
        <v>0</v>
      </c>
    </row>
    <row r="12" spans="1:8" x14ac:dyDescent="0.2">
      <c r="A12" s="20" t="s">
        <v>24</v>
      </c>
      <c r="B12" s="20"/>
      <c r="C12" s="20"/>
      <c r="D12" s="25">
        <f>SUM(D6:D11)</f>
        <v>126569.95407409999</v>
      </c>
      <c r="E12" s="26">
        <f>SUM(E6:E11)</f>
        <v>96.930640083457419</v>
      </c>
      <c r="F12" s="14"/>
      <c r="G12" s="14"/>
      <c r="H12" s="14"/>
    </row>
    <row r="13" spans="1:8" x14ac:dyDescent="0.2">
      <c r="A13" s="21"/>
      <c r="B13" s="21"/>
      <c r="C13" s="21"/>
      <c r="D13" s="22"/>
      <c r="E13" s="23"/>
    </row>
    <row r="14" spans="1:8" x14ac:dyDescent="0.2">
      <c r="A14" s="20" t="s">
        <v>27</v>
      </c>
      <c r="B14" s="20"/>
      <c r="C14" s="20"/>
      <c r="D14" s="25">
        <f>D12</f>
        <v>126569.95407409999</v>
      </c>
      <c r="E14" s="26">
        <f>E12</f>
        <v>96.930640083457419</v>
      </c>
      <c r="F14" s="14"/>
      <c r="G14" s="14"/>
      <c r="H14" s="14"/>
    </row>
    <row r="15" spans="1:8" x14ac:dyDescent="0.2">
      <c r="A15" s="20"/>
      <c r="B15" s="20"/>
      <c r="C15" s="20"/>
      <c r="D15" s="25"/>
      <c r="E15" s="26"/>
      <c r="F15" s="14"/>
      <c r="G15" s="14"/>
      <c r="H15" s="14"/>
    </row>
    <row r="16" spans="1:8" x14ac:dyDescent="0.2">
      <c r="A16" s="20" t="s">
        <v>29</v>
      </c>
      <c r="B16" s="20"/>
      <c r="C16" s="20"/>
      <c r="D16" s="25">
        <f>D18-(D12)</f>
        <v>4007.9044494000118</v>
      </c>
      <c r="E16" s="26">
        <f>E18-(E12)</f>
        <v>3.0693599165425809</v>
      </c>
      <c r="F16" s="14"/>
      <c r="G16" s="14"/>
      <c r="H16" s="14"/>
    </row>
    <row r="17" spans="1:8" x14ac:dyDescent="0.2">
      <c r="A17" s="20"/>
      <c r="B17" s="20"/>
      <c r="C17" s="20"/>
      <c r="D17" s="25"/>
      <c r="E17" s="26"/>
      <c r="F17" s="14"/>
      <c r="G17" s="14"/>
      <c r="H17" s="14"/>
    </row>
    <row r="18" spans="1:8" x14ac:dyDescent="0.2">
      <c r="A18" s="27" t="s">
        <v>28</v>
      </c>
      <c r="B18" s="27"/>
      <c r="C18" s="27"/>
      <c r="D18" s="28">
        <v>130577.85852350001</v>
      </c>
      <c r="E18" s="29">
        <v>100</v>
      </c>
      <c r="F18" s="14"/>
      <c r="G18" s="14"/>
      <c r="H18" s="14"/>
    </row>
    <row r="20" spans="1:8" x14ac:dyDescent="0.2">
      <c r="A20" s="14" t="s">
        <v>275</v>
      </c>
    </row>
    <row r="21" spans="1:8" ht="15" x14ac:dyDescent="0.25">
      <c r="A21" s="131" t="s">
        <v>819</v>
      </c>
      <c r="B21" s="132"/>
      <c r="C21" s="132"/>
      <c r="D21" s="132"/>
      <c r="E21" s="132"/>
    </row>
    <row r="22" spans="1:8" ht="15" x14ac:dyDescent="0.25">
      <c r="A22" s="58"/>
      <c r="B22" s="59"/>
      <c r="C22" s="59"/>
      <c r="D22" s="59"/>
      <c r="E22" s="59"/>
    </row>
    <row r="23" spans="1:8" x14ac:dyDescent="0.2">
      <c r="A23" s="14" t="s">
        <v>31</v>
      </c>
    </row>
    <row r="24" spans="1:8" x14ac:dyDescent="0.2">
      <c r="A24" s="14" t="s">
        <v>32</v>
      </c>
    </row>
    <row r="25" spans="1:8" x14ac:dyDescent="0.2">
      <c r="A25" s="14" t="s">
        <v>33</v>
      </c>
      <c r="B25" s="14"/>
      <c r="C25" s="30" t="s">
        <v>834</v>
      </c>
      <c r="D25" s="14" t="s">
        <v>1184</v>
      </c>
    </row>
    <row r="26" spans="1:8" x14ac:dyDescent="0.2">
      <c r="A26" s="7" t="s">
        <v>54</v>
      </c>
      <c r="C26" s="31">
        <v>132.13560000000001</v>
      </c>
      <c r="D26" s="31">
        <v>145.8304</v>
      </c>
    </row>
    <row r="27" spans="1:8" x14ac:dyDescent="0.2">
      <c r="A27" s="7" t="s">
        <v>72</v>
      </c>
      <c r="C27" s="31">
        <v>40.095999999999997</v>
      </c>
      <c r="D27" s="31">
        <v>42.644300000000001</v>
      </c>
    </row>
    <row r="28" spans="1:8" x14ac:dyDescent="0.2">
      <c r="A28" s="7" t="s">
        <v>55</v>
      </c>
      <c r="C28" s="31">
        <v>146.9359</v>
      </c>
      <c r="D28" s="31">
        <v>162.9091</v>
      </c>
    </row>
    <row r="29" spans="1:8" x14ac:dyDescent="0.2">
      <c r="A29" s="7" t="s">
        <v>73</v>
      </c>
      <c r="C29" s="31">
        <v>46.753700000000002</v>
      </c>
      <c r="D29" s="31">
        <v>49.8979</v>
      </c>
    </row>
    <row r="30" spans="1:8" x14ac:dyDescent="0.2">
      <c r="C30" s="31"/>
      <c r="D30" s="31"/>
    </row>
    <row r="31" spans="1:8" x14ac:dyDescent="0.2">
      <c r="A31" s="7" t="s">
        <v>835</v>
      </c>
    </row>
    <row r="33" spans="1:4" x14ac:dyDescent="0.2">
      <c r="A33" s="14" t="s">
        <v>35</v>
      </c>
    </row>
    <row r="34" spans="1:4" x14ac:dyDescent="0.2">
      <c r="A34" s="124" t="s">
        <v>36</v>
      </c>
      <c r="B34" s="125"/>
      <c r="C34" s="32" t="s">
        <v>37</v>
      </c>
    </row>
    <row r="35" spans="1:4" x14ac:dyDescent="0.2">
      <c r="A35" s="120" t="s">
        <v>72</v>
      </c>
      <c r="B35" s="121"/>
      <c r="C35" s="33">
        <v>1.5</v>
      </c>
    </row>
    <row r="36" spans="1:4" x14ac:dyDescent="0.2">
      <c r="A36" s="120" t="s">
        <v>73</v>
      </c>
      <c r="B36" s="121"/>
      <c r="C36" s="33">
        <v>1.8</v>
      </c>
    </row>
    <row r="37" spans="1:4" x14ac:dyDescent="0.2">
      <c r="A37" s="7" t="s">
        <v>38</v>
      </c>
    </row>
    <row r="38" spans="1:4" x14ac:dyDescent="0.2">
      <c r="A38" s="7" t="s">
        <v>39</v>
      </c>
    </row>
    <row r="40" spans="1:4" x14ac:dyDescent="0.2">
      <c r="A40" s="14" t="s">
        <v>276</v>
      </c>
      <c r="D40" s="49">
        <v>6.5699999999999995E-2</v>
      </c>
    </row>
    <row r="42" spans="1:4" x14ac:dyDescent="0.2">
      <c r="A42" s="129" t="s">
        <v>820</v>
      </c>
      <c r="B42" s="129"/>
      <c r="C42" s="129"/>
      <c r="D42" s="30" t="s">
        <v>41</v>
      </c>
    </row>
    <row r="44" spans="1:4" x14ac:dyDescent="0.2">
      <c r="A44" s="14" t="s">
        <v>794</v>
      </c>
    </row>
    <row r="45" spans="1:4" x14ac:dyDescent="0.2">
      <c r="A45" s="52"/>
    </row>
    <row r="46" spans="1:4" x14ac:dyDescent="0.2">
      <c r="A46" s="53" t="s">
        <v>789</v>
      </c>
    </row>
    <row r="47" spans="1:4" x14ac:dyDescent="0.2">
      <c r="A47" s="54"/>
    </row>
    <row r="48" spans="1:4" x14ac:dyDescent="0.2">
      <c r="A48" s="55"/>
    </row>
    <row r="49" spans="1:1" x14ac:dyDescent="0.2">
      <c r="A49" s="55"/>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3" t="s">
        <v>814</v>
      </c>
    </row>
    <row r="61" spans="1:1" x14ac:dyDescent="0.2">
      <c r="A61" s="55"/>
    </row>
    <row r="62" spans="1:1" x14ac:dyDescent="0.2">
      <c r="A62" s="53" t="s">
        <v>790</v>
      </c>
    </row>
    <row r="63" spans="1:1" x14ac:dyDescent="0.2">
      <c r="A63" s="55"/>
    </row>
    <row r="64" spans="1:1" x14ac:dyDescent="0.2">
      <c r="A64" s="55"/>
    </row>
    <row r="65" spans="1:5" x14ac:dyDescent="0.2">
      <c r="A65" s="55"/>
    </row>
    <row r="66" spans="1:5" x14ac:dyDescent="0.2">
      <c r="A66" s="55"/>
    </row>
    <row r="67" spans="1:5" x14ac:dyDescent="0.2">
      <c r="A67" s="55"/>
    </row>
    <row r="68" spans="1:5" x14ac:dyDescent="0.2">
      <c r="A68" s="55"/>
    </row>
    <row r="69" spans="1:5" x14ac:dyDescent="0.2">
      <c r="A69" s="55"/>
    </row>
    <row r="70" spans="1:5" x14ac:dyDescent="0.2">
      <c r="A70" s="55"/>
    </row>
    <row r="71" spans="1:5" x14ac:dyDescent="0.2">
      <c r="A71" s="55"/>
    </row>
    <row r="72" spans="1:5" x14ac:dyDescent="0.2">
      <c r="A72" s="55"/>
    </row>
    <row r="73" spans="1:5" x14ac:dyDescent="0.2">
      <c r="A73" s="55"/>
    </row>
    <row r="74" spans="1:5" x14ac:dyDescent="0.2">
      <c r="A74" s="55"/>
    </row>
    <row r="75" spans="1:5" x14ac:dyDescent="0.2">
      <c r="A75" s="55"/>
    </row>
    <row r="76" spans="1:5" x14ac:dyDescent="0.2">
      <c r="A76" s="133" t="s">
        <v>815</v>
      </c>
      <c r="B76" s="133"/>
      <c r="C76" s="133"/>
      <c r="D76" s="133"/>
      <c r="E76" s="133"/>
    </row>
  </sheetData>
  <mergeCells count="7">
    <mergeCell ref="A76:E76"/>
    <mergeCell ref="A21:E21"/>
    <mergeCell ref="A42:C42"/>
    <mergeCell ref="A1:E1"/>
    <mergeCell ref="A34:B34"/>
    <mergeCell ref="A35:B35"/>
    <mergeCell ref="A36:B36"/>
  </mergeCells>
  <conditionalFormatting sqref="E5:E9 E12:E18">
    <cfRule type="cellIs" dxfId="22" priority="1" stopIfTrue="1" operator="between">
      <formula>0.009</formula>
      <formula>-0.009</formula>
    </cfRule>
  </conditionalFormatting>
  <pageMargins left="0.7" right="0.7" top="0.75" bottom="0.75" header="0.3" footer="0.3"/>
  <pageSetup paperSize="9" scale="48" orientation="portrait" r:id="rId1"/>
  <headerFooter>
    <oddFooter>&amp;C&amp;1#&amp;"Calibri"&amp;10&amp;K000000PUBLIC</oddFooter>
    <evenFooter>&amp;LPUBLIC</evenFooter>
    <firstFooter>&amp;LPUBLIC</firstFooter>
  </headerFooter>
  <colBreaks count="1" manualBreakCount="1">
    <brk id="7" max="179"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7"/>
  <sheetViews>
    <sheetView view="pageBreakPreview" zoomScaleNormal="100" zoomScaleSheetLayoutView="100" workbookViewId="0">
      <selection sqref="A1:G1"/>
    </sheetView>
  </sheetViews>
  <sheetFormatPr defaultColWidth="9.42578125" defaultRowHeight="11.25" x14ac:dyDescent="0.2"/>
  <cols>
    <col min="1" max="1" width="38.5703125" style="7" bestFit="1" customWidth="1"/>
    <col min="2" max="2" width="60" style="7" customWidth="1"/>
    <col min="3" max="3" width="22.85546875" style="7" customWidth="1"/>
    <col min="4" max="4" width="19.5703125" style="7" customWidth="1"/>
    <col min="5" max="5" width="27.42578125" style="10" customWidth="1"/>
    <col min="6" max="6" width="13.5703125" style="11" bestFit="1" customWidth="1"/>
    <col min="7" max="7" width="11" style="10" customWidth="1"/>
    <col min="8" max="8" width="9.42578125" style="7"/>
    <col min="9" max="13" width="9.42578125" style="7" customWidth="1"/>
    <col min="14" max="16384" width="9.42578125" style="7"/>
  </cols>
  <sheetData>
    <row r="1" spans="1:7" s="1" customFormat="1" ht="15" customHeight="1" x14ac:dyDescent="0.2">
      <c r="A1" s="122" t="s">
        <v>1185</v>
      </c>
      <c r="B1" s="123"/>
      <c r="C1" s="123"/>
      <c r="D1" s="123"/>
      <c r="E1" s="123"/>
      <c r="F1" s="123"/>
      <c r="G1" s="123"/>
    </row>
    <row r="2" spans="1:7" s="1" customFormat="1" ht="12" x14ac:dyDescent="0.2">
      <c r="A2" s="35"/>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837</v>
      </c>
      <c r="D4" s="13" t="s">
        <v>1</v>
      </c>
      <c r="E4" s="50" t="s">
        <v>6</v>
      </c>
      <c r="F4" s="12" t="s">
        <v>3</v>
      </c>
      <c r="G4" s="12" t="s">
        <v>5</v>
      </c>
    </row>
    <row r="5" spans="1:7" x14ac:dyDescent="0.2">
      <c r="A5" s="20" t="s">
        <v>29</v>
      </c>
      <c r="B5" s="20"/>
      <c r="C5" s="20"/>
      <c r="D5" s="20"/>
      <c r="E5" s="25">
        <v>0</v>
      </c>
      <c r="F5" s="77">
        <v>100</v>
      </c>
      <c r="G5" s="25"/>
    </row>
    <row r="6" spans="1:7" x14ac:dyDescent="0.2">
      <c r="A6" s="20"/>
      <c r="B6" s="20"/>
      <c r="C6" s="20"/>
      <c r="D6" s="20"/>
      <c r="E6" s="25"/>
      <c r="F6" s="26"/>
      <c r="G6" s="25"/>
    </row>
    <row r="7" spans="1:7" x14ac:dyDescent="0.2">
      <c r="A7" s="27" t="s">
        <v>28</v>
      </c>
      <c r="B7" s="27"/>
      <c r="C7" s="27"/>
      <c r="D7" s="27"/>
      <c r="E7" s="28">
        <v>0</v>
      </c>
      <c r="F7" s="28">
        <v>100</v>
      </c>
      <c r="G7" s="28"/>
    </row>
    <row r="9" spans="1:7" x14ac:dyDescent="0.2">
      <c r="A9" s="14" t="s">
        <v>31</v>
      </c>
    </row>
    <row r="10" spans="1:7" x14ac:dyDescent="0.2">
      <c r="A10" s="14" t="s">
        <v>32</v>
      </c>
    </row>
    <row r="11" spans="1:7" x14ac:dyDescent="0.2">
      <c r="A11" s="14" t="s">
        <v>33</v>
      </c>
      <c r="B11" s="14"/>
      <c r="C11" s="30" t="s">
        <v>1186</v>
      </c>
      <c r="D11" s="30" t="s">
        <v>34</v>
      </c>
      <c r="E11" s="30"/>
    </row>
    <row r="12" spans="1:7" x14ac:dyDescent="0.2">
      <c r="A12" s="7" t="s">
        <v>54</v>
      </c>
      <c r="C12" s="31">
        <v>94.787999999999997</v>
      </c>
      <c r="D12" s="78" t="s">
        <v>1038</v>
      </c>
      <c r="E12" s="78"/>
    </row>
    <row r="13" spans="1:7" x14ac:dyDescent="0.2">
      <c r="A13" s="7" t="s">
        <v>72</v>
      </c>
      <c r="C13" s="31">
        <v>15.6675</v>
      </c>
      <c r="D13" s="78" t="s">
        <v>1038</v>
      </c>
      <c r="E13" s="78"/>
    </row>
    <row r="14" spans="1:7" x14ac:dyDescent="0.2">
      <c r="A14" s="7" t="s">
        <v>55</v>
      </c>
      <c r="C14" s="31">
        <v>84.032899999999998</v>
      </c>
      <c r="D14" s="78" t="s">
        <v>1038</v>
      </c>
      <c r="E14" s="78"/>
    </row>
    <row r="15" spans="1:7" x14ac:dyDescent="0.2">
      <c r="A15" s="7" t="s">
        <v>73</v>
      </c>
      <c r="C15" s="31">
        <v>14.163500000000001</v>
      </c>
      <c r="D15" s="78" t="s">
        <v>1038</v>
      </c>
      <c r="E15" s="78"/>
    </row>
    <row r="17" spans="1:5" x14ac:dyDescent="0.2">
      <c r="A17" s="7" t="s">
        <v>39</v>
      </c>
    </row>
    <row r="18" spans="1:5" x14ac:dyDescent="0.2">
      <c r="A18" s="7" t="s">
        <v>1187</v>
      </c>
    </row>
    <row r="20" spans="1:5" x14ac:dyDescent="0.2">
      <c r="A20" s="14" t="s">
        <v>35</v>
      </c>
      <c r="D20" s="30" t="s">
        <v>41</v>
      </c>
    </row>
    <row r="22" spans="1:5" x14ac:dyDescent="0.2">
      <c r="A22" s="14" t="s">
        <v>1188</v>
      </c>
      <c r="D22" s="79" t="s">
        <v>1038</v>
      </c>
    </row>
    <row r="23" spans="1:5" x14ac:dyDescent="0.2">
      <c r="A23" s="7" t="s">
        <v>1189</v>
      </c>
      <c r="D23" s="34"/>
    </row>
    <row r="24" spans="1:5" x14ac:dyDescent="0.2">
      <c r="D24" s="34"/>
    </row>
    <row r="25" spans="1:5" ht="15" customHeight="1" x14ac:dyDescent="0.25">
      <c r="A25" s="131" t="s">
        <v>820</v>
      </c>
      <c r="B25" s="132"/>
      <c r="C25" s="132"/>
      <c r="D25" s="30" t="s">
        <v>41</v>
      </c>
    </row>
    <row r="27" spans="1:5" x14ac:dyDescent="0.2">
      <c r="A27" s="14" t="s">
        <v>1258</v>
      </c>
    </row>
    <row r="29" spans="1:5" x14ac:dyDescent="0.2">
      <c r="A29" s="7" t="s">
        <v>1291</v>
      </c>
    </row>
    <row r="31" spans="1:5" ht="49.5" customHeight="1" x14ac:dyDescent="0.2">
      <c r="A31" s="6" t="s">
        <v>2</v>
      </c>
      <c r="B31" s="91" t="s">
        <v>1294</v>
      </c>
      <c r="C31" s="86" t="s">
        <v>1262</v>
      </c>
      <c r="D31" s="86" t="s">
        <v>1292</v>
      </c>
      <c r="E31" s="86" t="s">
        <v>1293</v>
      </c>
    </row>
    <row r="32" spans="1:5" x14ac:dyDescent="0.2">
      <c r="A32" s="102" t="s">
        <v>1273</v>
      </c>
      <c r="B32" s="102" t="s">
        <v>1281</v>
      </c>
      <c r="C32" s="103">
        <v>0</v>
      </c>
      <c r="D32" s="88">
        <v>0</v>
      </c>
      <c r="E32" s="103">
        <v>1804.072062</v>
      </c>
    </row>
    <row r="33" spans="1:7" x14ac:dyDescent="0.2">
      <c r="A33" s="102" t="s">
        <v>1274</v>
      </c>
      <c r="B33" s="102" t="s">
        <v>1282</v>
      </c>
      <c r="C33" s="103">
        <v>0</v>
      </c>
      <c r="D33" s="88">
        <v>0</v>
      </c>
      <c r="E33" s="103">
        <v>822.32017029999997</v>
      </c>
    </row>
    <row r="34" spans="1:7" x14ac:dyDescent="0.2">
      <c r="A34" s="102" t="s">
        <v>1276</v>
      </c>
      <c r="B34" s="102" t="s">
        <v>1284</v>
      </c>
      <c r="C34" s="103">
        <v>0</v>
      </c>
      <c r="D34" s="88">
        <v>0</v>
      </c>
      <c r="E34" s="103">
        <v>1270.2519809</v>
      </c>
    </row>
    <row r="35" spans="1:7" x14ac:dyDescent="0.2">
      <c r="A35" s="102" t="s">
        <v>1277</v>
      </c>
      <c r="B35" s="102" t="s">
        <v>1285</v>
      </c>
      <c r="C35" s="103">
        <v>0</v>
      </c>
      <c r="D35" s="88">
        <v>0</v>
      </c>
      <c r="E35" s="103">
        <v>1811.2179514999998</v>
      </c>
    </row>
    <row r="36" spans="1:7" x14ac:dyDescent="0.2">
      <c r="A36" s="102" t="s">
        <v>1279</v>
      </c>
      <c r="B36" s="102" t="s">
        <v>1287</v>
      </c>
      <c r="C36" s="103">
        <v>0</v>
      </c>
      <c r="D36" s="88">
        <v>0</v>
      </c>
      <c r="E36" s="103">
        <v>8963.0481870000003</v>
      </c>
    </row>
    <row r="37" spans="1:7" x14ac:dyDescent="0.2">
      <c r="A37" s="102" t="s">
        <v>1354</v>
      </c>
      <c r="B37" s="102" t="s">
        <v>1355</v>
      </c>
      <c r="C37" s="103">
        <v>0</v>
      </c>
      <c r="D37" s="88">
        <v>0</v>
      </c>
      <c r="E37" s="103">
        <v>4000.8802568000001</v>
      </c>
    </row>
    <row r="38" spans="1:7" x14ac:dyDescent="0.2">
      <c r="A38" s="102" t="s">
        <v>1275</v>
      </c>
      <c r="B38" s="102" t="s">
        <v>1283</v>
      </c>
      <c r="C38" s="103">
        <v>0</v>
      </c>
      <c r="D38" s="88">
        <v>0</v>
      </c>
      <c r="E38" s="103">
        <v>4081.3554871000006</v>
      </c>
    </row>
    <row r="39" spans="1:7" x14ac:dyDescent="0.2">
      <c r="A39" s="102" t="s">
        <v>1278</v>
      </c>
      <c r="B39" s="102" t="s">
        <v>1286</v>
      </c>
      <c r="C39" s="103">
        <v>0</v>
      </c>
      <c r="D39" s="88">
        <v>0</v>
      </c>
      <c r="E39" s="103">
        <v>3211.6333561378042</v>
      </c>
    </row>
    <row r="41" spans="1:7" x14ac:dyDescent="0.2">
      <c r="A41" s="55" t="s">
        <v>1280</v>
      </c>
      <c r="B41" s="55"/>
      <c r="C41" s="55"/>
      <c r="D41" s="55"/>
      <c r="E41" s="11"/>
    </row>
    <row r="42" spans="1:7" x14ac:dyDescent="0.2">
      <c r="A42" s="55" t="s">
        <v>1261</v>
      </c>
      <c r="B42" s="55"/>
      <c r="C42" s="55"/>
      <c r="D42" s="55"/>
      <c r="E42" s="11"/>
    </row>
    <row r="44" spans="1:7" ht="25.5" customHeight="1" x14ac:dyDescent="0.25">
      <c r="A44" s="134" t="s">
        <v>1288</v>
      </c>
      <c r="B44" s="135"/>
      <c r="C44" s="135"/>
      <c r="D44" s="135"/>
      <c r="E44" s="135"/>
      <c r="F44" s="135"/>
      <c r="G44" s="135"/>
    </row>
    <row r="45" spans="1:7" ht="57.75" customHeight="1" x14ac:dyDescent="0.25">
      <c r="A45" s="134" t="s">
        <v>1289</v>
      </c>
      <c r="B45" s="135"/>
      <c r="C45" s="135"/>
      <c r="D45" s="135"/>
      <c r="E45" s="135"/>
      <c r="F45" s="135"/>
      <c r="G45" s="135"/>
    </row>
    <row r="47" spans="1:7" ht="35.25" customHeight="1" x14ac:dyDescent="0.25">
      <c r="A47" s="134" t="s">
        <v>1290</v>
      </c>
      <c r="B47" s="135"/>
      <c r="C47" s="135"/>
      <c r="D47" s="135"/>
      <c r="E47" s="135"/>
      <c r="F47" s="135"/>
      <c r="G47" s="135"/>
    </row>
    <row r="48" spans="1:7" x14ac:dyDescent="0.2">
      <c r="A48" s="52" t="s">
        <v>1191</v>
      </c>
    </row>
    <row r="50" spans="1:7" ht="27" customHeight="1" x14ac:dyDescent="0.25">
      <c r="A50" s="134" t="s">
        <v>1208</v>
      </c>
      <c r="B50" s="135"/>
      <c r="C50" s="135"/>
      <c r="D50" s="135"/>
      <c r="E50" s="135"/>
      <c r="F50" s="135"/>
      <c r="G50" s="135"/>
    </row>
    <row r="52" spans="1:7" ht="22.5" customHeight="1" x14ac:dyDescent="0.25">
      <c r="A52" s="134" t="s">
        <v>1209</v>
      </c>
      <c r="B52" s="135"/>
      <c r="C52" s="135"/>
      <c r="D52" s="135"/>
      <c r="E52" s="135"/>
      <c r="F52" s="135"/>
      <c r="G52" s="135"/>
    </row>
    <row r="54" spans="1:7" x14ac:dyDescent="0.2">
      <c r="A54" s="14" t="s">
        <v>1210</v>
      </c>
    </row>
    <row r="55" spans="1:7" ht="46.5" customHeight="1" x14ac:dyDescent="0.25">
      <c r="A55" s="136" t="s">
        <v>1195</v>
      </c>
      <c r="B55" s="132"/>
      <c r="C55" s="132"/>
      <c r="D55" s="132"/>
      <c r="E55" s="132"/>
      <c r="F55" s="132"/>
      <c r="G55" s="132"/>
    </row>
    <row r="56" spans="1:7" x14ac:dyDescent="0.2">
      <c r="A56" s="54"/>
    </row>
    <row r="57" spans="1:7" ht="24.75" customHeight="1" x14ac:dyDescent="0.2">
      <c r="A57" s="131" t="s">
        <v>1196</v>
      </c>
      <c r="B57" s="131"/>
      <c r="C57" s="131"/>
      <c r="D57" s="131"/>
      <c r="E57" s="131"/>
      <c r="F57" s="131"/>
      <c r="G57" s="131"/>
    </row>
    <row r="59" spans="1:7" s="1" customFormat="1" ht="15" x14ac:dyDescent="0.2">
      <c r="A59" s="122" t="s">
        <v>1197</v>
      </c>
      <c r="B59" s="123"/>
      <c r="C59" s="123"/>
      <c r="D59" s="123"/>
      <c r="E59" s="123"/>
      <c r="F59" s="123"/>
      <c r="G59" s="123"/>
    </row>
    <row r="60" spans="1:7" x14ac:dyDescent="0.2">
      <c r="A60" s="8" t="s">
        <v>7</v>
      </c>
    </row>
    <row r="61" spans="1:7" s="1" customFormat="1" ht="22.5" x14ac:dyDescent="0.2">
      <c r="A61" s="6" t="s">
        <v>2</v>
      </c>
      <c r="B61" s="6" t="s">
        <v>0</v>
      </c>
      <c r="C61" s="13" t="s">
        <v>837</v>
      </c>
      <c r="D61" s="13" t="s">
        <v>1</v>
      </c>
      <c r="E61" s="50" t="s">
        <v>6</v>
      </c>
      <c r="F61" s="12" t="s">
        <v>3</v>
      </c>
      <c r="G61" s="12" t="s">
        <v>5</v>
      </c>
    </row>
    <row r="62" spans="1:7" x14ac:dyDescent="0.2">
      <c r="A62" s="16" t="s">
        <v>50</v>
      </c>
      <c r="B62" s="17"/>
      <c r="C62" s="17"/>
      <c r="D62" s="17"/>
      <c r="E62" s="18"/>
      <c r="F62" s="19"/>
      <c r="G62" s="18"/>
    </row>
    <row r="63" spans="1:7" x14ac:dyDescent="0.2">
      <c r="A63" s="20" t="s">
        <v>51</v>
      </c>
      <c r="B63" s="21"/>
      <c r="C63" s="21"/>
      <c r="D63" s="21"/>
      <c r="E63" s="22"/>
      <c r="F63" s="23"/>
      <c r="G63" s="22"/>
    </row>
    <row r="64" spans="1:7" ht="22.5" x14ac:dyDescent="0.2">
      <c r="A64" s="21" t="s">
        <v>1198</v>
      </c>
      <c r="B64" s="21" t="s">
        <v>1199</v>
      </c>
      <c r="C64" s="57" t="s">
        <v>1200</v>
      </c>
      <c r="D64" s="24">
        <v>682</v>
      </c>
      <c r="E64" s="22">
        <v>0</v>
      </c>
      <c r="F64" s="23">
        <v>100</v>
      </c>
      <c r="G64" s="22">
        <v>0</v>
      </c>
    </row>
    <row r="65" spans="1:9" x14ac:dyDescent="0.2">
      <c r="A65" s="20" t="s">
        <v>24</v>
      </c>
      <c r="B65" s="20"/>
      <c r="C65" s="20"/>
      <c r="D65" s="20"/>
      <c r="E65" s="25">
        <v>0</v>
      </c>
      <c r="F65" s="26">
        <v>100</v>
      </c>
      <c r="G65" s="25"/>
      <c r="H65" s="14"/>
      <c r="I65" s="14"/>
    </row>
    <row r="66" spans="1:9" x14ac:dyDescent="0.2">
      <c r="A66" s="21"/>
      <c r="B66" s="21"/>
      <c r="C66" s="21"/>
      <c r="D66" s="21"/>
      <c r="E66" s="22"/>
      <c r="F66" s="23"/>
      <c r="G66" s="22"/>
    </row>
    <row r="67" spans="1:9" x14ac:dyDescent="0.2">
      <c r="A67" s="20" t="s">
        <v>27</v>
      </c>
      <c r="B67" s="20"/>
      <c r="C67" s="20"/>
      <c r="D67" s="20"/>
      <c r="E67" s="25">
        <v>0</v>
      </c>
      <c r="F67" s="26">
        <v>100</v>
      </c>
      <c r="G67" s="25"/>
      <c r="H67" s="14"/>
      <c r="I67" s="14"/>
    </row>
    <row r="68" spans="1:9" x14ac:dyDescent="0.2">
      <c r="A68" s="20"/>
      <c r="B68" s="20"/>
      <c r="C68" s="20"/>
      <c r="D68" s="20"/>
      <c r="E68" s="25"/>
      <c r="F68" s="26"/>
      <c r="G68" s="25"/>
      <c r="H68" s="14"/>
      <c r="I68" s="14"/>
    </row>
    <row r="69" spans="1:9" x14ac:dyDescent="0.2">
      <c r="A69" s="20" t="s">
        <v>29</v>
      </c>
      <c r="B69" s="20"/>
      <c r="C69" s="20"/>
      <c r="D69" s="20"/>
      <c r="E69" s="80">
        <v>0</v>
      </c>
      <c r="F69" s="80">
        <v>0</v>
      </c>
      <c r="G69" s="25"/>
      <c r="H69" s="14"/>
      <c r="I69" s="14"/>
    </row>
    <row r="70" spans="1:9" x14ac:dyDescent="0.2">
      <c r="A70" s="20"/>
      <c r="B70" s="20"/>
      <c r="C70" s="20"/>
      <c r="D70" s="20"/>
      <c r="E70" s="25"/>
      <c r="F70" s="26"/>
      <c r="G70" s="25"/>
      <c r="H70" s="14"/>
      <c r="I70" s="14"/>
    </row>
    <row r="71" spans="1:9" x14ac:dyDescent="0.2">
      <c r="A71" s="27" t="s">
        <v>28</v>
      </c>
      <c r="B71" s="27"/>
      <c r="C71" s="27"/>
      <c r="D71" s="27"/>
      <c r="E71" s="28">
        <v>0</v>
      </c>
      <c r="F71" s="29">
        <v>100</v>
      </c>
      <c r="G71" s="28"/>
      <c r="H71" s="14"/>
      <c r="I71" s="14"/>
    </row>
    <row r="73" spans="1:9" x14ac:dyDescent="0.2">
      <c r="A73" s="14" t="s">
        <v>30</v>
      </c>
    </row>
    <row r="74" spans="1:9" x14ac:dyDescent="0.2">
      <c r="A74" s="14" t="s">
        <v>1201</v>
      </c>
    </row>
    <row r="75" spans="1:9" ht="25.5" customHeight="1" x14ac:dyDescent="0.2">
      <c r="A75" s="137" t="s">
        <v>1202</v>
      </c>
      <c r="B75" s="137"/>
      <c r="C75" s="137"/>
      <c r="D75" s="137"/>
      <c r="E75" s="137"/>
      <c r="F75" s="137"/>
      <c r="G75" s="137"/>
    </row>
    <row r="77" spans="1:9" x14ac:dyDescent="0.2">
      <c r="A77" s="14" t="s">
        <v>31</v>
      </c>
    </row>
    <row r="78" spans="1:9" x14ac:dyDescent="0.2">
      <c r="A78" s="14" t="s">
        <v>32</v>
      </c>
    </row>
    <row r="79" spans="1:9" x14ac:dyDescent="0.2">
      <c r="A79" s="14" t="s">
        <v>33</v>
      </c>
      <c r="B79" s="14"/>
      <c r="C79" s="30" t="s">
        <v>834</v>
      </c>
      <c r="D79" s="30" t="s">
        <v>1034</v>
      </c>
    </row>
    <row r="80" spans="1:9" x14ac:dyDescent="0.2">
      <c r="A80" s="7" t="s">
        <v>54</v>
      </c>
      <c r="C80" s="31">
        <v>0</v>
      </c>
      <c r="D80" s="31">
        <v>0</v>
      </c>
    </row>
    <row r="81" spans="1:9" x14ac:dyDescent="0.2">
      <c r="A81" s="7" t="s">
        <v>72</v>
      </c>
      <c r="C81" s="31">
        <v>0</v>
      </c>
      <c r="D81" s="31">
        <v>0</v>
      </c>
    </row>
    <row r="82" spans="1:9" x14ac:dyDescent="0.2">
      <c r="A82" s="7" t="s">
        <v>55</v>
      </c>
      <c r="C82" s="31">
        <v>0</v>
      </c>
      <c r="D82" s="31">
        <v>0</v>
      </c>
    </row>
    <row r="83" spans="1:9" x14ac:dyDescent="0.2">
      <c r="A83" s="7" t="s">
        <v>73</v>
      </c>
      <c r="C83" s="31">
        <v>0</v>
      </c>
      <c r="D83" s="31">
        <v>0</v>
      </c>
    </row>
    <row r="85" spans="1:9" x14ac:dyDescent="0.2">
      <c r="A85" s="7" t="s">
        <v>39</v>
      </c>
    </row>
    <row r="86" spans="1:9" x14ac:dyDescent="0.2">
      <c r="A86" s="101" t="s">
        <v>835</v>
      </c>
    </row>
    <row r="87" spans="1:9" s="10" customFormat="1" ht="15.75" customHeight="1" x14ac:dyDescent="0.25">
      <c r="A87" s="131" t="s">
        <v>1233</v>
      </c>
      <c r="B87" s="132"/>
      <c r="C87" s="132"/>
      <c r="D87" s="30" t="s">
        <v>41</v>
      </c>
      <c r="F87" s="11"/>
      <c r="H87" s="7"/>
      <c r="I87" s="7"/>
    </row>
  </sheetData>
  <mergeCells count="12">
    <mergeCell ref="A87:C87"/>
    <mergeCell ref="A1:G1"/>
    <mergeCell ref="A25:C25"/>
    <mergeCell ref="A44:G44"/>
    <mergeCell ref="A45:G45"/>
    <mergeCell ref="A47:G47"/>
    <mergeCell ref="A50:G50"/>
    <mergeCell ref="A52:G52"/>
    <mergeCell ref="A55:G55"/>
    <mergeCell ref="A57:G57"/>
    <mergeCell ref="A59:G59"/>
    <mergeCell ref="A75:G75"/>
  </mergeCells>
  <conditionalFormatting sqref="F2:F3 F8:F43 F46 F48:F49 F51 F53:F54 F56 F58 F60 F76:F65499">
    <cfRule type="cellIs" dxfId="21" priority="5" stopIfTrue="1" operator="between">
      <formula>0.009</formula>
      <formula>-0.009</formula>
    </cfRule>
  </conditionalFormatting>
  <conditionalFormatting sqref="F6">
    <cfRule type="cellIs" dxfId="20" priority="2" stopIfTrue="1" operator="between">
      <formula>0.009</formula>
      <formula>-0.009</formula>
    </cfRule>
  </conditionalFormatting>
  <conditionalFormatting sqref="F62:F68">
    <cfRule type="cellIs" dxfId="19" priority="4" stopIfTrue="1" operator="between">
      <formula>0.009</formula>
      <formula>-0.009</formula>
    </cfRule>
  </conditionalFormatting>
  <conditionalFormatting sqref="F70:F74">
    <cfRule type="cellIs" dxfId="18" priority="3" stopIfTrue="1" operator="between">
      <formula>0.009</formula>
      <formula>-0.009</formula>
    </cfRule>
  </conditionalFormatting>
  <hyperlinks>
    <hyperlink ref="A48" r:id="rId1" xr:uid="{00000000-0004-0000-1E00-000000000000}"/>
  </hyperlinks>
  <pageMargins left="0.7" right="0.7" top="0.75" bottom="0.75" header="0.3" footer="0.3"/>
  <pageSetup paperSize="9" scale="40" orientation="portrait" r:id="rId2"/>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54"/>
  <sheetViews>
    <sheetView showGridLines="0" view="pageBreakPreview" zoomScaleNormal="100" zoomScaleSheetLayoutView="100" workbookViewId="0">
      <selection sqref="A1:G1"/>
    </sheetView>
  </sheetViews>
  <sheetFormatPr defaultColWidth="9.42578125" defaultRowHeight="11.25" x14ac:dyDescent="0.2"/>
  <cols>
    <col min="1" max="1" width="38.5703125" style="7" bestFit="1" customWidth="1"/>
    <col min="2" max="2" width="60" style="7" customWidth="1"/>
    <col min="3" max="3" width="15.42578125" style="7" customWidth="1"/>
    <col min="4" max="4" width="15.85546875" style="7" customWidth="1"/>
    <col min="5" max="5" width="25.85546875" style="10" customWidth="1"/>
    <col min="6" max="6" width="13.5703125" style="11" bestFit="1" customWidth="1"/>
    <col min="7" max="7" width="11" style="10" customWidth="1"/>
    <col min="8" max="16384" width="9.42578125" style="7"/>
  </cols>
  <sheetData>
    <row r="1" spans="1:9" s="1" customFormat="1" ht="15" customHeight="1" x14ac:dyDescent="0.2">
      <c r="A1" s="122" t="s">
        <v>1203</v>
      </c>
      <c r="B1" s="123"/>
      <c r="C1" s="123"/>
      <c r="D1" s="123"/>
      <c r="E1" s="123"/>
      <c r="F1" s="123"/>
      <c r="G1" s="123"/>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837</v>
      </c>
      <c r="D4" s="13" t="s">
        <v>1</v>
      </c>
      <c r="E4" s="50" t="s">
        <v>6</v>
      </c>
      <c r="F4" s="12" t="s">
        <v>3</v>
      </c>
      <c r="G4" s="12" t="s">
        <v>5</v>
      </c>
    </row>
    <row r="5" spans="1:9" x14ac:dyDescent="0.2">
      <c r="A5" s="20" t="s">
        <v>29</v>
      </c>
      <c r="B5" s="20"/>
      <c r="C5" s="20"/>
      <c r="D5" s="20"/>
      <c r="E5" s="25">
        <v>0</v>
      </c>
      <c r="F5" s="77">
        <v>100</v>
      </c>
      <c r="G5" s="25"/>
      <c r="H5" s="14"/>
      <c r="I5" s="14"/>
    </row>
    <row r="6" spans="1:9" x14ac:dyDescent="0.2">
      <c r="A6" s="20"/>
      <c r="B6" s="20"/>
      <c r="C6" s="20"/>
      <c r="D6" s="20"/>
      <c r="E6" s="25"/>
      <c r="F6" s="26"/>
      <c r="G6" s="25"/>
      <c r="H6" s="14"/>
      <c r="I6" s="14"/>
    </row>
    <row r="7" spans="1:9" x14ac:dyDescent="0.2">
      <c r="A7" s="27" t="s">
        <v>28</v>
      </c>
      <c r="B7" s="27"/>
      <c r="C7" s="27"/>
      <c r="D7" s="27"/>
      <c r="E7" s="28">
        <v>0</v>
      </c>
      <c r="F7" s="28">
        <v>100</v>
      </c>
      <c r="G7" s="28"/>
      <c r="H7" s="14"/>
      <c r="I7" s="14"/>
    </row>
    <row r="9" spans="1:9" x14ac:dyDescent="0.2">
      <c r="A9" s="14" t="s">
        <v>31</v>
      </c>
    </row>
    <row r="10" spans="1:9" x14ac:dyDescent="0.2">
      <c r="A10" s="14" t="s">
        <v>32</v>
      </c>
    </row>
    <row r="11" spans="1:9" s="11" customFormat="1" x14ac:dyDescent="0.2">
      <c r="A11" s="14" t="s">
        <v>33</v>
      </c>
      <c r="B11" s="14"/>
      <c r="C11" s="14" t="s">
        <v>1186</v>
      </c>
      <c r="D11" s="14" t="s">
        <v>34</v>
      </c>
      <c r="E11" s="30"/>
      <c r="G11" s="10"/>
      <c r="H11" s="7"/>
      <c r="I11" s="7"/>
    </row>
    <row r="12" spans="1:9" s="11" customFormat="1" x14ac:dyDescent="0.2">
      <c r="A12" s="7" t="s">
        <v>54</v>
      </c>
      <c r="B12" s="7"/>
      <c r="C12" s="81">
        <v>32.607100000000003</v>
      </c>
      <c r="D12" s="78" t="s">
        <v>1038</v>
      </c>
      <c r="E12" s="78"/>
      <c r="G12" s="10"/>
      <c r="H12" s="7"/>
      <c r="I12" s="7"/>
    </row>
    <row r="13" spans="1:9" s="11" customFormat="1" x14ac:dyDescent="0.2">
      <c r="A13" s="7" t="s">
        <v>68</v>
      </c>
      <c r="B13" s="7"/>
      <c r="C13" s="81">
        <v>15.0351</v>
      </c>
      <c r="D13" s="78" t="s">
        <v>1038</v>
      </c>
      <c r="E13" s="78"/>
      <c r="G13" s="10"/>
      <c r="H13" s="7"/>
      <c r="I13" s="7"/>
    </row>
    <row r="14" spans="1:9" s="11" customFormat="1" x14ac:dyDescent="0.2">
      <c r="A14" s="7" t="s">
        <v>69</v>
      </c>
      <c r="B14" s="7"/>
      <c r="C14" s="81">
        <v>14.7667</v>
      </c>
      <c r="D14" s="78" t="s">
        <v>1038</v>
      </c>
      <c r="E14" s="78"/>
      <c r="G14" s="10"/>
      <c r="H14" s="7"/>
      <c r="I14" s="7"/>
    </row>
    <row r="15" spans="1:9" s="11" customFormat="1" x14ac:dyDescent="0.2">
      <c r="A15" s="7" t="s">
        <v>55</v>
      </c>
      <c r="B15" s="7"/>
      <c r="C15" s="81">
        <v>28.6858</v>
      </c>
      <c r="D15" s="78" t="s">
        <v>1038</v>
      </c>
      <c r="E15" s="78"/>
      <c r="G15" s="10"/>
      <c r="H15" s="7"/>
      <c r="I15" s="7"/>
    </row>
    <row r="16" spans="1:9" s="11" customFormat="1" x14ac:dyDescent="0.2">
      <c r="A16" s="7" t="s">
        <v>70</v>
      </c>
      <c r="B16" s="7"/>
      <c r="C16" s="81">
        <v>13.3317</v>
      </c>
      <c r="D16" s="78" t="s">
        <v>1038</v>
      </c>
      <c r="E16" s="78"/>
      <c r="G16" s="10"/>
      <c r="H16" s="7"/>
      <c r="I16" s="7"/>
    </row>
    <row r="17" spans="1:9" s="11" customFormat="1" x14ac:dyDescent="0.2">
      <c r="A17" s="7" t="s">
        <v>71</v>
      </c>
      <c r="B17" s="7"/>
      <c r="C17" s="81">
        <v>13.100899999999999</v>
      </c>
      <c r="D17" s="78" t="s">
        <v>1038</v>
      </c>
      <c r="E17" s="78"/>
      <c r="G17" s="10"/>
      <c r="H17" s="7"/>
      <c r="I17" s="7"/>
    </row>
    <row r="19" spans="1:9" s="11" customFormat="1" x14ac:dyDescent="0.2">
      <c r="A19" s="7" t="s">
        <v>39</v>
      </c>
      <c r="B19" s="7"/>
      <c r="C19" s="7"/>
      <c r="D19" s="7"/>
      <c r="E19" s="10"/>
      <c r="G19" s="10"/>
      <c r="H19" s="7"/>
      <c r="I19" s="7"/>
    </row>
    <row r="20" spans="1:9" x14ac:dyDescent="0.2">
      <c r="A20" s="7" t="s">
        <v>1187</v>
      </c>
    </row>
    <row r="22" spans="1:9" s="11" customFormat="1" x14ac:dyDescent="0.2">
      <c r="A22" s="14" t="s">
        <v>35</v>
      </c>
      <c r="B22" s="7"/>
      <c r="C22" s="7"/>
      <c r="D22" s="30" t="s">
        <v>41</v>
      </c>
      <c r="E22" s="10"/>
      <c r="G22" s="10"/>
      <c r="H22" s="7"/>
      <c r="I22" s="7"/>
    </row>
    <row r="24" spans="1:9" s="11" customFormat="1" x14ac:dyDescent="0.2">
      <c r="A24" s="14" t="s">
        <v>1188</v>
      </c>
      <c r="B24" s="7"/>
      <c r="C24" s="7"/>
      <c r="D24" s="79" t="s">
        <v>1038</v>
      </c>
      <c r="E24" s="10"/>
      <c r="G24" s="10"/>
      <c r="H24" s="7"/>
      <c r="I24" s="7"/>
    </row>
    <row r="25" spans="1:9" s="11" customFormat="1" x14ac:dyDescent="0.2">
      <c r="A25" s="7" t="s">
        <v>1204</v>
      </c>
      <c r="B25" s="7"/>
      <c r="C25" s="7"/>
      <c r="D25" s="34"/>
      <c r="E25" s="10"/>
      <c r="G25" s="10"/>
      <c r="H25" s="7"/>
      <c r="I25" s="7"/>
    </row>
    <row r="27" spans="1:9" s="11" customFormat="1" ht="15" customHeight="1" x14ac:dyDescent="0.25">
      <c r="A27" s="131" t="s">
        <v>820</v>
      </c>
      <c r="B27" s="132"/>
      <c r="C27" s="132"/>
      <c r="D27" s="30" t="s">
        <v>41</v>
      </c>
      <c r="E27" s="10"/>
      <c r="G27" s="10"/>
      <c r="H27" s="7"/>
      <c r="I27" s="7"/>
    </row>
    <row r="29" spans="1:9" x14ac:dyDescent="0.2">
      <c r="A29" s="14" t="s">
        <v>1258</v>
      </c>
    </row>
    <row r="31" spans="1:9" x14ac:dyDescent="0.2">
      <c r="A31" s="7" t="s">
        <v>1291</v>
      </c>
    </row>
    <row r="33" spans="1:7" ht="78.75" x14ac:dyDescent="0.2">
      <c r="A33" s="6" t="s">
        <v>2</v>
      </c>
      <c r="B33" s="91" t="s">
        <v>1294</v>
      </c>
      <c r="C33" s="86" t="s">
        <v>1262</v>
      </c>
      <c r="D33" s="86" t="s">
        <v>1292</v>
      </c>
      <c r="E33" s="86" t="s">
        <v>1293</v>
      </c>
    </row>
    <row r="34" spans="1:7" x14ac:dyDescent="0.2">
      <c r="A34" s="102" t="s">
        <v>1295</v>
      </c>
      <c r="B34" s="102" t="s">
        <v>1296</v>
      </c>
      <c r="C34" s="103">
        <v>0</v>
      </c>
      <c r="D34" s="88">
        <v>0</v>
      </c>
      <c r="E34" s="103">
        <v>7441.0527078118184</v>
      </c>
    </row>
    <row r="35" spans="1:7" x14ac:dyDescent="0.2">
      <c r="A35" s="102" t="s">
        <v>1273</v>
      </c>
      <c r="B35" s="102" t="s">
        <v>1281</v>
      </c>
      <c r="C35" s="103">
        <v>0</v>
      </c>
      <c r="D35" s="88">
        <v>0</v>
      </c>
      <c r="E35" s="103">
        <v>14167.051880755575</v>
      </c>
    </row>
    <row r="36" spans="1:7" x14ac:dyDescent="0.2">
      <c r="A36" s="102" t="s">
        <v>1297</v>
      </c>
      <c r="B36" s="102" t="s">
        <v>1298</v>
      </c>
      <c r="C36" s="103">
        <v>0</v>
      </c>
      <c r="D36" s="88">
        <v>0</v>
      </c>
      <c r="E36" s="103">
        <v>3271.742070498995</v>
      </c>
    </row>
    <row r="37" spans="1:7" ht="22.5" x14ac:dyDescent="0.2">
      <c r="A37" s="102" t="s">
        <v>1299</v>
      </c>
      <c r="B37" s="104" t="s">
        <v>1300</v>
      </c>
      <c r="C37" s="103">
        <v>0</v>
      </c>
      <c r="D37" s="88">
        <v>0</v>
      </c>
      <c r="E37" s="103">
        <v>10581.218142703599</v>
      </c>
    </row>
    <row r="39" spans="1:7" x14ac:dyDescent="0.2">
      <c r="A39" s="55" t="s">
        <v>1261</v>
      </c>
    </row>
    <row r="40" spans="1:7" x14ac:dyDescent="0.2">
      <c r="A40" s="55"/>
    </row>
    <row r="41" spans="1:7" ht="24.75" customHeight="1" x14ac:dyDescent="0.25">
      <c r="A41" s="134" t="s">
        <v>1301</v>
      </c>
      <c r="B41" s="135"/>
      <c r="C41" s="135"/>
      <c r="D41" s="135"/>
      <c r="E41" s="135"/>
      <c r="F41" s="135"/>
      <c r="G41" s="135"/>
    </row>
    <row r="43" spans="1:7" ht="39" customHeight="1" x14ac:dyDescent="0.25">
      <c r="A43" s="134" t="s">
        <v>1302</v>
      </c>
      <c r="B43" s="135"/>
      <c r="C43" s="135"/>
      <c r="D43" s="135"/>
      <c r="E43" s="135"/>
      <c r="F43" s="135"/>
      <c r="G43" s="135"/>
    </row>
    <row r="44" spans="1:7" x14ac:dyDescent="0.2">
      <c r="A44" s="52" t="s">
        <v>1191</v>
      </c>
    </row>
    <row r="46" spans="1:7" ht="24.75" customHeight="1" x14ac:dyDescent="0.25">
      <c r="A46" s="134" t="s">
        <v>1192</v>
      </c>
      <c r="B46" s="135"/>
      <c r="C46" s="135"/>
      <c r="D46" s="135"/>
      <c r="E46" s="135"/>
      <c r="F46" s="135"/>
      <c r="G46" s="135"/>
    </row>
    <row r="48" spans="1:7" ht="23.25" customHeight="1" x14ac:dyDescent="0.25">
      <c r="A48" s="134" t="s">
        <v>1193</v>
      </c>
      <c r="B48" s="135"/>
      <c r="C48" s="135"/>
      <c r="D48" s="135"/>
      <c r="E48" s="135"/>
      <c r="F48" s="135"/>
      <c r="G48" s="135"/>
    </row>
    <row r="50" spans="1:7" x14ac:dyDescent="0.2">
      <c r="A50" s="14" t="s">
        <v>1194</v>
      </c>
    </row>
    <row r="51" spans="1:7" x14ac:dyDescent="0.2">
      <c r="A51" s="14"/>
    </row>
    <row r="52" spans="1:7" ht="47.25" customHeight="1" x14ac:dyDescent="0.2">
      <c r="A52" s="136" t="s">
        <v>1205</v>
      </c>
      <c r="B52" s="136"/>
      <c r="C52" s="136"/>
      <c r="D52" s="136"/>
      <c r="E52" s="136"/>
      <c r="F52" s="136"/>
      <c r="G52" s="136"/>
    </row>
    <row r="53" spans="1:7" x14ac:dyDescent="0.2">
      <c r="A53" s="14"/>
    </row>
    <row r="54" spans="1:7" ht="27" customHeight="1" x14ac:dyDescent="0.2">
      <c r="A54" s="131" t="s">
        <v>1196</v>
      </c>
      <c r="B54" s="131"/>
      <c r="C54" s="131"/>
      <c r="D54" s="131"/>
      <c r="E54" s="131"/>
      <c r="F54" s="131"/>
      <c r="G54" s="131"/>
    </row>
  </sheetData>
  <mergeCells count="8">
    <mergeCell ref="A52:G52"/>
    <mergeCell ref="A54:G54"/>
    <mergeCell ref="A1:G1"/>
    <mergeCell ref="A27:C27"/>
    <mergeCell ref="A41:G41"/>
    <mergeCell ref="A43:G43"/>
    <mergeCell ref="A46:G46"/>
    <mergeCell ref="A48:G48"/>
  </mergeCells>
  <conditionalFormatting sqref="F2:F3 F6 F8:F40 F42 F44:F45 F47 F49:F51 F53 F55:F65507">
    <cfRule type="cellIs" dxfId="17" priority="1" stopIfTrue="1" operator="between">
      <formula>0.009</formula>
      <formula>-0.009</formula>
    </cfRule>
  </conditionalFormatting>
  <hyperlinks>
    <hyperlink ref="A44" r:id="rId1" xr:uid="{00000000-0004-0000-1F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40"/>
  <sheetViews>
    <sheetView view="pageBreakPreview" zoomScaleNormal="100" zoomScaleSheetLayoutView="100" workbookViewId="0">
      <selection sqref="A1:G1"/>
    </sheetView>
  </sheetViews>
  <sheetFormatPr defaultColWidth="9.140625" defaultRowHeight="11.25" x14ac:dyDescent="0.2"/>
  <cols>
    <col min="1" max="1" width="38.5703125" style="7" bestFit="1" customWidth="1"/>
    <col min="2" max="2" width="51.85546875" style="7" customWidth="1"/>
    <col min="3" max="3" width="16.7109375" style="7" customWidth="1"/>
    <col min="4" max="4" width="15.42578125" style="7" bestFit="1" customWidth="1"/>
    <col min="5" max="5" width="23" style="10" customWidth="1"/>
    <col min="6" max="6" width="14.5703125" style="11" bestFit="1" customWidth="1"/>
    <col min="7" max="7" width="8.5703125" style="10" customWidth="1"/>
    <col min="8" max="16384" width="9.140625" style="7"/>
  </cols>
  <sheetData>
    <row r="1" spans="1:9" s="1" customFormat="1" ht="15" x14ac:dyDescent="0.2">
      <c r="A1" s="122" t="s">
        <v>1206</v>
      </c>
      <c r="B1" s="123"/>
      <c r="C1" s="123"/>
      <c r="D1" s="123"/>
      <c r="E1" s="123"/>
      <c r="F1" s="123"/>
      <c r="G1" s="123"/>
    </row>
    <row r="2" spans="1:9" s="1" customFormat="1" ht="12" x14ac:dyDescent="0.2">
      <c r="A2" s="35"/>
      <c r="E2" s="5"/>
      <c r="F2" s="9"/>
      <c r="G2" s="10"/>
    </row>
    <row r="3" spans="1:9" s="1" customFormat="1" ht="12" x14ac:dyDescent="0.2">
      <c r="A3" s="8" t="s">
        <v>7</v>
      </c>
      <c r="B3" s="2"/>
      <c r="C3" s="3"/>
      <c r="D3" s="3"/>
      <c r="E3" s="4"/>
      <c r="F3" s="9"/>
      <c r="G3" s="10"/>
    </row>
    <row r="4" spans="1:9" s="1" customFormat="1" ht="33.75" x14ac:dyDescent="0.2">
      <c r="A4" s="6" t="s">
        <v>2</v>
      </c>
      <c r="B4" s="6" t="s">
        <v>0</v>
      </c>
      <c r="C4" s="13" t="s">
        <v>837</v>
      </c>
      <c r="D4" s="13" t="s">
        <v>1</v>
      </c>
      <c r="E4" s="50" t="s">
        <v>6</v>
      </c>
      <c r="F4" s="12" t="s">
        <v>3</v>
      </c>
      <c r="G4" s="12" t="s">
        <v>5</v>
      </c>
    </row>
    <row r="5" spans="1:9" x14ac:dyDescent="0.2">
      <c r="A5" s="20" t="s">
        <v>29</v>
      </c>
      <c r="B5" s="20"/>
      <c r="C5" s="20"/>
      <c r="D5" s="20"/>
      <c r="E5" s="25">
        <v>1250.9639997000099</v>
      </c>
      <c r="F5" s="26">
        <v>100</v>
      </c>
      <c r="G5" s="25"/>
      <c r="H5" s="14"/>
      <c r="I5" s="14"/>
    </row>
    <row r="6" spans="1:9" x14ac:dyDescent="0.2">
      <c r="A6" s="20"/>
      <c r="B6" s="20"/>
      <c r="C6" s="20"/>
      <c r="D6" s="20"/>
      <c r="E6" s="25"/>
      <c r="F6" s="26"/>
      <c r="G6" s="25"/>
      <c r="H6" s="14"/>
      <c r="I6" s="14"/>
    </row>
    <row r="7" spans="1:9" x14ac:dyDescent="0.2">
      <c r="A7" s="27" t="s">
        <v>28</v>
      </c>
      <c r="B7" s="27"/>
      <c r="C7" s="27"/>
      <c r="D7" s="27"/>
      <c r="E7" s="28">
        <v>1250.9639997000099</v>
      </c>
      <c r="F7" s="29">
        <v>100</v>
      </c>
      <c r="G7" s="28"/>
      <c r="H7" s="14"/>
      <c r="I7" s="14"/>
    </row>
    <row r="8" spans="1:9" x14ac:dyDescent="0.2">
      <c r="F8" s="15"/>
    </row>
    <row r="9" spans="1:9" x14ac:dyDescent="0.2">
      <c r="A9" s="14" t="s">
        <v>31</v>
      </c>
    </row>
    <row r="10" spans="1:9" x14ac:dyDescent="0.2">
      <c r="A10" s="14" t="s">
        <v>32</v>
      </c>
    </row>
    <row r="11" spans="1:9" x14ac:dyDescent="0.2">
      <c r="A11" s="14" t="s">
        <v>33</v>
      </c>
      <c r="B11" s="14"/>
      <c r="C11" s="30" t="s">
        <v>834</v>
      </c>
      <c r="D11" s="14" t="s">
        <v>1337</v>
      </c>
    </row>
    <row r="12" spans="1:9" x14ac:dyDescent="0.2">
      <c r="A12" s="7" t="s">
        <v>1035</v>
      </c>
      <c r="C12" s="31">
        <v>5149.4098999999997</v>
      </c>
      <c r="D12" s="31">
        <v>5149.4098999999997</v>
      </c>
    </row>
    <row r="13" spans="1:9" x14ac:dyDescent="0.2">
      <c r="A13" s="7" t="s">
        <v>1047</v>
      </c>
      <c r="C13" s="31">
        <v>1301.4838999999999</v>
      </c>
      <c r="D13" s="31">
        <v>1301.4838999999999</v>
      </c>
    </row>
    <row r="14" spans="1:9" x14ac:dyDescent="0.2">
      <c r="A14" s="7" t="s">
        <v>1039</v>
      </c>
      <c r="C14" s="31">
        <v>1436.9029</v>
      </c>
      <c r="D14" s="31">
        <v>1436.9029</v>
      </c>
    </row>
    <row r="15" spans="1:9" x14ac:dyDescent="0.2">
      <c r="A15" s="7" t="s">
        <v>1040</v>
      </c>
      <c r="C15" s="31">
        <v>1494.8231000000001</v>
      </c>
      <c r="D15" s="31">
        <v>1494.8231000000001</v>
      </c>
    </row>
    <row r="16" spans="1:9" x14ac:dyDescent="0.2">
      <c r="A16" s="7" t="s">
        <v>1207</v>
      </c>
      <c r="C16" s="31">
        <v>4256.4772999999996</v>
      </c>
      <c r="D16" s="31">
        <v>4256.4772999999996</v>
      </c>
    </row>
    <row r="17" spans="1:5" x14ac:dyDescent="0.2">
      <c r="A17" s="7" t="s">
        <v>1041</v>
      </c>
      <c r="C17" s="31">
        <v>5168.6697999999997</v>
      </c>
      <c r="D17" s="31">
        <v>5168.6697999999997</v>
      </c>
    </row>
    <row r="18" spans="1:5" x14ac:dyDescent="0.2">
      <c r="A18" s="7" t="s">
        <v>1048</v>
      </c>
      <c r="C18" s="31">
        <v>1240.3343</v>
      </c>
      <c r="D18" s="31">
        <v>1240.3343</v>
      </c>
    </row>
    <row r="19" spans="1:5" x14ac:dyDescent="0.2">
      <c r="A19" s="7" t="s">
        <v>1044</v>
      </c>
      <c r="C19" s="31">
        <v>1465.75</v>
      </c>
      <c r="D19" s="31">
        <v>1465.75</v>
      </c>
    </row>
    <row r="20" spans="1:5" x14ac:dyDescent="0.2">
      <c r="A20" s="7" t="s">
        <v>1045</v>
      </c>
      <c r="C20" s="31">
        <v>1526.9039</v>
      </c>
      <c r="D20" s="31">
        <v>1526.9039</v>
      </c>
    </row>
    <row r="22" spans="1:5" x14ac:dyDescent="0.2">
      <c r="A22" s="7" t="s">
        <v>39</v>
      </c>
    </row>
    <row r="23" spans="1:5" x14ac:dyDescent="0.2">
      <c r="A23" s="7" t="s">
        <v>948</v>
      </c>
    </row>
    <row r="25" spans="1:5" x14ac:dyDescent="0.2">
      <c r="A25" s="14" t="s">
        <v>35</v>
      </c>
      <c r="D25" s="30" t="s">
        <v>41</v>
      </c>
    </row>
    <row r="27" spans="1:5" x14ac:dyDescent="0.2">
      <c r="A27" s="14" t="s">
        <v>1188</v>
      </c>
      <c r="D27" s="34">
        <v>4.3683085271177498E-11</v>
      </c>
      <c r="E27" s="10" t="s">
        <v>40</v>
      </c>
    </row>
    <row r="29" spans="1:5" ht="15" customHeight="1" x14ac:dyDescent="0.25">
      <c r="A29" s="131" t="s">
        <v>820</v>
      </c>
      <c r="B29" s="132"/>
      <c r="C29" s="132"/>
      <c r="D29" s="30" t="s">
        <v>41</v>
      </c>
    </row>
    <row r="31" spans="1:5" x14ac:dyDescent="0.2">
      <c r="A31" s="14" t="s">
        <v>1258</v>
      </c>
    </row>
    <row r="32" spans="1:5" x14ac:dyDescent="0.2">
      <c r="A32" s="55"/>
      <c r="B32" s="55"/>
      <c r="C32" s="55"/>
      <c r="D32" s="55"/>
      <c r="E32" s="11"/>
    </row>
    <row r="33" spans="1:5" x14ac:dyDescent="0.2">
      <c r="A33" s="55" t="s">
        <v>1291</v>
      </c>
      <c r="B33" s="55"/>
      <c r="C33" s="55"/>
      <c r="D33" s="55"/>
      <c r="E33" s="11"/>
    </row>
    <row r="34" spans="1:5" x14ac:dyDescent="0.2">
      <c r="A34" s="55"/>
      <c r="B34" s="55"/>
      <c r="C34" s="55"/>
      <c r="D34" s="55"/>
      <c r="E34" s="11"/>
    </row>
    <row r="35" spans="1:5" ht="67.5" x14ac:dyDescent="0.2">
      <c r="A35" s="110" t="s">
        <v>2</v>
      </c>
      <c r="B35" s="111" t="s">
        <v>1294</v>
      </c>
      <c r="C35" s="112" t="s">
        <v>1262</v>
      </c>
      <c r="D35" s="112" t="s">
        <v>1292</v>
      </c>
      <c r="E35" s="112" t="s">
        <v>1293</v>
      </c>
    </row>
    <row r="36" spans="1:5" x14ac:dyDescent="0.2">
      <c r="A36" s="113" t="s">
        <v>1273</v>
      </c>
      <c r="B36" s="113" t="s">
        <v>1281</v>
      </c>
      <c r="C36" s="114">
        <v>0</v>
      </c>
      <c r="D36" s="115">
        <v>0</v>
      </c>
      <c r="E36" s="114">
        <v>3990.6652338569625</v>
      </c>
    </row>
    <row r="37" spans="1:5" x14ac:dyDescent="0.2">
      <c r="A37" s="113" t="s">
        <v>1295</v>
      </c>
      <c r="B37" s="113" t="s">
        <v>1296</v>
      </c>
      <c r="C37" s="114">
        <v>0</v>
      </c>
      <c r="D37" s="115">
        <v>0</v>
      </c>
      <c r="E37" s="114">
        <v>10435.050403625937</v>
      </c>
    </row>
    <row r="38" spans="1:5" x14ac:dyDescent="0.2">
      <c r="A38" s="105" t="s">
        <v>1259</v>
      </c>
      <c r="B38" s="105" t="s">
        <v>1303</v>
      </c>
      <c r="C38" s="106">
        <v>1250.9639999999999</v>
      </c>
      <c r="D38" s="98">
        <f>C38/E7</f>
        <v>1.0000000002398071</v>
      </c>
      <c r="E38" s="106">
        <v>5251.4845213999997</v>
      </c>
    </row>
    <row r="39" spans="1:5" x14ac:dyDescent="0.2">
      <c r="A39" s="107" t="s">
        <v>1274</v>
      </c>
      <c r="B39" s="107" t="s">
        <v>1304</v>
      </c>
      <c r="C39" s="108">
        <v>0</v>
      </c>
      <c r="D39" s="99">
        <v>0</v>
      </c>
      <c r="E39" s="108">
        <v>715.0610175999999</v>
      </c>
    </row>
    <row r="40" spans="1:5" x14ac:dyDescent="0.2">
      <c r="A40" s="107" t="s">
        <v>1305</v>
      </c>
      <c r="B40" s="107" t="s">
        <v>1306</v>
      </c>
      <c r="C40" s="108">
        <v>0</v>
      </c>
      <c r="D40" s="99">
        <v>0</v>
      </c>
      <c r="E40" s="108">
        <v>876.76911569999993</v>
      </c>
    </row>
    <row r="41" spans="1:5" x14ac:dyDescent="0.2">
      <c r="A41" s="107" t="s">
        <v>1307</v>
      </c>
      <c r="B41" s="107" t="s">
        <v>1308</v>
      </c>
      <c r="C41" s="108">
        <v>0</v>
      </c>
      <c r="D41" s="99">
        <v>0</v>
      </c>
      <c r="E41" s="108">
        <v>2684.5444369000002</v>
      </c>
    </row>
    <row r="42" spans="1:5" x14ac:dyDescent="0.2">
      <c r="A42" s="107" t="s">
        <v>1309</v>
      </c>
      <c r="B42" s="107" t="s">
        <v>1310</v>
      </c>
      <c r="C42" s="108">
        <v>0</v>
      </c>
      <c r="D42" s="99">
        <v>0</v>
      </c>
      <c r="E42" s="108">
        <v>4558.6568792999997</v>
      </c>
    </row>
    <row r="43" spans="1:5" x14ac:dyDescent="0.2">
      <c r="A43" s="107" t="s">
        <v>1311</v>
      </c>
      <c r="B43" s="107" t="s">
        <v>1312</v>
      </c>
      <c r="C43" s="108">
        <v>0</v>
      </c>
      <c r="D43" s="99">
        <v>0</v>
      </c>
      <c r="E43" s="108">
        <v>1408.0150019</v>
      </c>
    </row>
    <row r="44" spans="1:5" x14ac:dyDescent="0.2">
      <c r="A44" s="107" t="s">
        <v>1277</v>
      </c>
      <c r="B44" s="107" t="s">
        <v>1313</v>
      </c>
      <c r="C44" s="108">
        <v>0</v>
      </c>
      <c r="D44" s="99">
        <v>0</v>
      </c>
      <c r="E44" s="108">
        <v>2854.4794756000001</v>
      </c>
    </row>
    <row r="45" spans="1:5" x14ac:dyDescent="0.2">
      <c r="A45" s="107" t="s">
        <v>1314</v>
      </c>
      <c r="B45" s="107" t="s">
        <v>1315</v>
      </c>
      <c r="C45" s="108">
        <v>0</v>
      </c>
      <c r="D45" s="99">
        <v>0</v>
      </c>
      <c r="E45" s="108">
        <v>4835.1793173000005</v>
      </c>
    </row>
    <row r="46" spans="1:5" x14ac:dyDescent="0.2">
      <c r="A46" s="107" t="s">
        <v>1316</v>
      </c>
      <c r="B46" s="107" t="s">
        <v>1317</v>
      </c>
      <c r="C46" s="108">
        <v>0</v>
      </c>
      <c r="D46" s="99">
        <v>0</v>
      </c>
      <c r="E46" s="108">
        <v>6449.7187221000004</v>
      </c>
    </row>
    <row r="47" spans="1:5" x14ac:dyDescent="0.2">
      <c r="A47" s="107" t="s">
        <v>1318</v>
      </c>
      <c r="B47" s="107" t="s">
        <v>1319</v>
      </c>
      <c r="C47" s="108">
        <v>0</v>
      </c>
      <c r="D47" s="99">
        <v>0</v>
      </c>
      <c r="E47" s="108">
        <v>2838.3193988999997</v>
      </c>
    </row>
    <row r="48" spans="1:5" x14ac:dyDescent="0.2">
      <c r="A48" s="107" t="s">
        <v>1320</v>
      </c>
      <c r="B48" s="107" t="s">
        <v>1321</v>
      </c>
      <c r="C48" s="108">
        <v>0</v>
      </c>
      <c r="D48" s="99">
        <v>0</v>
      </c>
      <c r="E48" s="108">
        <v>7204.2281070000008</v>
      </c>
    </row>
    <row r="49" spans="1:7" x14ac:dyDescent="0.2">
      <c r="A49" s="107" t="s">
        <v>1322</v>
      </c>
      <c r="B49" s="107" t="s">
        <v>1323</v>
      </c>
      <c r="C49" s="108">
        <v>0</v>
      </c>
      <c r="D49" s="99">
        <v>0</v>
      </c>
      <c r="E49" s="108">
        <v>10776.370836400001</v>
      </c>
    </row>
    <row r="50" spans="1:7" x14ac:dyDescent="0.2">
      <c r="A50" s="107" t="s">
        <v>1324</v>
      </c>
      <c r="B50" s="107" t="s">
        <v>1325</v>
      </c>
      <c r="C50" s="108">
        <v>0</v>
      </c>
      <c r="D50" s="99">
        <v>0</v>
      </c>
      <c r="E50" s="108">
        <v>5055.3340029000001</v>
      </c>
    </row>
    <row r="51" spans="1:7" x14ac:dyDescent="0.2">
      <c r="A51" s="107" t="s">
        <v>1354</v>
      </c>
      <c r="B51" s="107" t="s">
        <v>1356</v>
      </c>
      <c r="C51" s="108">
        <v>0</v>
      </c>
      <c r="D51" s="99">
        <v>0</v>
      </c>
      <c r="E51" s="108">
        <v>16003.5210253</v>
      </c>
    </row>
    <row r="52" spans="1:7" x14ac:dyDescent="0.2">
      <c r="A52" s="105" t="s">
        <v>1297</v>
      </c>
      <c r="B52" s="105" t="s">
        <v>1326</v>
      </c>
      <c r="C52" s="106">
        <v>0</v>
      </c>
      <c r="D52" s="98">
        <v>0</v>
      </c>
      <c r="E52" s="106">
        <v>280.2008966658845</v>
      </c>
    </row>
    <row r="53" spans="1:7" x14ac:dyDescent="0.2">
      <c r="A53" s="105" t="s">
        <v>1327</v>
      </c>
      <c r="B53" s="105" t="s">
        <v>1328</v>
      </c>
      <c r="C53" s="106">
        <v>0</v>
      </c>
      <c r="D53" s="98">
        <v>0</v>
      </c>
      <c r="E53" s="106">
        <v>7863.8510520922628</v>
      </c>
    </row>
    <row r="54" spans="1:7" ht="22.5" x14ac:dyDescent="0.2">
      <c r="A54" s="105" t="s">
        <v>1299</v>
      </c>
      <c r="B54" s="109" t="s">
        <v>1329</v>
      </c>
      <c r="C54" s="106">
        <v>0</v>
      </c>
      <c r="D54" s="98">
        <v>0</v>
      </c>
      <c r="E54" s="106">
        <v>16319.108903949174</v>
      </c>
    </row>
    <row r="55" spans="1:7" ht="15" x14ac:dyDescent="0.25">
      <c r="A55" s="73"/>
    </row>
    <row r="56" spans="1:7" x14ac:dyDescent="0.2">
      <c r="A56" s="55" t="s">
        <v>1280</v>
      </c>
    </row>
    <row r="57" spans="1:7" x14ac:dyDescent="0.2">
      <c r="A57" s="100" t="s">
        <v>1261</v>
      </c>
    </row>
    <row r="59" spans="1:7" ht="25.5" customHeight="1" x14ac:dyDescent="0.25">
      <c r="A59" s="134" t="s">
        <v>1330</v>
      </c>
      <c r="B59" s="135"/>
      <c r="C59" s="135"/>
      <c r="D59" s="135"/>
      <c r="E59" s="135"/>
      <c r="F59" s="135"/>
      <c r="G59" s="135"/>
    </row>
    <row r="61" spans="1:7" ht="32.25" customHeight="1" x14ac:dyDescent="0.2">
      <c r="A61" s="137" t="s">
        <v>1331</v>
      </c>
      <c r="B61" s="137"/>
      <c r="C61" s="137"/>
      <c r="D61" s="137"/>
      <c r="E61" s="137"/>
      <c r="F61" s="137"/>
      <c r="G61" s="137"/>
    </row>
    <row r="62" spans="1:7" x14ac:dyDescent="0.2">
      <c r="A62" s="52" t="s">
        <v>1108</v>
      </c>
    </row>
    <row r="64" spans="1:7" ht="69" customHeight="1" x14ac:dyDescent="0.25">
      <c r="A64" s="134" t="s">
        <v>1332</v>
      </c>
      <c r="B64" s="135"/>
      <c r="C64" s="135"/>
      <c r="D64" s="135"/>
      <c r="E64" s="135"/>
      <c r="F64" s="135"/>
      <c r="G64" s="135"/>
    </row>
    <row r="66" spans="1:7" ht="45.75" customHeight="1" x14ac:dyDescent="0.25">
      <c r="A66" s="134" t="s">
        <v>1333</v>
      </c>
      <c r="B66" s="135"/>
      <c r="C66" s="135"/>
      <c r="D66" s="135"/>
      <c r="E66" s="135"/>
      <c r="F66" s="135"/>
      <c r="G66" s="135"/>
    </row>
    <row r="67" spans="1:7" x14ac:dyDescent="0.2">
      <c r="A67" s="52" t="s">
        <v>1191</v>
      </c>
    </row>
    <row r="69" spans="1:7" ht="25.5" customHeight="1" x14ac:dyDescent="0.25">
      <c r="A69" s="134" t="s">
        <v>1334</v>
      </c>
      <c r="B69" s="135"/>
      <c r="C69" s="135"/>
      <c r="D69" s="135"/>
      <c r="E69" s="135"/>
      <c r="F69" s="135"/>
      <c r="G69" s="135"/>
    </row>
    <row r="71" spans="1:7" ht="33.75" customHeight="1" x14ac:dyDescent="0.25">
      <c r="A71" s="134" t="s">
        <v>1335</v>
      </c>
      <c r="B71" s="135"/>
      <c r="C71" s="135"/>
      <c r="D71" s="135"/>
      <c r="E71" s="135"/>
      <c r="F71" s="135"/>
      <c r="G71" s="135"/>
    </row>
    <row r="72" spans="1:7" x14ac:dyDescent="0.2">
      <c r="A72" s="14"/>
    </row>
    <row r="73" spans="1:7" x14ac:dyDescent="0.2">
      <c r="A73" s="14" t="s">
        <v>1336</v>
      </c>
    </row>
    <row r="74" spans="1:7" x14ac:dyDescent="0.2">
      <c r="A74" s="14"/>
    </row>
    <row r="75" spans="1:7" x14ac:dyDescent="0.2">
      <c r="A75" s="53" t="s">
        <v>789</v>
      </c>
    </row>
    <row r="76" spans="1:7" x14ac:dyDescent="0.2">
      <c r="A76" s="54"/>
    </row>
    <row r="77" spans="1:7" x14ac:dyDescent="0.2">
      <c r="A77" s="55"/>
    </row>
    <row r="78" spans="1:7" x14ac:dyDescent="0.2">
      <c r="A78" s="55"/>
    </row>
    <row r="79" spans="1:7" x14ac:dyDescent="0.2">
      <c r="A79" s="55"/>
    </row>
    <row r="80" spans="1:7"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3" t="s">
        <v>1211</v>
      </c>
    </row>
    <row r="90" spans="1:1" x14ac:dyDescent="0.2">
      <c r="A90" s="55"/>
    </row>
    <row r="91" spans="1:1" x14ac:dyDescent="0.2">
      <c r="A91" s="53" t="s">
        <v>790</v>
      </c>
    </row>
    <row r="92" spans="1:1" x14ac:dyDescent="0.2">
      <c r="A92" s="55"/>
    </row>
    <row r="93" spans="1:1" x14ac:dyDescent="0.2">
      <c r="A93" s="55"/>
    </row>
    <row r="94" spans="1:1" x14ac:dyDescent="0.2">
      <c r="A94" s="55"/>
    </row>
    <row r="95" spans="1:1" x14ac:dyDescent="0.2">
      <c r="A95" s="55"/>
    </row>
    <row r="96" spans="1:1" x14ac:dyDescent="0.2">
      <c r="A96" s="55"/>
    </row>
    <row r="97" spans="1:7" x14ac:dyDescent="0.2">
      <c r="A97" s="55"/>
    </row>
    <row r="98" spans="1:7" x14ac:dyDescent="0.2">
      <c r="A98" s="55"/>
    </row>
    <row r="99" spans="1:7" x14ac:dyDescent="0.2">
      <c r="A99" s="55"/>
    </row>
    <row r="100" spans="1:7" x14ac:dyDescent="0.2">
      <c r="A100" s="55"/>
    </row>
    <row r="101" spans="1:7" x14ac:dyDescent="0.2">
      <c r="A101" s="55"/>
    </row>
    <row r="102" spans="1:7" x14ac:dyDescent="0.2">
      <c r="A102" s="55"/>
    </row>
    <row r="103" spans="1:7" x14ac:dyDescent="0.2">
      <c r="A103" s="55"/>
    </row>
    <row r="104" spans="1:7" x14ac:dyDescent="0.2">
      <c r="A104" s="55"/>
    </row>
    <row r="105" spans="1:7" x14ac:dyDescent="0.2">
      <c r="A105" s="14" t="s">
        <v>819</v>
      </c>
    </row>
    <row r="106" spans="1:7" x14ac:dyDescent="0.2">
      <c r="A106" s="14"/>
    </row>
    <row r="107" spans="1:7" s="1" customFormat="1" ht="15" x14ac:dyDescent="0.2">
      <c r="A107" s="122" t="s">
        <v>1212</v>
      </c>
      <c r="B107" s="123"/>
      <c r="C107" s="123"/>
      <c r="D107" s="123"/>
      <c r="E107" s="123"/>
      <c r="F107" s="123"/>
      <c r="G107" s="123"/>
    </row>
    <row r="108" spans="1:7" x14ac:dyDescent="0.2">
      <c r="A108" s="8" t="s">
        <v>7</v>
      </c>
    </row>
    <row r="109" spans="1:7" s="1" customFormat="1" ht="33.75" x14ac:dyDescent="0.2">
      <c r="A109" s="6" t="s">
        <v>2</v>
      </c>
      <c r="B109" s="6" t="s">
        <v>0</v>
      </c>
      <c r="C109" s="13" t="s">
        <v>837</v>
      </c>
      <c r="D109" s="13" t="s">
        <v>1</v>
      </c>
      <c r="E109" s="50" t="s">
        <v>6</v>
      </c>
      <c r="F109" s="12" t="s">
        <v>3</v>
      </c>
      <c r="G109" s="12" t="s">
        <v>5</v>
      </c>
    </row>
    <row r="110" spans="1:7" x14ac:dyDescent="0.2">
      <c r="A110" s="16" t="s">
        <v>50</v>
      </c>
      <c r="B110" s="17"/>
      <c r="C110" s="17"/>
      <c r="D110" s="17"/>
      <c r="E110" s="18"/>
      <c r="F110" s="19"/>
      <c r="G110" s="18"/>
    </row>
    <row r="111" spans="1:7" x14ac:dyDescent="0.2">
      <c r="A111" s="20" t="s">
        <v>51</v>
      </c>
      <c r="B111" s="21"/>
      <c r="C111" s="21"/>
      <c r="D111" s="21"/>
      <c r="E111" s="22"/>
      <c r="F111" s="23"/>
      <c r="G111" s="22"/>
    </row>
    <row r="112" spans="1:7" ht="22.5" x14ac:dyDescent="0.2">
      <c r="A112" s="21" t="s">
        <v>1198</v>
      </c>
      <c r="B112" s="21" t="s">
        <v>1199</v>
      </c>
      <c r="C112" s="57" t="s">
        <v>1200</v>
      </c>
      <c r="D112" s="24">
        <v>3523</v>
      </c>
      <c r="E112" s="22">
        <v>0</v>
      </c>
      <c r="F112" s="23">
        <v>100</v>
      </c>
      <c r="G112" s="22"/>
    </row>
    <row r="113" spans="1:9" x14ac:dyDescent="0.2">
      <c r="A113" s="20" t="s">
        <v>24</v>
      </c>
      <c r="B113" s="20"/>
      <c r="C113" s="20"/>
      <c r="D113" s="20"/>
      <c r="E113" s="25">
        <f>SUM(E111:E112)</f>
        <v>0</v>
      </c>
      <c r="F113" s="26">
        <f>SUM(F111:F112)</f>
        <v>100</v>
      </c>
      <c r="G113" s="25"/>
      <c r="H113" s="14"/>
      <c r="I113" s="14"/>
    </row>
    <row r="114" spans="1:9" x14ac:dyDescent="0.2">
      <c r="A114" s="21"/>
      <c r="B114" s="21"/>
      <c r="C114" s="21"/>
      <c r="D114" s="21"/>
      <c r="E114" s="22"/>
      <c r="F114" s="23"/>
      <c r="G114" s="22"/>
    </row>
    <row r="115" spans="1:9" x14ac:dyDescent="0.2">
      <c r="A115" s="20" t="s">
        <v>27</v>
      </c>
      <c r="B115" s="20"/>
      <c r="C115" s="20"/>
      <c r="D115" s="20"/>
      <c r="E115" s="25">
        <f>E113</f>
        <v>0</v>
      </c>
      <c r="F115" s="26">
        <f>F113</f>
        <v>100</v>
      </c>
      <c r="G115" s="25"/>
      <c r="H115" s="14"/>
      <c r="I115" s="14"/>
    </row>
    <row r="116" spans="1:9" x14ac:dyDescent="0.2">
      <c r="A116" s="20"/>
      <c r="B116" s="20"/>
      <c r="C116" s="20"/>
      <c r="D116" s="20"/>
      <c r="E116" s="25"/>
      <c r="F116" s="26"/>
      <c r="G116" s="25"/>
      <c r="H116" s="14"/>
      <c r="I116" s="14"/>
    </row>
    <row r="117" spans="1:9" x14ac:dyDescent="0.2">
      <c r="A117" s="20" t="s">
        <v>29</v>
      </c>
      <c r="B117" s="20"/>
      <c r="C117" s="20"/>
      <c r="D117" s="20"/>
      <c r="E117" s="80">
        <v>0</v>
      </c>
      <c r="F117" s="80">
        <v>0</v>
      </c>
      <c r="G117" s="25"/>
      <c r="H117" s="14"/>
      <c r="I117" s="14"/>
    </row>
    <row r="118" spans="1:9" x14ac:dyDescent="0.2">
      <c r="A118" s="20"/>
      <c r="B118" s="20"/>
      <c r="C118" s="20"/>
      <c r="D118" s="20"/>
      <c r="E118" s="25"/>
      <c r="F118" s="26"/>
      <c r="G118" s="25"/>
      <c r="H118" s="14"/>
      <c r="I118" s="14"/>
    </row>
    <row r="119" spans="1:9" x14ac:dyDescent="0.2">
      <c r="A119" s="27" t="s">
        <v>28</v>
      </c>
      <c r="B119" s="27"/>
      <c r="C119" s="27"/>
      <c r="D119" s="27"/>
      <c r="E119" s="28">
        <v>8.9999999999999996E-7</v>
      </c>
      <c r="F119" s="29">
        <v>100</v>
      </c>
      <c r="G119" s="28"/>
      <c r="H119" s="14"/>
      <c r="I119" s="14"/>
    </row>
    <row r="121" spans="1:9" x14ac:dyDescent="0.2">
      <c r="A121" s="14" t="s">
        <v>30</v>
      </c>
    </row>
    <row r="122" spans="1:9" x14ac:dyDescent="0.2">
      <c r="A122" s="14" t="s">
        <v>1201</v>
      </c>
    </row>
    <row r="123" spans="1:9" ht="25.5" customHeight="1" x14ac:dyDescent="0.25">
      <c r="A123" s="131" t="s">
        <v>1202</v>
      </c>
      <c r="B123" s="132"/>
      <c r="C123" s="132"/>
      <c r="D123" s="132"/>
      <c r="E123" s="132"/>
      <c r="F123" s="132"/>
      <c r="G123" s="132"/>
    </row>
    <row r="125" spans="1:9" x14ac:dyDescent="0.2">
      <c r="A125" s="14" t="s">
        <v>31</v>
      </c>
    </row>
    <row r="126" spans="1:9" x14ac:dyDescent="0.2">
      <c r="A126" s="14" t="s">
        <v>32</v>
      </c>
    </row>
    <row r="127" spans="1:9" x14ac:dyDescent="0.2">
      <c r="A127" s="14" t="s">
        <v>33</v>
      </c>
      <c r="B127" s="14"/>
      <c r="C127" s="30" t="s">
        <v>834</v>
      </c>
      <c r="D127" s="14" t="s">
        <v>1337</v>
      </c>
    </row>
    <row r="128" spans="1:9" x14ac:dyDescent="0.2">
      <c r="A128" s="7" t="s">
        <v>1035</v>
      </c>
      <c r="C128" s="31">
        <v>0</v>
      </c>
      <c r="D128" s="31">
        <v>0</v>
      </c>
    </row>
    <row r="129" spans="1:9" x14ac:dyDescent="0.2">
      <c r="A129" s="7" t="s">
        <v>1047</v>
      </c>
      <c r="C129" s="31">
        <v>0</v>
      </c>
      <c r="D129" s="31">
        <v>0</v>
      </c>
    </row>
    <row r="130" spans="1:9" x14ac:dyDescent="0.2">
      <c r="A130" s="7" t="s">
        <v>1039</v>
      </c>
      <c r="C130" s="31">
        <v>0</v>
      </c>
      <c r="D130" s="31">
        <v>0</v>
      </c>
    </row>
    <row r="131" spans="1:9" s="10" customFormat="1" x14ac:dyDescent="0.2">
      <c r="A131" s="7" t="s">
        <v>1040</v>
      </c>
      <c r="B131" s="7"/>
      <c r="C131" s="31">
        <v>0</v>
      </c>
      <c r="D131" s="31">
        <v>0</v>
      </c>
      <c r="F131" s="11"/>
      <c r="H131" s="7"/>
      <c r="I131" s="7"/>
    </row>
    <row r="132" spans="1:9" s="10" customFormat="1" x14ac:dyDescent="0.2">
      <c r="A132" s="7" t="s">
        <v>1207</v>
      </c>
      <c r="B132" s="7"/>
      <c r="C132" s="31">
        <v>0</v>
      </c>
      <c r="D132" s="31">
        <v>0</v>
      </c>
      <c r="F132" s="11"/>
      <c r="H132" s="7"/>
      <c r="I132" s="7"/>
    </row>
    <row r="133" spans="1:9" s="10" customFormat="1" x14ac:dyDescent="0.2">
      <c r="A133" s="7" t="s">
        <v>1041</v>
      </c>
      <c r="B133" s="7"/>
      <c r="C133" s="31">
        <v>0</v>
      </c>
      <c r="D133" s="31">
        <v>0</v>
      </c>
      <c r="F133" s="11"/>
      <c r="H133" s="7"/>
      <c r="I133" s="7"/>
    </row>
    <row r="134" spans="1:9" s="10" customFormat="1" x14ac:dyDescent="0.2">
      <c r="A134" s="7" t="s">
        <v>1048</v>
      </c>
      <c r="B134" s="7"/>
      <c r="C134" s="31">
        <v>0</v>
      </c>
      <c r="D134" s="31">
        <v>0</v>
      </c>
      <c r="F134" s="11"/>
      <c r="H134" s="7"/>
      <c r="I134" s="7"/>
    </row>
    <row r="135" spans="1:9" s="10" customFormat="1" x14ac:dyDescent="0.2">
      <c r="A135" s="7" t="s">
        <v>1044</v>
      </c>
      <c r="B135" s="7"/>
      <c r="C135" s="31">
        <v>0</v>
      </c>
      <c r="D135" s="31">
        <v>0</v>
      </c>
      <c r="F135" s="11"/>
      <c r="H135" s="7"/>
      <c r="I135" s="7"/>
    </row>
    <row r="136" spans="1:9" s="10" customFormat="1" x14ac:dyDescent="0.2">
      <c r="A136" s="7" t="s">
        <v>1045</v>
      </c>
      <c r="B136" s="7"/>
      <c r="C136" s="31">
        <v>0</v>
      </c>
      <c r="D136" s="31">
        <v>0</v>
      </c>
      <c r="F136" s="11"/>
      <c r="H136" s="7"/>
      <c r="I136" s="7"/>
    </row>
    <row r="138" spans="1:9" s="10" customFormat="1" x14ac:dyDescent="0.2">
      <c r="A138" s="7" t="s">
        <v>39</v>
      </c>
      <c r="B138" s="7"/>
      <c r="C138" s="7"/>
      <c r="D138" s="7"/>
      <c r="F138" s="11"/>
      <c r="H138" s="7"/>
      <c r="I138" s="7"/>
    </row>
    <row r="139" spans="1:9" x14ac:dyDescent="0.2">
      <c r="A139" s="7" t="s">
        <v>948</v>
      </c>
    </row>
    <row r="140" spans="1:9" s="10" customFormat="1" ht="15" customHeight="1" x14ac:dyDescent="0.25">
      <c r="A140" s="131" t="s">
        <v>1233</v>
      </c>
      <c r="B140" s="132"/>
      <c r="C140" s="132"/>
      <c r="D140" s="30" t="s">
        <v>41</v>
      </c>
      <c r="F140" s="11"/>
      <c r="H140" s="7"/>
      <c r="I140" s="7"/>
    </row>
  </sheetData>
  <mergeCells count="11">
    <mergeCell ref="A66:G66"/>
    <mergeCell ref="A1:G1"/>
    <mergeCell ref="A29:C29"/>
    <mergeCell ref="A59:G59"/>
    <mergeCell ref="A61:G61"/>
    <mergeCell ref="A64:G64"/>
    <mergeCell ref="A69:G69"/>
    <mergeCell ref="A71:G71"/>
    <mergeCell ref="A107:G107"/>
    <mergeCell ref="A123:G123"/>
    <mergeCell ref="A140:C140"/>
  </mergeCells>
  <conditionalFormatting sqref="F2:F3 F5:F58 F72:F106 F108 F124:F65581">
    <cfRule type="cellIs" dxfId="16" priority="8" stopIfTrue="1" operator="between">
      <formula>0.009</formula>
      <formula>-0.009</formula>
    </cfRule>
  </conditionalFormatting>
  <conditionalFormatting sqref="F60 F65">
    <cfRule type="cellIs" dxfId="15" priority="6" stopIfTrue="1" operator="between">
      <formula>0.009</formula>
      <formula>-0.009</formula>
    </cfRule>
  </conditionalFormatting>
  <conditionalFormatting sqref="F62:F63">
    <cfRule type="cellIs" dxfId="14" priority="5" stopIfTrue="1" operator="between">
      <formula>0.009</formula>
      <formula>-0.009</formula>
    </cfRule>
  </conditionalFormatting>
  <conditionalFormatting sqref="F67:F68">
    <cfRule type="cellIs" dxfId="13" priority="4" stopIfTrue="1" operator="between">
      <formula>0.009</formula>
      <formula>-0.009</formula>
    </cfRule>
  </conditionalFormatting>
  <conditionalFormatting sqref="F70">
    <cfRule type="cellIs" dxfId="12" priority="7" stopIfTrue="1" operator="between">
      <formula>0.009</formula>
      <formula>-0.009</formula>
    </cfRule>
  </conditionalFormatting>
  <conditionalFormatting sqref="F110:F116">
    <cfRule type="cellIs" dxfId="11" priority="2" stopIfTrue="1" operator="between">
      <formula>0.009</formula>
      <formula>-0.009</formula>
    </cfRule>
  </conditionalFormatting>
  <conditionalFormatting sqref="F118:F122">
    <cfRule type="cellIs" dxfId="10" priority="1" stopIfTrue="1" operator="between">
      <formula>0.009</formula>
      <formula>-0.009</formula>
    </cfRule>
  </conditionalFormatting>
  <hyperlinks>
    <hyperlink ref="A62" r:id="rId1" tooltip="https://www.franklintempletonindia.com/download/en-in/latest%20updates/189ea834-ae3f-48eb-9d73-a9cc9cd9317e/franklin-templeton-update-on-reliance-broadcast-july-23-2020-kcg9m1gq-en-in.pdf" xr:uid="{00000000-0004-0000-2000-000000000000}"/>
    <hyperlink ref="A67"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paperSize="9" scale="49" orientation="portrait" r:id="rId3"/>
  <headerFooter>
    <oddFooter>&amp;C&amp;1#&amp;"Calibri"&amp;10&amp;K000000PUBLIC</oddFooter>
    <evenFooter>&amp;LPUBLIC</evenFooter>
    <firstFooter>&amp;LPUBLIC</firstFooter>
  </headerFooter>
  <rowBreaks count="1" manualBreakCount="1">
    <brk id="105" max="7" man="1"/>
  </rowBreaks>
  <colBreaks count="1" manualBreakCount="1">
    <brk id="8" max="115" man="1"/>
  </col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showGridLines="0" view="pageBreakPreview" zoomScaleNormal="100" zoomScaleSheetLayoutView="100" workbookViewId="0">
      <selection sqref="A1:G1"/>
    </sheetView>
  </sheetViews>
  <sheetFormatPr defaultColWidth="9.42578125" defaultRowHeight="11.25" x14ac:dyDescent="0.2"/>
  <cols>
    <col min="1" max="1" width="31.5703125" style="7" bestFit="1" customWidth="1"/>
    <col min="2" max="2" width="73" style="7" customWidth="1"/>
    <col min="3" max="3" width="15.42578125" style="7" bestFit="1" customWidth="1"/>
    <col min="4" max="4" width="14.5703125" style="7" bestFit="1" customWidth="1"/>
    <col min="5" max="5" width="25.85546875" style="10" customWidth="1"/>
    <col min="6" max="6" width="13.5703125" style="11" bestFit="1" customWidth="1"/>
    <col min="7" max="7" width="11" style="10" customWidth="1"/>
    <col min="8" max="16384" width="9.42578125" style="7"/>
  </cols>
  <sheetData>
    <row r="1" spans="1:9" s="1" customFormat="1" ht="15" customHeight="1" x14ac:dyDescent="0.2">
      <c r="A1" s="122" t="s">
        <v>1213</v>
      </c>
      <c r="B1" s="123"/>
      <c r="C1" s="123"/>
      <c r="D1" s="123"/>
      <c r="E1" s="123"/>
      <c r="F1" s="123"/>
      <c r="G1" s="123"/>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837</v>
      </c>
      <c r="D4" s="13" t="s">
        <v>1</v>
      </c>
      <c r="E4" s="50" t="s">
        <v>6</v>
      </c>
      <c r="F4" s="12" t="s">
        <v>3</v>
      </c>
      <c r="G4" s="12" t="s">
        <v>5</v>
      </c>
    </row>
    <row r="5" spans="1:9" x14ac:dyDescent="0.2">
      <c r="A5" s="20" t="s">
        <v>29</v>
      </c>
      <c r="B5" s="20"/>
      <c r="C5" s="20"/>
      <c r="D5" s="20"/>
      <c r="E5" s="25">
        <v>0</v>
      </c>
      <c r="F5" s="77">
        <v>100</v>
      </c>
      <c r="G5" s="25"/>
      <c r="H5" s="14"/>
      <c r="I5" s="14"/>
    </row>
    <row r="6" spans="1:9" x14ac:dyDescent="0.2">
      <c r="A6" s="20"/>
      <c r="B6" s="20"/>
      <c r="C6" s="20"/>
      <c r="D6" s="20"/>
      <c r="E6" s="25"/>
      <c r="F6" s="26"/>
      <c r="G6" s="25"/>
      <c r="H6" s="14"/>
      <c r="I6" s="14"/>
    </row>
    <row r="7" spans="1:9" x14ac:dyDescent="0.2">
      <c r="A7" s="27" t="s">
        <v>28</v>
      </c>
      <c r="B7" s="27"/>
      <c r="C7" s="27"/>
      <c r="D7" s="27"/>
      <c r="E7" s="28">
        <v>0</v>
      </c>
      <c r="F7" s="28">
        <v>100</v>
      </c>
      <c r="G7" s="28"/>
      <c r="H7" s="14"/>
      <c r="I7" s="14"/>
    </row>
    <row r="9" spans="1:9" x14ac:dyDescent="0.2">
      <c r="A9" s="14" t="s">
        <v>31</v>
      </c>
    </row>
    <row r="10" spans="1:9" x14ac:dyDescent="0.2">
      <c r="A10" s="14" t="s">
        <v>32</v>
      </c>
    </row>
    <row r="11" spans="1:9" s="10" customFormat="1" x14ac:dyDescent="0.2">
      <c r="A11" s="14" t="s">
        <v>33</v>
      </c>
      <c r="B11" s="14"/>
      <c r="C11" s="14" t="s">
        <v>1186</v>
      </c>
      <c r="D11" s="14" t="s">
        <v>34</v>
      </c>
      <c r="E11" s="30"/>
      <c r="F11" s="11"/>
      <c r="H11" s="7"/>
      <c r="I11" s="7"/>
    </row>
    <row r="12" spans="1:9" s="10" customFormat="1" x14ac:dyDescent="0.2">
      <c r="A12" s="7" t="s">
        <v>1035</v>
      </c>
      <c r="B12" s="7"/>
      <c r="C12" s="81">
        <v>32.926200000000001</v>
      </c>
      <c r="D12" s="78" t="s">
        <v>1038</v>
      </c>
      <c r="E12" s="78"/>
      <c r="F12" s="11"/>
      <c r="H12" s="7"/>
      <c r="I12" s="7"/>
    </row>
    <row r="13" spans="1:9" s="10" customFormat="1" x14ac:dyDescent="0.2">
      <c r="A13" s="7" t="s">
        <v>1036</v>
      </c>
      <c r="B13" s="7"/>
      <c r="C13" s="81">
        <v>12.4137</v>
      </c>
      <c r="D13" s="78" t="s">
        <v>1038</v>
      </c>
      <c r="E13" s="78"/>
      <c r="F13" s="11"/>
      <c r="H13" s="7"/>
      <c r="I13" s="7"/>
    </row>
    <row r="14" spans="1:9" s="10" customFormat="1" x14ac:dyDescent="0.2">
      <c r="A14" s="7" t="s">
        <v>1047</v>
      </c>
      <c r="B14" s="7"/>
      <c r="C14" s="81">
        <v>12.516299999999999</v>
      </c>
      <c r="D14" s="78" t="s">
        <v>1038</v>
      </c>
      <c r="E14" s="78"/>
      <c r="F14" s="11"/>
      <c r="H14" s="7"/>
      <c r="I14" s="7"/>
    </row>
    <row r="15" spans="1:9" s="10" customFormat="1" x14ac:dyDescent="0.2">
      <c r="A15" s="7" t="s">
        <v>1207</v>
      </c>
      <c r="B15" s="7"/>
      <c r="C15" s="81">
        <v>33.775700000000001</v>
      </c>
      <c r="D15" s="78" t="s">
        <v>1038</v>
      </c>
      <c r="E15" s="78"/>
      <c r="F15" s="11"/>
      <c r="H15" s="7"/>
      <c r="I15" s="7"/>
    </row>
    <row r="16" spans="1:9" s="10" customFormat="1" x14ac:dyDescent="0.2">
      <c r="A16" s="7" t="s">
        <v>1214</v>
      </c>
      <c r="B16" s="7"/>
      <c r="C16" s="81">
        <v>12.37</v>
      </c>
      <c r="D16" s="78" t="s">
        <v>1038</v>
      </c>
      <c r="E16" s="78"/>
      <c r="F16" s="11"/>
      <c r="H16" s="7"/>
      <c r="I16" s="7"/>
    </row>
    <row r="17" spans="1:9" s="10" customFormat="1" x14ac:dyDescent="0.2">
      <c r="A17" s="7" t="s">
        <v>927</v>
      </c>
      <c r="B17" s="7"/>
      <c r="C17" s="81">
        <v>34.9131</v>
      </c>
      <c r="D17" s="78" t="s">
        <v>1038</v>
      </c>
      <c r="E17" s="78"/>
      <c r="F17" s="11"/>
      <c r="H17" s="7"/>
      <c r="I17" s="7"/>
    </row>
    <row r="18" spans="1:9" s="10" customFormat="1" x14ac:dyDescent="0.2">
      <c r="A18" s="7" t="s">
        <v>1215</v>
      </c>
      <c r="B18" s="7"/>
      <c r="C18" s="81">
        <v>12.4788</v>
      </c>
      <c r="D18" s="78" t="s">
        <v>1038</v>
      </c>
      <c r="E18" s="78"/>
      <c r="F18" s="11"/>
      <c r="H18" s="7"/>
      <c r="I18" s="7"/>
    </row>
    <row r="19" spans="1:9" s="10" customFormat="1" x14ac:dyDescent="0.2">
      <c r="A19" s="7" t="s">
        <v>931</v>
      </c>
      <c r="B19" s="7"/>
      <c r="C19" s="81">
        <v>12.511100000000001</v>
      </c>
      <c r="D19" s="78" t="s">
        <v>1038</v>
      </c>
      <c r="E19" s="78"/>
      <c r="F19" s="11"/>
      <c r="H19" s="7"/>
      <c r="I19" s="7"/>
    </row>
    <row r="20" spans="1:9" s="10" customFormat="1" x14ac:dyDescent="0.2">
      <c r="A20" s="7" t="s">
        <v>1216</v>
      </c>
      <c r="B20" s="7"/>
      <c r="C20" s="81">
        <v>34.235500000000002</v>
      </c>
      <c r="D20" s="78" t="s">
        <v>1038</v>
      </c>
      <c r="E20" s="78"/>
      <c r="F20" s="11"/>
      <c r="H20" s="7"/>
      <c r="I20" s="7"/>
    </row>
    <row r="21" spans="1:9" s="10" customFormat="1" x14ac:dyDescent="0.2">
      <c r="A21" s="7" t="s">
        <v>1217</v>
      </c>
      <c r="B21" s="7"/>
      <c r="C21" s="81">
        <v>12.151199999999999</v>
      </c>
      <c r="D21" s="78" t="s">
        <v>1038</v>
      </c>
      <c r="E21" s="78"/>
      <c r="F21" s="11"/>
      <c r="H21" s="7"/>
      <c r="I21" s="7"/>
    </row>
    <row r="22" spans="1:9" s="10" customFormat="1" x14ac:dyDescent="0.2">
      <c r="A22" s="7" t="s">
        <v>1218</v>
      </c>
      <c r="B22" s="7"/>
      <c r="C22" s="81">
        <v>12.196</v>
      </c>
      <c r="D22" s="78" t="s">
        <v>1038</v>
      </c>
      <c r="E22" s="78"/>
      <c r="F22" s="11"/>
      <c r="H22" s="7"/>
      <c r="I22" s="7"/>
    </row>
    <row r="24" spans="1:9" s="10" customFormat="1" x14ac:dyDescent="0.2">
      <c r="A24" s="7" t="s">
        <v>39</v>
      </c>
      <c r="B24" s="7"/>
      <c r="C24" s="7"/>
      <c r="D24" s="7"/>
      <c r="F24" s="11"/>
      <c r="H24" s="7"/>
      <c r="I24" s="7"/>
    </row>
    <row r="25" spans="1:9" s="10" customFormat="1" x14ac:dyDescent="0.2">
      <c r="A25" s="7" t="s">
        <v>1187</v>
      </c>
      <c r="B25" s="7"/>
      <c r="C25" s="7"/>
      <c r="D25" s="7"/>
      <c r="F25" s="11"/>
      <c r="H25" s="7"/>
      <c r="I25" s="7"/>
    </row>
    <row r="27" spans="1:9" s="10" customFormat="1" x14ac:dyDescent="0.2">
      <c r="A27" s="14" t="s">
        <v>35</v>
      </c>
      <c r="B27" s="7"/>
      <c r="C27" s="7"/>
      <c r="D27" s="30" t="s">
        <v>41</v>
      </c>
      <c r="F27" s="11"/>
      <c r="H27" s="7"/>
      <c r="I27" s="7"/>
    </row>
    <row r="29" spans="1:9" x14ac:dyDescent="0.2">
      <c r="A29" s="14" t="s">
        <v>1188</v>
      </c>
      <c r="D29" s="79" t="s">
        <v>1038</v>
      </c>
    </row>
    <row r="30" spans="1:9" x14ac:dyDescent="0.2">
      <c r="A30" s="7" t="s">
        <v>1204</v>
      </c>
      <c r="D30" s="34"/>
    </row>
    <row r="31" spans="1:9" x14ac:dyDescent="0.2">
      <c r="D31" s="34"/>
    </row>
    <row r="32" spans="1:9" ht="15" x14ac:dyDescent="0.25">
      <c r="A32" s="131" t="s">
        <v>820</v>
      </c>
      <c r="B32" s="132"/>
      <c r="C32" s="132"/>
      <c r="D32" s="30" t="s">
        <v>41</v>
      </c>
    </row>
    <row r="34" spans="1:7" ht="24" customHeight="1" x14ac:dyDescent="0.25">
      <c r="A34" s="134" t="s">
        <v>1219</v>
      </c>
      <c r="B34" s="135"/>
      <c r="C34" s="135"/>
      <c r="D34" s="135"/>
      <c r="E34" s="135"/>
      <c r="F34" s="135"/>
      <c r="G34" s="135"/>
    </row>
    <row r="36" spans="1:7" x14ac:dyDescent="0.2">
      <c r="A36" s="14" t="s">
        <v>791</v>
      </c>
    </row>
    <row r="37" spans="1:7" x14ac:dyDescent="0.2">
      <c r="A37" s="14"/>
    </row>
    <row r="38" spans="1:7" ht="27" customHeight="1" x14ac:dyDescent="0.25">
      <c r="A38" s="136" t="s">
        <v>1220</v>
      </c>
      <c r="B38" s="132"/>
      <c r="C38" s="132"/>
      <c r="D38" s="132"/>
      <c r="E38" s="132"/>
      <c r="F38" s="132"/>
      <c r="G38" s="132"/>
    </row>
    <row r="39" spans="1:7" x14ac:dyDescent="0.2">
      <c r="A39" s="54"/>
    </row>
    <row r="40" spans="1:7" ht="27.6" customHeight="1" x14ac:dyDescent="0.2">
      <c r="A40" s="131" t="s">
        <v>1196</v>
      </c>
      <c r="B40" s="131"/>
      <c r="C40" s="131"/>
      <c r="D40" s="131"/>
      <c r="E40" s="131"/>
      <c r="F40" s="131"/>
      <c r="G40" s="131"/>
    </row>
  </sheetData>
  <mergeCells count="5">
    <mergeCell ref="A1:G1"/>
    <mergeCell ref="A32:C32"/>
    <mergeCell ref="A34:G34"/>
    <mergeCell ref="A38:G38"/>
    <mergeCell ref="A40:G40"/>
  </mergeCells>
  <conditionalFormatting sqref="F2:F3 F8:F33 F35:F37 F39 F41:F65458">
    <cfRule type="cellIs" dxfId="9" priority="2" stopIfTrue="1" operator="between">
      <formula>0.009</formula>
      <formula>-0.009</formula>
    </cfRule>
  </conditionalFormatting>
  <conditionalFormatting sqref="F6">
    <cfRule type="cellIs" dxfId="8"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52"/>
  <sheetViews>
    <sheetView showGridLines="0" view="pageBreakPreview" zoomScaleNormal="100" zoomScaleSheetLayoutView="100" workbookViewId="0">
      <selection sqref="A1:G1"/>
    </sheetView>
  </sheetViews>
  <sheetFormatPr defaultColWidth="9.42578125" defaultRowHeight="11.25" x14ac:dyDescent="0.2"/>
  <cols>
    <col min="1" max="1" width="38.5703125" style="7" bestFit="1" customWidth="1"/>
    <col min="2" max="2" width="60.42578125" style="7" customWidth="1"/>
    <col min="3" max="3" width="15.5703125" style="7" customWidth="1"/>
    <col min="4" max="4" width="15.42578125" style="7" bestFit="1" customWidth="1"/>
    <col min="5" max="5" width="25.85546875" style="10" customWidth="1"/>
    <col min="6" max="6" width="13.5703125" style="11" bestFit="1" customWidth="1"/>
    <col min="7" max="7" width="11" style="10" customWidth="1"/>
    <col min="8" max="8" width="9.42578125" style="7"/>
    <col min="9" max="11" width="9.42578125" style="7" customWidth="1"/>
    <col min="12" max="16384" width="9.42578125" style="7"/>
  </cols>
  <sheetData>
    <row r="1" spans="1:9" s="1" customFormat="1" ht="15" customHeight="1" x14ac:dyDescent="0.2">
      <c r="A1" s="122" t="s">
        <v>1221</v>
      </c>
      <c r="B1" s="123"/>
      <c r="C1" s="123"/>
      <c r="D1" s="123"/>
      <c r="E1" s="123"/>
      <c r="F1" s="123"/>
      <c r="G1" s="123"/>
      <c r="H1" s="82"/>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837</v>
      </c>
      <c r="D4" s="13" t="s">
        <v>1</v>
      </c>
      <c r="E4" s="50" t="s">
        <v>6</v>
      </c>
      <c r="F4" s="12" t="s">
        <v>3</v>
      </c>
      <c r="G4" s="12" t="s">
        <v>5</v>
      </c>
    </row>
    <row r="5" spans="1:9" x14ac:dyDescent="0.2">
      <c r="A5" s="20" t="s">
        <v>29</v>
      </c>
      <c r="B5" s="20"/>
      <c r="C5" s="20"/>
      <c r="D5" s="20"/>
      <c r="E5" s="25">
        <f>491678.83/100000</f>
        <v>4.9167883000000003</v>
      </c>
      <c r="F5" s="25">
        <f>F7</f>
        <v>100</v>
      </c>
      <c r="G5" s="25"/>
      <c r="H5" s="14"/>
      <c r="I5" s="14"/>
    </row>
    <row r="6" spans="1:9" x14ac:dyDescent="0.2">
      <c r="A6" s="20"/>
      <c r="B6" s="20"/>
      <c r="C6" s="20"/>
      <c r="D6" s="20"/>
      <c r="E6" s="25"/>
      <c r="F6" s="26"/>
      <c r="G6" s="25"/>
      <c r="H6" s="14"/>
      <c r="I6" s="14"/>
    </row>
    <row r="7" spans="1:9" x14ac:dyDescent="0.2">
      <c r="A7" s="27" t="s">
        <v>28</v>
      </c>
      <c r="B7" s="27"/>
      <c r="C7" s="27"/>
      <c r="D7" s="27"/>
      <c r="E7" s="28">
        <f>E5</f>
        <v>4.9167883000000003</v>
      </c>
      <c r="F7" s="28">
        <v>100</v>
      </c>
      <c r="G7" s="28"/>
      <c r="H7" s="14"/>
      <c r="I7" s="14"/>
    </row>
    <row r="9" spans="1:9" x14ac:dyDescent="0.2">
      <c r="A9" s="14" t="s">
        <v>31</v>
      </c>
    </row>
    <row r="10" spans="1:9" x14ac:dyDescent="0.2">
      <c r="A10" s="14" t="s">
        <v>32</v>
      </c>
    </row>
    <row r="11" spans="1:9" x14ac:dyDescent="0.2">
      <c r="A11" s="14" t="s">
        <v>33</v>
      </c>
      <c r="B11" s="14"/>
      <c r="C11" s="30" t="s">
        <v>1222</v>
      </c>
      <c r="D11" s="14" t="s">
        <v>34</v>
      </c>
      <c r="E11" s="30"/>
    </row>
    <row r="12" spans="1:9" x14ac:dyDescent="0.2">
      <c r="A12" s="7" t="s">
        <v>54</v>
      </c>
      <c r="C12" s="31">
        <v>24.933800000000002</v>
      </c>
      <c r="D12" s="78" t="s">
        <v>1038</v>
      </c>
      <c r="E12" s="78"/>
    </row>
    <row r="13" spans="1:9" x14ac:dyDescent="0.2">
      <c r="A13" s="7" t="s">
        <v>72</v>
      </c>
      <c r="C13" s="31">
        <v>11.5593</v>
      </c>
      <c r="D13" s="78" t="s">
        <v>1038</v>
      </c>
      <c r="E13" s="78"/>
    </row>
    <row r="14" spans="1:9" x14ac:dyDescent="0.2">
      <c r="A14" s="7" t="s">
        <v>55</v>
      </c>
      <c r="C14" s="31">
        <v>26.575900000000001</v>
      </c>
      <c r="D14" s="78" t="s">
        <v>1038</v>
      </c>
      <c r="E14" s="78"/>
    </row>
    <row r="15" spans="1:9" x14ac:dyDescent="0.2">
      <c r="A15" s="7" t="s">
        <v>73</v>
      </c>
      <c r="C15" s="31">
        <v>12.480700000000001</v>
      </c>
      <c r="D15" s="78" t="s">
        <v>1038</v>
      </c>
      <c r="E15" s="78"/>
    </row>
    <row r="17" spans="1:5" x14ac:dyDescent="0.2">
      <c r="A17" s="7" t="s">
        <v>39</v>
      </c>
    </row>
    <row r="18" spans="1:5" x14ac:dyDescent="0.2">
      <c r="A18" s="7" t="s">
        <v>1223</v>
      </c>
    </row>
    <row r="20" spans="1:5" x14ac:dyDescent="0.2">
      <c r="A20" s="14" t="s">
        <v>35</v>
      </c>
      <c r="D20" s="30" t="s">
        <v>41</v>
      </c>
    </row>
    <row r="22" spans="1:5" x14ac:dyDescent="0.2">
      <c r="A22" s="14" t="s">
        <v>1188</v>
      </c>
      <c r="D22" s="79" t="s">
        <v>1038</v>
      </c>
    </row>
    <row r="23" spans="1:5" x14ac:dyDescent="0.2">
      <c r="A23" s="7" t="s">
        <v>1189</v>
      </c>
      <c r="D23" s="34"/>
    </row>
    <row r="24" spans="1:5" x14ac:dyDescent="0.2">
      <c r="D24" s="34"/>
    </row>
    <row r="25" spans="1:5" ht="15" customHeight="1" x14ac:dyDescent="0.25">
      <c r="A25" s="131" t="s">
        <v>820</v>
      </c>
      <c r="B25" s="132"/>
      <c r="C25" s="132"/>
      <c r="D25" s="30" t="s">
        <v>41</v>
      </c>
    </row>
    <row r="26" spans="1:5" ht="15" customHeight="1" x14ac:dyDescent="0.25">
      <c r="A26" s="58"/>
      <c r="B26" s="59"/>
      <c r="C26" s="59"/>
      <c r="D26" s="30"/>
    </row>
    <row r="27" spans="1:5" ht="15" customHeight="1" x14ac:dyDescent="0.2">
      <c r="A27" s="14" t="s">
        <v>1258</v>
      </c>
    </row>
    <row r="28" spans="1:5" ht="15" customHeight="1" x14ac:dyDescent="0.2"/>
    <row r="29" spans="1:5" ht="15" customHeight="1" x14ac:dyDescent="0.2">
      <c r="A29" s="55" t="s">
        <v>1291</v>
      </c>
      <c r="B29" s="55"/>
      <c r="C29" s="55"/>
      <c r="D29" s="55"/>
      <c r="E29" s="11"/>
    </row>
    <row r="30" spans="1:5" ht="15" customHeight="1" x14ac:dyDescent="0.2">
      <c r="A30" s="55"/>
      <c r="B30" s="55"/>
      <c r="C30" s="55"/>
      <c r="D30" s="55"/>
      <c r="E30" s="11"/>
    </row>
    <row r="31" spans="1:5" ht="72.75" customHeight="1" x14ac:dyDescent="0.2">
      <c r="A31" s="110" t="s">
        <v>2</v>
      </c>
      <c r="B31" s="111" t="s">
        <v>1294</v>
      </c>
      <c r="C31" s="112" t="s">
        <v>1262</v>
      </c>
      <c r="D31" s="112" t="s">
        <v>1292</v>
      </c>
      <c r="E31" s="112" t="s">
        <v>1293</v>
      </c>
    </row>
    <row r="32" spans="1:5" ht="15" customHeight="1" x14ac:dyDescent="0.2">
      <c r="A32" s="116" t="s">
        <v>1275</v>
      </c>
      <c r="B32" s="116" t="s">
        <v>1338</v>
      </c>
      <c r="C32" s="117">
        <v>0</v>
      </c>
      <c r="D32" s="118">
        <v>0</v>
      </c>
      <c r="E32" s="117">
        <v>11231.8903008</v>
      </c>
    </row>
    <row r="33" spans="1:7" ht="15" customHeight="1" x14ac:dyDescent="0.2">
      <c r="A33" s="116" t="s">
        <v>1340</v>
      </c>
      <c r="B33" s="116" t="s">
        <v>1341</v>
      </c>
      <c r="C33" s="117">
        <v>0</v>
      </c>
      <c r="D33" s="118">
        <v>0</v>
      </c>
      <c r="E33" s="117">
        <v>6729.2321188999995</v>
      </c>
    </row>
    <row r="34" spans="1:7" ht="15" customHeight="1" x14ac:dyDescent="0.2">
      <c r="A34" s="116" t="s">
        <v>1279</v>
      </c>
      <c r="B34" s="116" t="s">
        <v>1342</v>
      </c>
      <c r="C34" s="117">
        <v>0</v>
      </c>
      <c r="D34" s="118">
        <v>0</v>
      </c>
      <c r="E34" s="117">
        <v>20913.779103299999</v>
      </c>
    </row>
    <row r="35" spans="1:7" ht="15" customHeight="1" x14ac:dyDescent="0.2">
      <c r="A35" s="116" t="s">
        <v>1278</v>
      </c>
      <c r="B35" s="116" t="s">
        <v>1339</v>
      </c>
      <c r="C35" s="117">
        <v>0</v>
      </c>
      <c r="D35" s="118">
        <v>0</v>
      </c>
      <c r="E35" s="117">
        <v>6073.1225844186638</v>
      </c>
    </row>
    <row r="36" spans="1:7" ht="15" customHeight="1" x14ac:dyDescent="0.2">
      <c r="A36" s="55"/>
      <c r="B36" s="55"/>
      <c r="C36" s="55"/>
      <c r="D36" s="55"/>
      <c r="E36" s="11"/>
    </row>
    <row r="37" spans="1:7" ht="15" customHeight="1" x14ac:dyDescent="0.2">
      <c r="A37" s="7" t="s">
        <v>1280</v>
      </c>
    </row>
    <row r="38" spans="1:7" ht="15" customHeight="1" x14ac:dyDescent="0.2">
      <c r="A38" s="55" t="s">
        <v>1261</v>
      </c>
    </row>
    <row r="40" spans="1:7" ht="48" customHeight="1" x14ac:dyDescent="0.25">
      <c r="A40" s="134" t="s">
        <v>1343</v>
      </c>
      <c r="B40" s="135"/>
      <c r="C40" s="135"/>
      <c r="D40" s="135"/>
      <c r="E40" s="135"/>
      <c r="F40" s="135"/>
      <c r="G40" s="135"/>
    </row>
    <row r="42" spans="1:7" ht="36.75" customHeight="1" x14ac:dyDescent="0.25">
      <c r="A42" s="134" t="s">
        <v>1190</v>
      </c>
      <c r="B42" s="135"/>
      <c r="C42" s="135"/>
      <c r="D42" s="135"/>
      <c r="E42" s="135"/>
      <c r="F42" s="135"/>
      <c r="G42" s="135"/>
    </row>
    <row r="43" spans="1:7" x14ac:dyDescent="0.2">
      <c r="A43" s="52" t="s">
        <v>1191</v>
      </c>
    </row>
    <row r="45" spans="1:7" ht="26.25" customHeight="1" x14ac:dyDescent="0.25">
      <c r="A45" s="134" t="s">
        <v>1192</v>
      </c>
      <c r="B45" s="135"/>
      <c r="C45" s="135"/>
      <c r="D45" s="135"/>
      <c r="E45" s="135"/>
      <c r="F45" s="135"/>
      <c r="G45" s="135"/>
    </row>
    <row r="46" spans="1:7" s="55" customFormat="1" ht="15" x14ac:dyDescent="0.25">
      <c r="A46" s="83"/>
      <c r="B46" s="84"/>
      <c r="C46" s="84"/>
      <c r="D46" s="84"/>
      <c r="E46" s="84"/>
      <c r="F46" s="84"/>
      <c r="G46" s="84"/>
    </row>
    <row r="47" spans="1:7" s="55" customFormat="1" ht="27.75" customHeight="1" x14ac:dyDescent="0.25">
      <c r="A47" s="134" t="s">
        <v>1193</v>
      </c>
      <c r="B47" s="135"/>
      <c r="C47" s="135"/>
      <c r="D47" s="135"/>
      <c r="E47" s="135"/>
      <c r="F47" s="135"/>
      <c r="G47" s="135"/>
    </row>
    <row r="48" spans="1:7" s="55" customFormat="1" ht="15" x14ac:dyDescent="0.25">
      <c r="A48" s="83"/>
      <c r="B48" s="84"/>
      <c r="C48" s="84"/>
      <c r="D48" s="84"/>
      <c r="E48" s="84"/>
      <c r="F48" s="84"/>
      <c r="G48" s="84"/>
    </row>
    <row r="49" spans="1:7" x14ac:dyDescent="0.2">
      <c r="A49" s="53" t="s">
        <v>1229</v>
      </c>
      <c r="B49" s="55"/>
      <c r="C49" s="55"/>
      <c r="D49" s="55"/>
      <c r="E49" s="11"/>
      <c r="G49" s="11"/>
    </row>
    <row r="50" spans="1:7" x14ac:dyDescent="0.2">
      <c r="A50" s="53"/>
      <c r="B50" s="55"/>
      <c r="C50" s="55"/>
      <c r="D50" s="55"/>
      <c r="E50" s="11"/>
      <c r="G50" s="11"/>
    </row>
    <row r="51" spans="1:7" ht="48" customHeight="1" x14ac:dyDescent="0.2">
      <c r="A51" s="138" t="s">
        <v>1224</v>
      </c>
      <c r="B51" s="138"/>
      <c r="C51" s="138"/>
      <c r="D51" s="138"/>
      <c r="E51" s="138"/>
      <c r="F51" s="138"/>
      <c r="G51" s="138"/>
    </row>
    <row r="52" spans="1:7" ht="25.5" customHeight="1" x14ac:dyDescent="0.2">
      <c r="A52" s="131" t="s">
        <v>1225</v>
      </c>
      <c r="B52" s="131"/>
      <c r="C52" s="131"/>
      <c r="D52" s="131"/>
      <c r="E52" s="131"/>
      <c r="F52" s="131"/>
      <c r="G52" s="131"/>
    </row>
  </sheetData>
  <mergeCells count="8">
    <mergeCell ref="A51:G51"/>
    <mergeCell ref="A52:G52"/>
    <mergeCell ref="A1:G1"/>
    <mergeCell ref="A25:C25"/>
    <mergeCell ref="A40:G40"/>
    <mergeCell ref="A42:G42"/>
    <mergeCell ref="A45:G45"/>
    <mergeCell ref="A47:G47"/>
  </mergeCells>
  <conditionalFormatting sqref="F2:F3 F6 F8:F39 F41 F43:F44 F49:F50 F53:F65486">
    <cfRule type="cellIs" dxfId="7" priority="1" stopIfTrue="1" operator="between">
      <formula>0.009</formula>
      <formula>-0.009</formula>
    </cfRule>
  </conditionalFormatting>
  <hyperlinks>
    <hyperlink ref="A43" r:id="rId1" xr:uid="{00000000-0004-0000-22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91"/>
  <sheetViews>
    <sheetView view="pageBreakPreview" zoomScaleNormal="100" zoomScaleSheetLayoutView="100" workbookViewId="0">
      <selection sqref="A1:G1"/>
    </sheetView>
  </sheetViews>
  <sheetFormatPr defaultColWidth="9.140625"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85546875" style="10" customWidth="1"/>
    <col min="6" max="6" width="13.5703125" style="11" bestFit="1" customWidth="1"/>
    <col min="7" max="7" width="11" style="10" customWidth="1"/>
    <col min="8" max="16384" width="9.140625" style="7"/>
  </cols>
  <sheetData>
    <row r="1" spans="1:7" s="1" customFormat="1" ht="15" x14ac:dyDescent="0.2">
      <c r="A1" s="122" t="s">
        <v>1226</v>
      </c>
      <c r="B1" s="123"/>
      <c r="C1" s="123"/>
      <c r="D1" s="123"/>
      <c r="E1" s="123"/>
      <c r="F1" s="123"/>
      <c r="G1" s="123"/>
    </row>
    <row r="2" spans="1:7" s="1" customFormat="1" ht="12" x14ac:dyDescent="0.2">
      <c r="A2" s="35"/>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837</v>
      </c>
      <c r="D4" s="13" t="s">
        <v>1</v>
      </c>
      <c r="E4" s="50" t="s">
        <v>6</v>
      </c>
      <c r="F4" s="12" t="s">
        <v>3</v>
      </c>
      <c r="G4" s="12" t="s">
        <v>5</v>
      </c>
    </row>
    <row r="5" spans="1:7" s="1" customFormat="1" ht="13.5" customHeight="1" x14ac:dyDescent="0.2">
      <c r="A5" s="20" t="s">
        <v>29</v>
      </c>
      <c r="B5" s="20"/>
      <c r="C5" s="20"/>
      <c r="D5" s="20"/>
      <c r="E5" s="25">
        <v>0</v>
      </c>
      <c r="F5" s="77">
        <v>100</v>
      </c>
      <c r="G5" s="25"/>
    </row>
    <row r="6" spans="1:7" s="1" customFormat="1" ht="12" x14ac:dyDescent="0.2">
      <c r="A6" s="20"/>
      <c r="B6" s="20"/>
      <c r="C6" s="20"/>
      <c r="D6" s="20"/>
      <c r="E6" s="25"/>
      <c r="F6" s="26"/>
      <c r="G6" s="25"/>
    </row>
    <row r="7" spans="1:7" x14ac:dyDescent="0.2">
      <c r="A7" s="27" t="s">
        <v>28</v>
      </c>
      <c r="B7" s="27"/>
      <c r="C7" s="27"/>
      <c r="D7" s="27"/>
      <c r="E7" s="28">
        <v>0</v>
      </c>
      <c r="F7" s="28">
        <v>100</v>
      </c>
      <c r="G7" s="28"/>
    </row>
    <row r="8" spans="1:7" x14ac:dyDescent="0.2">
      <c r="A8" s="14"/>
      <c r="B8" s="14"/>
      <c r="C8" s="14"/>
      <c r="D8" s="14"/>
      <c r="E8" s="85"/>
      <c r="F8" s="85"/>
      <c r="G8" s="85"/>
    </row>
    <row r="9" spans="1:7" x14ac:dyDescent="0.2">
      <c r="A9" s="14" t="s">
        <v>31</v>
      </c>
    </row>
    <row r="10" spans="1:7" x14ac:dyDescent="0.2">
      <c r="A10" s="14" t="s">
        <v>32</v>
      </c>
    </row>
    <row r="11" spans="1:7" x14ac:dyDescent="0.2">
      <c r="A11" s="14" t="s">
        <v>33</v>
      </c>
      <c r="B11" s="14"/>
      <c r="C11" s="14" t="s">
        <v>1227</v>
      </c>
      <c r="D11" s="14" t="s">
        <v>34</v>
      </c>
    </row>
    <row r="12" spans="1:7" x14ac:dyDescent="0.2">
      <c r="A12" s="7" t="s">
        <v>54</v>
      </c>
      <c r="C12" s="31">
        <v>25.334800000000001</v>
      </c>
      <c r="D12" s="78" t="s">
        <v>1038</v>
      </c>
    </row>
    <row r="13" spans="1:7" x14ac:dyDescent="0.2">
      <c r="A13" s="7" t="s">
        <v>72</v>
      </c>
      <c r="C13" s="31">
        <v>13.585800000000001</v>
      </c>
      <c r="D13" s="78" t="s">
        <v>1038</v>
      </c>
    </row>
    <row r="14" spans="1:7" x14ac:dyDescent="0.2">
      <c r="A14" s="7" t="s">
        <v>55</v>
      </c>
      <c r="C14" s="31">
        <v>25.565000000000001</v>
      </c>
      <c r="D14" s="78" t="s">
        <v>1038</v>
      </c>
    </row>
    <row r="15" spans="1:7" x14ac:dyDescent="0.2">
      <c r="A15" s="7" t="s">
        <v>73</v>
      </c>
      <c r="C15" s="31">
        <v>14.0105</v>
      </c>
      <c r="D15" s="78" t="s">
        <v>1038</v>
      </c>
    </row>
    <row r="17" spans="1:5" x14ac:dyDescent="0.2">
      <c r="A17" s="7" t="s">
        <v>39</v>
      </c>
    </row>
    <row r="18" spans="1:5" x14ac:dyDescent="0.2">
      <c r="A18" s="7" t="s">
        <v>1228</v>
      </c>
    </row>
    <row r="20" spans="1:5" x14ac:dyDescent="0.2">
      <c r="A20" s="14" t="s">
        <v>35</v>
      </c>
      <c r="D20" s="30" t="s">
        <v>41</v>
      </c>
    </row>
    <row r="22" spans="1:5" x14ac:dyDescent="0.2">
      <c r="A22" s="14" t="s">
        <v>1188</v>
      </c>
      <c r="D22" s="79" t="s">
        <v>1038</v>
      </c>
    </row>
    <row r="23" spans="1:5" x14ac:dyDescent="0.2">
      <c r="A23" s="7" t="s">
        <v>1204</v>
      </c>
      <c r="D23" s="34"/>
    </row>
    <row r="24" spans="1:5" x14ac:dyDescent="0.2">
      <c r="D24" s="34"/>
    </row>
    <row r="25" spans="1:5" ht="15" customHeight="1" x14ac:dyDescent="0.25">
      <c r="A25" s="131" t="s">
        <v>820</v>
      </c>
      <c r="B25" s="132"/>
      <c r="C25" s="132"/>
      <c r="D25" s="30" t="s">
        <v>41</v>
      </c>
    </row>
    <row r="27" spans="1:5" x14ac:dyDescent="0.2">
      <c r="A27" s="14" t="s">
        <v>1258</v>
      </c>
    </row>
    <row r="29" spans="1:5" x14ac:dyDescent="0.2">
      <c r="A29" s="55" t="s">
        <v>1291</v>
      </c>
      <c r="B29" s="55"/>
      <c r="C29" s="55"/>
      <c r="D29" s="55"/>
      <c r="E29" s="11"/>
    </row>
    <row r="30" spans="1:5" x14ac:dyDescent="0.2">
      <c r="A30" s="55"/>
      <c r="B30" s="55"/>
      <c r="C30" s="55"/>
      <c r="D30" s="55"/>
      <c r="E30" s="11"/>
    </row>
    <row r="31" spans="1:5" ht="78.75" x14ac:dyDescent="0.2">
      <c r="A31" s="110" t="s">
        <v>2</v>
      </c>
      <c r="B31" s="111" t="s">
        <v>1294</v>
      </c>
      <c r="C31" s="112" t="s">
        <v>1262</v>
      </c>
      <c r="D31" s="112" t="s">
        <v>1292</v>
      </c>
      <c r="E31" s="112" t="s">
        <v>1293</v>
      </c>
    </row>
    <row r="32" spans="1:5" x14ac:dyDescent="0.2">
      <c r="A32" s="116" t="s">
        <v>1295</v>
      </c>
      <c r="B32" s="116" t="s">
        <v>1296</v>
      </c>
      <c r="C32" s="117">
        <v>0</v>
      </c>
      <c r="D32" s="118">
        <v>0</v>
      </c>
      <c r="E32" s="117">
        <v>3654.5898081939977</v>
      </c>
    </row>
    <row r="33" spans="1:7" x14ac:dyDescent="0.2">
      <c r="A33" s="116" t="s">
        <v>1273</v>
      </c>
      <c r="B33" s="116" t="s">
        <v>1281</v>
      </c>
      <c r="C33" s="117">
        <v>0</v>
      </c>
      <c r="D33" s="118">
        <v>0</v>
      </c>
      <c r="E33" s="117">
        <v>3990.8421564368368</v>
      </c>
    </row>
    <row r="34" spans="1:7" x14ac:dyDescent="0.2">
      <c r="A34" s="116" t="s">
        <v>1274</v>
      </c>
      <c r="B34" s="116" t="s">
        <v>1282</v>
      </c>
      <c r="C34" s="117">
        <v>0</v>
      </c>
      <c r="D34" s="118">
        <v>0</v>
      </c>
      <c r="E34" s="117">
        <v>1144.0976281000001</v>
      </c>
    </row>
    <row r="35" spans="1:7" x14ac:dyDescent="0.2">
      <c r="A35" s="116" t="s">
        <v>1344</v>
      </c>
      <c r="B35" s="116" t="s">
        <v>1345</v>
      </c>
      <c r="C35" s="117">
        <v>0</v>
      </c>
      <c r="D35" s="118">
        <v>0</v>
      </c>
      <c r="E35" s="117">
        <v>10958.521461600001</v>
      </c>
    </row>
    <row r="36" spans="1:7" x14ac:dyDescent="0.2">
      <c r="A36" s="116" t="s">
        <v>1276</v>
      </c>
      <c r="B36" s="116" t="s">
        <v>1284</v>
      </c>
      <c r="C36" s="117">
        <v>0</v>
      </c>
      <c r="D36" s="118">
        <v>0</v>
      </c>
      <c r="E36" s="117">
        <v>2043.4488388</v>
      </c>
    </row>
    <row r="37" spans="1:7" x14ac:dyDescent="0.2">
      <c r="A37" s="116" t="s">
        <v>1324</v>
      </c>
      <c r="B37" s="113" t="s">
        <v>1346</v>
      </c>
      <c r="C37" s="117">
        <v>0</v>
      </c>
      <c r="D37" s="118">
        <v>0</v>
      </c>
      <c r="E37" s="117">
        <v>2166.5717159999999</v>
      </c>
    </row>
    <row r="38" spans="1:7" x14ac:dyDescent="0.2">
      <c r="A38" s="116" t="s">
        <v>1327</v>
      </c>
      <c r="B38" s="116" t="s">
        <v>1286</v>
      </c>
      <c r="C38" s="117">
        <v>0</v>
      </c>
      <c r="D38" s="118">
        <v>0</v>
      </c>
      <c r="E38" s="117">
        <v>6413.233203681436</v>
      </c>
    </row>
    <row r="39" spans="1:7" x14ac:dyDescent="0.2">
      <c r="A39" s="116" t="s">
        <v>1278</v>
      </c>
      <c r="B39" s="116" t="s">
        <v>1347</v>
      </c>
      <c r="C39" s="117">
        <v>0</v>
      </c>
      <c r="D39" s="118">
        <v>0</v>
      </c>
      <c r="E39" s="117">
        <v>8554.3143945119809</v>
      </c>
    </row>
    <row r="40" spans="1:7" ht="22.5" x14ac:dyDescent="0.2">
      <c r="A40" s="116" t="s">
        <v>1299</v>
      </c>
      <c r="B40" s="119" t="s">
        <v>1348</v>
      </c>
      <c r="C40" s="117">
        <v>0</v>
      </c>
      <c r="D40" s="118">
        <v>0</v>
      </c>
      <c r="E40" s="117">
        <v>9521.0845960166589</v>
      </c>
    </row>
    <row r="42" spans="1:7" x14ac:dyDescent="0.2">
      <c r="A42" s="55" t="s">
        <v>1280</v>
      </c>
    </row>
    <row r="43" spans="1:7" x14ac:dyDescent="0.2">
      <c r="A43" s="55" t="s">
        <v>1261</v>
      </c>
    </row>
    <row r="45" spans="1:7" ht="24.75" customHeight="1" x14ac:dyDescent="0.25">
      <c r="A45" s="134" t="s">
        <v>1349</v>
      </c>
      <c r="B45" s="135"/>
      <c r="C45" s="135"/>
      <c r="D45" s="135"/>
      <c r="E45" s="135"/>
      <c r="F45" s="135"/>
      <c r="G45" s="135"/>
    </row>
    <row r="47" spans="1:7" ht="53.25" customHeight="1" x14ac:dyDescent="0.25">
      <c r="A47" s="134" t="s">
        <v>1350</v>
      </c>
      <c r="B47" s="135"/>
      <c r="C47" s="135"/>
      <c r="D47" s="135"/>
      <c r="E47" s="135"/>
      <c r="F47" s="135"/>
      <c r="G47" s="135"/>
    </row>
    <row r="49" spans="1:7" ht="48" customHeight="1" x14ac:dyDescent="0.25">
      <c r="A49" s="134" t="s">
        <v>1351</v>
      </c>
      <c r="B49" s="135"/>
      <c r="C49" s="135"/>
      <c r="D49" s="135"/>
      <c r="E49" s="135"/>
      <c r="F49" s="135"/>
      <c r="G49" s="135"/>
    </row>
    <row r="50" spans="1:7" x14ac:dyDescent="0.2">
      <c r="A50" s="52" t="s">
        <v>1191</v>
      </c>
    </row>
    <row r="52" spans="1:7" ht="24" customHeight="1" x14ac:dyDescent="0.25">
      <c r="A52" s="134" t="s">
        <v>1208</v>
      </c>
      <c r="B52" s="135"/>
      <c r="C52" s="135"/>
      <c r="D52" s="135"/>
      <c r="E52" s="135"/>
      <c r="F52" s="135"/>
      <c r="G52" s="135"/>
    </row>
    <row r="54" spans="1:7" ht="27.75" customHeight="1" x14ac:dyDescent="0.25">
      <c r="A54" s="134" t="s">
        <v>1209</v>
      </c>
      <c r="B54" s="135"/>
      <c r="C54" s="135"/>
      <c r="D54" s="135"/>
      <c r="E54" s="135"/>
      <c r="F54" s="135"/>
      <c r="G54" s="135"/>
    </row>
    <row r="56" spans="1:7" ht="13.5" customHeight="1" x14ac:dyDescent="0.2">
      <c r="A56" s="14" t="s">
        <v>1352</v>
      </c>
    </row>
    <row r="57" spans="1:7" ht="10.5" customHeight="1" x14ac:dyDescent="0.25">
      <c r="A57" s="136"/>
      <c r="B57" s="132"/>
      <c r="C57" s="132"/>
      <c r="D57" s="132"/>
      <c r="E57" s="132"/>
      <c r="F57" s="132"/>
      <c r="G57" s="132"/>
    </row>
    <row r="58" spans="1:7" ht="26.25" customHeight="1" x14ac:dyDescent="0.25">
      <c r="A58" s="136" t="s">
        <v>1230</v>
      </c>
      <c r="B58" s="132"/>
      <c r="C58" s="132"/>
      <c r="D58" s="132"/>
      <c r="E58" s="132"/>
      <c r="F58" s="132"/>
      <c r="G58" s="132"/>
    </row>
    <row r="59" spans="1:7" x14ac:dyDescent="0.2">
      <c r="A59" s="54"/>
    </row>
    <row r="60" spans="1:7" ht="29.1" customHeight="1" x14ac:dyDescent="0.2">
      <c r="A60" s="131" t="s">
        <v>1231</v>
      </c>
      <c r="B60" s="131"/>
      <c r="C60" s="131"/>
      <c r="D60" s="131"/>
      <c r="E60" s="131"/>
      <c r="F60" s="131"/>
      <c r="G60" s="131"/>
    </row>
    <row r="62" spans="1:7" s="1" customFormat="1" ht="15" x14ac:dyDescent="0.2">
      <c r="A62" s="122" t="s">
        <v>1232</v>
      </c>
      <c r="B62" s="123"/>
      <c r="C62" s="123"/>
      <c r="D62" s="123"/>
      <c r="E62" s="123"/>
      <c r="F62" s="123"/>
      <c r="G62" s="123"/>
    </row>
    <row r="63" spans="1:7" x14ac:dyDescent="0.2">
      <c r="A63" s="8" t="s">
        <v>7</v>
      </c>
    </row>
    <row r="64" spans="1:7" s="1" customFormat="1" ht="38.25" customHeight="1" x14ac:dyDescent="0.2">
      <c r="A64" s="6" t="s">
        <v>2</v>
      </c>
      <c r="B64" s="6" t="s">
        <v>0</v>
      </c>
      <c r="C64" s="13" t="s">
        <v>837</v>
      </c>
      <c r="D64" s="13" t="s">
        <v>1</v>
      </c>
      <c r="E64" s="86" t="s">
        <v>6</v>
      </c>
      <c r="F64" s="12" t="s">
        <v>3</v>
      </c>
      <c r="G64" s="12" t="s">
        <v>5</v>
      </c>
    </row>
    <row r="65" spans="1:9" x14ac:dyDescent="0.2">
      <c r="A65" s="16" t="s">
        <v>50</v>
      </c>
      <c r="B65" s="17"/>
      <c r="C65" s="17"/>
      <c r="D65" s="17"/>
      <c r="E65" s="18"/>
      <c r="F65" s="19"/>
      <c r="G65" s="18"/>
    </row>
    <row r="66" spans="1:9" x14ac:dyDescent="0.2">
      <c r="A66" s="20" t="s">
        <v>51</v>
      </c>
      <c r="B66" s="21"/>
      <c r="C66" s="21"/>
      <c r="D66" s="21"/>
      <c r="E66" s="22"/>
      <c r="F66" s="23"/>
      <c r="G66" s="22"/>
    </row>
    <row r="67" spans="1:9" ht="22.5" x14ac:dyDescent="0.2">
      <c r="A67" s="21" t="s">
        <v>1198</v>
      </c>
      <c r="B67" s="21" t="s">
        <v>1199</v>
      </c>
      <c r="C67" s="57" t="s">
        <v>1200</v>
      </c>
      <c r="D67" s="24">
        <v>1695</v>
      </c>
      <c r="E67" s="22">
        <v>0</v>
      </c>
      <c r="F67" s="23">
        <v>100</v>
      </c>
      <c r="G67" s="22">
        <v>0</v>
      </c>
    </row>
    <row r="68" spans="1:9" x14ac:dyDescent="0.2">
      <c r="A68" s="20" t="s">
        <v>24</v>
      </c>
      <c r="B68" s="20"/>
      <c r="C68" s="20"/>
      <c r="D68" s="20"/>
      <c r="E68" s="25">
        <f>SUM(E66:E67)</f>
        <v>0</v>
      </c>
      <c r="F68" s="26">
        <f>SUM(F66:F67)</f>
        <v>100</v>
      </c>
      <c r="G68" s="25"/>
      <c r="H68" s="14"/>
      <c r="I68" s="14"/>
    </row>
    <row r="69" spans="1:9" x14ac:dyDescent="0.2">
      <c r="A69" s="21"/>
      <c r="B69" s="21"/>
      <c r="C69" s="21"/>
      <c r="D69" s="21"/>
      <c r="E69" s="22"/>
      <c r="F69" s="23"/>
      <c r="G69" s="22"/>
    </row>
    <row r="70" spans="1:9" x14ac:dyDescent="0.2">
      <c r="A70" s="20" t="s">
        <v>27</v>
      </c>
      <c r="B70" s="20"/>
      <c r="C70" s="20"/>
      <c r="D70" s="20"/>
      <c r="E70" s="25">
        <f>E68</f>
        <v>0</v>
      </c>
      <c r="F70" s="26">
        <f>F68</f>
        <v>100</v>
      </c>
      <c r="G70" s="25"/>
      <c r="H70" s="14"/>
      <c r="I70" s="14"/>
    </row>
    <row r="71" spans="1:9" x14ac:dyDescent="0.2">
      <c r="A71" s="20"/>
      <c r="B71" s="20"/>
      <c r="C71" s="20"/>
      <c r="D71" s="20"/>
      <c r="E71" s="25"/>
      <c r="F71" s="26"/>
      <c r="G71" s="25"/>
      <c r="H71" s="14"/>
      <c r="I71" s="14"/>
    </row>
    <row r="72" spans="1:9" x14ac:dyDescent="0.2">
      <c r="A72" s="20" t="s">
        <v>29</v>
      </c>
      <c r="B72" s="20"/>
      <c r="C72" s="20"/>
      <c r="D72" s="20"/>
      <c r="E72" s="80">
        <v>0</v>
      </c>
      <c r="F72" s="80">
        <v>0</v>
      </c>
      <c r="G72" s="25"/>
      <c r="H72" s="14"/>
      <c r="I72" s="14"/>
    </row>
    <row r="73" spans="1:9" x14ac:dyDescent="0.2">
      <c r="A73" s="20"/>
      <c r="B73" s="20"/>
      <c r="C73" s="20"/>
      <c r="D73" s="20"/>
      <c r="E73" s="25"/>
      <c r="F73" s="26"/>
      <c r="G73" s="25"/>
      <c r="H73" s="14"/>
      <c r="I73" s="14"/>
    </row>
    <row r="74" spans="1:9" x14ac:dyDescent="0.2">
      <c r="A74" s="27" t="s">
        <v>28</v>
      </c>
      <c r="B74" s="27"/>
      <c r="C74" s="27"/>
      <c r="D74" s="27"/>
      <c r="E74" s="28">
        <v>3.9999999999999998E-7</v>
      </c>
      <c r="F74" s="29">
        <v>100</v>
      </c>
      <c r="G74" s="28"/>
      <c r="H74" s="14"/>
      <c r="I74" s="14"/>
    </row>
    <row r="76" spans="1:9" x14ac:dyDescent="0.2">
      <c r="A76" s="14" t="s">
        <v>30</v>
      </c>
    </row>
    <row r="77" spans="1:9" x14ac:dyDescent="0.2">
      <c r="A77" s="14" t="s">
        <v>1201</v>
      </c>
    </row>
    <row r="78" spans="1:9" x14ac:dyDescent="0.2">
      <c r="A78" s="139" t="s">
        <v>1202</v>
      </c>
      <c r="B78" s="139"/>
      <c r="C78" s="139"/>
      <c r="D78" s="139"/>
      <c r="E78" s="139"/>
      <c r="F78" s="139"/>
      <c r="G78" s="139"/>
    </row>
    <row r="79" spans="1:9" x14ac:dyDescent="0.2">
      <c r="A79" s="87"/>
      <c r="B79" s="87"/>
      <c r="C79" s="87"/>
      <c r="D79" s="87"/>
      <c r="E79" s="87"/>
      <c r="F79" s="87"/>
      <c r="G79" s="87"/>
    </row>
    <row r="80" spans="1:9" x14ac:dyDescent="0.2">
      <c r="A80" s="14" t="s">
        <v>31</v>
      </c>
    </row>
    <row r="81" spans="1:9" s="10" customFormat="1" x14ac:dyDescent="0.2">
      <c r="A81" s="14" t="s">
        <v>32</v>
      </c>
      <c r="B81" s="7"/>
      <c r="C81" s="7"/>
      <c r="D81" s="7"/>
      <c r="F81" s="11"/>
      <c r="H81" s="7"/>
      <c r="I81" s="7"/>
    </row>
    <row r="82" spans="1:9" s="10" customFormat="1" x14ac:dyDescent="0.2">
      <c r="A82" s="14" t="s">
        <v>33</v>
      </c>
      <c r="B82" s="14"/>
      <c r="C82" s="30" t="s">
        <v>834</v>
      </c>
      <c r="D82" s="14" t="s">
        <v>1034</v>
      </c>
      <c r="F82" s="11"/>
      <c r="H82" s="7"/>
      <c r="I82" s="7"/>
    </row>
    <row r="83" spans="1:9" s="10" customFormat="1" x14ac:dyDescent="0.2">
      <c r="A83" s="7" t="s">
        <v>54</v>
      </c>
      <c r="B83" s="7"/>
      <c r="C83" s="31">
        <v>0</v>
      </c>
      <c r="D83" s="31">
        <v>0</v>
      </c>
      <c r="F83" s="11"/>
      <c r="H83" s="7"/>
      <c r="I83" s="7"/>
    </row>
    <row r="84" spans="1:9" s="10" customFormat="1" x14ac:dyDescent="0.2">
      <c r="A84" s="7" t="s">
        <v>72</v>
      </c>
      <c r="B84" s="7"/>
      <c r="C84" s="31">
        <v>0</v>
      </c>
      <c r="D84" s="31">
        <v>0</v>
      </c>
      <c r="F84" s="11"/>
      <c r="H84" s="7"/>
      <c r="I84" s="7"/>
    </row>
    <row r="85" spans="1:9" s="10" customFormat="1" x14ac:dyDescent="0.2">
      <c r="A85" s="7" t="s">
        <v>55</v>
      </c>
      <c r="B85" s="7"/>
      <c r="C85" s="31">
        <v>0</v>
      </c>
      <c r="D85" s="31">
        <v>0</v>
      </c>
      <c r="F85" s="11"/>
      <c r="H85" s="7"/>
      <c r="I85" s="7"/>
    </row>
    <row r="86" spans="1:9" s="10" customFormat="1" x14ac:dyDescent="0.2">
      <c r="A86" s="7" t="s">
        <v>73</v>
      </c>
      <c r="B86" s="7"/>
      <c r="C86" s="31">
        <v>0</v>
      </c>
      <c r="D86" s="31">
        <v>0</v>
      </c>
      <c r="F86" s="11"/>
      <c r="H86" s="7"/>
      <c r="I86" s="7"/>
    </row>
    <row r="88" spans="1:9" s="10" customFormat="1" x14ac:dyDescent="0.2">
      <c r="A88" s="7" t="s">
        <v>39</v>
      </c>
      <c r="B88" s="7"/>
      <c r="C88" s="7"/>
      <c r="D88" s="7"/>
      <c r="F88" s="11"/>
      <c r="H88" s="7"/>
      <c r="I88" s="7"/>
    </row>
    <row r="89" spans="1:9" s="10" customFormat="1" x14ac:dyDescent="0.2">
      <c r="A89" s="7" t="s">
        <v>948</v>
      </c>
      <c r="B89" s="7"/>
      <c r="C89" s="7"/>
      <c r="D89" s="7"/>
      <c r="F89" s="11"/>
      <c r="H89" s="7"/>
      <c r="I89" s="7"/>
    </row>
    <row r="91" spans="1:9" s="10" customFormat="1" ht="15" customHeight="1" x14ac:dyDescent="0.25">
      <c r="A91" s="131" t="s">
        <v>1233</v>
      </c>
      <c r="B91" s="132"/>
      <c r="C91" s="132"/>
      <c r="D91" s="30" t="s">
        <v>41</v>
      </c>
      <c r="F91" s="11"/>
      <c r="H91" s="7"/>
      <c r="I91" s="7"/>
    </row>
  </sheetData>
  <mergeCells count="13">
    <mergeCell ref="A52:G52"/>
    <mergeCell ref="A1:G1"/>
    <mergeCell ref="A25:C25"/>
    <mergeCell ref="A45:G45"/>
    <mergeCell ref="A47:G47"/>
    <mergeCell ref="A49:G49"/>
    <mergeCell ref="A91:C91"/>
    <mergeCell ref="A54:G54"/>
    <mergeCell ref="A57:G57"/>
    <mergeCell ref="A58:G58"/>
    <mergeCell ref="A60:G60"/>
    <mergeCell ref="A62:G62"/>
    <mergeCell ref="A78:G78"/>
  </mergeCells>
  <conditionalFormatting sqref="F2:F3 F9:F44 F55:F56 F59 F61 F63 F80:F65504">
    <cfRule type="cellIs" dxfId="6" priority="7" stopIfTrue="1" operator="between">
      <formula>0.009</formula>
      <formula>-0.009</formula>
    </cfRule>
  </conditionalFormatting>
  <conditionalFormatting sqref="F6">
    <cfRule type="cellIs" dxfId="5" priority="1" stopIfTrue="1" operator="between">
      <formula>0.009</formula>
      <formula>-0.009</formula>
    </cfRule>
  </conditionalFormatting>
  <conditionalFormatting sqref="F46 F48">
    <cfRule type="cellIs" dxfId="4" priority="4" stopIfTrue="1" operator="between">
      <formula>0.009</formula>
      <formula>-0.009</formula>
    </cfRule>
  </conditionalFormatting>
  <conditionalFormatting sqref="F50:F51">
    <cfRule type="cellIs" dxfId="3" priority="3" stopIfTrue="1" operator="between">
      <formula>0.009</formula>
      <formula>-0.009</formula>
    </cfRule>
  </conditionalFormatting>
  <conditionalFormatting sqref="F53">
    <cfRule type="cellIs" dxfId="2" priority="2" stopIfTrue="1" operator="between">
      <formula>0.009</formula>
      <formula>-0.009</formula>
    </cfRule>
  </conditionalFormatting>
  <conditionalFormatting sqref="F65:F71">
    <cfRule type="cellIs" dxfId="1" priority="6" stopIfTrue="1" operator="between">
      <formula>0.009</formula>
      <formula>-0.009</formula>
    </cfRule>
  </conditionalFormatting>
  <conditionalFormatting sqref="F73:F77">
    <cfRule type="cellIs" dxfId="0" priority="5" stopIfTrue="1" operator="between">
      <formula>0.009</formula>
      <formula>-0.009</formula>
    </cfRule>
  </conditionalFormatting>
  <hyperlinks>
    <hyperlink ref="A59"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50" r:id="rId2" tooltip="https://www.franklintempletonindia.com/download/en-in/valuation-policy/a0e293eb-f28b-4edc-9535-c7d9e7321ddc/fair_valuation_reliance_big_reliance_infra_november_4_2020-kgox4tdb-en-in.pdf" xr:uid="{00000000-0004-0000-2300-000001000000}"/>
  </hyperlinks>
  <pageMargins left="0.7" right="0.7" top="0.75" bottom="0.75" header="0.3" footer="0.3"/>
  <pageSetup paperSize="9" scale="44" orientation="portrait" r:id="rId3"/>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2"/>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42578125" style="7" bestFit="1" customWidth="1"/>
    <col min="5" max="5" width="23" style="10" customWidth="1"/>
    <col min="6" max="6" width="13.5703125" style="11" bestFit="1" customWidth="1"/>
    <col min="7" max="7" width="7.5703125" style="10" customWidth="1"/>
    <col min="8" max="16384" width="9.140625" style="7"/>
  </cols>
  <sheetData>
    <row r="1" spans="1:9" s="1" customFormat="1" ht="15" x14ac:dyDescent="0.2">
      <c r="A1" s="122" t="s">
        <v>1052</v>
      </c>
      <c r="B1" s="123"/>
      <c r="C1" s="123"/>
      <c r="D1" s="123"/>
      <c r="E1" s="123"/>
      <c r="F1" s="123"/>
      <c r="G1" s="12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837</v>
      </c>
      <c r="D4" s="13" t="s">
        <v>1</v>
      </c>
      <c r="E4" s="50" t="s">
        <v>6</v>
      </c>
      <c r="F4" s="12" t="s">
        <v>3</v>
      </c>
      <c r="G4" s="12" t="s">
        <v>5</v>
      </c>
    </row>
    <row r="5" spans="1:9" x14ac:dyDescent="0.2">
      <c r="A5" s="16" t="s">
        <v>50</v>
      </c>
      <c r="B5" s="17"/>
      <c r="C5" s="17"/>
      <c r="D5" s="17"/>
      <c r="E5" s="18"/>
      <c r="F5" s="19"/>
      <c r="G5" s="18"/>
    </row>
    <row r="6" spans="1:9" x14ac:dyDescent="0.2">
      <c r="A6" s="20" t="s">
        <v>51</v>
      </c>
      <c r="B6" s="21"/>
      <c r="C6" s="21"/>
      <c r="D6" s="21"/>
      <c r="E6" s="22"/>
      <c r="F6" s="23"/>
      <c r="G6" s="22"/>
    </row>
    <row r="7" spans="1:9" x14ac:dyDescent="0.2">
      <c r="A7" s="21" t="s">
        <v>1053</v>
      </c>
      <c r="B7" s="21" t="s">
        <v>1054</v>
      </c>
      <c r="C7" s="21" t="s">
        <v>52</v>
      </c>
      <c r="D7" s="24">
        <v>250</v>
      </c>
      <c r="E7" s="22">
        <v>2495.6856966999999</v>
      </c>
      <c r="F7" s="23">
        <v>9.3714621635398103</v>
      </c>
      <c r="G7" s="22">
        <v>7.7549000000000001</v>
      </c>
    </row>
    <row r="8" spans="1:9" x14ac:dyDescent="0.2">
      <c r="A8" s="21" t="s">
        <v>1055</v>
      </c>
      <c r="B8" s="21" t="s">
        <v>1056</v>
      </c>
      <c r="C8" s="21" t="s">
        <v>53</v>
      </c>
      <c r="D8" s="24">
        <v>250</v>
      </c>
      <c r="E8" s="22">
        <v>2487.584918</v>
      </c>
      <c r="F8" s="23">
        <v>9.3410432124745206</v>
      </c>
      <c r="G8" s="22">
        <v>7.6749999999999998</v>
      </c>
    </row>
    <row r="9" spans="1:9" x14ac:dyDescent="0.2">
      <c r="A9" s="21" t="s">
        <v>1057</v>
      </c>
      <c r="B9" s="21" t="s">
        <v>1058</v>
      </c>
      <c r="C9" s="21" t="s">
        <v>1059</v>
      </c>
      <c r="D9" s="24">
        <v>100</v>
      </c>
      <c r="E9" s="22">
        <v>1011.1226944</v>
      </c>
      <c r="F9" s="23">
        <v>3.79683150237851</v>
      </c>
      <c r="G9" s="22">
        <v>10.137008048086701</v>
      </c>
    </row>
    <row r="10" spans="1:9" x14ac:dyDescent="0.2">
      <c r="A10" s="20" t="s">
        <v>24</v>
      </c>
      <c r="B10" s="20"/>
      <c r="C10" s="20"/>
      <c r="D10" s="20"/>
      <c r="E10" s="25">
        <f>SUM(E6:E9)</f>
        <v>5994.3933090999999</v>
      </c>
      <c r="F10" s="26">
        <f>SUM(F6:F9)</f>
        <v>22.50933687839284</v>
      </c>
      <c r="G10" s="25"/>
      <c r="H10" s="14"/>
      <c r="I10" s="14"/>
    </row>
    <row r="11" spans="1:9" x14ac:dyDescent="0.2">
      <c r="A11" s="21"/>
      <c r="B11" s="21"/>
      <c r="C11" s="21"/>
      <c r="D11" s="21"/>
      <c r="E11" s="22"/>
      <c r="F11" s="23"/>
      <c r="G11" s="22"/>
    </row>
    <row r="12" spans="1:9" x14ac:dyDescent="0.2">
      <c r="A12" s="20" t="s">
        <v>44</v>
      </c>
      <c r="B12" s="21"/>
      <c r="C12" s="21"/>
      <c r="D12" s="21"/>
      <c r="E12" s="22"/>
      <c r="F12" s="23"/>
      <c r="G12" s="22"/>
    </row>
    <row r="13" spans="1:9" x14ac:dyDescent="0.2">
      <c r="A13" s="21" t="s">
        <v>1060</v>
      </c>
      <c r="B13" s="21" t="s">
        <v>1061</v>
      </c>
      <c r="C13" s="21" t="s">
        <v>47</v>
      </c>
      <c r="D13" s="24">
        <v>7000000</v>
      </c>
      <c r="E13" s="22">
        <v>7251.0281666999999</v>
      </c>
      <c r="F13" s="23">
        <v>27.2280825269156</v>
      </c>
      <c r="G13" s="22">
        <v>7.4237747754806902</v>
      </c>
    </row>
    <row r="14" spans="1:9" x14ac:dyDescent="0.2">
      <c r="A14" s="21" t="s">
        <v>1062</v>
      </c>
      <c r="B14" s="21" t="s">
        <v>1243</v>
      </c>
      <c r="C14" s="21" t="s">
        <v>47</v>
      </c>
      <c r="D14" s="24">
        <v>6500000</v>
      </c>
      <c r="E14" s="22">
        <v>6623.2725</v>
      </c>
      <c r="F14" s="23">
        <v>24.8708191558887</v>
      </c>
      <c r="G14" s="22">
        <v>8.18477572831255</v>
      </c>
    </row>
    <row r="15" spans="1:9" x14ac:dyDescent="0.2">
      <c r="A15" s="21" t="s">
        <v>1063</v>
      </c>
      <c r="B15" s="21" t="s">
        <v>1064</v>
      </c>
      <c r="C15" s="21" t="s">
        <v>47</v>
      </c>
      <c r="D15" s="24">
        <v>3000000</v>
      </c>
      <c r="E15" s="22">
        <v>3101.1729999999998</v>
      </c>
      <c r="F15" s="23">
        <v>11.6451063811922</v>
      </c>
      <c r="G15" s="22">
        <v>7.8550922505774396</v>
      </c>
    </row>
    <row r="16" spans="1:9" x14ac:dyDescent="0.2">
      <c r="A16" s="21" t="s">
        <v>49</v>
      </c>
      <c r="B16" s="21" t="s">
        <v>48</v>
      </c>
      <c r="C16" s="21" t="s">
        <v>47</v>
      </c>
      <c r="D16" s="24">
        <v>1500000</v>
      </c>
      <c r="E16" s="22">
        <v>1526.8753333</v>
      </c>
      <c r="F16" s="23">
        <v>5.7335162169594502</v>
      </c>
      <c r="G16" s="22">
        <v>7.1764151430125001</v>
      </c>
    </row>
    <row r="17" spans="1:9" x14ac:dyDescent="0.2">
      <c r="A17" s="21" t="s">
        <v>46</v>
      </c>
      <c r="B17" s="21" t="s">
        <v>45</v>
      </c>
      <c r="C17" s="21" t="s">
        <v>47</v>
      </c>
      <c r="D17" s="24">
        <v>1000000</v>
      </c>
      <c r="E17" s="22">
        <v>1044.5491110999999</v>
      </c>
      <c r="F17" s="23">
        <v>3.9223498718514702</v>
      </c>
      <c r="G17" s="22">
        <v>7.1749904631125103</v>
      </c>
    </row>
    <row r="18" spans="1:9" x14ac:dyDescent="0.2">
      <c r="A18" s="20" t="s">
        <v>24</v>
      </c>
      <c r="B18" s="20"/>
      <c r="C18" s="20"/>
      <c r="D18" s="20"/>
      <c r="E18" s="25">
        <f>SUM(E13:E17)</f>
        <v>19546.898111099999</v>
      </c>
      <c r="F18" s="26">
        <f>SUM(F13:F17)</f>
        <v>73.399874152807413</v>
      </c>
      <c r="G18" s="25"/>
      <c r="H18" s="14"/>
      <c r="I18" s="14"/>
    </row>
    <row r="19" spans="1:9" x14ac:dyDescent="0.2">
      <c r="A19" s="21"/>
      <c r="B19" s="21"/>
      <c r="C19" s="21"/>
      <c r="D19" s="21"/>
      <c r="E19" s="22"/>
      <c r="F19" s="23"/>
      <c r="G19" s="22"/>
    </row>
    <row r="20" spans="1:9" x14ac:dyDescent="0.2">
      <c r="A20" s="20" t="s">
        <v>908</v>
      </c>
      <c r="B20" s="21"/>
      <c r="C20" s="21"/>
      <c r="D20" s="21"/>
      <c r="E20" s="22"/>
      <c r="F20" s="23"/>
      <c r="G20" s="22"/>
    </row>
    <row r="21" spans="1:9" x14ac:dyDescent="0.2">
      <c r="A21" s="21" t="s">
        <v>909</v>
      </c>
      <c r="B21" s="21" t="s">
        <v>910</v>
      </c>
      <c r="C21" s="21" t="s">
        <v>911</v>
      </c>
      <c r="D21" s="24">
        <v>789.46100000000001</v>
      </c>
      <c r="E21" s="22">
        <v>80.4112741</v>
      </c>
      <c r="F21" s="23">
        <v>0.30194956590351602</v>
      </c>
      <c r="G21" s="22">
        <v>6.95</v>
      </c>
    </row>
    <row r="22" spans="1:9" x14ac:dyDescent="0.2">
      <c r="A22" s="20" t="s">
        <v>24</v>
      </c>
      <c r="B22" s="20"/>
      <c r="C22" s="20"/>
      <c r="D22" s="20"/>
      <c r="E22" s="25">
        <f>SUM(E21:E21)</f>
        <v>80.4112741</v>
      </c>
      <c r="F22" s="26">
        <f>SUM(F21:F21)</f>
        <v>0.30194956590351602</v>
      </c>
      <c r="G22" s="25"/>
      <c r="H22" s="14"/>
      <c r="I22" s="14"/>
    </row>
    <row r="23" spans="1:9" x14ac:dyDescent="0.2">
      <c r="A23" s="21"/>
      <c r="B23" s="21"/>
      <c r="C23" s="21"/>
      <c r="D23" s="21"/>
      <c r="E23" s="22"/>
      <c r="F23" s="23"/>
      <c r="G23" s="22"/>
    </row>
    <row r="24" spans="1:9" x14ac:dyDescent="0.2">
      <c r="A24" s="20" t="s">
        <v>27</v>
      </c>
      <c r="B24" s="20"/>
      <c r="C24" s="20"/>
      <c r="D24" s="20"/>
      <c r="E24" s="25">
        <f>E10+E18+E22</f>
        <v>25621.702694299998</v>
      </c>
      <c r="F24" s="26">
        <f>F10+F18+F22</f>
        <v>96.21116059710377</v>
      </c>
      <c r="G24" s="25"/>
      <c r="H24" s="14"/>
      <c r="I24" s="14"/>
    </row>
    <row r="25" spans="1:9" x14ac:dyDescent="0.2">
      <c r="A25" s="20"/>
      <c r="B25" s="20"/>
      <c r="C25" s="20"/>
      <c r="D25" s="20"/>
      <c r="E25" s="25"/>
      <c r="F25" s="26"/>
      <c r="G25" s="25"/>
      <c r="H25" s="14"/>
      <c r="I25" s="14"/>
    </row>
    <row r="26" spans="1:9" x14ac:dyDescent="0.2">
      <c r="A26" s="20" t="s">
        <v>29</v>
      </c>
      <c r="B26" s="20"/>
      <c r="C26" s="20"/>
      <c r="D26" s="20"/>
      <c r="E26" s="25">
        <f>E28-(E10+E18+E22)</f>
        <v>1008.9943426000027</v>
      </c>
      <c r="F26" s="26">
        <f>F28-(F10+F18+F22)</f>
        <v>3.7888394028962296</v>
      </c>
      <c r="G26" s="25"/>
      <c r="H26" s="14"/>
      <c r="I26" s="14"/>
    </row>
    <row r="27" spans="1:9" x14ac:dyDescent="0.2">
      <c r="A27" s="20"/>
      <c r="B27" s="20"/>
      <c r="C27" s="20"/>
      <c r="D27" s="20"/>
      <c r="E27" s="25"/>
      <c r="F27" s="26"/>
      <c r="G27" s="25"/>
      <c r="H27" s="14"/>
      <c r="I27" s="14"/>
    </row>
    <row r="28" spans="1:9" x14ac:dyDescent="0.2">
      <c r="A28" s="27" t="s">
        <v>28</v>
      </c>
      <c r="B28" s="27"/>
      <c r="C28" s="27"/>
      <c r="D28" s="27"/>
      <c r="E28" s="28">
        <v>26630.697036900001</v>
      </c>
      <c r="F28" s="29">
        <v>100</v>
      </c>
      <c r="G28" s="28"/>
      <c r="H28" s="14"/>
      <c r="I28" s="14"/>
    </row>
    <row r="29" spans="1:9" x14ac:dyDescent="0.2">
      <c r="A29" s="7" t="s">
        <v>1246</v>
      </c>
      <c r="B29" s="14"/>
      <c r="C29" s="14"/>
      <c r="D29" s="14"/>
      <c r="E29" s="85"/>
      <c r="F29" s="15"/>
      <c r="G29" s="85"/>
      <c r="H29" s="14"/>
      <c r="I29" s="14"/>
    </row>
    <row r="31" spans="1:9" x14ac:dyDescent="0.2">
      <c r="A31" s="14" t="s">
        <v>30</v>
      </c>
    </row>
    <row r="32" spans="1:9" x14ac:dyDescent="0.2">
      <c r="A32" s="14" t="s">
        <v>913</v>
      </c>
    </row>
    <row r="33" spans="1:7" x14ac:dyDescent="0.2">
      <c r="A33" s="14"/>
    </row>
    <row r="34" spans="1:7" ht="37.5" customHeight="1" x14ac:dyDescent="0.2">
      <c r="A34" s="126" t="s">
        <v>1065</v>
      </c>
      <c r="B34" s="126"/>
      <c r="C34" s="126"/>
      <c r="D34" s="126"/>
      <c r="E34" s="126"/>
      <c r="F34" s="126"/>
      <c r="G34" s="126"/>
    </row>
    <row r="35" spans="1:7" x14ac:dyDescent="0.2">
      <c r="A35" s="14"/>
    </row>
    <row r="36" spans="1:7" x14ac:dyDescent="0.2">
      <c r="A36" s="14" t="s">
        <v>31</v>
      </c>
    </row>
    <row r="37" spans="1:7" x14ac:dyDescent="0.2">
      <c r="A37" s="14" t="s">
        <v>32</v>
      </c>
    </row>
    <row r="38" spans="1:7" x14ac:dyDescent="0.2">
      <c r="A38" s="14" t="s">
        <v>33</v>
      </c>
      <c r="B38" s="14"/>
      <c r="C38" s="30" t="s">
        <v>834</v>
      </c>
      <c r="D38" s="14" t="s">
        <v>1034</v>
      </c>
    </row>
    <row r="39" spans="1:7" x14ac:dyDescent="0.2">
      <c r="A39" s="7" t="s">
        <v>54</v>
      </c>
      <c r="C39" s="31">
        <v>35.507599999999996</v>
      </c>
      <c r="D39" s="31">
        <v>36.741399999999999</v>
      </c>
    </row>
    <row r="40" spans="1:7" x14ac:dyDescent="0.2">
      <c r="A40" s="7" t="s">
        <v>958</v>
      </c>
      <c r="C40" s="31">
        <v>10.206300000000001</v>
      </c>
      <c r="D40" s="31">
        <v>10.1929</v>
      </c>
    </row>
    <row r="41" spans="1:7" x14ac:dyDescent="0.2">
      <c r="A41" s="7" t="s">
        <v>55</v>
      </c>
      <c r="C41" s="31">
        <v>38.277799999999999</v>
      </c>
      <c r="D41" s="31">
        <v>39.745399999999997</v>
      </c>
    </row>
    <row r="42" spans="1:7" x14ac:dyDescent="0.2">
      <c r="A42" s="7" t="s">
        <v>966</v>
      </c>
      <c r="C42" s="31">
        <v>10.103999999999999</v>
      </c>
      <c r="D42" s="31">
        <v>10.0908</v>
      </c>
    </row>
    <row r="43" spans="1:7" x14ac:dyDescent="0.2">
      <c r="C43" s="31"/>
      <c r="D43" s="31"/>
    </row>
    <row r="44" spans="1:7" x14ac:dyDescent="0.2">
      <c r="A44" s="7" t="s">
        <v>948</v>
      </c>
      <c r="C44" s="31"/>
      <c r="D44" s="31"/>
    </row>
    <row r="46" spans="1:7" x14ac:dyDescent="0.2">
      <c r="A46" s="14" t="s">
        <v>35</v>
      </c>
    </row>
    <row r="47" spans="1:7" x14ac:dyDescent="0.2">
      <c r="A47" s="124" t="s">
        <v>36</v>
      </c>
      <c r="B47" s="125"/>
      <c r="C47" s="32" t="s">
        <v>37</v>
      </c>
    </row>
    <row r="48" spans="1:7" x14ac:dyDescent="0.2">
      <c r="A48" s="120" t="s">
        <v>958</v>
      </c>
      <c r="B48" s="121"/>
      <c r="C48" s="33">
        <v>0.36117840000000001</v>
      </c>
    </row>
    <row r="49" spans="1:5" x14ac:dyDescent="0.2">
      <c r="A49" s="120" t="s">
        <v>966</v>
      </c>
      <c r="B49" s="121"/>
      <c r="C49" s="33">
        <v>0.38591050999999998</v>
      </c>
    </row>
    <row r="50" spans="1:5" x14ac:dyDescent="0.2">
      <c r="A50" s="7" t="s">
        <v>38</v>
      </c>
    </row>
    <row r="51" spans="1:5" x14ac:dyDescent="0.2">
      <c r="A51" s="7" t="s">
        <v>39</v>
      </c>
    </row>
    <row r="53" spans="1:5" x14ac:dyDescent="0.2">
      <c r="A53" s="14" t="s">
        <v>949</v>
      </c>
      <c r="D53" s="34">
        <v>5.3848824340667196</v>
      </c>
      <c r="E53" s="10" t="s">
        <v>40</v>
      </c>
    </row>
    <row r="55" spans="1:5" x14ac:dyDescent="0.2">
      <c r="A55" s="14" t="s">
        <v>820</v>
      </c>
      <c r="D55" s="30" t="s">
        <v>41</v>
      </c>
    </row>
    <row r="57" spans="1:5" x14ac:dyDescent="0.2">
      <c r="A57" s="14" t="s">
        <v>950</v>
      </c>
    </row>
    <row r="58" spans="1:5" ht="15" x14ac:dyDescent="0.25">
      <c r="A58" s="73"/>
    </row>
    <row r="59" spans="1:5" x14ac:dyDescent="0.2">
      <c r="A59" s="53" t="s">
        <v>789</v>
      </c>
    </row>
    <row r="60" spans="1:5" x14ac:dyDescent="0.2">
      <c r="A60" s="55"/>
    </row>
    <row r="61" spans="1:5" x14ac:dyDescent="0.2">
      <c r="A61" s="55"/>
    </row>
    <row r="62" spans="1:5" x14ac:dyDescent="0.2">
      <c r="A62" s="55"/>
    </row>
    <row r="63" spans="1:5" x14ac:dyDescent="0.2">
      <c r="A63" s="55"/>
    </row>
    <row r="64" spans="1:5"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5"/>
    </row>
    <row r="72" spans="1:1" x14ac:dyDescent="0.2">
      <c r="A72" s="55"/>
    </row>
    <row r="73" spans="1:1" x14ac:dyDescent="0.2">
      <c r="A73" s="53" t="s">
        <v>1066</v>
      </c>
    </row>
    <row r="74" spans="1:1" x14ac:dyDescent="0.2">
      <c r="A74" s="55"/>
    </row>
    <row r="75" spans="1:1" x14ac:dyDescent="0.2">
      <c r="A75" s="53" t="s">
        <v>790</v>
      </c>
    </row>
    <row r="76" spans="1:1" x14ac:dyDescent="0.2">
      <c r="A76" s="55"/>
    </row>
    <row r="77" spans="1:1" x14ac:dyDescent="0.2">
      <c r="A77" s="55"/>
    </row>
    <row r="78" spans="1:1" x14ac:dyDescent="0.2">
      <c r="A78" s="55"/>
    </row>
    <row r="79" spans="1:1" x14ac:dyDescent="0.2">
      <c r="A79" s="55"/>
    </row>
    <row r="80" spans="1:1"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4"/>
    </row>
    <row r="91" spans="1:1" x14ac:dyDescent="0.2">
      <c r="A91" s="55"/>
    </row>
    <row r="92" spans="1:1" x14ac:dyDescent="0.2">
      <c r="A92" s="54"/>
    </row>
  </sheetData>
  <mergeCells count="5">
    <mergeCell ref="A1:G1"/>
    <mergeCell ref="A34:G34"/>
    <mergeCell ref="A47:B47"/>
    <mergeCell ref="A48:B48"/>
    <mergeCell ref="A49:B49"/>
  </mergeCells>
  <conditionalFormatting sqref="F2:F3">
    <cfRule type="cellIs" dxfId="74" priority="3" stopIfTrue="1" operator="between">
      <formula>0.009</formula>
      <formula>-0.009</formula>
    </cfRule>
  </conditionalFormatting>
  <conditionalFormatting sqref="F5:F33">
    <cfRule type="cellIs" dxfId="73" priority="1" stopIfTrue="1" operator="between">
      <formula>0.009</formula>
      <formula>-0.009</formula>
    </cfRule>
  </conditionalFormatting>
  <conditionalFormatting sqref="F35:F65542">
    <cfRule type="cellIs" dxfId="72" priority="2"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34"/>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2.42578125" style="7" customWidth="1"/>
    <col min="3" max="3" width="24.7109375" style="7" bestFit="1" customWidth="1"/>
    <col min="4" max="4" width="15.42578125" style="7" bestFit="1" customWidth="1"/>
    <col min="5" max="5" width="23" style="10" customWidth="1"/>
    <col min="6" max="6" width="13.5703125" style="11" bestFit="1" customWidth="1"/>
    <col min="7" max="7" width="7.5703125" style="10" customWidth="1"/>
    <col min="8" max="16384" width="9.140625" style="7"/>
  </cols>
  <sheetData>
    <row r="1" spans="1:7" s="1" customFormat="1" ht="15" x14ac:dyDescent="0.2">
      <c r="A1" s="122" t="s">
        <v>1067</v>
      </c>
      <c r="B1" s="123"/>
      <c r="C1" s="123"/>
      <c r="D1" s="123"/>
      <c r="E1" s="123"/>
      <c r="F1" s="123"/>
      <c r="G1" s="12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837</v>
      </c>
      <c r="D4" s="13" t="s">
        <v>1</v>
      </c>
      <c r="E4" s="50" t="s">
        <v>6</v>
      </c>
      <c r="F4" s="12" t="s">
        <v>3</v>
      </c>
      <c r="G4" s="12" t="s">
        <v>5</v>
      </c>
    </row>
    <row r="5" spans="1:7" x14ac:dyDescent="0.2">
      <c r="A5" s="16" t="s">
        <v>50</v>
      </c>
      <c r="B5" s="17"/>
      <c r="C5" s="17"/>
      <c r="D5" s="17"/>
      <c r="E5" s="18"/>
      <c r="F5" s="19"/>
      <c r="G5" s="18"/>
    </row>
    <row r="6" spans="1:7" x14ac:dyDescent="0.2">
      <c r="A6" s="20" t="s">
        <v>51</v>
      </c>
      <c r="B6" s="21"/>
      <c r="C6" s="21"/>
      <c r="D6" s="21"/>
      <c r="E6" s="22"/>
      <c r="F6" s="23"/>
      <c r="G6" s="22"/>
    </row>
    <row r="7" spans="1:7" x14ac:dyDescent="0.2">
      <c r="A7" s="21" t="s">
        <v>1068</v>
      </c>
      <c r="B7" s="21" t="s">
        <v>1069</v>
      </c>
      <c r="C7" s="21" t="s">
        <v>52</v>
      </c>
      <c r="D7" s="24">
        <v>500</v>
      </c>
      <c r="E7" s="22">
        <v>5215.1952459000004</v>
      </c>
      <c r="F7" s="23">
        <v>6.9704713353796199</v>
      </c>
      <c r="G7" s="22">
        <v>7.8650000000000002</v>
      </c>
    </row>
    <row r="8" spans="1:7" x14ac:dyDescent="0.2">
      <c r="A8" s="21" t="s">
        <v>1070</v>
      </c>
      <c r="B8" s="21" t="s">
        <v>1071</v>
      </c>
      <c r="C8" s="21" t="s">
        <v>53</v>
      </c>
      <c r="D8" s="24">
        <v>5000</v>
      </c>
      <c r="E8" s="22">
        <v>5052.8427396999996</v>
      </c>
      <c r="F8" s="23">
        <v>6.7534759138594298</v>
      </c>
      <c r="G8" s="22">
        <v>7.45</v>
      </c>
    </row>
    <row r="9" spans="1:7" x14ac:dyDescent="0.2">
      <c r="A9" s="21" t="s">
        <v>57</v>
      </c>
      <c r="B9" s="21" t="s">
        <v>56</v>
      </c>
      <c r="C9" s="21" t="s">
        <v>58</v>
      </c>
      <c r="D9" s="24">
        <v>5000</v>
      </c>
      <c r="E9" s="22">
        <v>5040.6893151000004</v>
      </c>
      <c r="F9" s="23">
        <v>6.73723201620908</v>
      </c>
      <c r="G9" s="22">
        <v>7.9982499999999996</v>
      </c>
    </row>
    <row r="10" spans="1:7" x14ac:dyDescent="0.2">
      <c r="A10" s="21" t="s">
        <v>1072</v>
      </c>
      <c r="B10" s="21" t="s">
        <v>1073</v>
      </c>
      <c r="C10" s="21" t="s">
        <v>52</v>
      </c>
      <c r="D10" s="24">
        <v>5000</v>
      </c>
      <c r="E10" s="22">
        <v>5035.5604110000004</v>
      </c>
      <c r="F10" s="23">
        <v>6.7303768789946004</v>
      </c>
      <c r="G10" s="22">
        <v>8.0138999999999996</v>
      </c>
    </row>
    <row r="11" spans="1:7" x14ac:dyDescent="0.2">
      <c r="A11" s="21" t="s">
        <v>1074</v>
      </c>
      <c r="B11" s="21" t="s">
        <v>1075</v>
      </c>
      <c r="C11" s="21" t="s">
        <v>52</v>
      </c>
      <c r="D11" s="24">
        <v>500</v>
      </c>
      <c r="E11" s="22">
        <v>4942.3083333000004</v>
      </c>
      <c r="F11" s="23">
        <v>6.6057389883838002</v>
      </c>
      <c r="G11" s="22">
        <v>7.75</v>
      </c>
    </row>
    <row r="12" spans="1:7" x14ac:dyDescent="0.2">
      <c r="A12" s="21" t="s">
        <v>1076</v>
      </c>
      <c r="B12" s="21" t="s">
        <v>1077</v>
      </c>
      <c r="C12" s="21" t="s">
        <v>53</v>
      </c>
      <c r="D12" s="24">
        <v>450</v>
      </c>
      <c r="E12" s="22">
        <v>4651.4601148000002</v>
      </c>
      <c r="F12" s="23">
        <v>6.2170001062500404</v>
      </c>
      <c r="G12" s="22">
        <v>7.7275</v>
      </c>
    </row>
    <row r="13" spans="1:7" x14ac:dyDescent="0.2">
      <c r="A13" s="21" t="s">
        <v>1078</v>
      </c>
      <c r="B13" s="21" t="s">
        <v>1079</v>
      </c>
      <c r="C13" s="21" t="s">
        <v>52</v>
      </c>
      <c r="D13" s="24">
        <v>400</v>
      </c>
      <c r="E13" s="22">
        <v>3985.2935301000002</v>
      </c>
      <c r="F13" s="23">
        <v>5.3266221118902601</v>
      </c>
      <c r="G13" s="22">
        <v>7.6401000000000003</v>
      </c>
    </row>
    <row r="14" spans="1:7" x14ac:dyDescent="0.2">
      <c r="A14" s="21" t="s">
        <v>1080</v>
      </c>
      <c r="B14" s="21" t="s">
        <v>1081</v>
      </c>
      <c r="C14" s="21" t="s">
        <v>52</v>
      </c>
      <c r="D14" s="24">
        <v>250</v>
      </c>
      <c r="E14" s="22">
        <v>2693.2323087</v>
      </c>
      <c r="F14" s="23">
        <v>3.5996923839180099</v>
      </c>
      <c r="G14" s="22">
        <v>7.73</v>
      </c>
    </row>
    <row r="15" spans="1:7" x14ac:dyDescent="0.2">
      <c r="A15" s="21" t="s">
        <v>1082</v>
      </c>
      <c r="B15" s="21" t="s">
        <v>1083</v>
      </c>
      <c r="C15" s="21" t="s">
        <v>59</v>
      </c>
      <c r="D15" s="24">
        <v>2500</v>
      </c>
      <c r="E15" s="22">
        <v>2647.0215164000001</v>
      </c>
      <c r="F15" s="23">
        <v>3.5379284445208099</v>
      </c>
      <c r="G15" s="22">
        <v>8.1425000000000001</v>
      </c>
    </row>
    <row r="16" spans="1:7" x14ac:dyDescent="0.2">
      <c r="A16" s="21" t="s">
        <v>1084</v>
      </c>
      <c r="B16" s="21" t="s">
        <v>1085</v>
      </c>
      <c r="C16" s="21" t="s">
        <v>52</v>
      </c>
      <c r="D16" s="24">
        <v>250</v>
      </c>
      <c r="E16" s="22">
        <v>2562.4841256999998</v>
      </c>
      <c r="F16" s="23">
        <v>3.4249383394800801</v>
      </c>
      <c r="G16" s="22">
        <v>7.89</v>
      </c>
    </row>
    <row r="17" spans="1:9" x14ac:dyDescent="0.2">
      <c r="A17" s="21" t="s">
        <v>1086</v>
      </c>
      <c r="B17" s="21" t="s">
        <v>1087</v>
      </c>
      <c r="C17" s="21" t="s">
        <v>52</v>
      </c>
      <c r="D17" s="24">
        <v>250</v>
      </c>
      <c r="E17" s="22">
        <v>2548.2110109</v>
      </c>
      <c r="F17" s="23">
        <v>3.4058613283828998</v>
      </c>
      <c r="G17" s="22">
        <v>8.0549999999999997</v>
      </c>
    </row>
    <row r="18" spans="1:9" x14ac:dyDescent="0.2">
      <c r="A18" s="21" t="s">
        <v>1088</v>
      </c>
      <c r="B18" s="21" t="s">
        <v>1089</v>
      </c>
      <c r="C18" s="21" t="s">
        <v>52</v>
      </c>
      <c r="D18" s="24">
        <v>2500</v>
      </c>
      <c r="E18" s="22">
        <v>2533.4770491999998</v>
      </c>
      <c r="F18" s="23">
        <v>3.3861683633367399</v>
      </c>
      <c r="G18" s="22">
        <v>8.2765000000000004</v>
      </c>
    </row>
    <row r="19" spans="1:9" x14ac:dyDescent="0.2">
      <c r="A19" s="21" t="s">
        <v>1090</v>
      </c>
      <c r="B19" s="21" t="s">
        <v>1091</v>
      </c>
      <c r="C19" s="21" t="s">
        <v>52</v>
      </c>
      <c r="D19" s="24">
        <v>250</v>
      </c>
      <c r="E19" s="22">
        <v>2530.5452869000001</v>
      </c>
      <c r="F19" s="23">
        <v>3.3822498590218002</v>
      </c>
      <c r="G19" s="22">
        <v>8.0500000000000007</v>
      </c>
    </row>
    <row r="20" spans="1:9" x14ac:dyDescent="0.2">
      <c r="A20" s="21" t="s">
        <v>1092</v>
      </c>
      <c r="B20" s="21" t="s">
        <v>1093</v>
      </c>
      <c r="C20" s="21" t="s">
        <v>59</v>
      </c>
      <c r="D20" s="24">
        <v>2500</v>
      </c>
      <c r="E20" s="22">
        <v>2517.7146917999999</v>
      </c>
      <c r="F20" s="23">
        <v>3.3651008758786101</v>
      </c>
      <c r="G20" s="22">
        <v>7.66</v>
      </c>
    </row>
    <row r="21" spans="1:9" x14ac:dyDescent="0.2">
      <c r="A21" s="21" t="s">
        <v>1094</v>
      </c>
      <c r="B21" s="21" t="s">
        <v>1095</v>
      </c>
      <c r="C21" s="21" t="s">
        <v>52</v>
      </c>
      <c r="D21" s="24">
        <v>250</v>
      </c>
      <c r="E21" s="22">
        <v>2517.0061202000002</v>
      </c>
      <c r="F21" s="23">
        <v>3.3641538206306301</v>
      </c>
      <c r="G21" s="22">
        <v>7.64</v>
      </c>
    </row>
    <row r="22" spans="1:9" x14ac:dyDescent="0.2">
      <c r="A22" s="21" t="s">
        <v>1096</v>
      </c>
      <c r="B22" s="21" t="s">
        <v>1097</v>
      </c>
      <c r="C22" s="21" t="s">
        <v>52</v>
      </c>
      <c r="D22" s="24">
        <v>2500</v>
      </c>
      <c r="E22" s="22">
        <v>2503.0011644000001</v>
      </c>
      <c r="F22" s="23">
        <v>3.34543522269627</v>
      </c>
      <c r="G22" s="22">
        <v>7.6986999999999997</v>
      </c>
    </row>
    <row r="23" spans="1:9" x14ac:dyDescent="0.2">
      <c r="A23" s="21" t="s">
        <v>61</v>
      </c>
      <c r="B23" s="21" t="s">
        <v>60</v>
      </c>
      <c r="C23" s="21" t="s">
        <v>52</v>
      </c>
      <c r="D23" s="24">
        <v>250</v>
      </c>
      <c r="E23" s="22">
        <v>2499.0193168999999</v>
      </c>
      <c r="F23" s="23">
        <v>3.3401132064433998</v>
      </c>
      <c r="G23" s="22">
        <v>7.8686999999999996</v>
      </c>
    </row>
    <row r="24" spans="1:9" x14ac:dyDescent="0.2">
      <c r="A24" s="21" t="s">
        <v>63</v>
      </c>
      <c r="B24" s="21" t="s">
        <v>62</v>
      </c>
      <c r="C24" s="21" t="s">
        <v>52</v>
      </c>
      <c r="D24" s="24">
        <v>250</v>
      </c>
      <c r="E24" s="22">
        <v>2467.6554918000002</v>
      </c>
      <c r="F24" s="23">
        <v>3.29819327180638</v>
      </c>
      <c r="G24" s="22">
        <v>7.86</v>
      </c>
    </row>
    <row r="25" spans="1:9" x14ac:dyDescent="0.2">
      <c r="A25" s="21" t="s">
        <v>65</v>
      </c>
      <c r="B25" s="21" t="s">
        <v>64</v>
      </c>
      <c r="C25" s="21" t="s">
        <v>59</v>
      </c>
      <c r="D25" s="24">
        <v>1000</v>
      </c>
      <c r="E25" s="22">
        <v>1055.3956556999999</v>
      </c>
      <c r="F25" s="23">
        <v>1.4106097315003701</v>
      </c>
      <c r="G25" s="22">
        <v>7.6512000000000002</v>
      </c>
    </row>
    <row r="26" spans="1:9" x14ac:dyDescent="0.2">
      <c r="A26" s="21" t="s">
        <v>1098</v>
      </c>
      <c r="B26" s="21" t="s">
        <v>1099</v>
      </c>
      <c r="C26" s="21" t="s">
        <v>52</v>
      </c>
      <c r="D26" s="24">
        <v>100</v>
      </c>
      <c r="E26" s="22">
        <v>1030.1528033</v>
      </c>
      <c r="F26" s="23">
        <v>1.37687090279291</v>
      </c>
      <c r="G26" s="22">
        <v>7.7</v>
      </c>
    </row>
    <row r="27" spans="1:9" x14ac:dyDescent="0.2">
      <c r="A27" s="21" t="s">
        <v>67</v>
      </c>
      <c r="B27" s="21" t="s">
        <v>66</v>
      </c>
      <c r="C27" s="21" t="s">
        <v>52</v>
      </c>
      <c r="D27" s="24">
        <v>1000</v>
      </c>
      <c r="E27" s="22">
        <v>1004.7486959</v>
      </c>
      <c r="F27" s="23">
        <v>1.34291654555732</v>
      </c>
      <c r="G27" s="22">
        <v>8.3148999999999997</v>
      </c>
    </row>
    <row r="28" spans="1:9" x14ac:dyDescent="0.2">
      <c r="A28" s="21" t="s">
        <v>1100</v>
      </c>
      <c r="B28" s="21" t="s">
        <v>1101</v>
      </c>
      <c r="C28" s="21" t="s">
        <v>52</v>
      </c>
      <c r="D28" s="24">
        <v>18</v>
      </c>
      <c r="E28" s="22">
        <v>181.39157510000001</v>
      </c>
      <c r="F28" s="23">
        <v>0.24244246190167501</v>
      </c>
      <c r="G28" s="22">
        <v>7.96</v>
      </c>
    </row>
    <row r="29" spans="1:9" x14ac:dyDescent="0.2">
      <c r="A29" s="20" t="s">
        <v>24</v>
      </c>
      <c r="B29" s="20"/>
      <c r="C29" s="20"/>
      <c r="D29" s="20"/>
      <c r="E29" s="25">
        <f>SUM(E6:E28)</f>
        <v>65214.406502799997</v>
      </c>
      <c r="F29" s="26">
        <f>SUM(F6:F28)</f>
        <v>87.163592108834749</v>
      </c>
      <c r="G29" s="25"/>
      <c r="H29" s="14"/>
      <c r="I29" s="14"/>
    </row>
    <row r="30" spans="1:9" x14ac:dyDescent="0.2">
      <c r="A30" s="21"/>
      <c r="B30" s="21"/>
      <c r="C30" s="21"/>
      <c r="D30" s="21"/>
      <c r="E30" s="22"/>
      <c r="F30" s="23"/>
      <c r="G30" s="22"/>
    </row>
    <row r="31" spans="1:9" x14ac:dyDescent="0.2">
      <c r="A31" s="20" t="s">
        <v>23</v>
      </c>
      <c r="B31" s="21"/>
      <c r="C31" s="21"/>
      <c r="D31" s="21"/>
      <c r="E31" s="22"/>
      <c r="F31" s="23"/>
      <c r="G31" s="22"/>
    </row>
    <row r="32" spans="1:9" x14ac:dyDescent="0.2">
      <c r="A32" s="20" t="s">
        <v>25</v>
      </c>
      <c r="B32" s="21"/>
      <c r="C32" s="21"/>
      <c r="D32" s="21"/>
      <c r="E32" s="22"/>
      <c r="F32" s="23"/>
      <c r="G32" s="22"/>
    </row>
    <row r="33" spans="1:9" x14ac:dyDescent="0.2">
      <c r="A33" s="21" t="s">
        <v>43</v>
      </c>
      <c r="B33" s="21" t="s">
        <v>42</v>
      </c>
      <c r="C33" s="21" t="s">
        <v>47</v>
      </c>
      <c r="D33" s="24">
        <v>1500000</v>
      </c>
      <c r="E33" s="22">
        <v>1418.4839999999999</v>
      </c>
      <c r="F33" s="23">
        <v>1.8959025684547099</v>
      </c>
      <c r="G33" s="22">
        <v>7.0625</v>
      </c>
    </row>
    <row r="34" spans="1:9" x14ac:dyDescent="0.2">
      <c r="A34" s="20" t="s">
        <v>24</v>
      </c>
      <c r="B34" s="20"/>
      <c r="C34" s="20"/>
      <c r="D34" s="20"/>
      <c r="E34" s="25">
        <f>SUM(E32:E33)</f>
        <v>1418.4839999999999</v>
      </c>
      <c r="F34" s="26">
        <f>SUM(F32:F33)</f>
        <v>1.8959025684547099</v>
      </c>
      <c r="G34" s="25"/>
      <c r="H34" s="14"/>
      <c r="I34" s="14"/>
    </row>
    <row r="35" spans="1:9" x14ac:dyDescent="0.2">
      <c r="A35" s="21"/>
      <c r="B35" s="21"/>
      <c r="C35" s="21"/>
      <c r="D35" s="21"/>
      <c r="E35" s="22"/>
      <c r="F35" s="23"/>
      <c r="G35" s="22"/>
    </row>
    <row r="36" spans="1:9" x14ac:dyDescent="0.2">
      <c r="A36" s="20" t="s">
        <v>44</v>
      </c>
      <c r="B36" s="21"/>
      <c r="C36" s="21"/>
      <c r="D36" s="21"/>
      <c r="E36" s="22"/>
      <c r="F36" s="23"/>
      <c r="G36" s="22"/>
    </row>
    <row r="37" spans="1:9" x14ac:dyDescent="0.2">
      <c r="A37" s="21" t="s">
        <v>46</v>
      </c>
      <c r="B37" s="21" t="s">
        <v>45</v>
      </c>
      <c r="C37" s="21" t="s">
        <v>47</v>
      </c>
      <c r="D37" s="24">
        <v>4500000</v>
      </c>
      <c r="E37" s="22">
        <v>4700.4709999999995</v>
      </c>
      <c r="F37" s="23">
        <v>6.2825065646471101</v>
      </c>
      <c r="G37" s="22">
        <v>7.1749904631125103</v>
      </c>
    </row>
    <row r="38" spans="1:9" x14ac:dyDescent="0.2">
      <c r="A38" s="21" t="s">
        <v>1102</v>
      </c>
      <c r="B38" s="21" t="s">
        <v>1103</v>
      </c>
      <c r="C38" s="21" t="s">
        <v>47</v>
      </c>
      <c r="D38" s="24">
        <v>128000</v>
      </c>
      <c r="E38" s="22">
        <v>129.33616359999999</v>
      </c>
      <c r="F38" s="23">
        <v>0.17286678225719801</v>
      </c>
      <c r="G38" s="22">
        <v>7.5991145000000104</v>
      </c>
    </row>
    <row r="39" spans="1:9" x14ac:dyDescent="0.2">
      <c r="A39" s="20" t="s">
        <v>24</v>
      </c>
      <c r="B39" s="20"/>
      <c r="C39" s="20"/>
      <c r="D39" s="20"/>
      <c r="E39" s="25">
        <f>SUM(E37:E38)</f>
        <v>4829.8071635999995</v>
      </c>
      <c r="F39" s="26">
        <f>SUM(F37:F38)</f>
        <v>6.4553733469043078</v>
      </c>
      <c r="G39" s="25"/>
      <c r="H39" s="14"/>
      <c r="I39" s="14"/>
    </row>
    <row r="40" spans="1:9" x14ac:dyDescent="0.2">
      <c r="A40" s="21"/>
      <c r="B40" s="21"/>
      <c r="C40" s="21"/>
      <c r="D40" s="21"/>
      <c r="E40" s="22"/>
      <c r="F40" s="23"/>
      <c r="G40" s="22"/>
    </row>
    <row r="41" spans="1:9" x14ac:dyDescent="0.2">
      <c r="A41" s="20" t="s">
        <v>908</v>
      </c>
      <c r="B41" s="21"/>
      <c r="C41" s="21"/>
      <c r="D41" s="21"/>
      <c r="E41" s="22"/>
      <c r="F41" s="23"/>
      <c r="G41" s="22"/>
    </row>
    <row r="42" spans="1:9" x14ac:dyDescent="0.2">
      <c r="A42" s="21" t="s">
        <v>909</v>
      </c>
      <c r="B42" s="21" t="s">
        <v>910</v>
      </c>
      <c r="C42" s="21" t="s">
        <v>911</v>
      </c>
      <c r="D42" s="24">
        <v>1894.1759999999999</v>
      </c>
      <c r="E42" s="22">
        <v>192.9330334</v>
      </c>
      <c r="F42" s="23">
        <v>0.25786842400958998</v>
      </c>
      <c r="G42" s="22">
        <v>6.95</v>
      </c>
    </row>
    <row r="43" spans="1:9" x14ac:dyDescent="0.2">
      <c r="A43" s="20" t="s">
        <v>24</v>
      </c>
      <c r="B43" s="20"/>
      <c r="C43" s="20"/>
      <c r="D43" s="20"/>
      <c r="E43" s="25">
        <f>SUM(E42:E42)</f>
        <v>192.9330334</v>
      </c>
      <c r="F43" s="26">
        <f>SUM(F42:F42)</f>
        <v>0.25786842400958998</v>
      </c>
      <c r="G43" s="25"/>
      <c r="H43" s="14"/>
      <c r="I43" s="14"/>
    </row>
    <row r="44" spans="1:9" x14ac:dyDescent="0.2">
      <c r="A44" s="21"/>
      <c r="B44" s="21"/>
      <c r="C44" s="21"/>
      <c r="D44" s="21"/>
      <c r="E44" s="22"/>
      <c r="F44" s="23"/>
      <c r="G44" s="22"/>
    </row>
    <row r="45" spans="1:9" x14ac:dyDescent="0.2">
      <c r="A45" s="20" t="s">
        <v>27</v>
      </c>
      <c r="B45" s="20"/>
      <c r="C45" s="20"/>
      <c r="D45" s="20"/>
      <c r="E45" s="25">
        <f>E29+E34+E39+E43</f>
        <v>71655.630699799993</v>
      </c>
      <c r="F45" s="26">
        <f>F29+F34+F39+F43</f>
        <v>95.772736448203361</v>
      </c>
      <c r="G45" s="25"/>
      <c r="H45" s="14"/>
      <c r="I45" s="14"/>
    </row>
    <row r="46" spans="1:9" x14ac:dyDescent="0.2">
      <c r="A46" s="20"/>
      <c r="B46" s="20"/>
      <c r="C46" s="20"/>
      <c r="D46" s="20"/>
      <c r="E46" s="25"/>
      <c r="F46" s="26"/>
      <c r="G46" s="25"/>
      <c r="H46" s="14"/>
      <c r="I46" s="14"/>
    </row>
    <row r="47" spans="1:9" x14ac:dyDescent="0.2">
      <c r="A47" s="20" t="s">
        <v>29</v>
      </c>
      <c r="B47" s="20"/>
      <c r="C47" s="20"/>
      <c r="D47" s="20"/>
      <c r="E47" s="25">
        <f>E49-(E29+E34+E39+E43)</f>
        <v>3162.7710262000037</v>
      </c>
      <c r="F47" s="26">
        <f>F49-(F29+F34+F39+F43)</f>
        <v>4.2272635517966393</v>
      </c>
      <c r="G47" s="25"/>
      <c r="H47" s="14"/>
      <c r="I47" s="14"/>
    </row>
    <row r="48" spans="1:9" x14ac:dyDescent="0.2">
      <c r="A48" s="20"/>
      <c r="B48" s="20"/>
      <c r="C48" s="20"/>
      <c r="D48" s="20"/>
      <c r="E48" s="25"/>
      <c r="F48" s="26"/>
      <c r="G48" s="25"/>
      <c r="H48" s="14"/>
      <c r="I48" s="14"/>
    </row>
    <row r="49" spans="1:9" x14ac:dyDescent="0.2">
      <c r="A49" s="27" t="s">
        <v>28</v>
      </c>
      <c r="B49" s="27"/>
      <c r="C49" s="27"/>
      <c r="D49" s="27"/>
      <c r="E49" s="28">
        <v>74818.401725999996</v>
      </c>
      <c r="F49" s="29">
        <v>100</v>
      </c>
      <c r="G49" s="28"/>
      <c r="H49" s="14"/>
      <c r="I49" s="14"/>
    </row>
    <row r="51" spans="1:9" x14ac:dyDescent="0.2">
      <c r="A51" s="14" t="s">
        <v>30</v>
      </c>
    </row>
    <row r="52" spans="1:9" x14ac:dyDescent="0.2">
      <c r="A52" s="14" t="s">
        <v>913</v>
      </c>
    </row>
    <row r="54" spans="1:9" x14ac:dyDescent="0.2">
      <c r="A54" s="14" t="s">
        <v>31</v>
      </c>
    </row>
    <row r="55" spans="1:9" x14ac:dyDescent="0.2">
      <c r="A55" s="14" t="s">
        <v>32</v>
      </c>
    </row>
    <row r="56" spans="1:9" x14ac:dyDescent="0.2">
      <c r="A56" s="14" t="s">
        <v>33</v>
      </c>
      <c r="B56" s="14"/>
      <c r="C56" s="30" t="s">
        <v>834</v>
      </c>
      <c r="D56" s="14" t="s">
        <v>1034</v>
      </c>
    </row>
    <row r="57" spans="1:9" x14ac:dyDescent="0.2">
      <c r="A57" s="7" t="s">
        <v>54</v>
      </c>
      <c r="C57" s="31">
        <v>86.237499999999997</v>
      </c>
      <c r="D57" s="31">
        <v>89.134</v>
      </c>
    </row>
    <row r="58" spans="1:9" x14ac:dyDescent="0.2">
      <c r="A58" s="7" t="s">
        <v>68</v>
      </c>
      <c r="C58" s="31">
        <v>14.8186</v>
      </c>
      <c r="D58" s="31">
        <v>14.859</v>
      </c>
    </row>
    <row r="59" spans="1:9" x14ac:dyDescent="0.2">
      <c r="A59" s="7" t="s">
        <v>69</v>
      </c>
      <c r="C59" s="31">
        <v>11.932499999999999</v>
      </c>
      <c r="D59" s="31">
        <v>11.8483</v>
      </c>
    </row>
    <row r="60" spans="1:9" x14ac:dyDescent="0.2">
      <c r="A60" s="7" t="s">
        <v>1104</v>
      </c>
      <c r="C60" s="31">
        <v>12.528499999999999</v>
      </c>
      <c r="D60" s="31">
        <v>12.448399999999999</v>
      </c>
    </row>
    <row r="61" spans="1:9" x14ac:dyDescent="0.2">
      <c r="A61" s="7" t="s">
        <v>1105</v>
      </c>
      <c r="C61" s="31">
        <v>16.683800000000002</v>
      </c>
      <c r="D61" s="31">
        <v>16.192299999999999</v>
      </c>
    </row>
    <row r="62" spans="1:9" x14ac:dyDescent="0.2">
      <c r="A62" s="7" t="s">
        <v>55</v>
      </c>
      <c r="C62" s="31">
        <v>92.492699999999999</v>
      </c>
      <c r="D62" s="31">
        <v>95.85</v>
      </c>
    </row>
    <row r="63" spans="1:9" x14ac:dyDescent="0.2">
      <c r="A63" s="7" t="s">
        <v>70</v>
      </c>
      <c r="C63" s="31">
        <v>16.540099999999999</v>
      </c>
      <c r="D63" s="31">
        <v>16.6221</v>
      </c>
    </row>
    <row r="64" spans="1:9" x14ac:dyDescent="0.2">
      <c r="A64" s="7" t="s">
        <v>71</v>
      </c>
      <c r="C64" s="31">
        <v>13.4329</v>
      </c>
      <c r="D64" s="31">
        <v>13.3904</v>
      </c>
    </row>
    <row r="65" spans="1:4" x14ac:dyDescent="0.2">
      <c r="A65" s="7" t="s">
        <v>1106</v>
      </c>
      <c r="C65" s="31">
        <v>14.4565</v>
      </c>
      <c r="D65" s="31">
        <v>14.450900000000001</v>
      </c>
    </row>
    <row r="66" spans="1:4" x14ac:dyDescent="0.2">
      <c r="A66" s="7" t="s">
        <v>1107</v>
      </c>
      <c r="C66" s="31">
        <v>18.692900000000002</v>
      </c>
      <c r="D66" s="31">
        <v>18.12</v>
      </c>
    </row>
    <row r="67" spans="1:4" x14ac:dyDescent="0.2">
      <c r="C67" s="31"/>
      <c r="D67" s="31"/>
    </row>
    <row r="68" spans="1:4" x14ac:dyDescent="0.2">
      <c r="A68" s="7" t="s">
        <v>948</v>
      </c>
      <c r="C68" s="31"/>
      <c r="D68" s="31"/>
    </row>
    <row r="70" spans="1:4" x14ac:dyDescent="0.2">
      <c r="A70" s="14" t="s">
        <v>35</v>
      </c>
    </row>
    <row r="71" spans="1:4" x14ac:dyDescent="0.2">
      <c r="A71" s="124" t="s">
        <v>36</v>
      </c>
      <c r="B71" s="125"/>
      <c r="C71" s="32" t="s">
        <v>37</v>
      </c>
    </row>
    <row r="72" spans="1:4" x14ac:dyDescent="0.2">
      <c r="A72" s="120" t="s">
        <v>68</v>
      </c>
      <c r="B72" s="121"/>
      <c r="C72" s="33">
        <v>0.45</v>
      </c>
    </row>
    <row r="73" spans="1:4" x14ac:dyDescent="0.2">
      <c r="A73" s="120" t="s">
        <v>69</v>
      </c>
      <c r="B73" s="121"/>
      <c r="C73" s="33">
        <v>0.48</v>
      </c>
    </row>
    <row r="74" spans="1:4" x14ac:dyDescent="0.2">
      <c r="A74" s="120" t="s">
        <v>1104</v>
      </c>
      <c r="B74" s="121"/>
      <c r="C74" s="33">
        <v>0.5</v>
      </c>
    </row>
    <row r="75" spans="1:4" x14ac:dyDescent="0.2">
      <c r="A75" s="120" t="s">
        <v>1105</v>
      </c>
      <c r="B75" s="121"/>
      <c r="C75" s="33">
        <v>1.05</v>
      </c>
    </row>
    <row r="76" spans="1:4" x14ac:dyDescent="0.2">
      <c r="A76" s="120" t="s">
        <v>70</v>
      </c>
      <c r="B76" s="121"/>
      <c r="C76" s="33">
        <v>0.51</v>
      </c>
    </row>
    <row r="77" spans="1:4" x14ac:dyDescent="0.2">
      <c r="A77" s="120" t="s">
        <v>71</v>
      </c>
      <c r="B77" s="121"/>
      <c r="C77" s="33">
        <v>0.52500000000000002</v>
      </c>
    </row>
    <row r="78" spans="1:4" x14ac:dyDescent="0.2">
      <c r="A78" s="120" t="s">
        <v>1106</v>
      </c>
      <c r="B78" s="121"/>
      <c r="C78" s="33">
        <v>0.53</v>
      </c>
    </row>
    <row r="79" spans="1:4" x14ac:dyDescent="0.2">
      <c r="A79" s="120" t="s">
        <v>1107</v>
      </c>
      <c r="B79" s="121"/>
      <c r="C79" s="33">
        <v>1.25</v>
      </c>
    </row>
    <row r="80" spans="1:4" x14ac:dyDescent="0.2">
      <c r="A80" s="7" t="s">
        <v>38</v>
      </c>
    </row>
    <row r="81" spans="1:5" x14ac:dyDescent="0.2">
      <c r="A81" s="7" t="s">
        <v>39</v>
      </c>
    </row>
    <row r="83" spans="1:5" x14ac:dyDescent="0.2">
      <c r="A83" s="14" t="s">
        <v>949</v>
      </c>
      <c r="D83" s="34">
        <v>2.2852504385920001</v>
      </c>
      <c r="E83" s="10" t="s">
        <v>40</v>
      </c>
    </row>
    <row r="85" spans="1:5" x14ac:dyDescent="0.2">
      <c r="A85" s="14" t="s">
        <v>820</v>
      </c>
      <c r="D85" s="30" t="s">
        <v>41</v>
      </c>
    </row>
    <row r="86" spans="1:5" x14ac:dyDescent="0.2">
      <c r="A86" s="14"/>
      <c r="D86" s="30"/>
    </row>
    <row r="87" spans="1:5" x14ac:dyDescent="0.2">
      <c r="A87" s="14" t="s">
        <v>1258</v>
      </c>
      <c r="D87" s="30"/>
    </row>
    <row r="88" spans="1:5" x14ac:dyDescent="0.2">
      <c r="A88" s="14"/>
      <c r="D88" s="30"/>
    </row>
    <row r="89" spans="1:5" x14ac:dyDescent="0.2">
      <c r="A89" s="7" t="s">
        <v>1265</v>
      </c>
    </row>
    <row r="91" spans="1:5" ht="54.75" customHeight="1" x14ac:dyDescent="0.2">
      <c r="A91" s="90" t="s">
        <v>2</v>
      </c>
      <c r="B91" s="91" t="s">
        <v>1266</v>
      </c>
      <c r="C91" s="86" t="s">
        <v>1262</v>
      </c>
      <c r="D91" s="86" t="s">
        <v>1263</v>
      </c>
      <c r="E91" s="86" t="s">
        <v>1264</v>
      </c>
    </row>
    <row r="92" spans="1:5" ht="23.25" customHeight="1" x14ac:dyDescent="0.2">
      <c r="A92" s="92" t="s">
        <v>1259</v>
      </c>
      <c r="B92" s="92" t="s">
        <v>1260</v>
      </c>
      <c r="C92" s="93">
        <f>53460000/100000</f>
        <v>534.6</v>
      </c>
      <c r="D92" s="94">
        <f>C92/E49</f>
        <v>7.1453009910290854E-3</v>
      </c>
      <c r="E92" s="93">
        <f>224422415.43/100000</f>
        <v>2244.2241543</v>
      </c>
    </row>
    <row r="93" spans="1:5" x14ac:dyDescent="0.2">
      <c r="A93" s="55"/>
      <c r="B93" s="55"/>
      <c r="C93" s="9"/>
      <c r="D93" s="89"/>
      <c r="E93" s="9"/>
    </row>
    <row r="94" spans="1:5" x14ac:dyDescent="0.2">
      <c r="A94" s="55" t="s">
        <v>1261</v>
      </c>
      <c r="B94" s="55"/>
      <c r="C94" s="9"/>
      <c r="D94" s="89"/>
      <c r="E94" s="9"/>
    </row>
    <row r="96" spans="1:5" x14ac:dyDescent="0.2">
      <c r="A96" s="14" t="s">
        <v>1267</v>
      </c>
    </row>
    <row r="97" spans="1:1" x14ac:dyDescent="0.2">
      <c r="A97" s="52" t="s">
        <v>1108</v>
      </c>
    </row>
    <row r="99" spans="1:1" x14ac:dyDescent="0.2">
      <c r="A99" s="14" t="s">
        <v>1268</v>
      </c>
    </row>
    <row r="100" spans="1:1" x14ac:dyDescent="0.2">
      <c r="A100" s="53"/>
    </row>
    <row r="101" spans="1:1" x14ac:dyDescent="0.2">
      <c r="A101" s="53" t="s">
        <v>789</v>
      </c>
    </row>
    <row r="102" spans="1:1" x14ac:dyDescent="0.2">
      <c r="A102" s="54"/>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3" t="s">
        <v>1110</v>
      </c>
    </row>
    <row r="116" spans="1:1" x14ac:dyDescent="0.2">
      <c r="A116" s="55"/>
    </row>
    <row r="117" spans="1:1" x14ac:dyDescent="0.2">
      <c r="A117" s="53" t="s">
        <v>790</v>
      </c>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5"/>
    </row>
    <row r="129" spans="1:1" x14ac:dyDescent="0.2">
      <c r="A129" s="55"/>
    </row>
    <row r="130" spans="1:1" x14ac:dyDescent="0.2">
      <c r="A130" s="55"/>
    </row>
    <row r="131" spans="1:1" x14ac:dyDescent="0.2">
      <c r="A131" s="55"/>
    </row>
    <row r="132" spans="1:1" x14ac:dyDescent="0.2">
      <c r="A132" s="55"/>
    </row>
    <row r="133" spans="1:1" x14ac:dyDescent="0.2">
      <c r="A133" s="54"/>
    </row>
    <row r="134" spans="1:1" x14ac:dyDescent="0.2">
      <c r="A134" s="54"/>
    </row>
  </sheetData>
  <mergeCells count="10">
    <mergeCell ref="A76:B76"/>
    <mergeCell ref="A77:B77"/>
    <mergeCell ref="A78:B78"/>
    <mergeCell ref="A79:B79"/>
    <mergeCell ref="A1:G1"/>
    <mergeCell ref="A71:B71"/>
    <mergeCell ref="A72:B72"/>
    <mergeCell ref="A73:B73"/>
    <mergeCell ref="A74:B74"/>
    <mergeCell ref="A75:B75"/>
  </mergeCells>
  <conditionalFormatting sqref="F2:F3 F5:F65548">
    <cfRule type="cellIs" dxfId="71" priority="2" stopIfTrue="1" operator="between">
      <formula>0.009</formula>
      <formula>-0.009</formula>
    </cfRule>
  </conditionalFormatting>
  <hyperlinks>
    <hyperlink ref="A97"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7"/>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42578125" style="7" bestFit="1" customWidth="1"/>
    <col min="5" max="5" width="23" style="10" customWidth="1"/>
    <col min="6" max="6" width="13.5703125" style="11" bestFit="1" customWidth="1"/>
    <col min="7" max="7" width="7.5703125" style="10" customWidth="1"/>
    <col min="8" max="16384" width="9.140625" style="7"/>
  </cols>
  <sheetData>
    <row r="1" spans="1:7" s="1" customFormat="1" ht="15" x14ac:dyDescent="0.2">
      <c r="A1" s="122" t="s">
        <v>1111</v>
      </c>
      <c r="B1" s="123"/>
      <c r="C1" s="123"/>
      <c r="D1" s="123"/>
      <c r="E1" s="123"/>
      <c r="F1" s="123"/>
      <c r="G1" s="12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837</v>
      </c>
      <c r="D4" s="13" t="s">
        <v>1</v>
      </c>
      <c r="E4" s="50" t="s">
        <v>6</v>
      </c>
      <c r="F4" s="12" t="s">
        <v>3</v>
      </c>
      <c r="G4" s="12" t="s">
        <v>5</v>
      </c>
    </row>
    <row r="5" spans="1:7" x14ac:dyDescent="0.2">
      <c r="A5" s="16" t="s">
        <v>50</v>
      </c>
      <c r="B5" s="17"/>
      <c r="C5" s="17"/>
      <c r="D5" s="17"/>
      <c r="E5" s="18"/>
      <c r="F5" s="19"/>
      <c r="G5" s="18"/>
    </row>
    <row r="6" spans="1:7" x14ac:dyDescent="0.2">
      <c r="A6" s="20" t="s">
        <v>51</v>
      </c>
      <c r="B6" s="21"/>
      <c r="C6" s="21"/>
      <c r="D6" s="21"/>
      <c r="E6" s="22"/>
      <c r="F6" s="23"/>
      <c r="G6" s="22"/>
    </row>
    <row r="7" spans="1:7" x14ac:dyDescent="0.2">
      <c r="A7" s="21" t="s">
        <v>1112</v>
      </c>
      <c r="B7" s="21" t="s">
        <v>1113</v>
      </c>
      <c r="C7" s="21" t="s">
        <v>59</v>
      </c>
      <c r="D7" s="24">
        <v>500</v>
      </c>
      <c r="E7" s="22">
        <v>5156.2373224000003</v>
      </c>
      <c r="F7" s="23">
        <v>8.0828271767334794</v>
      </c>
      <c r="G7" s="22">
        <v>7.77</v>
      </c>
    </row>
    <row r="8" spans="1:7" x14ac:dyDescent="0.2">
      <c r="A8" s="21" t="s">
        <v>1114</v>
      </c>
      <c r="B8" s="21" t="s">
        <v>1115</v>
      </c>
      <c r="C8" s="21" t="s">
        <v>52</v>
      </c>
      <c r="D8" s="24">
        <v>500</v>
      </c>
      <c r="E8" s="22">
        <v>5139.5911475000003</v>
      </c>
      <c r="F8" s="23">
        <v>8.0567329249646793</v>
      </c>
      <c r="G8" s="22">
        <v>7.47</v>
      </c>
    </row>
    <row r="9" spans="1:7" x14ac:dyDescent="0.2">
      <c r="A9" s="21" t="s">
        <v>1070</v>
      </c>
      <c r="B9" s="21" t="s">
        <v>1071</v>
      </c>
      <c r="C9" s="21" t="s">
        <v>53</v>
      </c>
      <c r="D9" s="24">
        <v>5000</v>
      </c>
      <c r="E9" s="22">
        <v>5052.8427396999996</v>
      </c>
      <c r="F9" s="23">
        <v>7.9207476426236001</v>
      </c>
      <c r="G9" s="22">
        <v>7.45</v>
      </c>
    </row>
    <row r="10" spans="1:7" x14ac:dyDescent="0.2">
      <c r="A10" s="21" t="s">
        <v>1116</v>
      </c>
      <c r="B10" s="21" t="s">
        <v>1117</v>
      </c>
      <c r="C10" s="21" t="s">
        <v>1118</v>
      </c>
      <c r="D10" s="24">
        <v>500</v>
      </c>
      <c r="E10" s="22">
        <v>4908.4636612000004</v>
      </c>
      <c r="F10" s="23">
        <v>7.6944215318408702</v>
      </c>
      <c r="G10" s="22">
        <v>7.585</v>
      </c>
    </row>
    <row r="11" spans="1:7" x14ac:dyDescent="0.2">
      <c r="A11" s="21" t="s">
        <v>1119</v>
      </c>
      <c r="B11" s="21" t="s">
        <v>1120</v>
      </c>
      <c r="C11" s="21" t="s">
        <v>53</v>
      </c>
      <c r="D11" s="24">
        <v>350</v>
      </c>
      <c r="E11" s="22">
        <v>3570.8356011000001</v>
      </c>
      <c r="F11" s="23">
        <v>5.59757924927791</v>
      </c>
      <c r="G11" s="22">
        <v>7.6696</v>
      </c>
    </row>
    <row r="12" spans="1:7" x14ac:dyDescent="0.2">
      <c r="A12" s="21" t="s">
        <v>1121</v>
      </c>
      <c r="B12" s="21" t="s">
        <v>1122</v>
      </c>
      <c r="C12" s="21" t="s">
        <v>1123</v>
      </c>
      <c r="D12" s="24">
        <v>3000</v>
      </c>
      <c r="E12" s="22">
        <v>3050.8160656</v>
      </c>
      <c r="F12" s="23">
        <v>4.7824057475246304</v>
      </c>
      <c r="G12" s="22">
        <v>8.2149999999999999</v>
      </c>
    </row>
    <row r="13" spans="1:7" x14ac:dyDescent="0.2">
      <c r="A13" s="21" t="s">
        <v>1124</v>
      </c>
      <c r="B13" s="21" t="s">
        <v>1125</v>
      </c>
      <c r="C13" s="21" t="s">
        <v>52</v>
      </c>
      <c r="D13" s="24">
        <v>25</v>
      </c>
      <c r="E13" s="22">
        <v>2698.0375819999999</v>
      </c>
      <c r="F13" s="23">
        <v>4.2293963850149803</v>
      </c>
      <c r="G13" s="22">
        <v>8.0500000000000007</v>
      </c>
    </row>
    <row r="14" spans="1:7" x14ac:dyDescent="0.2">
      <c r="A14" s="21" t="s">
        <v>1126</v>
      </c>
      <c r="B14" s="21" t="s">
        <v>1127</v>
      </c>
      <c r="C14" s="21" t="s">
        <v>52</v>
      </c>
      <c r="D14" s="24">
        <v>250</v>
      </c>
      <c r="E14" s="22">
        <v>2626.0178279000002</v>
      </c>
      <c r="F14" s="23">
        <v>4.11649948184641</v>
      </c>
      <c r="G14" s="22">
        <v>7.91</v>
      </c>
    </row>
    <row r="15" spans="1:7" x14ac:dyDescent="0.2">
      <c r="A15" s="21" t="s">
        <v>1128</v>
      </c>
      <c r="B15" s="21" t="s">
        <v>1129</v>
      </c>
      <c r="C15" s="21" t="s">
        <v>58</v>
      </c>
      <c r="D15" s="24">
        <v>250</v>
      </c>
      <c r="E15" s="22">
        <v>2605.4192076999998</v>
      </c>
      <c r="F15" s="23">
        <v>4.0842094461584804</v>
      </c>
      <c r="G15" s="22">
        <v>7.77</v>
      </c>
    </row>
    <row r="16" spans="1:7" x14ac:dyDescent="0.2">
      <c r="A16" s="21" t="s">
        <v>1130</v>
      </c>
      <c r="B16" s="21" t="s">
        <v>1131</v>
      </c>
      <c r="C16" s="21" t="s">
        <v>58</v>
      </c>
      <c r="D16" s="24">
        <v>250</v>
      </c>
      <c r="E16" s="22">
        <v>2586.3189478999998</v>
      </c>
      <c r="F16" s="23">
        <v>4.05426821394959</v>
      </c>
      <c r="G16" s="22">
        <v>7.4661999999999997</v>
      </c>
    </row>
    <row r="17" spans="1:9" x14ac:dyDescent="0.2">
      <c r="A17" s="21" t="s">
        <v>1132</v>
      </c>
      <c r="B17" s="21" t="s">
        <v>1133</v>
      </c>
      <c r="C17" s="21" t="s">
        <v>58</v>
      </c>
      <c r="D17" s="24">
        <v>2500</v>
      </c>
      <c r="E17" s="22">
        <v>2562.3774862999999</v>
      </c>
      <c r="F17" s="23">
        <v>4.0167379987225802</v>
      </c>
      <c r="G17" s="22">
        <v>7.6601999999999997</v>
      </c>
    </row>
    <row r="18" spans="1:9" x14ac:dyDescent="0.2">
      <c r="A18" s="21" t="s">
        <v>1134</v>
      </c>
      <c r="B18" s="21" t="s">
        <v>1135</v>
      </c>
      <c r="C18" s="21" t="s">
        <v>52</v>
      </c>
      <c r="D18" s="24">
        <v>250</v>
      </c>
      <c r="E18" s="22">
        <v>2534.1624726999999</v>
      </c>
      <c r="F18" s="23">
        <v>3.9725086383463202</v>
      </c>
      <c r="G18" s="22">
        <v>7.6249000000000002</v>
      </c>
    </row>
    <row r="19" spans="1:9" x14ac:dyDescent="0.2">
      <c r="A19" s="21" t="s">
        <v>1053</v>
      </c>
      <c r="B19" s="21" t="s">
        <v>1054</v>
      </c>
      <c r="C19" s="21" t="s">
        <v>52</v>
      </c>
      <c r="D19" s="24">
        <v>250</v>
      </c>
      <c r="E19" s="22">
        <v>2495.6856966999999</v>
      </c>
      <c r="F19" s="23">
        <v>3.9121931192419401</v>
      </c>
      <c r="G19" s="22">
        <v>7.7549000000000001</v>
      </c>
    </row>
    <row r="20" spans="1:9" x14ac:dyDescent="0.2">
      <c r="A20" s="21" t="s">
        <v>1136</v>
      </c>
      <c r="B20" s="21" t="s">
        <v>1137</v>
      </c>
      <c r="C20" s="21" t="s">
        <v>52</v>
      </c>
      <c r="D20" s="24">
        <v>250</v>
      </c>
      <c r="E20" s="22">
        <v>2484.9794520999999</v>
      </c>
      <c r="F20" s="23">
        <v>3.89541019801415</v>
      </c>
      <c r="G20" s="22">
        <v>7.5724999999999998</v>
      </c>
    </row>
    <row r="21" spans="1:9" x14ac:dyDescent="0.2">
      <c r="A21" s="21" t="s">
        <v>1138</v>
      </c>
      <c r="B21" s="21" t="s">
        <v>1139</v>
      </c>
      <c r="C21" s="21" t="s">
        <v>52</v>
      </c>
      <c r="D21" s="24">
        <v>250</v>
      </c>
      <c r="E21" s="22">
        <v>2461.820929</v>
      </c>
      <c r="F21" s="23">
        <v>3.8591073034455698</v>
      </c>
      <c r="G21" s="22">
        <v>7.6749999999999998</v>
      </c>
    </row>
    <row r="22" spans="1:9" x14ac:dyDescent="0.2">
      <c r="A22" s="21" t="s">
        <v>1140</v>
      </c>
      <c r="B22" s="21" t="s">
        <v>1141</v>
      </c>
      <c r="C22" s="21" t="s">
        <v>58</v>
      </c>
      <c r="D22" s="24">
        <v>100</v>
      </c>
      <c r="E22" s="22">
        <v>1015.0680822</v>
      </c>
      <c r="F22" s="23">
        <v>1.5912029195006101</v>
      </c>
      <c r="G22" s="22">
        <v>7.5225</v>
      </c>
    </row>
    <row r="23" spans="1:9" x14ac:dyDescent="0.2">
      <c r="A23" s="21" t="s">
        <v>1096</v>
      </c>
      <c r="B23" s="21" t="s">
        <v>1097</v>
      </c>
      <c r="C23" s="21" t="s">
        <v>52</v>
      </c>
      <c r="D23" s="24">
        <v>1000</v>
      </c>
      <c r="E23" s="22">
        <v>1001.2004658</v>
      </c>
      <c r="F23" s="23">
        <v>1.5694642872954001</v>
      </c>
      <c r="G23" s="22">
        <v>7.6986999999999997</v>
      </c>
    </row>
    <row r="24" spans="1:9" x14ac:dyDescent="0.2">
      <c r="A24" s="21" t="s">
        <v>1142</v>
      </c>
      <c r="B24" s="21" t="s">
        <v>1143</v>
      </c>
      <c r="C24" s="21" t="s">
        <v>52</v>
      </c>
      <c r="D24" s="24">
        <v>50</v>
      </c>
      <c r="E24" s="22">
        <v>535.70127049999996</v>
      </c>
      <c r="F24" s="23">
        <v>0.83975591445287501</v>
      </c>
      <c r="G24" s="22">
        <v>7.6848999999999998</v>
      </c>
    </row>
    <row r="25" spans="1:9" x14ac:dyDescent="0.2">
      <c r="A25" s="21" t="s">
        <v>65</v>
      </c>
      <c r="B25" s="21" t="s">
        <v>64</v>
      </c>
      <c r="C25" s="21" t="s">
        <v>59</v>
      </c>
      <c r="D25" s="24">
        <v>500</v>
      </c>
      <c r="E25" s="22">
        <v>527.69782789999999</v>
      </c>
      <c r="F25" s="23">
        <v>0.82720985822817905</v>
      </c>
      <c r="G25" s="22">
        <v>7.6512000000000002</v>
      </c>
    </row>
    <row r="26" spans="1:9" x14ac:dyDescent="0.2">
      <c r="A26" s="21" t="s">
        <v>1144</v>
      </c>
      <c r="B26" s="21" t="s">
        <v>1145</v>
      </c>
      <c r="C26" s="21" t="s">
        <v>52</v>
      </c>
      <c r="D26" s="24">
        <v>50</v>
      </c>
      <c r="E26" s="22">
        <v>524.59811479999996</v>
      </c>
      <c r="F26" s="23">
        <v>0.82235080234727198</v>
      </c>
      <c r="G26" s="22">
        <v>7.66</v>
      </c>
    </row>
    <row r="27" spans="1:9" x14ac:dyDescent="0.2">
      <c r="A27" s="21" t="s">
        <v>1146</v>
      </c>
      <c r="B27" s="21" t="s">
        <v>1147</v>
      </c>
      <c r="C27" s="21" t="s">
        <v>52</v>
      </c>
      <c r="D27" s="24">
        <v>50</v>
      </c>
      <c r="E27" s="22">
        <v>516.33010660000002</v>
      </c>
      <c r="F27" s="23">
        <v>0.809390017728982</v>
      </c>
      <c r="G27" s="22">
        <v>7.6</v>
      </c>
    </row>
    <row r="28" spans="1:9" x14ac:dyDescent="0.2">
      <c r="A28" s="21" t="s">
        <v>1098</v>
      </c>
      <c r="B28" s="21" t="s">
        <v>1099</v>
      </c>
      <c r="C28" s="21" t="s">
        <v>52</v>
      </c>
      <c r="D28" s="24">
        <v>50</v>
      </c>
      <c r="E28" s="22">
        <v>515.07640160000005</v>
      </c>
      <c r="F28" s="23">
        <v>0.80742473176326701</v>
      </c>
      <c r="G28" s="22">
        <v>7.7</v>
      </c>
    </row>
    <row r="29" spans="1:9" x14ac:dyDescent="0.2">
      <c r="A29" s="21" t="s">
        <v>1148</v>
      </c>
      <c r="B29" s="21" t="s">
        <v>1149</v>
      </c>
      <c r="C29" s="21" t="s">
        <v>52</v>
      </c>
      <c r="D29" s="24">
        <v>5</v>
      </c>
      <c r="E29" s="22">
        <v>498.77837670000002</v>
      </c>
      <c r="F29" s="23">
        <v>0.78187623382728</v>
      </c>
      <c r="G29" s="22">
        <v>7.915</v>
      </c>
    </row>
    <row r="30" spans="1:9" x14ac:dyDescent="0.2">
      <c r="A30" s="21" t="s">
        <v>1100</v>
      </c>
      <c r="B30" s="21" t="s">
        <v>1101</v>
      </c>
      <c r="C30" s="21" t="s">
        <v>52</v>
      </c>
      <c r="D30" s="24">
        <v>44</v>
      </c>
      <c r="E30" s="22">
        <v>443.40162789999999</v>
      </c>
      <c r="F30" s="23">
        <v>0.69506861381815199</v>
      </c>
      <c r="G30" s="22">
        <v>7.96</v>
      </c>
    </row>
    <row r="31" spans="1:9" x14ac:dyDescent="0.2">
      <c r="A31" s="20" t="s">
        <v>24</v>
      </c>
      <c r="B31" s="20"/>
      <c r="C31" s="20"/>
      <c r="D31" s="20"/>
      <c r="E31" s="25">
        <f>SUM(E6:E30)</f>
        <v>55511.458413800006</v>
      </c>
      <c r="F31" s="26">
        <f>SUM(F6:F30)</f>
        <v>87.018788436667208</v>
      </c>
      <c r="G31" s="25"/>
      <c r="H31" s="14"/>
      <c r="I31" s="14"/>
    </row>
    <row r="32" spans="1:9" x14ac:dyDescent="0.2">
      <c r="A32" s="21"/>
      <c r="B32" s="21"/>
      <c r="C32" s="21"/>
      <c r="D32" s="21"/>
      <c r="E32" s="22"/>
      <c r="F32" s="23"/>
      <c r="G32" s="22"/>
    </row>
    <row r="33" spans="1:9" x14ac:dyDescent="0.2">
      <c r="A33" s="20" t="s">
        <v>44</v>
      </c>
      <c r="B33" s="21"/>
      <c r="C33" s="21"/>
      <c r="D33" s="21"/>
      <c r="E33" s="22"/>
      <c r="F33" s="23"/>
      <c r="G33" s="22"/>
    </row>
    <row r="34" spans="1:9" x14ac:dyDescent="0.2">
      <c r="A34" s="21" t="s">
        <v>1150</v>
      </c>
      <c r="B34" s="21" t="s">
        <v>1151</v>
      </c>
      <c r="C34" s="21" t="s">
        <v>47</v>
      </c>
      <c r="D34" s="24">
        <v>2502400</v>
      </c>
      <c r="E34" s="22">
        <v>2467.146189</v>
      </c>
      <c r="F34" s="23">
        <v>3.8674550876067402</v>
      </c>
      <c r="G34" s="22">
        <v>6.8628499999999999</v>
      </c>
    </row>
    <row r="35" spans="1:9" x14ac:dyDescent="0.2">
      <c r="A35" s="21" t="s">
        <v>1102</v>
      </c>
      <c r="B35" s="21" t="s">
        <v>1103</v>
      </c>
      <c r="C35" s="21" t="s">
        <v>47</v>
      </c>
      <c r="D35" s="24">
        <v>127900</v>
      </c>
      <c r="E35" s="22">
        <v>129.23511970000001</v>
      </c>
      <c r="F35" s="23">
        <v>0.202586706620663</v>
      </c>
      <c r="G35" s="22">
        <v>7.5991145000000104</v>
      </c>
    </row>
    <row r="36" spans="1:9" x14ac:dyDescent="0.2">
      <c r="A36" s="20" t="s">
        <v>24</v>
      </c>
      <c r="B36" s="20"/>
      <c r="C36" s="20"/>
      <c r="D36" s="20"/>
      <c r="E36" s="25">
        <f>SUM(E34:E35)</f>
        <v>2596.3813086999999</v>
      </c>
      <c r="F36" s="26">
        <f>SUM(F34:F35)</f>
        <v>4.0700417942274028</v>
      </c>
      <c r="G36" s="25"/>
      <c r="H36" s="14"/>
      <c r="I36" s="14"/>
    </row>
    <row r="37" spans="1:9" x14ac:dyDescent="0.2">
      <c r="A37" s="21"/>
      <c r="B37" s="21"/>
      <c r="C37" s="21"/>
      <c r="D37" s="21"/>
      <c r="E37" s="22"/>
      <c r="F37" s="23"/>
      <c r="G37" s="22"/>
    </row>
    <row r="38" spans="1:9" x14ac:dyDescent="0.2">
      <c r="A38" s="20" t="s">
        <v>908</v>
      </c>
      <c r="B38" s="21"/>
      <c r="C38" s="21"/>
      <c r="D38" s="21"/>
      <c r="E38" s="22"/>
      <c r="F38" s="23"/>
      <c r="G38" s="22"/>
    </row>
    <row r="39" spans="1:9" x14ac:dyDescent="0.2">
      <c r="A39" s="21" t="s">
        <v>909</v>
      </c>
      <c r="B39" s="21" t="s">
        <v>910</v>
      </c>
      <c r="C39" s="21" t="s">
        <v>911</v>
      </c>
      <c r="D39" s="24">
        <v>1762.3119999999999</v>
      </c>
      <c r="E39" s="22">
        <v>179.50190480000001</v>
      </c>
      <c r="F39" s="23">
        <v>0.28138403717180799</v>
      </c>
      <c r="G39" s="22">
        <v>6.95</v>
      </c>
    </row>
    <row r="40" spans="1:9" x14ac:dyDescent="0.2">
      <c r="A40" s="20" t="s">
        <v>24</v>
      </c>
      <c r="B40" s="20"/>
      <c r="C40" s="20"/>
      <c r="D40" s="20"/>
      <c r="E40" s="25">
        <f>SUM(E39:E39)</f>
        <v>179.50190480000001</v>
      </c>
      <c r="F40" s="26">
        <f>SUM(F39:F39)</f>
        <v>0.28138403717180799</v>
      </c>
      <c r="G40" s="25"/>
      <c r="H40" s="14"/>
      <c r="I40" s="14"/>
    </row>
    <row r="41" spans="1:9" x14ac:dyDescent="0.2">
      <c r="A41" s="21"/>
      <c r="B41" s="21"/>
      <c r="C41" s="21"/>
      <c r="D41" s="21"/>
      <c r="E41" s="22"/>
      <c r="F41" s="23"/>
      <c r="G41" s="22"/>
    </row>
    <row r="42" spans="1:9" x14ac:dyDescent="0.2">
      <c r="A42" s="20" t="s">
        <v>27</v>
      </c>
      <c r="B42" s="20"/>
      <c r="C42" s="20"/>
      <c r="D42" s="20"/>
      <c r="E42" s="25">
        <f>E31+E36+E40</f>
        <v>58287.341627300011</v>
      </c>
      <c r="F42" s="26">
        <f>F31+F36+F40</f>
        <v>91.37021426806642</v>
      </c>
      <c r="G42" s="25"/>
      <c r="H42" s="14"/>
      <c r="I42" s="14"/>
    </row>
    <row r="43" spans="1:9" x14ac:dyDescent="0.2">
      <c r="A43" s="20"/>
      <c r="B43" s="20"/>
      <c r="C43" s="20"/>
      <c r="D43" s="20"/>
      <c r="E43" s="25"/>
      <c r="F43" s="26"/>
      <c r="G43" s="25"/>
      <c r="H43" s="14"/>
      <c r="I43" s="14"/>
    </row>
    <row r="44" spans="1:9" x14ac:dyDescent="0.2">
      <c r="A44" s="20" t="s">
        <v>29</v>
      </c>
      <c r="B44" s="20"/>
      <c r="C44" s="20"/>
      <c r="D44" s="20"/>
      <c r="E44" s="25">
        <f>E46-(E31+E36+E40)</f>
        <v>5505.1558448999858</v>
      </c>
      <c r="F44" s="26">
        <f>F46-(F31+F36+F40)</f>
        <v>8.6297857319335805</v>
      </c>
      <c r="G44" s="25"/>
      <c r="H44" s="14"/>
      <c r="I44" s="14"/>
    </row>
    <row r="45" spans="1:9" x14ac:dyDescent="0.2">
      <c r="A45" s="20"/>
      <c r="B45" s="20"/>
      <c r="C45" s="20"/>
      <c r="D45" s="20"/>
      <c r="E45" s="25"/>
      <c r="F45" s="26"/>
      <c r="G45" s="25"/>
      <c r="H45" s="14"/>
      <c r="I45" s="14"/>
    </row>
    <row r="46" spans="1:9" x14ac:dyDescent="0.2">
      <c r="A46" s="27" t="s">
        <v>28</v>
      </c>
      <c r="B46" s="27"/>
      <c r="C46" s="27"/>
      <c r="D46" s="27"/>
      <c r="E46" s="28">
        <v>63792.497472199997</v>
      </c>
      <c r="F46" s="29">
        <v>100</v>
      </c>
      <c r="G46" s="28"/>
      <c r="H46" s="14"/>
      <c r="I46" s="14"/>
    </row>
    <row r="48" spans="1:9" x14ac:dyDescent="0.2">
      <c r="A48" s="14" t="s">
        <v>30</v>
      </c>
    </row>
    <row r="49" spans="1:4" x14ac:dyDescent="0.2">
      <c r="A49" s="14" t="s">
        <v>913</v>
      </c>
    </row>
    <row r="50" spans="1:4" x14ac:dyDescent="0.2">
      <c r="A50" s="14"/>
    </row>
    <row r="51" spans="1:4" x14ac:dyDescent="0.2">
      <c r="A51" s="14" t="s">
        <v>31</v>
      </c>
    </row>
    <row r="52" spans="1:4" x14ac:dyDescent="0.2">
      <c r="A52" s="14" t="s">
        <v>32</v>
      </c>
    </row>
    <row r="53" spans="1:4" x14ac:dyDescent="0.2">
      <c r="A53" s="14" t="s">
        <v>33</v>
      </c>
      <c r="B53" s="14"/>
      <c r="C53" s="30" t="s">
        <v>834</v>
      </c>
      <c r="D53" s="14" t="s">
        <v>1034</v>
      </c>
    </row>
    <row r="54" spans="1:4" x14ac:dyDescent="0.2">
      <c r="A54" s="7" t="s">
        <v>54</v>
      </c>
      <c r="C54" s="31">
        <v>19.641999999999999</v>
      </c>
      <c r="D54" s="31">
        <v>20.3428</v>
      </c>
    </row>
    <row r="55" spans="1:4" x14ac:dyDescent="0.2">
      <c r="A55" s="7" t="s">
        <v>72</v>
      </c>
      <c r="C55" s="31">
        <v>10.3584</v>
      </c>
      <c r="D55" s="31">
        <v>10.465199999999999</v>
      </c>
    </row>
    <row r="56" spans="1:4" x14ac:dyDescent="0.2">
      <c r="A56" s="7" t="s">
        <v>55</v>
      </c>
      <c r="C56" s="31">
        <v>20.401800000000001</v>
      </c>
      <c r="D56" s="31">
        <v>21.1633</v>
      </c>
    </row>
    <row r="57" spans="1:4" x14ac:dyDescent="0.2">
      <c r="A57" s="7" t="s">
        <v>73</v>
      </c>
      <c r="C57" s="31">
        <v>10.9055</v>
      </c>
      <c r="D57" s="31">
        <v>11.037000000000001</v>
      </c>
    </row>
    <row r="58" spans="1:4" x14ac:dyDescent="0.2">
      <c r="C58" s="31"/>
      <c r="D58" s="31"/>
    </row>
    <row r="59" spans="1:4" x14ac:dyDescent="0.2">
      <c r="A59" s="7" t="s">
        <v>948</v>
      </c>
      <c r="C59" s="31"/>
      <c r="D59" s="31"/>
    </row>
    <row r="61" spans="1:4" x14ac:dyDescent="0.2">
      <c r="A61" s="14" t="s">
        <v>35</v>
      </c>
    </row>
    <row r="62" spans="1:4" x14ac:dyDescent="0.2">
      <c r="A62" s="124" t="s">
        <v>36</v>
      </c>
      <c r="B62" s="125"/>
      <c r="C62" s="32" t="s">
        <v>37</v>
      </c>
    </row>
    <row r="63" spans="1:4" x14ac:dyDescent="0.2">
      <c r="A63" s="120" t="s">
        <v>72</v>
      </c>
      <c r="B63" s="121"/>
      <c r="C63" s="33">
        <v>0.26</v>
      </c>
    </row>
    <row r="64" spans="1:4" x14ac:dyDescent="0.2">
      <c r="A64" s="120" t="s">
        <v>73</v>
      </c>
      <c r="B64" s="121"/>
      <c r="C64" s="33">
        <v>0.27</v>
      </c>
    </row>
    <row r="65" spans="1:5" x14ac:dyDescent="0.2">
      <c r="A65" s="7" t="s">
        <v>38</v>
      </c>
    </row>
    <row r="66" spans="1:5" x14ac:dyDescent="0.2">
      <c r="A66" s="7" t="s">
        <v>39</v>
      </c>
    </row>
    <row r="68" spans="1:5" x14ac:dyDescent="0.2">
      <c r="A68" s="14" t="s">
        <v>949</v>
      </c>
      <c r="D68" s="34">
        <v>2.2075083972222802</v>
      </c>
      <c r="E68" s="10" t="s">
        <v>40</v>
      </c>
    </row>
    <row r="70" spans="1:5" x14ac:dyDescent="0.2">
      <c r="A70" s="14" t="s">
        <v>820</v>
      </c>
      <c r="D70" s="30" t="s">
        <v>41</v>
      </c>
    </row>
    <row r="72" spans="1:5" x14ac:dyDescent="0.2">
      <c r="A72" s="14" t="s">
        <v>950</v>
      </c>
    </row>
    <row r="73" spans="1:5" ht="15" x14ac:dyDescent="0.25">
      <c r="A73" s="73"/>
    </row>
    <row r="74" spans="1:5" x14ac:dyDescent="0.2">
      <c r="A74" s="53" t="s">
        <v>789</v>
      </c>
    </row>
    <row r="75" spans="1:5" x14ac:dyDescent="0.2">
      <c r="A75" s="54"/>
    </row>
    <row r="76" spans="1:5" x14ac:dyDescent="0.2">
      <c r="A76" s="55"/>
    </row>
    <row r="77" spans="1:5" x14ac:dyDescent="0.2">
      <c r="A77" s="55"/>
    </row>
    <row r="78" spans="1:5" x14ac:dyDescent="0.2">
      <c r="A78" s="55"/>
    </row>
    <row r="79" spans="1:5" x14ac:dyDescent="0.2">
      <c r="A79" s="55"/>
    </row>
    <row r="80" spans="1:5"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3" t="s">
        <v>1152</v>
      </c>
    </row>
    <row r="89" spans="1:1" x14ac:dyDescent="0.2">
      <c r="A89" s="55"/>
    </row>
    <row r="90" spans="1:1" x14ac:dyDescent="0.2">
      <c r="A90" s="53" t="s">
        <v>790</v>
      </c>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4"/>
    </row>
    <row r="107" spans="1:1" x14ac:dyDescent="0.2">
      <c r="A107" s="54"/>
    </row>
  </sheetData>
  <mergeCells count="4">
    <mergeCell ref="A1:G1"/>
    <mergeCell ref="A62:B62"/>
    <mergeCell ref="A63:B63"/>
    <mergeCell ref="A64:B64"/>
  </mergeCells>
  <conditionalFormatting sqref="F2:F3">
    <cfRule type="cellIs" dxfId="70" priority="2" stopIfTrue="1" operator="between">
      <formula>0.009</formula>
      <formula>-0.009</formula>
    </cfRule>
  </conditionalFormatting>
  <conditionalFormatting sqref="F5:F65539">
    <cfRule type="cellIs" dxfId="69" priority="1" stopIfTrue="1" operator="between">
      <formula>0.009</formula>
      <formula>-0.009</formula>
    </cfRule>
  </conditionalFormatting>
  <pageMargins left="0.7" right="0.7" top="0.75" bottom="0.75" header="0.3" footer="0.3"/>
  <pageSetup paperSize="9" scale="46" orientation="portrait" r:id="rId1"/>
  <headerFooter>
    <oddFooter>&amp;C&amp;1#&amp;"Calibri"&amp;10&amp;K000000PUBLIC</oddFooter>
    <evenFooter>&amp;LPUBLIC</evenFooter>
    <firstFooter>&amp;LPUBLIC</firstFooter>
  </headerFooter>
  <colBreaks count="1" manualBreakCount="1">
    <brk id="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1"/>
  <sheetViews>
    <sheetView view="pageBreakPreview" zoomScaleNormal="100" zoomScaleSheetLayoutView="100" workbookViewId="0">
      <selection sqref="A1:G1"/>
    </sheetView>
  </sheetViews>
  <sheetFormatPr defaultColWidth="9.140625" defaultRowHeight="11.25" x14ac:dyDescent="0.2"/>
  <cols>
    <col min="1" max="1" width="33.42578125" style="7" bestFit="1" customWidth="1"/>
    <col min="2" max="2" width="42.28515625" style="7" customWidth="1"/>
    <col min="3" max="3" width="24.7109375" style="7" bestFit="1" customWidth="1"/>
    <col min="4" max="4" width="15.42578125" style="7" bestFit="1" customWidth="1"/>
    <col min="5" max="5" width="23" style="10" customWidth="1"/>
    <col min="6" max="6" width="13.5703125" style="11" bestFit="1" customWidth="1"/>
    <col min="7" max="7" width="7.5703125" style="10" customWidth="1"/>
    <col min="8" max="16384" width="9.140625" style="7"/>
  </cols>
  <sheetData>
    <row r="1" spans="1:9" s="1" customFormat="1" ht="15" x14ac:dyDescent="0.2">
      <c r="A1" s="122" t="s">
        <v>1153</v>
      </c>
      <c r="B1" s="123"/>
      <c r="C1" s="123"/>
      <c r="D1" s="123"/>
      <c r="E1" s="123"/>
      <c r="F1" s="123"/>
      <c r="G1" s="12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837</v>
      </c>
      <c r="D4" s="13" t="s">
        <v>1</v>
      </c>
      <c r="E4" s="50" t="s">
        <v>6</v>
      </c>
      <c r="F4" s="12" t="s">
        <v>3</v>
      </c>
      <c r="G4" s="12" t="s">
        <v>5</v>
      </c>
    </row>
    <row r="5" spans="1:9" x14ac:dyDescent="0.2">
      <c r="A5" s="16" t="s">
        <v>23</v>
      </c>
      <c r="B5" s="17"/>
      <c r="C5" s="17"/>
      <c r="D5" s="17"/>
      <c r="E5" s="18"/>
      <c r="F5" s="19"/>
      <c r="G5" s="18"/>
    </row>
    <row r="6" spans="1:9" x14ac:dyDescent="0.2">
      <c r="A6" s="20" t="s">
        <v>25</v>
      </c>
      <c r="B6" s="21"/>
      <c r="C6" s="21"/>
      <c r="D6" s="21"/>
      <c r="E6" s="22"/>
      <c r="F6" s="23"/>
      <c r="G6" s="22"/>
    </row>
    <row r="7" spans="1:9" x14ac:dyDescent="0.2">
      <c r="A7" s="21" t="s">
        <v>1154</v>
      </c>
      <c r="B7" s="21" t="s">
        <v>1155</v>
      </c>
      <c r="C7" s="21" t="s">
        <v>47</v>
      </c>
      <c r="D7" s="24">
        <v>2500000</v>
      </c>
      <c r="E7" s="22">
        <v>2445.9775</v>
      </c>
      <c r="F7" s="23">
        <v>17.2354692314636</v>
      </c>
      <c r="G7" s="22">
        <v>7.01</v>
      </c>
    </row>
    <row r="8" spans="1:9" x14ac:dyDescent="0.2">
      <c r="A8" s="21" t="s">
        <v>1156</v>
      </c>
      <c r="B8" s="21" t="s">
        <v>1157</v>
      </c>
      <c r="C8" s="21" t="s">
        <v>47</v>
      </c>
      <c r="D8" s="24">
        <v>2500000</v>
      </c>
      <c r="E8" s="22">
        <v>2426.5475000000001</v>
      </c>
      <c r="F8" s="23">
        <v>17.098556619975</v>
      </c>
      <c r="G8" s="22">
        <v>7.0373999999999999</v>
      </c>
    </row>
    <row r="9" spans="1:9" x14ac:dyDescent="0.2">
      <c r="A9" s="21" t="s">
        <v>43</v>
      </c>
      <c r="B9" s="21" t="s">
        <v>42</v>
      </c>
      <c r="C9" s="21" t="s">
        <v>47</v>
      </c>
      <c r="D9" s="24">
        <v>2000000</v>
      </c>
      <c r="E9" s="22">
        <v>1891.3119999999999</v>
      </c>
      <c r="F9" s="23">
        <v>13.3270440071905</v>
      </c>
      <c r="G9" s="22">
        <v>7.0625</v>
      </c>
    </row>
    <row r="10" spans="1:9" x14ac:dyDescent="0.2">
      <c r="A10" s="20" t="s">
        <v>24</v>
      </c>
      <c r="B10" s="20"/>
      <c r="C10" s="20"/>
      <c r="D10" s="20"/>
      <c r="E10" s="25">
        <f>SUM(E6:E9)</f>
        <v>6763.8369999999995</v>
      </c>
      <c r="F10" s="26">
        <f>SUM(F6:F9)</f>
        <v>47.661069858629098</v>
      </c>
      <c r="G10" s="25"/>
      <c r="H10" s="14"/>
      <c r="I10" s="14"/>
    </row>
    <row r="11" spans="1:9" x14ac:dyDescent="0.2">
      <c r="A11" s="21"/>
      <c r="B11" s="21"/>
      <c r="C11" s="21"/>
      <c r="D11" s="21"/>
      <c r="E11" s="22"/>
      <c r="F11" s="23"/>
      <c r="G11" s="22"/>
    </row>
    <row r="12" spans="1:9" x14ac:dyDescent="0.2">
      <c r="A12" s="20" t="s">
        <v>44</v>
      </c>
      <c r="B12" s="21"/>
      <c r="C12" s="21"/>
      <c r="D12" s="21"/>
      <c r="E12" s="22"/>
      <c r="F12" s="23"/>
      <c r="G12" s="22"/>
    </row>
    <row r="13" spans="1:9" x14ac:dyDescent="0.2">
      <c r="A13" s="21" t="s">
        <v>46</v>
      </c>
      <c r="B13" s="21" t="s">
        <v>45</v>
      </c>
      <c r="C13" s="21" t="s">
        <v>47</v>
      </c>
      <c r="D13" s="24">
        <v>5000000</v>
      </c>
      <c r="E13" s="22">
        <v>5222.7455556000004</v>
      </c>
      <c r="F13" s="23">
        <v>36.801839071417099</v>
      </c>
      <c r="G13" s="22">
        <v>7.1749904631125103</v>
      </c>
    </row>
    <row r="14" spans="1:9" x14ac:dyDescent="0.2">
      <c r="A14" s="21" t="s">
        <v>49</v>
      </c>
      <c r="B14" s="21" t="s">
        <v>1247</v>
      </c>
      <c r="C14" s="21" t="s">
        <v>47</v>
      </c>
      <c r="D14" s="24">
        <v>1000000</v>
      </c>
      <c r="E14" s="22">
        <v>1017.9168889</v>
      </c>
      <c r="F14" s="23">
        <v>7.1727050714175098</v>
      </c>
      <c r="G14" s="22">
        <v>7.1764151430125001</v>
      </c>
    </row>
    <row r="15" spans="1:9" x14ac:dyDescent="0.2">
      <c r="A15" s="21" t="s">
        <v>1102</v>
      </c>
      <c r="B15" s="21" t="s">
        <v>1103</v>
      </c>
      <c r="C15" s="21" t="s">
        <v>47</v>
      </c>
      <c r="D15" s="24">
        <v>128000</v>
      </c>
      <c r="E15" s="22">
        <v>129.33616359999999</v>
      </c>
      <c r="F15" s="23">
        <v>0.91136139569695296</v>
      </c>
      <c r="G15" s="22">
        <v>7.5991145000000104</v>
      </c>
    </row>
    <row r="16" spans="1:9" x14ac:dyDescent="0.2">
      <c r="A16" s="20" t="s">
        <v>24</v>
      </c>
      <c r="B16" s="20"/>
      <c r="C16" s="20"/>
      <c r="D16" s="20"/>
      <c r="E16" s="25">
        <f>SUM(E13:E15)</f>
        <v>6369.9986081000006</v>
      </c>
      <c r="F16" s="26">
        <f>SUM(F13:F15)</f>
        <v>44.88590553853156</v>
      </c>
      <c r="G16" s="25"/>
      <c r="H16" s="14"/>
      <c r="I16" s="14"/>
    </row>
    <row r="17" spans="1:9" x14ac:dyDescent="0.2">
      <c r="A17" s="21"/>
      <c r="B17" s="21"/>
      <c r="C17" s="21"/>
      <c r="D17" s="21"/>
      <c r="E17" s="22"/>
      <c r="F17" s="23"/>
      <c r="G17" s="22"/>
    </row>
    <row r="18" spans="1:9" x14ac:dyDescent="0.2">
      <c r="A18" s="20" t="s">
        <v>27</v>
      </c>
      <c r="B18" s="20"/>
      <c r="C18" s="20"/>
      <c r="D18" s="20"/>
      <c r="E18" s="25">
        <f>E10+E16</f>
        <v>13133.8356081</v>
      </c>
      <c r="F18" s="26">
        <f>F10+F16</f>
        <v>92.546975397160651</v>
      </c>
      <c r="G18" s="25"/>
      <c r="H18" s="14"/>
      <c r="I18" s="14"/>
    </row>
    <row r="19" spans="1:9" x14ac:dyDescent="0.2">
      <c r="A19" s="20"/>
      <c r="B19" s="20"/>
      <c r="C19" s="20"/>
      <c r="D19" s="20"/>
      <c r="E19" s="25"/>
      <c r="F19" s="26"/>
      <c r="G19" s="25"/>
      <c r="H19" s="14"/>
      <c r="I19" s="14"/>
    </row>
    <row r="20" spans="1:9" x14ac:dyDescent="0.2">
      <c r="A20" s="20" t="s">
        <v>29</v>
      </c>
      <c r="B20" s="20"/>
      <c r="C20" s="20"/>
      <c r="D20" s="20"/>
      <c r="E20" s="25">
        <f>E22-(E10+E16)</f>
        <v>1057.6985308999992</v>
      </c>
      <c r="F20" s="26">
        <f>F22-(F10+F16)</f>
        <v>7.4530246028393492</v>
      </c>
      <c r="G20" s="25"/>
      <c r="H20" s="14"/>
      <c r="I20" s="14"/>
    </row>
    <row r="21" spans="1:9" x14ac:dyDescent="0.2">
      <c r="A21" s="20"/>
      <c r="B21" s="20"/>
      <c r="C21" s="20"/>
      <c r="D21" s="20"/>
      <c r="E21" s="25"/>
      <c r="F21" s="26"/>
      <c r="G21" s="25"/>
      <c r="H21" s="14"/>
      <c r="I21" s="14"/>
    </row>
    <row r="22" spans="1:9" x14ac:dyDescent="0.2">
      <c r="A22" s="27" t="s">
        <v>28</v>
      </c>
      <c r="B22" s="27"/>
      <c r="C22" s="27"/>
      <c r="D22" s="27"/>
      <c r="E22" s="28">
        <v>14191.534138999999</v>
      </c>
      <c r="F22" s="29">
        <v>100</v>
      </c>
      <c r="G22" s="28"/>
      <c r="H22" s="14"/>
      <c r="I22" s="14"/>
    </row>
    <row r="23" spans="1:9" x14ac:dyDescent="0.2">
      <c r="A23" s="7" t="s">
        <v>1248</v>
      </c>
    </row>
    <row r="25" spans="1:9" x14ac:dyDescent="0.2">
      <c r="A25" s="14" t="s">
        <v>31</v>
      </c>
    </row>
    <row r="26" spans="1:9" x14ac:dyDescent="0.2">
      <c r="A26" s="14" t="s">
        <v>32</v>
      </c>
    </row>
    <row r="27" spans="1:9" x14ac:dyDescent="0.2">
      <c r="A27" s="14" t="s">
        <v>33</v>
      </c>
      <c r="B27" s="14"/>
      <c r="C27" s="30" t="s">
        <v>834</v>
      </c>
      <c r="D27" s="14" t="s">
        <v>1034</v>
      </c>
    </row>
    <row r="28" spans="1:9" x14ac:dyDescent="0.2">
      <c r="A28" s="7" t="s">
        <v>1158</v>
      </c>
      <c r="C28" s="31">
        <v>51.7547</v>
      </c>
      <c r="D28" s="31">
        <v>53.332299999999996</v>
      </c>
    </row>
    <row r="29" spans="1:9" x14ac:dyDescent="0.2">
      <c r="A29" s="7" t="s">
        <v>1159</v>
      </c>
      <c r="C29" s="31">
        <v>10.2041</v>
      </c>
      <c r="D29" s="31">
        <v>10.3438</v>
      </c>
    </row>
    <row r="30" spans="1:9" x14ac:dyDescent="0.2">
      <c r="A30" s="7" t="s">
        <v>1160</v>
      </c>
      <c r="C30" s="31">
        <v>56.199800000000003</v>
      </c>
      <c r="D30" s="31">
        <v>58.053899999999999</v>
      </c>
    </row>
    <row r="31" spans="1:9" x14ac:dyDescent="0.2">
      <c r="A31" s="7" t="s">
        <v>1161</v>
      </c>
      <c r="C31" s="31">
        <v>11.481400000000001</v>
      </c>
      <c r="D31" s="31">
        <v>11.607799999999999</v>
      </c>
    </row>
    <row r="32" spans="1:9" x14ac:dyDescent="0.2">
      <c r="C32" s="31"/>
      <c r="D32" s="31"/>
    </row>
    <row r="33" spans="1:7" x14ac:dyDescent="0.2">
      <c r="A33" s="7" t="s">
        <v>948</v>
      </c>
    </row>
    <row r="35" spans="1:7" x14ac:dyDescent="0.2">
      <c r="A35" s="14" t="s">
        <v>35</v>
      </c>
    </row>
    <row r="36" spans="1:7" x14ac:dyDescent="0.2">
      <c r="A36" s="124" t="s">
        <v>36</v>
      </c>
      <c r="B36" s="125"/>
      <c r="C36" s="32" t="s">
        <v>37</v>
      </c>
    </row>
    <row r="37" spans="1:7" x14ac:dyDescent="0.2">
      <c r="A37" s="120" t="s">
        <v>1159</v>
      </c>
      <c r="B37" s="121"/>
      <c r="C37" s="33">
        <v>0.17</v>
      </c>
    </row>
    <row r="38" spans="1:7" x14ac:dyDescent="0.2">
      <c r="A38" s="120" t="s">
        <v>1161</v>
      </c>
      <c r="B38" s="121"/>
      <c r="C38" s="33">
        <v>0.25</v>
      </c>
    </row>
    <row r="39" spans="1:7" x14ac:dyDescent="0.2">
      <c r="A39" s="7" t="s">
        <v>38</v>
      </c>
    </row>
    <row r="40" spans="1:7" x14ac:dyDescent="0.2">
      <c r="A40" s="7" t="s">
        <v>39</v>
      </c>
    </row>
    <row r="42" spans="1:7" x14ac:dyDescent="0.2">
      <c r="A42" s="14" t="s">
        <v>949</v>
      </c>
      <c r="D42" s="34">
        <v>2.8657915016109601</v>
      </c>
      <c r="E42" s="10" t="s">
        <v>40</v>
      </c>
    </row>
    <row r="44" spans="1:7" x14ac:dyDescent="0.2">
      <c r="A44" s="14" t="s">
        <v>820</v>
      </c>
      <c r="D44" s="30" t="s">
        <v>41</v>
      </c>
    </row>
    <row r="46" spans="1:7" x14ac:dyDescent="0.2">
      <c r="A46" s="14" t="s">
        <v>950</v>
      </c>
    </row>
    <row r="47" spans="1:7" x14ac:dyDescent="0.2">
      <c r="A47" s="53"/>
      <c r="B47" s="55"/>
      <c r="C47" s="55"/>
      <c r="D47" s="55"/>
      <c r="E47" s="11"/>
      <c r="G47" s="11"/>
    </row>
    <row r="48" spans="1:7" x14ac:dyDescent="0.2">
      <c r="A48" s="53" t="s">
        <v>789</v>
      </c>
      <c r="B48" s="55"/>
      <c r="C48" s="55"/>
      <c r="D48" s="55"/>
      <c r="E48" s="11"/>
      <c r="G48" s="11"/>
    </row>
    <row r="49" spans="1:7" x14ac:dyDescent="0.2">
      <c r="A49" s="54"/>
      <c r="B49" s="55"/>
      <c r="C49" s="55"/>
      <c r="D49" s="55"/>
      <c r="E49" s="11"/>
      <c r="G49" s="11"/>
    </row>
    <row r="50" spans="1:7" x14ac:dyDescent="0.2">
      <c r="A50" s="55"/>
      <c r="B50" s="55"/>
      <c r="C50" s="55"/>
      <c r="D50" s="55"/>
      <c r="E50" s="11"/>
      <c r="G50" s="11"/>
    </row>
    <row r="51" spans="1:7" x14ac:dyDescent="0.2">
      <c r="A51" s="55"/>
      <c r="B51" s="55"/>
      <c r="C51" s="55"/>
      <c r="D51" s="55"/>
      <c r="E51" s="11"/>
      <c r="G51" s="11"/>
    </row>
    <row r="52" spans="1:7" x14ac:dyDescent="0.2">
      <c r="A52" s="55"/>
      <c r="B52" s="55"/>
      <c r="C52" s="55"/>
      <c r="D52" s="55"/>
      <c r="E52" s="11"/>
      <c r="G52" s="11"/>
    </row>
    <row r="53" spans="1:7" x14ac:dyDescent="0.2">
      <c r="A53" s="55"/>
      <c r="B53" s="55"/>
      <c r="C53" s="55"/>
      <c r="D53" s="55"/>
      <c r="E53" s="11"/>
      <c r="G53" s="11"/>
    </row>
    <row r="54" spans="1:7" x14ac:dyDescent="0.2">
      <c r="A54" s="55"/>
      <c r="B54" s="55"/>
      <c r="C54" s="55"/>
      <c r="D54" s="55"/>
      <c r="E54" s="11"/>
      <c r="G54" s="11"/>
    </row>
    <row r="55" spans="1:7" x14ac:dyDescent="0.2">
      <c r="A55" s="55"/>
      <c r="B55" s="55"/>
      <c r="C55" s="55"/>
      <c r="D55" s="55"/>
      <c r="E55" s="11"/>
      <c r="G55" s="11"/>
    </row>
    <row r="56" spans="1:7" x14ac:dyDescent="0.2">
      <c r="A56" s="55"/>
      <c r="B56" s="55"/>
      <c r="C56" s="55"/>
      <c r="D56" s="55"/>
      <c r="E56" s="11"/>
      <c r="G56" s="11"/>
    </row>
    <row r="57" spans="1:7" x14ac:dyDescent="0.2">
      <c r="A57" s="55"/>
      <c r="B57" s="55"/>
      <c r="C57" s="55"/>
      <c r="D57" s="55"/>
      <c r="E57" s="11"/>
      <c r="G57" s="11"/>
    </row>
    <row r="58" spans="1:7" x14ac:dyDescent="0.2">
      <c r="A58" s="55"/>
      <c r="B58" s="55"/>
      <c r="C58" s="55"/>
      <c r="D58" s="55"/>
      <c r="E58" s="11"/>
      <c r="G58" s="11"/>
    </row>
    <row r="59" spans="1:7" x14ac:dyDescent="0.2">
      <c r="A59" s="55"/>
      <c r="B59" s="55"/>
      <c r="C59" s="55"/>
      <c r="D59" s="55"/>
      <c r="E59" s="11"/>
      <c r="G59" s="11"/>
    </row>
    <row r="60" spans="1:7" x14ac:dyDescent="0.2">
      <c r="A60" s="55"/>
      <c r="B60" s="55"/>
      <c r="C60" s="55"/>
      <c r="D60" s="55"/>
      <c r="E60" s="11"/>
      <c r="G60" s="11"/>
    </row>
    <row r="61" spans="1:7" x14ac:dyDescent="0.2">
      <c r="A61" s="55"/>
      <c r="B61" s="55"/>
      <c r="C61" s="55"/>
      <c r="D61" s="55"/>
      <c r="E61" s="11"/>
      <c r="G61" s="11"/>
    </row>
    <row r="62" spans="1:7" x14ac:dyDescent="0.2">
      <c r="A62" s="74" t="s">
        <v>1162</v>
      </c>
      <c r="B62" s="75"/>
      <c r="C62" s="75"/>
      <c r="D62" s="75"/>
      <c r="E62" s="75"/>
      <c r="F62" s="75"/>
      <c r="G62" s="75"/>
    </row>
    <row r="63" spans="1:7" x14ac:dyDescent="0.2">
      <c r="A63" s="55"/>
      <c r="B63" s="55"/>
      <c r="C63" s="55"/>
      <c r="D63" s="55"/>
      <c r="E63" s="11"/>
      <c r="G63" s="11"/>
    </row>
    <row r="64" spans="1:7" x14ac:dyDescent="0.2">
      <c r="A64" s="53" t="s">
        <v>790</v>
      </c>
      <c r="B64" s="55"/>
      <c r="C64" s="55"/>
      <c r="D64" s="55"/>
      <c r="E64" s="11"/>
      <c r="G64" s="11"/>
    </row>
    <row r="65" spans="1:7" x14ac:dyDescent="0.2">
      <c r="A65" s="55"/>
      <c r="B65" s="55"/>
      <c r="C65" s="55"/>
      <c r="D65" s="55"/>
      <c r="E65" s="11"/>
      <c r="G65" s="11"/>
    </row>
    <row r="66" spans="1:7" x14ac:dyDescent="0.2">
      <c r="A66" s="55"/>
      <c r="B66" s="55"/>
      <c r="C66" s="55"/>
      <c r="D66" s="55"/>
      <c r="E66" s="11"/>
      <c r="G66" s="11"/>
    </row>
    <row r="67" spans="1:7" x14ac:dyDescent="0.2">
      <c r="A67" s="55"/>
      <c r="B67" s="55"/>
      <c r="C67" s="55"/>
      <c r="D67" s="55"/>
      <c r="E67" s="11"/>
      <c r="G67" s="11"/>
    </row>
    <row r="68" spans="1:7" x14ac:dyDescent="0.2">
      <c r="A68" s="55"/>
      <c r="B68" s="55"/>
      <c r="C68" s="55"/>
      <c r="D68" s="55"/>
      <c r="E68" s="11"/>
      <c r="G68" s="11"/>
    </row>
    <row r="69" spans="1:7" x14ac:dyDescent="0.2">
      <c r="A69" s="55"/>
      <c r="B69" s="55"/>
      <c r="C69" s="55"/>
      <c r="D69" s="55"/>
      <c r="E69" s="11"/>
      <c r="G69" s="11"/>
    </row>
    <row r="70" spans="1:7" x14ac:dyDescent="0.2">
      <c r="A70" s="55"/>
      <c r="B70" s="55"/>
      <c r="C70" s="55"/>
      <c r="D70" s="55"/>
      <c r="E70" s="11"/>
      <c r="G70" s="11"/>
    </row>
    <row r="71" spans="1:7" x14ac:dyDescent="0.2">
      <c r="A71" s="55"/>
      <c r="B71" s="55"/>
      <c r="C71" s="55"/>
      <c r="D71" s="55"/>
      <c r="E71" s="11"/>
      <c r="G71" s="11"/>
    </row>
    <row r="72" spans="1:7" x14ac:dyDescent="0.2">
      <c r="A72" s="55"/>
      <c r="B72" s="55"/>
      <c r="C72" s="55"/>
      <c r="D72" s="55"/>
      <c r="E72" s="11"/>
      <c r="G72" s="11"/>
    </row>
    <row r="73" spans="1:7" x14ac:dyDescent="0.2">
      <c r="A73" s="55"/>
      <c r="B73" s="55"/>
      <c r="C73" s="55"/>
      <c r="D73" s="55"/>
      <c r="E73" s="11"/>
      <c r="G73" s="11"/>
    </row>
    <row r="74" spans="1:7" x14ac:dyDescent="0.2">
      <c r="A74" s="55"/>
      <c r="B74" s="55"/>
      <c r="C74" s="55"/>
      <c r="D74" s="55"/>
      <c r="E74" s="11"/>
      <c r="G74" s="11"/>
    </row>
    <row r="75" spans="1:7" x14ac:dyDescent="0.2">
      <c r="A75" s="55"/>
      <c r="B75" s="55"/>
      <c r="C75" s="55"/>
      <c r="D75" s="55"/>
      <c r="E75" s="11"/>
      <c r="G75" s="11"/>
    </row>
    <row r="76" spans="1:7" x14ac:dyDescent="0.2">
      <c r="A76" s="55"/>
      <c r="B76" s="55"/>
      <c r="C76" s="55"/>
      <c r="D76" s="55"/>
      <c r="E76" s="11"/>
      <c r="G76" s="11"/>
    </row>
    <row r="77" spans="1:7" x14ac:dyDescent="0.2">
      <c r="A77" s="55"/>
      <c r="B77" s="55"/>
      <c r="C77" s="55"/>
      <c r="D77" s="55"/>
      <c r="E77" s="11"/>
      <c r="G77" s="11"/>
    </row>
    <row r="78" spans="1:7" x14ac:dyDescent="0.2">
      <c r="A78" s="55"/>
    </row>
    <row r="79" spans="1:7" x14ac:dyDescent="0.2">
      <c r="A79" s="55"/>
    </row>
    <row r="80" spans="1:7" x14ac:dyDescent="0.2">
      <c r="A80" s="54"/>
    </row>
    <row r="81" spans="1:1" x14ac:dyDescent="0.2">
      <c r="A81" s="54"/>
    </row>
  </sheetData>
  <mergeCells count="4">
    <mergeCell ref="A1:G1"/>
    <mergeCell ref="A36:B36"/>
    <mergeCell ref="A37:B37"/>
    <mergeCell ref="A38:B38"/>
  </mergeCells>
  <conditionalFormatting sqref="F2:F3">
    <cfRule type="cellIs" dxfId="68" priority="3" stopIfTrue="1" operator="between">
      <formula>0.009</formula>
      <formula>-0.009</formula>
    </cfRule>
  </conditionalFormatting>
  <conditionalFormatting sqref="F5:F61">
    <cfRule type="cellIs" dxfId="67" priority="2" stopIfTrue="1" operator="between">
      <formula>0.009</formula>
      <formula>-0.009</formula>
    </cfRule>
  </conditionalFormatting>
  <conditionalFormatting sqref="F63:F65539">
    <cfRule type="cellIs" dxfId="66" priority="1" stopIfTrue="1" operator="between">
      <formula>0.009</formula>
      <formula>-0.009</formula>
    </cfRule>
  </conditionalFormatting>
  <hyperlinks>
    <hyperlink ref="A47"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scale="51"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4"/>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42578125" style="7" bestFit="1" customWidth="1"/>
    <col min="5" max="5" width="23" style="10" customWidth="1"/>
    <col min="6" max="6" width="13.5703125" style="11" bestFit="1" customWidth="1"/>
    <col min="7" max="7" width="7.5703125" style="10" customWidth="1"/>
    <col min="8" max="16384" width="9.140625" style="7"/>
  </cols>
  <sheetData>
    <row r="1" spans="1:7" s="1" customFormat="1" ht="15" x14ac:dyDescent="0.2">
      <c r="A1" s="122" t="s">
        <v>1163</v>
      </c>
      <c r="B1" s="123"/>
      <c r="C1" s="123"/>
      <c r="D1" s="123"/>
      <c r="E1" s="123"/>
      <c r="F1" s="123"/>
      <c r="G1" s="12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75</v>
      </c>
      <c r="B5" s="17"/>
      <c r="C5" s="17"/>
      <c r="D5" s="17"/>
      <c r="E5" s="18"/>
      <c r="F5" s="19"/>
      <c r="G5" s="18"/>
    </row>
    <row r="6" spans="1:7" x14ac:dyDescent="0.2">
      <c r="A6" s="20" t="s">
        <v>51</v>
      </c>
      <c r="B6" s="21"/>
      <c r="C6" s="21"/>
      <c r="D6" s="21"/>
      <c r="E6" s="22"/>
      <c r="F6" s="23"/>
      <c r="G6" s="22"/>
    </row>
    <row r="7" spans="1:7" x14ac:dyDescent="0.2">
      <c r="A7" s="21" t="s">
        <v>77</v>
      </c>
      <c r="B7" s="21" t="s">
        <v>76</v>
      </c>
      <c r="C7" s="21" t="s">
        <v>78</v>
      </c>
      <c r="D7" s="24">
        <v>138000</v>
      </c>
      <c r="E7" s="22">
        <v>1508.7539999999999</v>
      </c>
      <c r="F7" s="23">
        <v>3.0300426204081599</v>
      </c>
      <c r="G7" s="22"/>
    </row>
    <row r="8" spans="1:7" x14ac:dyDescent="0.2">
      <c r="A8" s="21" t="s">
        <v>80</v>
      </c>
      <c r="B8" s="21" t="s">
        <v>79</v>
      </c>
      <c r="C8" s="21" t="s">
        <v>78</v>
      </c>
      <c r="D8" s="24">
        <v>93000</v>
      </c>
      <c r="E8" s="22">
        <v>1346.547</v>
      </c>
      <c r="F8" s="23">
        <v>2.70428101624436</v>
      </c>
      <c r="G8" s="22"/>
    </row>
    <row r="9" spans="1:7" x14ac:dyDescent="0.2">
      <c r="A9" s="21" t="s">
        <v>82</v>
      </c>
      <c r="B9" s="21" t="s">
        <v>81</v>
      </c>
      <c r="C9" s="21" t="s">
        <v>83</v>
      </c>
      <c r="D9" s="24">
        <v>29500</v>
      </c>
      <c r="E9" s="22">
        <v>1110.3505</v>
      </c>
      <c r="F9" s="23">
        <v>2.22992571260226</v>
      </c>
      <c r="G9" s="22"/>
    </row>
    <row r="10" spans="1:7" x14ac:dyDescent="0.2">
      <c r="A10" s="21" t="s">
        <v>85</v>
      </c>
      <c r="B10" s="21" t="s">
        <v>84</v>
      </c>
      <c r="C10" s="21" t="s">
        <v>86</v>
      </c>
      <c r="D10" s="24">
        <v>62000</v>
      </c>
      <c r="E10" s="22">
        <v>928.79100000000005</v>
      </c>
      <c r="F10" s="23">
        <v>1.8652983292515</v>
      </c>
      <c r="G10" s="22"/>
    </row>
    <row r="11" spans="1:7" x14ac:dyDescent="0.2">
      <c r="A11" s="21" t="s">
        <v>88</v>
      </c>
      <c r="B11" s="21" t="s">
        <v>87</v>
      </c>
      <c r="C11" s="21" t="s">
        <v>89</v>
      </c>
      <c r="D11" s="24">
        <v>74000</v>
      </c>
      <c r="E11" s="22">
        <v>734.67200000000003</v>
      </c>
      <c r="F11" s="23">
        <v>1.47544760247231</v>
      </c>
      <c r="G11" s="22"/>
    </row>
    <row r="12" spans="1:7" x14ac:dyDescent="0.2">
      <c r="A12" s="21" t="s">
        <v>91</v>
      </c>
      <c r="B12" s="21" t="s">
        <v>90</v>
      </c>
      <c r="C12" s="21" t="s">
        <v>92</v>
      </c>
      <c r="D12" s="24">
        <v>24300</v>
      </c>
      <c r="E12" s="22">
        <v>722.12310000000002</v>
      </c>
      <c r="F12" s="23">
        <v>1.4502455471079201</v>
      </c>
      <c r="G12" s="22"/>
    </row>
    <row r="13" spans="1:7" x14ac:dyDescent="0.2">
      <c r="A13" s="21" t="s">
        <v>94</v>
      </c>
      <c r="B13" s="21" t="s">
        <v>93</v>
      </c>
      <c r="C13" s="21" t="s">
        <v>78</v>
      </c>
      <c r="D13" s="24">
        <v>65000</v>
      </c>
      <c r="E13" s="22">
        <v>680.68</v>
      </c>
      <c r="F13" s="23">
        <v>1.36701504079487</v>
      </c>
      <c r="G13" s="22"/>
    </row>
    <row r="14" spans="1:7" x14ac:dyDescent="0.2">
      <c r="A14" s="21" t="s">
        <v>96</v>
      </c>
      <c r="B14" s="21" t="s">
        <v>95</v>
      </c>
      <c r="C14" s="21" t="s">
        <v>78</v>
      </c>
      <c r="D14" s="24">
        <v>85000</v>
      </c>
      <c r="E14" s="22">
        <v>639.49749999999995</v>
      </c>
      <c r="F14" s="23">
        <v>1.284307899528</v>
      </c>
      <c r="G14" s="22"/>
    </row>
    <row r="15" spans="1:7" x14ac:dyDescent="0.2">
      <c r="A15" s="21" t="s">
        <v>98</v>
      </c>
      <c r="B15" s="21" t="s">
        <v>97</v>
      </c>
      <c r="C15" s="21" t="s">
        <v>86</v>
      </c>
      <c r="D15" s="24">
        <v>41000</v>
      </c>
      <c r="E15" s="22">
        <v>632.85550000000001</v>
      </c>
      <c r="F15" s="23">
        <v>1.27096871826667</v>
      </c>
      <c r="G15" s="22"/>
    </row>
    <row r="16" spans="1:7" x14ac:dyDescent="0.2">
      <c r="A16" s="21" t="s">
        <v>100</v>
      </c>
      <c r="B16" s="21" t="s">
        <v>99</v>
      </c>
      <c r="C16" s="21" t="s">
        <v>101</v>
      </c>
      <c r="D16" s="24">
        <v>50000</v>
      </c>
      <c r="E16" s="22">
        <v>614.29999999999995</v>
      </c>
      <c r="F16" s="23">
        <v>1.2337035604987501</v>
      </c>
      <c r="G16" s="22"/>
    </row>
    <row r="17" spans="1:7" x14ac:dyDescent="0.2">
      <c r="A17" s="21" t="s">
        <v>103</v>
      </c>
      <c r="B17" s="21" t="s">
        <v>102</v>
      </c>
      <c r="C17" s="21" t="s">
        <v>104</v>
      </c>
      <c r="D17" s="24">
        <v>37000</v>
      </c>
      <c r="E17" s="22">
        <v>599.60350000000005</v>
      </c>
      <c r="F17" s="23">
        <v>1.2041884630270401</v>
      </c>
      <c r="G17" s="22"/>
    </row>
    <row r="18" spans="1:7" x14ac:dyDescent="0.2">
      <c r="A18" s="21" t="s">
        <v>106</v>
      </c>
      <c r="B18" s="21" t="s">
        <v>105</v>
      </c>
      <c r="C18" s="21" t="s">
        <v>107</v>
      </c>
      <c r="D18" s="24">
        <v>320000</v>
      </c>
      <c r="E18" s="22">
        <v>582.72</v>
      </c>
      <c r="F18" s="23">
        <v>1.1702811961156301</v>
      </c>
      <c r="G18" s="22"/>
    </row>
    <row r="19" spans="1:7" x14ac:dyDescent="0.2">
      <c r="A19" s="21" t="s">
        <v>109</v>
      </c>
      <c r="B19" s="21" t="s">
        <v>108</v>
      </c>
      <c r="C19" s="21" t="s">
        <v>110</v>
      </c>
      <c r="D19" s="24">
        <v>65500</v>
      </c>
      <c r="E19" s="22">
        <v>562.93975</v>
      </c>
      <c r="F19" s="23">
        <v>1.13055636321224</v>
      </c>
      <c r="G19" s="22"/>
    </row>
    <row r="20" spans="1:7" x14ac:dyDescent="0.2">
      <c r="A20" s="21" t="s">
        <v>112</v>
      </c>
      <c r="B20" s="21" t="s">
        <v>111</v>
      </c>
      <c r="C20" s="21" t="s">
        <v>113</v>
      </c>
      <c r="D20" s="24">
        <v>150000</v>
      </c>
      <c r="E20" s="22">
        <v>503.7</v>
      </c>
      <c r="F20" s="23">
        <v>1.01158470360283</v>
      </c>
      <c r="G20" s="22"/>
    </row>
    <row r="21" spans="1:7" x14ac:dyDescent="0.2">
      <c r="A21" s="21" t="s">
        <v>115</v>
      </c>
      <c r="B21" s="21" t="s">
        <v>114</v>
      </c>
      <c r="C21" s="21" t="s">
        <v>116</v>
      </c>
      <c r="D21" s="24">
        <v>240000</v>
      </c>
      <c r="E21" s="22">
        <v>483.6</v>
      </c>
      <c r="F21" s="23">
        <v>0.97121771423929104</v>
      </c>
      <c r="G21" s="22"/>
    </row>
    <row r="22" spans="1:7" x14ac:dyDescent="0.2">
      <c r="A22" s="21" t="s">
        <v>118</v>
      </c>
      <c r="B22" s="21" t="s">
        <v>117</v>
      </c>
      <c r="C22" s="21" t="s">
        <v>78</v>
      </c>
      <c r="D22" s="24">
        <v>31000</v>
      </c>
      <c r="E22" s="22">
        <v>481.43</v>
      </c>
      <c r="F22" s="23">
        <v>0.966859686034371</v>
      </c>
      <c r="G22" s="22"/>
    </row>
    <row r="23" spans="1:7" x14ac:dyDescent="0.2">
      <c r="A23" s="21" t="s">
        <v>120</v>
      </c>
      <c r="B23" s="21" t="s">
        <v>119</v>
      </c>
      <c r="C23" s="21" t="s">
        <v>121</v>
      </c>
      <c r="D23" s="24">
        <v>240000</v>
      </c>
      <c r="E23" s="22">
        <v>434.52</v>
      </c>
      <c r="F23" s="23">
        <v>0.87264996110681703</v>
      </c>
      <c r="G23" s="22"/>
    </row>
    <row r="24" spans="1:7" x14ac:dyDescent="0.2">
      <c r="A24" s="21" t="s">
        <v>123</v>
      </c>
      <c r="B24" s="21" t="s">
        <v>122</v>
      </c>
      <c r="C24" s="21" t="s">
        <v>124</v>
      </c>
      <c r="D24" s="24">
        <v>26300</v>
      </c>
      <c r="E24" s="22">
        <v>412.63385</v>
      </c>
      <c r="F24" s="23">
        <v>0.82869583253672097</v>
      </c>
      <c r="G24" s="22"/>
    </row>
    <row r="25" spans="1:7" x14ac:dyDescent="0.2">
      <c r="A25" s="21" t="s">
        <v>126</v>
      </c>
      <c r="B25" s="21" t="s">
        <v>125</v>
      </c>
      <c r="C25" s="21" t="s">
        <v>127</v>
      </c>
      <c r="D25" s="24">
        <v>36000</v>
      </c>
      <c r="E25" s="22">
        <v>408.33</v>
      </c>
      <c r="F25" s="23">
        <v>0.82005237645849804</v>
      </c>
      <c r="G25" s="22"/>
    </row>
    <row r="26" spans="1:7" x14ac:dyDescent="0.2">
      <c r="A26" s="21" t="s">
        <v>129</v>
      </c>
      <c r="B26" s="21" t="s">
        <v>128</v>
      </c>
      <c r="C26" s="21" t="s">
        <v>130</v>
      </c>
      <c r="D26" s="24">
        <v>6000</v>
      </c>
      <c r="E26" s="22">
        <v>381.40800000000002</v>
      </c>
      <c r="F26" s="23">
        <v>0.76598471040649196</v>
      </c>
      <c r="G26" s="22"/>
    </row>
    <row r="27" spans="1:7" x14ac:dyDescent="0.2">
      <c r="A27" s="21" t="s">
        <v>132</v>
      </c>
      <c r="B27" s="21" t="s">
        <v>131</v>
      </c>
      <c r="C27" s="21" t="s">
        <v>133</v>
      </c>
      <c r="D27" s="24">
        <v>140000</v>
      </c>
      <c r="E27" s="22">
        <v>375.27</v>
      </c>
      <c r="F27" s="23">
        <v>0.75365771634114698</v>
      </c>
      <c r="G27" s="22"/>
    </row>
    <row r="28" spans="1:7" x14ac:dyDescent="0.2">
      <c r="A28" s="21" t="s">
        <v>135</v>
      </c>
      <c r="B28" s="21" t="s">
        <v>134</v>
      </c>
      <c r="C28" s="21" t="s">
        <v>136</v>
      </c>
      <c r="D28" s="24">
        <v>70000</v>
      </c>
      <c r="E28" s="22">
        <v>348.04</v>
      </c>
      <c r="F28" s="23">
        <v>0.69897149144715198</v>
      </c>
      <c r="G28" s="22"/>
    </row>
    <row r="29" spans="1:7" x14ac:dyDescent="0.2">
      <c r="A29" s="21" t="s">
        <v>138</v>
      </c>
      <c r="B29" s="21" t="s">
        <v>137</v>
      </c>
      <c r="C29" s="21" t="s">
        <v>89</v>
      </c>
      <c r="D29" s="24">
        <v>2600</v>
      </c>
      <c r="E29" s="22">
        <v>327.60910000000001</v>
      </c>
      <c r="F29" s="23">
        <v>0.65793995299005603</v>
      </c>
      <c r="G29" s="22"/>
    </row>
    <row r="30" spans="1:7" x14ac:dyDescent="0.2">
      <c r="A30" s="21" t="s">
        <v>140</v>
      </c>
      <c r="B30" s="21" t="s">
        <v>139</v>
      </c>
      <c r="C30" s="21" t="s">
        <v>141</v>
      </c>
      <c r="D30" s="24">
        <v>36000</v>
      </c>
      <c r="E30" s="22">
        <v>317.55599999999998</v>
      </c>
      <c r="F30" s="23">
        <v>0.637750232553706</v>
      </c>
      <c r="G30" s="22"/>
    </row>
    <row r="31" spans="1:7" x14ac:dyDescent="0.2">
      <c r="A31" s="21" t="s">
        <v>143</v>
      </c>
      <c r="B31" s="21" t="s">
        <v>142</v>
      </c>
      <c r="C31" s="21" t="s">
        <v>144</v>
      </c>
      <c r="D31" s="24">
        <v>48000</v>
      </c>
      <c r="E31" s="22">
        <v>304.00799999999998</v>
      </c>
      <c r="F31" s="23">
        <v>0.61054167673792004</v>
      </c>
      <c r="G31" s="22"/>
    </row>
    <row r="32" spans="1:7" x14ac:dyDescent="0.2">
      <c r="A32" s="21" t="s">
        <v>146</v>
      </c>
      <c r="B32" s="21" t="s">
        <v>145</v>
      </c>
      <c r="C32" s="21" t="s">
        <v>147</v>
      </c>
      <c r="D32" s="24">
        <v>25900</v>
      </c>
      <c r="E32" s="22">
        <v>291.18074999999999</v>
      </c>
      <c r="F32" s="23">
        <v>0.58478060886162597</v>
      </c>
      <c r="G32" s="22"/>
    </row>
    <row r="33" spans="1:7" x14ac:dyDescent="0.2">
      <c r="A33" s="21" t="s">
        <v>149</v>
      </c>
      <c r="B33" s="21" t="s">
        <v>148</v>
      </c>
      <c r="C33" s="21" t="s">
        <v>124</v>
      </c>
      <c r="D33" s="24">
        <v>64800</v>
      </c>
      <c r="E33" s="22">
        <v>290.85480000000001</v>
      </c>
      <c r="F33" s="23">
        <v>0.58412600089232003</v>
      </c>
      <c r="G33" s="22"/>
    </row>
    <row r="34" spans="1:7" x14ac:dyDescent="0.2">
      <c r="A34" s="21" t="s">
        <v>151</v>
      </c>
      <c r="B34" s="21" t="s">
        <v>150</v>
      </c>
      <c r="C34" s="21" t="s">
        <v>86</v>
      </c>
      <c r="D34" s="24">
        <v>23000</v>
      </c>
      <c r="E34" s="22">
        <v>287.06299999999999</v>
      </c>
      <c r="F34" s="23">
        <v>0.57651089888890295</v>
      </c>
      <c r="G34" s="22"/>
    </row>
    <row r="35" spans="1:7" x14ac:dyDescent="0.2">
      <c r="A35" s="21" t="s">
        <v>153</v>
      </c>
      <c r="B35" s="21" t="s">
        <v>152</v>
      </c>
      <c r="C35" s="21" t="s">
        <v>154</v>
      </c>
      <c r="D35" s="24">
        <v>100000</v>
      </c>
      <c r="E35" s="22">
        <v>267.5</v>
      </c>
      <c r="F35" s="23">
        <v>0.53722237088298197</v>
      </c>
      <c r="G35" s="22"/>
    </row>
    <row r="36" spans="1:7" x14ac:dyDescent="0.2">
      <c r="A36" s="21" t="s">
        <v>156</v>
      </c>
      <c r="B36" s="21" t="s">
        <v>155</v>
      </c>
      <c r="C36" s="21" t="s">
        <v>116</v>
      </c>
      <c r="D36" s="24">
        <v>8000</v>
      </c>
      <c r="E36" s="22">
        <v>266.16000000000003</v>
      </c>
      <c r="F36" s="23">
        <v>0.53453123825874604</v>
      </c>
      <c r="G36" s="22"/>
    </row>
    <row r="37" spans="1:7" x14ac:dyDescent="0.2">
      <c r="A37" s="21" t="s">
        <v>158</v>
      </c>
      <c r="B37" s="21" t="s">
        <v>157</v>
      </c>
      <c r="C37" s="21" t="s">
        <v>159</v>
      </c>
      <c r="D37" s="24">
        <v>24000</v>
      </c>
      <c r="E37" s="22">
        <v>250.00800000000001</v>
      </c>
      <c r="F37" s="23">
        <v>0.50209304859705695</v>
      </c>
      <c r="G37" s="22"/>
    </row>
    <row r="38" spans="1:7" x14ac:dyDescent="0.2">
      <c r="A38" s="21" t="s">
        <v>161</v>
      </c>
      <c r="B38" s="21" t="s">
        <v>160</v>
      </c>
      <c r="C38" s="21" t="s">
        <v>162</v>
      </c>
      <c r="D38" s="24">
        <v>32000</v>
      </c>
      <c r="E38" s="22">
        <v>218.416</v>
      </c>
      <c r="F38" s="23">
        <v>0.43864658451879401</v>
      </c>
      <c r="G38" s="22"/>
    </row>
    <row r="39" spans="1:7" x14ac:dyDescent="0.2">
      <c r="A39" s="21" t="s">
        <v>164</v>
      </c>
      <c r="B39" s="21" t="s">
        <v>163</v>
      </c>
      <c r="C39" s="21" t="s">
        <v>165</v>
      </c>
      <c r="D39" s="24">
        <v>127000</v>
      </c>
      <c r="E39" s="22">
        <v>197.92949999999999</v>
      </c>
      <c r="F39" s="23">
        <v>0.397503384140872</v>
      </c>
      <c r="G39" s="22"/>
    </row>
    <row r="40" spans="1:7" x14ac:dyDescent="0.2">
      <c r="A40" s="21" t="s">
        <v>167</v>
      </c>
      <c r="B40" s="21" t="s">
        <v>166</v>
      </c>
      <c r="C40" s="21" t="s">
        <v>154</v>
      </c>
      <c r="D40" s="24">
        <v>17700</v>
      </c>
      <c r="E40" s="22">
        <v>195.32835</v>
      </c>
      <c r="F40" s="23">
        <v>0.39227947397256402</v>
      </c>
      <c r="G40" s="22"/>
    </row>
    <row r="41" spans="1:7" x14ac:dyDescent="0.2">
      <c r="A41" s="21" t="s">
        <v>169</v>
      </c>
      <c r="B41" s="21" t="s">
        <v>168</v>
      </c>
      <c r="C41" s="21" t="s">
        <v>170</v>
      </c>
      <c r="D41" s="24">
        <v>63700</v>
      </c>
      <c r="E41" s="22">
        <v>195.04939999999999</v>
      </c>
      <c r="F41" s="23">
        <v>0.3917192564759</v>
      </c>
      <c r="G41" s="22"/>
    </row>
    <row r="42" spans="1:7" x14ac:dyDescent="0.2">
      <c r="A42" s="21" t="s">
        <v>172</v>
      </c>
      <c r="B42" s="21" t="s">
        <v>171</v>
      </c>
      <c r="C42" s="21" t="s">
        <v>104</v>
      </c>
      <c r="D42" s="24">
        <v>23000</v>
      </c>
      <c r="E42" s="22">
        <v>193.97049999999999</v>
      </c>
      <c r="F42" s="23">
        <v>0.38955249305180401</v>
      </c>
      <c r="G42" s="22"/>
    </row>
    <row r="43" spans="1:7" x14ac:dyDescent="0.2">
      <c r="A43" s="21" t="s">
        <v>174</v>
      </c>
      <c r="B43" s="21" t="s">
        <v>173</v>
      </c>
      <c r="C43" s="21" t="s">
        <v>130</v>
      </c>
      <c r="D43" s="24">
        <v>11000</v>
      </c>
      <c r="E43" s="22">
        <v>189.596</v>
      </c>
      <c r="F43" s="23">
        <v>0.38076715001842998</v>
      </c>
      <c r="G43" s="22"/>
    </row>
    <row r="44" spans="1:7" x14ac:dyDescent="0.2">
      <c r="A44" s="21" t="s">
        <v>176</v>
      </c>
      <c r="B44" s="21" t="s">
        <v>175</v>
      </c>
      <c r="C44" s="21" t="s">
        <v>170</v>
      </c>
      <c r="D44" s="24">
        <v>1900</v>
      </c>
      <c r="E44" s="22">
        <v>185.23384999999999</v>
      </c>
      <c r="F44" s="23">
        <v>0.37200660958797299</v>
      </c>
      <c r="G44" s="22"/>
    </row>
    <row r="45" spans="1:7" x14ac:dyDescent="0.2">
      <c r="A45" s="21" t="s">
        <v>178</v>
      </c>
      <c r="B45" s="21" t="s">
        <v>177</v>
      </c>
      <c r="C45" s="21" t="s">
        <v>179</v>
      </c>
      <c r="D45" s="24">
        <v>6200</v>
      </c>
      <c r="E45" s="22">
        <v>169.91720000000001</v>
      </c>
      <c r="F45" s="23">
        <v>0.34124605995438501</v>
      </c>
      <c r="G45" s="22"/>
    </row>
    <row r="46" spans="1:7" x14ac:dyDescent="0.2">
      <c r="A46" s="21" t="s">
        <v>181</v>
      </c>
      <c r="B46" s="21" t="s">
        <v>180</v>
      </c>
      <c r="C46" s="21" t="s">
        <v>124</v>
      </c>
      <c r="D46" s="24">
        <v>88000</v>
      </c>
      <c r="E46" s="22">
        <v>167.464</v>
      </c>
      <c r="F46" s="23">
        <v>0.33631927894410402</v>
      </c>
      <c r="G46" s="22"/>
    </row>
    <row r="47" spans="1:7" x14ac:dyDescent="0.2">
      <c r="A47" s="21" t="s">
        <v>183</v>
      </c>
      <c r="B47" s="21" t="s">
        <v>182</v>
      </c>
      <c r="C47" s="21" t="s">
        <v>124</v>
      </c>
      <c r="D47" s="24">
        <v>18309</v>
      </c>
      <c r="E47" s="22">
        <v>147.28675050000001</v>
      </c>
      <c r="F47" s="23">
        <v>0.29579714879723501</v>
      </c>
      <c r="G47" s="22"/>
    </row>
    <row r="48" spans="1:7" x14ac:dyDescent="0.2">
      <c r="A48" s="21" t="s">
        <v>185</v>
      </c>
      <c r="B48" s="21" t="s">
        <v>184</v>
      </c>
      <c r="C48" s="21" t="s">
        <v>154</v>
      </c>
      <c r="D48" s="24">
        <v>3365</v>
      </c>
      <c r="E48" s="22">
        <v>123.081605</v>
      </c>
      <c r="F48" s="23">
        <v>0.247185763178253</v>
      </c>
      <c r="G48" s="22"/>
    </row>
    <row r="49" spans="1:9" x14ac:dyDescent="0.2">
      <c r="A49" s="21" t="s">
        <v>187</v>
      </c>
      <c r="B49" s="21" t="s">
        <v>186</v>
      </c>
      <c r="C49" s="21" t="s">
        <v>188</v>
      </c>
      <c r="D49" s="24">
        <v>26872</v>
      </c>
      <c r="E49" s="22">
        <v>118.223364</v>
      </c>
      <c r="F49" s="23">
        <v>0.23742891925922199</v>
      </c>
      <c r="G49" s="22"/>
    </row>
    <row r="50" spans="1:9" x14ac:dyDescent="0.2">
      <c r="A50" s="21" t="s">
        <v>190</v>
      </c>
      <c r="B50" s="21" t="s">
        <v>189</v>
      </c>
      <c r="C50" s="21" t="s">
        <v>107</v>
      </c>
      <c r="D50" s="24">
        <v>4106</v>
      </c>
      <c r="E50" s="22">
        <v>26.325619</v>
      </c>
      <c r="F50" s="23">
        <v>5.2869949361278798E-2</v>
      </c>
      <c r="G50" s="22"/>
    </row>
    <row r="51" spans="1:9" x14ac:dyDescent="0.2">
      <c r="A51" s="20" t="s">
        <v>24</v>
      </c>
      <c r="B51" s="20"/>
      <c r="C51" s="20"/>
      <c r="D51" s="20"/>
      <c r="E51" s="25">
        <f>SUM(E7:E50)</f>
        <v>19222.5274885</v>
      </c>
      <c r="F51" s="26">
        <f>SUM(F7:F50)</f>
        <v>38.604754361627151</v>
      </c>
      <c r="G51" s="25"/>
      <c r="H51" s="14"/>
      <c r="I51" s="14"/>
    </row>
    <row r="52" spans="1:9" x14ac:dyDescent="0.2">
      <c r="A52" s="21"/>
      <c r="B52" s="21"/>
      <c r="C52" s="21"/>
      <c r="D52" s="21"/>
      <c r="E52" s="22"/>
      <c r="F52" s="23"/>
      <c r="G52" s="22"/>
    </row>
    <row r="53" spans="1:9" x14ac:dyDescent="0.2">
      <c r="A53" s="20" t="s">
        <v>50</v>
      </c>
      <c r="B53" s="21"/>
      <c r="C53" s="21"/>
      <c r="D53" s="21"/>
      <c r="E53" s="22"/>
      <c r="F53" s="23"/>
      <c r="G53" s="22"/>
    </row>
    <row r="54" spans="1:9" x14ac:dyDescent="0.2">
      <c r="A54" s="20" t="s">
        <v>51</v>
      </c>
      <c r="B54" s="21"/>
      <c r="C54" s="21"/>
      <c r="D54" s="21"/>
      <c r="E54" s="22"/>
      <c r="F54" s="23"/>
      <c r="G54" s="22"/>
    </row>
    <row r="55" spans="1:9" x14ac:dyDescent="0.2">
      <c r="A55" s="21" t="s">
        <v>1096</v>
      </c>
      <c r="B55" s="21" t="s">
        <v>1097</v>
      </c>
      <c r="C55" s="21" t="s">
        <v>52</v>
      </c>
      <c r="D55" s="24">
        <v>3000</v>
      </c>
      <c r="E55" s="22">
        <v>3003.6013972999999</v>
      </c>
      <c r="F55" s="23">
        <v>6.0321565003549296</v>
      </c>
      <c r="G55" s="22">
        <v>7.6986999999999997</v>
      </c>
    </row>
    <row r="56" spans="1:9" x14ac:dyDescent="0.2">
      <c r="A56" s="21" t="s">
        <v>192</v>
      </c>
      <c r="B56" s="21" t="s">
        <v>191</v>
      </c>
      <c r="C56" s="21" t="s">
        <v>52</v>
      </c>
      <c r="D56" s="24">
        <v>250</v>
      </c>
      <c r="E56" s="22">
        <v>2687.0578279000001</v>
      </c>
      <c r="F56" s="23">
        <v>5.3964395402022998</v>
      </c>
      <c r="G56" s="22">
        <v>7.8449999999999998</v>
      </c>
    </row>
    <row r="57" spans="1:9" x14ac:dyDescent="0.2">
      <c r="A57" s="21" t="s">
        <v>194</v>
      </c>
      <c r="B57" s="21" t="s">
        <v>193</v>
      </c>
      <c r="C57" s="21" t="s">
        <v>52</v>
      </c>
      <c r="D57" s="24">
        <v>2500</v>
      </c>
      <c r="E57" s="22">
        <v>2667.2710655999999</v>
      </c>
      <c r="F57" s="23">
        <v>5.3567016285951796</v>
      </c>
      <c r="G57" s="22">
        <v>8.24</v>
      </c>
    </row>
    <row r="58" spans="1:9" x14ac:dyDescent="0.2">
      <c r="A58" s="21" t="s">
        <v>196</v>
      </c>
      <c r="B58" s="21" t="s">
        <v>195</v>
      </c>
      <c r="C58" s="21" t="s">
        <v>52</v>
      </c>
      <c r="D58" s="24">
        <v>2500</v>
      </c>
      <c r="E58" s="22">
        <v>2594.6236475000001</v>
      </c>
      <c r="F58" s="23">
        <v>5.2108032428373896</v>
      </c>
      <c r="G58" s="22">
        <v>7.75</v>
      </c>
    </row>
    <row r="59" spans="1:9" x14ac:dyDescent="0.2">
      <c r="A59" s="21" t="s">
        <v>1164</v>
      </c>
      <c r="B59" s="21" t="s">
        <v>1165</v>
      </c>
      <c r="C59" s="21" t="s">
        <v>52</v>
      </c>
      <c r="D59" s="24">
        <v>150</v>
      </c>
      <c r="E59" s="22">
        <v>1613.1170245999999</v>
      </c>
      <c r="F59" s="23">
        <v>3.2396357101581801</v>
      </c>
      <c r="G59" s="22">
        <v>7.665</v>
      </c>
    </row>
    <row r="60" spans="1:9" x14ac:dyDescent="0.2">
      <c r="A60" s="21" t="s">
        <v>1124</v>
      </c>
      <c r="B60" s="21" t="s">
        <v>1125</v>
      </c>
      <c r="C60" s="21" t="s">
        <v>52</v>
      </c>
      <c r="D60" s="24">
        <v>5</v>
      </c>
      <c r="E60" s="22">
        <v>539.60751640000001</v>
      </c>
      <c r="F60" s="23">
        <v>1.0836980534829399</v>
      </c>
      <c r="G60" s="22">
        <v>8.0500000000000007</v>
      </c>
    </row>
    <row r="61" spans="1:9" x14ac:dyDescent="0.2">
      <c r="A61" s="21" t="s">
        <v>67</v>
      </c>
      <c r="B61" s="21" t="s">
        <v>66</v>
      </c>
      <c r="C61" s="21" t="s">
        <v>52</v>
      </c>
      <c r="D61" s="24">
        <v>500</v>
      </c>
      <c r="E61" s="22">
        <v>502.37434789999998</v>
      </c>
      <c r="F61" s="23">
        <v>1.0089223859799299</v>
      </c>
      <c r="G61" s="22">
        <v>8.3148999999999997</v>
      </c>
    </row>
    <row r="62" spans="1:9" x14ac:dyDescent="0.2">
      <c r="A62" s="21" t="s">
        <v>1100</v>
      </c>
      <c r="B62" s="21" t="s">
        <v>1101</v>
      </c>
      <c r="C62" s="21" t="s">
        <v>52</v>
      </c>
      <c r="D62" s="24">
        <v>18</v>
      </c>
      <c r="E62" s="22">
        <v>181.39157510000001</v>
      </c>
      <c r="F62" s="23">
        <v>0.36429013844269398</v>
      </c>
      <c r="G62" s="22">
        <v>7.96</v>
      </c>
    </row>
    <row r="63" spans="1:9" x14ac:dyDescent="0.2">
      <c r="A63" s="20" t="s">
        <v>24</v>
      </c>
      <c r="B63" s="20"/>
      <c r="C63" s="20"/>
      <c r="D63" s="20"/>
      <c r="E63" s="25">
        <f>SUM(E54:E62)</f>
        <v>13789.0444023</v>
      </c>
      <c r="F63" s="26">
        <f>SUM(F54:F62)</f>
        <v>27.692647200053543</v>
      </c>
      <c r="G63" s="25"/>
      <c r="H63" s="14"/>
      <c r="I63" s="14"/>
    </row>
    <row r="64" spans="1:9" x14ac:dyDescent="0.2">
      <c r="A64" s="21"/>
      <c r="B64" s="21"/>
      <c r="C64" s="21"/>
      <c r="D64" s="21"/>
      <c r="E64" s="22"/>
      <c r="F64" s="23"/>
      <c r="G64" s="22"/>
    </row>
    <row r="65" spans="1:9" x14ac:dyDescent="0.2">
      <c r="A65" s="20" t="s">
        <v>44</v>
      </c>
      <c r="B65" s="21"/>
      <c r="C65" s="21"/>
      <c r="D65" s="21"/>
      <c r="E65" s="22"/>
      <c r="F65" s="23"/>
      <c r="G65" s="22"/>
    </row>
    <row r="66" spans="1:9" x14ac:dyDescent="0.2">
      <c r="A66" s="21" t="s">
        <v>197</v>
      </c>
      <c r="B66" s="21" t="s">
        <v>1249</v>
      </c>
      <c r="C66" s="21" t="s">
        <v>47</v>
      </c>
      <c r="D66" s="24">
        <v>5000000</v>
      </c>
      <c r="E66" s="22">
        <v>5001.9686111000001</v>
      </c>
      <c r="F66" s="23">
        <v>10.045493219952901</v>
      </c>
      <c r="G66" s="22">
        <v>7.1501181411124897</v>
      </c>
    </row>
    <row r="67" spans="1:9" x14ac:dyDescent="0.2">
      <c r="A67" s="21" t="s">
        <v>199</v>
      </c>
      <c r="B67" s="21" t="s">
        <v>198</v>
      </c>
      <c r="C67" s="21" t="s">
        <v>47</v>
      </c>
      <c r="D67" s="24">
        <v>5000000</v>
      </c>
      <c r="E67" s="22">
        <v>4956.0372221999996</v>
      </c>
      <c r="F67" s="23">
        <v>9.9532488474564307</v>
      </c>
      <c r="G67" s="22">
        <v>7.1525085512500004</v>
      </c>
    </row>
    <row r="68" spans="1:9" x14ac:dyDescent="0.2">
      <c r="A68" s="21" t="s">
        <v>201</v>
      </c>
      <c r="B68" s="21" t="s">
        <v>200</v>
      </c>
      <c r="C68" s="21" t="s">
        <v>47</v>
      </c>
      <c r="D68" s="24">
        <v>500000</v>
      </c>
      <c r="E68" s="22">
        <v>495.98244440000002</v>
      </c>
      <c r="F68" s="23">
        <v>0.99608547550244897</v>
      </c>
      <c r="G68" s="22">
        <v>7.1673100936124898</v>
      </c>
    </row>
    <row r="69" spans="1:9" x14ac:dyDescent="0.2">
      <c r="A69" s="20" t="s">
        <v>24</v>
      </c>
      <c r="B69" s="20"/>
      <c r="C69" s="20"/>
      <c r="D69" s="20"/>
      <c r="E69" s="25">
        <f>SUM(E66:E68)</f>
        <v>10453.9882777</v>
      </c>
      <c r="F69" s="26">
        <f>SUM(F66:F68)</f>
        <v>20.994827542911782</v>
      </c>
      <c r="G69" s="25"/>
      <c r="H69" s="14"/>
      <c r="I69" s="14"/>
    </row>
    <row r="70" spans="1:9" x14ac:dyDescent="0.2">
      <c r="A70" s="21"/>
      <c r="B70" s="21"/>
      <c r="C70" s="21"/>
      <c r="D70" s="21"/>
      <c r="E70" s="22"/>
      <c r="F70" s="23"/>
      <c r="G70" s="22"/>
    </row>
    <row r="71" spans="1:9" x14ac:dyDescent="0.2">
      <c r="A71" s="20" t="s">
        <v>27</v>
      </c>
      <c r="B71" s="20"/>
      <c r="C71" s="20"/>
      <c r="D71" s="20"/>
      <c r="E71" s="25">
        <f>E51+E63+E69</f>
        <v>43465.5601685</v>
      </c>
      <c r="F71" s="26">
        <f>F51+F63+F69</f>
        <v>87.292229104592465</v>
      </c>
      <c r="G71" s="25"/>
      <c r="H71" s="14"/>
      <c r="I71" s="14"/>
    </row>
    <row r="72" spans="1:9" x14ac:dyDescent="0.2">
      <c r="A72" s="20"/>
      <c r="B72" s="20"/>
      <c r="C72" s="20"/>
      <c r="D72" s="20"/>
      <c r="E72" s="25"/>
      <c r="F72" s="26"/>
      <c r="G72" s="25"/>
      <c r="H72" s="14"/>
      <c r="I72" s="14"/>
    </row>
    <row r="73" spans="1:9" x14ac:dyDescent="0.2">
      <c r="A73" s="20" t="s">
        <v>29</v>
      </c>
      <c r="B73" s="20"/>
      <c r="C73" s="20"/>
      <c r="D73" s="20"/>
      <c r="E73" s="25">
        <f>E75-(E51+E63+E69)</f>
        <v>6327.6008199999997</v>
      </c>
      <c r="F73" s="26">
        <f>F75-(F51+F63+F69)</f>
        <v>12.707770895407535</v>
      </c>
      <c r="G73" s="25"/>
      <c r="H73" s="14"/>
      <c r="I73" s="14"/>
    </row>
    <row r="74" spans="1:9" x14ac:dyDescent="0.2">
      <c r="A74" s="20"/>
      <c r="B74" s="20"/>
      <c r="C74" s="20"/>
      <c r="D74" s="20"/>
      <c r="E74" s="25"/>
      <c r="F74" s="26"/>
      <c r="G74" s="25"/>
      <c r="H74" s="14"/>
      <c r="I74" s="14"/>
    </row>
    <row r="75" spans="1:9" x14ac:dyDescent="0.2">
      <c r="A75" s="27" t="s">
        <v>28</v>
      </c>
      <c r="B75" s="27"/>
      <c r="C75" s="27"/>
      <c r="D75" s="27"/>
      <c r="E75" s="28">
        <v>49793.1609885</v>
      </c>
      <c r="F75" s="29">
        <v>100</v>
      </c>
      <c r="G75" s="28"/>
      <c r="H75" s="14"/>
      <c r="I75" s="14"/>
    </row>
    <row r="76" spans="1:9" x14ac:dyDescent="0.2">
      <c r="A76" s="7" t="s">
        <v>1250</v>
      </c>
      <c r="B76" s="14"/>
      <c r="C76" s="14"/>
      <c r="D76" s="14"/>
      <c r="E76" s="85"/>
      <c r="F76" s="15"/>
      <c r="G76" s="85"/>
      <c r="H76" s="14"/>
      <c r="I76" s="14"/>
    </row>
    <row r="78" spans="1:9" x14ac:dyDescent="0.2">
      <c r="A78" s="14" t="s">
        <v>30</v>
      </c>
    </row>
    <row r="80" spans="1:9" x14ac:dyDescent="0.2">
      <c r="A80" s="14" t="s">
        <v>31</v>
      </c>
    </row>
    <row r="81" spans="1:4" x14ac:dyDescent="0.2">
      <c r="A81" s="14" t="s">
        <v>32</v>
      </c>
    </row>
    <row r="82" spans="1:4" x14ac:dyDescent="0.2">
      <c r="A82" s="14" t="s">
        <v>33</v>
      </c>
      <c r="B82" s="14"/>
      <c r="C82" s="30" t="s">
        <v>834</v>
      </c>
      <c r="D82" s="14" t="s">
        <v>1034</v>
      </c>
    </row>
    <row r="83" spans="1:4" x14ac:dyDescent="0.2">
      <c r="A83" s="7" t="s">
        <v>54</v>
      </c>
      <c r="C83" s="31">
        <v>178.58250000000001</v>
      </c>
      <c r="D83" s="31">
        <v>194.2</v>
      </c>
    </row>
    <row r="84" spans="1:4" x14ac:dyDescent="0.2">
      <c r="A84" s="7" t="s">
        <v>72</v>
      </c>
      <c r="C84" s="31">
        <v>17.184000000000001</v>
      </c>
      <c r="D84" s="31">
        <v>17.389900000000001</v>
      </c>
    </row>
    <row r="85" spans="1:4" x14ac:dyDescent="0.2">
      <c r="A85" s="7" t="s">
        <v>55</v>
      </c>
      <c r="C85" s="31">
        <v>193.02969999999999</v>
      </c>
      <c r="D85" s="31">
        <v>210.68940000000001</v>
      </c>
    </row>
    <row r="86" spans="1:4" x14ac:dyDescent="0.2">
      <c r="A86" s="7" t="s">
        <v>73</v>
      </c>
      <c r="C86" s="31">
        <v>19.0307</v>
      </c>
      <c r="D86" s="31">
        <v>19.104700000000001</v>
      </c>
    </row>
    <row r="87" spans="1:4" x14ac:dyDescent="0.2">
      <c r="C87" s="31"/>
      <c r="D87" s="31"/>
    </row>
    <row r="88" spans="1:4" x14ac:dyDescent="0.2">
      <c r="A88" s="7" t="s">
        <v>948</v>
      </c>
    </row>
    <row r="90" spans="1:4" x14ac:dyDescent="0.2">
      <c r="A90" s="14" t="s">
        <v>35</v>
      </c>
    </row>
    <row r="91" spans="1:4" x14ac:dyDescent="0.2">
      <c r="A91" s="124" t="s">
        <v>36</v>
      </c>
      <c r="B91" s="125"/>
      <c r="C91" s="32" t="s">
        <v>37</v>
      </c>
    </row>
    <row r="92" spans="1:4" x14ac:dyDescent="0.2">
      <c r="A92" s="120" t="s">
        <v>72</v>
      </c>
      <c r="B92" s="121"/>
      <c r="C92" s="33">
        <v>1.25</v>
      </c>
    </row>
    <row r="93" spans="1:4" x14ac:dyDescent="0.2">
      <c r="A93" s="120" t="s">
        <v>73</v>
      </c>
      <c r="B93" s="121"/>
      <c r="C93" s="33">
        <v>1.6</v>
      </c>
    </row>
    <row r="94" spans="1:4" x14ac:dyDescent="0.2">
      <c r="A94" s="7" t="s">
        <v>38</v>
      </c>
    </row>
    <row r="95" spans="1:4" x14ac:dyDescent="0.2">
      <c r="A95" s="7" t="s">
        <v>39</v>
      </c>
    </row>
    <row r="97" spans="1:5" x14ac:dyDescent="0.2">
      <c r="A97" s="14" t="s">
        <v>949</v>
      </c>
      <c r="D97" s="34">
        <v>1.9656382119256399</v>
      </c>
      <c r="E97" s="10" t="s">
        <v>40</v>
      </c>
    </row>
    <row r="99" spans="1:5" x14ac:dyDescent="0.2">
      <c r="A99" s="14" t="s">
        <v>820</v>
      </c>
      <c r="D99" s="30" t="s">
        <v>41</v>
      </c>
    </row>
    <row r="101" spans="1:5" x14ac:dyDescent="0.2">
      <c r="A101" s="14" t="s">
        <v>950</v>
      </c>
    </row>
    <row r="102" spans="1:5" x14ac:dyDescent="0.2">
      <c r="A102" s="53"/>
    </row>
    <row r="103" spans="1:5" x14ac:dyDescent="0.2">
      <c r="A103" s="53" t="s">
        <v>789</v>
      </c>
    </row>
    <row r="104" spans="1:5" x14ac:dyDescent="0.2">
      <c r="A104" s="54"/>
    </row>
    <row r="105" spans="1:5" x14ac:dyDescent="0.2">
      <c r="A105" s="55"/>
    </row>
    <row r="106" spans="1:5" x14ac:dyDescent="0.2">
      <c r="A106" s="55"/>
    </row>
    <row r="107" spans="1:5" x14ac:dyDescent="0.2">
      <c r="A107" s="55"/>
    </row>
    <row r="108" spans="1:5" x14ac:dyDescent="0.2">
      <c r="A108" s="55"/>
    </row>
    <row r="109" spans="1:5" x14ac:dyDescent="0.2">
      <c r="A109" s="55"/>
    </row>
    <row r="110" spans="1:5" x14ac:dyDescent="0.2">
      <c r="A110" s="55"/>
    </row>
    <row r="111" spans="1:5" x14ac:dyDescent="0.2">
      <c r="A111" s="55"/>
    </row>
    <row r="112" spans="1:5" x14ac:dyDescent="0.2">
      <c r="A112" s="55"/>
    </row>
    <row r="113" spans="1:1" x14ac:dyDescent="0.2">
      <c r="A113" s="55"/>
    </row>
    <row r="114" spans="1:1" x14ac:dyDescent="0.2">
      <c r="A114" s="55"/>
    </row>
    <row r="115" spans="1:1" x14ac:dyDescent="0.2">
      <c r="A115" s="55"/>
    </row>
    <row r="116" spans="1:1" x14ac:dyDescent="0.2">
      <c r="A116" s="55"/>
    </row>
    <row r="117" spans="1:1" x14ac:dyDescent="0.2">
      <c r="A117" s="53" t="s">
        <v>1166</v>
      </c>
    </row>
    <row r="118" spans="1:1" x14ac:dyDescent="0.2">
      <c r="A118" s="55"/>
    </row>
    <row r="119" spans="1:1" x14ac:dyDescent="0.2">
      <c r="A119" s="53" t="s">
        <v>790</v>
      </c>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4"/>
    </row>
  </sheetData>
  <mergeCells count="4">
    <mergeCell ref="A1:G1"/>
    <mergeCell ref="A91:B91"/>
    <mergeCell ref="A92:B92"/>
    <mergeCell ref="A93:B93"/>
  </mergeCells>
  <conditionalFormatting sqref="F2:F3">
    <cfRule type="cellIs" dxfId="65" priority="2" stopIfTrue="1" operator="between">
      <formula>0.009</formula>
      <formula>-0.009</formula>
    </cfRule>
  </conditionalFormatting>
  <conditionalFormatting sqref="F5:F65539">
    <cfRule type="cellIs" dxfId="64" priority="1" stopIfTrue="1" operator="between">
      <formula>0.009</formula>
      <formula>-0.009</formula>
    </cfRule>
  </conditionalFormatting>
  <hyperlinks>
    <hyperlink ref="A102"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7"/>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42578125" style="7" bestFit="1" customWidth="1"/>
    <col min="5" max="5" width="23" style="10" customWidth="1"/>
    <col min="6" max="6" width="14.7109375" style="11" bestFit="1" customWidth="1"/>
    <col min="7" max="7" width="7.5703125" style="10" customWidth="1"/>
    <col min="8" max="16384" width="9.140625" style="7"/>
  </cols>
  <sheetData>
    <row r="1" spans="1:7" s="1" customFormat="1" ht="15" x14ac:dyDescent="0.2">
      <c r="A1" s="122" t="s">
        <v>1167</v>
      </c>
      <c r="B1" s="123"/>
      <c r="C1" s="123"/>
      <c r="D1" s="123"/>
      <c r="E1" s="123"/>
      <c r="F1" s="123"/>
      <c r="G1" s="123"/>
    </row>
    <row r="2" spans="1:7" s="1" customFormat="1" ht="12" x14ac:dyDescent="0.2">
      <c r="A2" s="35"/>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75</v>
      </c>
      <c r="B5" s="17"/>
      <c r="C5" s="17"/>
      <c r="D5" s="17"/>
      <c r="E5" s="18"/>
      <c r="F5" s="19"/>
      <c r="G5" s="18"/>
    </row>
    <row r="6" spans="1:7" x14ac:dyDescent="0.2">
      <c r="A6" s="20" t="s">
        <v>51</v>
      </c>
      <c r="B6" s="21"/>
      <c r="C6" s="21"/>
      <c r="D6" s="21"/>
      <c r="E6" s="22"/>
      <c r="F6" s="23"/>
      <c r="G6" s="22"/>
    </row>
    <row r="7" spans="1:7" x14ac:dyDescent="0.2">
      <c r="A7" s="21" t="s">
        <v>77</v>
      </c>
      <c r="B7" s="21" t="s">
        <v>76</v>
      </c>
      <c r="C7" s="21" t="s">
        <v>78</v>
      </c>
      <c r="D7" s="24">
        <v>39000</v>
      </c>
      <c r="E7" s="22">
        <v>426.387</v>
      </c>
      <c r="F7" s="23">
        <v>1.9741665907569399</v>
      </c>
      <c r="G7" s="22"/>
    </row>
    <row r="8" spans="1:7" x14ac:dyDescent="0.2">
      <c r="A8" s="21" t="s">
        <v>80</v>
      </c>
      <c r="B8" s="21" t="s">
        <v>79</v>
      </c>
      <c r="C8" s="21" t="s">
        <v>78</v>
      </c>
      <c r="D8" s="24">
        <v>27300</v>
      </c>
      <c r="E8" s="22">
        <v>395.27670000000001</v>
      </c>
      <c r="F8" s="23">
        <v>1.83012628256643</v>
      </c>
      <c r="G8" s="22"/>
    </row>
    <row r="9" spans="1:7" x14ac:dyDescent="0.2">
      <c r="A9" s="21" t="s">
        <v>82</v>
      </c>
      <c r="B9" s="21" t="s">
        <v>81</v>
      </c>
      <c r="C9" s="21" t="s">
        <v>83</v>
      </c>
      <c r="D9" s="24">
        <v>7800</v>
      </c>
      <c r="E9" s="22">
        <v>293.58420000000001</v>
      </c>
      <c r="F9" s="23">
        <v>1.35929125234612</v>
      </c>
      <c r="G9" s="22"/>
    </row>
    <row r="10" spans="1:7" x14ac:dyDescent="0.2">
      <c r="A10" s="21" t="s">
        <v>85</v>
      </c>
      <c r="B10" s="21" t="s">
        <v>84</v>
      </c>
      <c r="C10" s="21" t="s">
        <v>86</v>
      </c>
      <c r="D10" s="24">
        <v>17000</v>
      </c>
      <c r="E10" s="22">
        <v>254.66849999999999</v>
      </c>
      <c r="F10" s="23">
        <v>1.17911203769858</v>
      </c>
      <c r="G10" s="22"/>
    </row>
    <row r="11" spans="1:7" x14ac:dyDescent="0.2">
      <c r="A11" s="21" t="s">
        <v>91</v>
      </c>
      <c r="B11" s="21" t="s">
        <v>90</v>
      </c>
      <c r="C11" s="21" t="s">
        <v>92</v>
      </c>
      <c r="D11" s="24">
        <v>7200</v>
      </c>
      <c r="E11" s="22">
        <v>213.9624</v>
      </c>
      <c r="F11" s="23">
        <v>0.99064329296665399</v>
      </c>
      <c r="G11" s="22"/>
    </row>
    <row r="12" spans="1:7" x14ac:dyDescent="0.2">
      <c r="A12" s="21" t="s">
        <v>94</v>
      </c>
      <c r="B12" s="21" t="s">
        <v>93</v>
      </c>
      <c r="C12" s="21" t="s">
        <v>78</v>
      </c>
      <c r="D12" s="24">
        <v>19000</v>
      </c>
      <c r="E12" s="22">
        <v>198.96799999999999</v>
      </c>
      <c r="F12" s="23">
        <v>0.92121940450747097</v>
      </c>
      <c r="G12" s="22"/>
    </row>
    <row r="13" spans="1:7" x14ac:dyDescent="0.2">
      <c r="A13" s="21" t="s">
        <v>96</v>
      </c>
      <c r="B13" s="21" t="s">
        <v>95</v>
      </c>
      <c r="C13" s="21" t="s">
        <v>78</v>
      </c>
      <c r="D13" s="24">
        <v>24000</v>
      </c>
      <c r="E13" s="22">
        <v>180.56399999999999</v>
      </c>
      <c r="F13" s="23">
        <v>0.83600910978391996</v>
      </c>
      <c r="G13" s="22"/>
    </row>
    <row r="14" spans="1:7" x14ac:dyDescent="0.2">
      <c r="A14" s="21" t="s">
        <v>98</v>
      </c>
      <c r="B14" s="21" t="s">
        <v>97</v>
      </c>
      <c r="C14" s="21" t="s">
        <v>86</v>
      </c>
      <c r="D14" s="24">
        <v>11600</v>
      </c>
      <c r="E14" s="22">
        <v>179.05179999999999</v>
      </c>
      <c r="F14" s="23">
        <v>0.82900764229419199</v>
      </c>
      <c r="G14" s="22"/>
    </row>
    <row r="15" spans="1:7" x14ac:dyDescent="0.2">
      <c r="A15" s="21" t="s">
        <v>103</v>
      </c>
      <c r="B15" s="21" t="s">
        <v>102</v>
      </c>
      <c r="C15" s="21" t="s">
        <v>104</v>
      </c>
      <c r="D15" s="24">
        <v>10500</v>
      </c>
      <c r="E15" s="22">
        <v>170.15774999999999</v>
      </c>
      <c r="F15" s="23">
        <v>0.78782829966291601</v>
      </c>
      <c r="G15" s="22"/>
    </row>
    <row r="16" spans="1:7" x14ac:dyDescent="0.2">
      <c r="A16" s="21" t="s">
        <v>100</v>
      </c>
      <c r="B16" s="21" t="s">
        <v>99</v>
      </c>
      <c r="C16" s="21" t="s">
        <v>101</v>
      </c>
      <c r="D16" s="24">
        <v>13000</v>
      </c>
      <c r="E16" s="22">
        <v>159.71799999999999</v>
      </c>
      <c r="F16" s="23">
        <v>0.739492384951973</v>
      </c>
      <c r="G16" s="22"/>
    </row>
    <row r="17" spans="1:7" x14ac:dyDescent="0.2">
      <c r="A17" s="21" t="s">
        <v>106</v>
      </c>
      <c r="B17" s="21" t="s">
        <v>105</v>
      </c>
      <c r="C17" s="21" t="s">
        <v>107</v>
      </c>
      <c r="D17" s="24">
        <v>85300</v>
      </c>
      <c r="E17" s="22">
        <v>155.3313</v>
      </c>
      <c r="F17" s="23">
        <v>0.71918201764792</v>
      </c>
      <c r="G17" s="22"/>
    </row>
    <row r="18" spans="1:7" x14ac:dyDescent="0.2">
      <c r="A18" s="21" t="s">
        <v>109</v>
      </c>
      <c r="B18" s="21" t="s">
        <v>108</v>
      </c>
      <c r="C18" s="21" t="s">
        <v>110</v>
      </c>
      <c r="D18" s="24">
        <v>18000</v>
      </c>
      <c r="E18" s="22">
        <v>154.70099999999999</v>
      </c>
      <c r="F18" s="23">
        <v>0.71626373636318497</v>
      </c>
      <c r="G18" s="22"/>
    </row>
    <row r="19" spans="1:7" x14ac:dyDescent="0.2">
      <c r="A19" s="21" t="s">
        <v>88</v>
      </c>
      <c r="B19" s="21" t="s">
        <v>87</v>
      </c>
      <c r="C19" s="21" t="s">
        <v>89</v>
      </c>
      <c r="D19" s="24">
        <v>14000</v>
      </c>
      <c r="E19" s="22">
        <v>138.99199999999999</v>
      </c>
      <c r="F19" s="23">
        <v>0.64353125865115202</v>
      </c>
      <c r="G19" s="22"/>
    </row>
    <row r="20" spans="1:7" x14ac:dyDescent="0.2">
      <c r="A20" s="21" t="s">
        <v>118</v>
      </c>
      <c r="B20" s="21" t="s">
        <v>117</v>
      </c>
      <c r="C20" s="21" t="s">
        <v>78</v>
      </c>
      <c r="D20" s="24">
        <v>8500</v>
      </c>
      <c r="E20" s="22">
        <v>132.005</v>
      </c>
      <c r="F20" s="23">
        <v>0.61118153417639398</v>
      </c>
      <c r="G20" s="22"/>
    </row>
    <row r="21" spans="1:7" x14ac:dyDescent="0.2">
      <c r="A21" s="21" t="s">
        <v>115</v>
      </c>
      <c r="B21" s="21" t="s">
        <v>114</v>
      </c>
      <c r="C21" s="21" t="s">
        <v>116</v>
      </c>
      <c r="D21" s="24">
        <v>65000</v>
      </c>
      <c r="E21" s="22">
        <v>130.97499999999999</v>
      </c>
      <c r="F21" s="23">
        <v>0.60641264678423701</v>
      </c>
      <c r="G21" s="22"/>
    </row>
    <row r="22" spans="1:7" x14ac:dyDescent="0.2">
      <c r="A22" s="21" t="s">
        <v>129</v>
      </c>
      <c r="B22" s="21" t="s">
        <v>128</v>
      </c>
      <c r="C22" s="21" t="s">
        <v>130</v>
      </c>
      <c r="D22" s="24">
        <v>2000</v>
      </c>
      <c r="E22" s="22">
        <v>127.136</v>
      </c>
      <c r="F22" s="23">
        <v>0.58863812377599301</v>
      </c>
      <c r="G22" s="22"/>
    </row>
    <row r="23" spans="1:7" x14ac:dyDescent="0.2">
      <c r="A23" s="21" t="s">
        <v>120</v>
      </c>
      <c r="B23" s="21" t="s">
        <v>119</v>
      </c>
      <c r="C23" s="21" t="s">
        <v>121</v>
      </c>
      <c r="D23" s="24">
        <v>70000</v>
      </c>
      <c r="E23" s="22">
        <v>126.735</v>
      </c>
      <c r="F23" s="23">
        <v>0.58678149868448404</v>
      </c>
      <c r="G23" s="22"/>
    </row>
    <row r="24" spans="1:7" x14ac:dyDescent="0.2">
      <c r="A24" s="21" t="s">
        <v>112</v>
      </c>
      <c r="B24" s="21" t="s">
        <v>111</v>
      </c>
      <c r="C24" s="21" t="s">
        <v>113</v>
      </c>
      <c r="D24" s="24">
        <v>34000</v>
      </c>
      <c r="E24" s="22">
        <v>114.172</v>
      </c>
      <c r="F24" s="23">
        <v>0.52861496246344597</v>
      </c>
      <c r="G24" s="22"/>
    </row>
    <row r="25" spans="1:7" x14ac:dyDescent="0.2">
      <c r="A25" s="21" t="s">
        <v>132</v>
      </c>
      <c r="B25" s="21" t="s">
        <v>131</v>
      </c>
      <c r="C25" s="21" t="s">
        <v>133</v>
      </c>
      <c r="D25" s="24">
        <v>40000</v>
      </c>
      <c r="E25" s="22">
        <v>107.22</v>
      </c>
      <c r="F25" s="23">
        <v>0.496427287560266</v>
      </c>
      <c r="G25" s="22"/>
    </row>
    <row r="26" spans="1:7" x14ac:dyDescent="0.2">
      <c r="A26" s="21" t="s">
        <v>126</v>
      </c>
      <c r="B26" s="21" t="s">
        <v>125</v>
      </c>
      <c r="C26" s="21" t="s">
        <v>127</v>
      </c>
      <c r="D26" s="24">
        <v>9200</v>
      </c>
      <c r="E26" s="22">
        <v>104.351</v>
      </c>
      <c r="F26" s="23">
        <v>0.48314385267861698</v>
      </c>
      <c r="G26" s="22"/>
    </row>
    <row r="27" spans="1:7" x14ac:dyDescent="0.2">
      <c r="A27" s="21" t="s">
        <v>135</v>
      </c>
      <c r="B27" s="21" t="s">
        <v>134</v>
      </c>
      <c r="C27" s="21" t="s">
        <v>136</v>
      </c>
      <c r="D27" s="24">
        <v>20900</v>
      </c>
      <c r="E27" s="22">
        <v>103.9148</v>
      </c>
      <c r="F27" s="23">
        <v>0.48112425201797798</v>
      </c>
      <c r="G27" s="22"/>
    </row>
    <row r="28" spans="1:7" x14ac:dyDescent="0.2">
      <c r="A28" s="21" t="s">
        <v>123</v>
      </c>
      <c r="B28" s="21" t="s">
        <v>122</v>
      </c>
      <c r="C28" s="21" t="s">
        <v>124</v>
      </c>
      <c r="D28" s="24">
        <v>6500</v>
      </c>
      <c r="E28" s="22">
        <v>101.98175000000001</v>
      </c>
      <c r="F28" s="23">
        <v>0.47217425417971598</v>
      </c>
      <c r="G28" s="22"/>
    </row>
    <row r="29" spans="1:7" x14ac:dyDescent="0.2">
      <c r="A29" s="21" t="s">
        <v>156</v>
      </c>
      <c r="B29" s="21" t="s">
        <v>155</v>
      </c>
      <c r="C29" s="21" t="s">
        <v>116</v>
      </c>
      <c r="D29" s="24">
        <v>3000</v>
      </c>
      <c r="E29" s="22">
        <v>99.81</v>
      </c>
      <c r="F29" s="23">
        <v>0.46211907826329202</v>
      </c>
      <c r="G29" s="22"/>
    </row>
    <row r="30" spans="1:7" x14ac:dyDescent="0.2">
      <c r="A30" s="21" t="s">
        <v>140</v>
      </c>
      <c r="B30" s="21" t="s">
        <v>139</v>
      </c>
      <c r="C30" s="21" t="s">
        <v>141</v>
      </c>
      <c r="D30" s="24">
        <v>11000</v>
      </c>
      <c r="E30" s="22">
        <v>97.031000000000006</v>
      </c>
      <c r="F30" s="23">
        <v>0.449252342279987</v>
      </c>
      <c r="G30" s="22"/>
    </row>
    <row r="31" spans="1:7" x14ac:dyDescent="0.2">
      <c r="A31" s="21" t="s">
        <v>146</v>
      </c>
      <c r="B31" s="21" t="s">
        <v>145</v>
      </c>
      <c r="C31" s="21" t="s">
        <v>147</v>
      </c>
      <c r="D31" s="24">
        <v>7900</v>
      </c>
      <c r="E31" s="22">
        <v>88.815749999999994</v>
      </c>
      <c r="F31" s="23">
        <v>0.41121583533977502</v>
      </c>
      <c r="G31" s="22"/>
    </row>
    <row r="32" spans="1:7" x14ac:dyDescent="0.2">
      <c r="A32" s="21" t="s">
        <v>143</v>
      </c>
      <c r="B32" s="21" t="s">
        <v>142</v>
      </c>
      <c r="C32" s="21" t="s">
        <v>144</v>
      </c>
      <c r="D32" s="24">
        <v>14000</v>
      </c>
      <c r="E32" s="22">
        <v>88.668999999999997</v>
      </c>
      <c r="F32" s="23">
        <v>0.41053638463608699</v>
      </c>
      <c r="G32" s="22"/>
    </row>
    <row r="33" spans="1:7" x14ac:dyDescent="0.2">
      <c r="A33" s="21" t="s">
        <v>149</v>
      </c>
      <c r="B33" s="21" t="s">
        <v>148</v>
      </c>
      <c r="C33" s="21" t="s">
        <v>124</v>
      </c>
      <c r="D33" s="24">
        <v>18600</v>
      </c>
      <c r="E33" s="22">
        <v>83.486099999999993</v>
      </c>
      <c r="F33" s="23">
        <v>0.38653962107801798</v>
      </c>
      <c r="G33" s="22"/>
    </row>
    <row r="34" spans="1:7" x14ac:dyDescent="0.2">
      <c r="A34" s="21" t="s">
        <v>138</v>
      </c>
      <c r="B34" s="21" t="s">
        <v>137</v>
      </c>
      <c r="C34" s="21" t="s">
        <v>89</v>
      </c>
      <c r="D34" s="24">
        <v>650</v>
      </c>
      <c r="E34" s="22">
        <v>81.902275000000003</v>
      </c>
      <c r="F34" s="23">
        <v>0.37920653071502503</v>
      </c>
      <c r="G34" s="22"/>
    </row>
    <row r="35" spans="1:7" x14ac:dyDescent="0.2">
      <c r="A35" s="21" t="s">
        <v>153</v>
      </c>
      <c r="B35" s="21" t="s">
        <v>152</v>
      </c>
      <c r="C35" s="21" t="s">
        <v>154</v>
      </c>
      <c r="D35" s="24">
        <v>30000</v>
      </c>
      <c r="E35" s="22">
        <v>80.25</v>
      </c>
      <c r="F35" s="23">
        <v>0.371556517689903</v>
      </c>
      <c r="G35" s="22"/>
    </row>
    <row r="36" spans="1:7" x14ac:dyDescent="0.2">
      <c r="A36" s="21" t="s">
        <v>158</v>
      </c>
      <c r="B36" s="21" t="s">
        <v>157</v>
      </c>
      <c r="C36" s="21" t="s">
        <v>159</v>
      </c>
      <c r="D36" s="24">
        <v>7000</v>
      </c>
      <c r="E36" s="22">
        <v>72.918999999999997</v>
      </c>
      <c r="F36" s="23">
        <v>0.33761407742591898</v>
      </c>
      <c r="G36" s="22"/>
    </row>
    <row r="37" spans="1:7" x14ac:dyDescent="0.2">
      <c r="A37" s="21" t="s">
        <v>151</v>
      </c>
      <c r="B37" s="21" t="s">
        <v>150</v>
      </c>
      <c r="C37" s="21" t="s">
        <v>86</v>
      </c>
      <c r="D37" s="24">
        <v>5500</v>
      </c>
      <c r="E37" s="22">
        <v>68.645499999999998</v>
      </c>
      <c r="F37" s="23">
        <v>0.317827824736227</v>
      </c>
      <c r="G37" s="22"/>
    </row>
    <row r="38" spans="1:7" x14ac:dyDescent="0.2">
      <c r="A38" s="21" t="s">
        <v>161</v>
      </c>
      <c r="B38" s="21" t="s">
        <v>160</v>
      </c>
      <c r="C38" s="21" t="s">
        <v>162</v>
      </c>
      <c r="D38" s="24">
        <v>10000</v>
      </c>
      <c r="E38" s="22">
        <v>68.254999999999995</v>
      </c>
      <c r="F38" s="23">
        <v>0.31601981451619099</v>
      </c>
      <c r="G38" s="22"/>
    </row>
    <row r="39" spans="1:7" x14ac:dyDescent="0.2">
      <c r="A39" s="21" t="s">
        <v>169</v>
      </c>
      <c r="B39" s="21" t="s">
        <v>168</v>
      </c>
      <c r="C39" s="21" t="s">
        <v>170</v>
      </c>
      <c r="D39" s="24">
        <v>20000</v>
      </c>
      <c r="E39" s="22">
        <v>61.24</v>
      </c>
      <c r="F39" s="23">
        <v>0.28354045038416997</v>
      </c>
      <c r="G39" s="22"/>
    </row>
    <row r="40" spans="1:7" x14ac:dyDescent="0.2">
      <c r="A40" s="21" t="s">
        <v>172</v>
      </c>
      <c r="B40" s="21" t="s">
        <v>171</v>
      </c>
      <c r="C40" s="21" t="s">
        <v>104</v>
      </c>
      <c r="D40" s="24">
        <v>7000</v>
      </c>
      <c r="E40" s="22">
        <v>59.034500000000001</v>
      </c>
      <c r="F40" s="23">
        <v>0.27332901238086699</v>
      </c>
      <c r="G40" s="22"/>
    </row>
    <row r="41" spans="1:7" x14ac:dyDescent="0.2">
      <c r="A41" s="21" t="s">
        <v>176</v>
      </c>
      <c r="B41" s="21" t="s">
        <v>175</v>
      </c>
      <c r="C41" s="21" t="s">
        <v>170</v>
      </c>
      <c r="D41" s="24">
        <v>600</v>
      </c>
      <c r="E41" s="22">
        <v>58.494900000000001</v>
      </c>
      <c r="F41" s="23">
        <v>0.27083067098590802</v>
      </c>
      <c r="G41" s="22"/>
    </row>
    <row r="42" spans="1:7" x14ac:dyDescent="0.2">
      <c r="A42" s="21" t="s">
        <v>167</v>
      </c>
      <c r="B42" s="21" t="s">
        <v>166</v>
      </c>
      <c r="C42" s="21" t="s">
        <v>154</v>
      </c>
      <c r="D42" s="24">
        <v>5000</v>
      </c>
      <c r="E42" s="22">
        <v>55.177500000000002</v>
      </c>
      <c r="F42" s="23">
        <v>0.25547114959295503</v>
      </c>
      <c r="G42" s="22"/>
    </row>
    <row r="43" spans="1:7" x14ac:dyDescent="0.2">
      <c r="A43" s="21" t="s">
        <v>164</v>
      </c>
      <c r="B43" s="21" t="s">
        <v>163</v>
      </c>
      <c r="C43" s="21" t="s">
        <v>165</v>
      </c>
      <c r="D43" s="24">
        <v>35400</v>
      </c>
      <c r="E43" s="22">
        <v>55.170900000000003</v>
      </c>
      <c r="F43" s="23">
        <v>0.255440591673743</v>
      </c>
      <c r="G43" s="22"/>
    </row>
    <row r="44" spans="1:7" x14ac:dyDescent="0.2">
      <c r="A44" s="21" t="s">
        <v>174</v>
      </c>
      <c r="B44" s="21" t="s">
        <v>173</v>
      </c>
      <c r="C44" s="21" t="s">
        <v>130</v>
      </c>
      <c r="D44" s="24">
        <v>3100</v>
      </c>
      <c r="E44" s="22">
        <v>53.431600000000003</v>
      </c>
      <c r="F44" s="23">
        <v>0.24738765396386</v>
      </c>
      <c r="G44" s="22"/>
    </row>
    <row r="45" spans="1:7" x14ac:dyDescent="0.2">
      <c r="A45" s="21" t="s">
        <v>181</v>
      </c>
      <c r="B45" s="21" t="s">
        <v>180</v>
      </c>
      <c r="C45" s="21" t="s">
        <v>124</v>
      </c>
      <c r="D45" s="24">
        <v>25000</v>
      </c>
      <c r="E45" s="22">
        <v>47.575000000000003</v>
      </c>
      <c r="F45" s="23">
        <v>0.220271667652301</v>
      </c>
      <c r="G45" s="22"/>
    </row>
    <row r="46" spans="1:7" x14ac:dyDescent="0.2">
      <c r="A46" s="21" t="s">
        <v>178</v>
      </c>
      <c r="B46" s="21" t="s">
        <v>177</v>
      </c>
      <c r="C46" s="21" t="s">
        <v>179</v>
      </c>
      <c r="D46" s="24">
        <v>1700</v>
      </c>
      <c r="E46" s="22">
        <v>46.590200000000003</v>
      </c>
      <c r="F46" s="23">
        <v>0.215712055706867</v>
      </c>
      <c r="G46" s="22"/>
    </row>
    <row r="47" spans="1:7" x14ac:dyDescent="0.2">
      <c r="A47" s="21" t="s">
        <v>183</v>
      </c>
      <c r="B47" s="21" t="s">
        <v>182</v>
      </c>
      <c r="C47" s="21" t="s">
        <v>124</v>
      </c>
      <c r="D47" s="24">
        <v>5621</v>
      </c>
      <c r="E47" s="22">
        <v>45.218134499999998</v>
      </c>
      <c r="F47" s="23">
        <v>0.20935940923680599</v>
      </c>
      <c r="G47" s="22"/>
    </row>
    <row r="48" spans="1:7" x14ac:dyDescent="0.2">
      <c r="A48" s="21" t="s">
        <v>187</v>
      </c>
      <c r="B48" s="21" t="s">
        <v>186</v>
      </c>
      <c r="C48" s="21" t="s">
        <v>188</v>
      </c>
      <c r="D48" s="24">
        <v>7678</v>
      </c>
      <c r="E48" s="22">
        <v>33.779361000000002</v>
      </c>
      <c r="F48" s="23">
        <v>0.156398027949534</v>
      </c>
      <c r="G48" s="22"/>
    </row>
    <row r="49" spans="1:9" x14ac:dyDescent="0.2">
      <c r="A49" s="21" t="s">
        <v>190</v>
      </c>
      <c r="B49" s="21" t="s">
        <v>189</v>
      </c>
      <c r="C49" s="21" t="s">
        <v>107</v>
      </c>
      <c r="D49" s="24">
        <v>2053</v>
      </c>
      <c r="E49" s="22">
        <v>13.1628095</v>
      </c>
      <c r="F49" s="23">
        <v>6.0943646863994602E-2</v>
      </c>
      <c r="G49" s="22"/>
    </row>
    <row r="50" spans="1:9" x14ac:dyDescent="0.2">
      <c r="A50" s="21" t="s">
        <v>185</v>
      </c>
      <c r="B50" s="21" t="s">
        <v>184</v>
      </c>
      <c r="C50" s="21" t="s">
        <v>154</v>
      </c>
      <c r="D50" s="24">
        <v>40</v>
      </c>
      <c r="E50" s="22">
        <v>1.4630799999999999</v>
      </c>
      <c r="F50" s="23">
        <v>6.7740424909874496E-3</v>
      </c>
      <c r="G50" s="22"/>
    </row>
    <row r="51" spans="1:9" x14ac:dyDescent="0.2">
      <c r="A51" s="20" t="s">
        <v>24</v>
      </c>
      <c r="B51" s="20"/>
      <c r="C51" s="20"/>
      <c r="D51" s="20"/>
      <c r="E51" s="25">
        <f>SUM(E7:E50)</f>
        <v>5329.9748099999979</v>
      </c>
      <c r="F51" s="26">
        <f>SUM(F7:F50)</f>
        <v>24.677718128081001</v>
      </c>
      <c r="G51" s="25"/>
      <c r="H51" s="14"/>
      <c r="I51" s="14"/>
    </row>
    <row r="52" spans="1:9" x14ac:dyDescent="0.2">
      <c r="A52" s="21"/>
      <c r="B52" s="21"/>
      <c r="C52" s="21"/>
      <c r="D52" s="21"/>
      <c r="E52" s="22"/>
      <c r="F52" s="23"/>
      <c r="G52" s="22"/>
    </row>
    <row r="53" spans="1:9" x14ac:dyDescent="0.2">
      <c r="A53" s="20" t="s">
        <v>50</v>
      </c>
      <c r="B53" s="21"/>
      <c r="C53" s="21"/>
      <c r="D53" s="21"/>
      <c r="E53" s="22"/>
      <c r="F53" s="23"/>
      <c r="G53" s="22"/>
    </row>
    <row r="54" spans="1:9" x14ac:dyDescent="0.2">
      <c r="A54" s="20" t="s">
        <v>51</v>
      </c>
      <c r="B54" s="21"/>
      <c r="C54" s="21"/>
      <c r="D54" s="21"/>
      <c r="E54" s="22"/>
      <c r="F54" s="23"/>
      <c r="G54" s="22"/>
    </row>
    <row r="55" spans="1:9" x14ac:dyDescent="0.2">
      <c r="A55" s="21" t="s">
        <v>1096</v>
      </c>
      <c r="B55" s="21" t="s">
        <v>1097</v>
      </c>
      <c r="C55" s="21" t="s">
        <v>52</v>
      </c>
      <c r="D55" s="24">
        <v>2000</v>
      </c>
      <c r="E55" s="22">
        <v>2002.4009315000001</v>
      </c>
      <c r="F55" s="23">
        <v>9.2710918022075699</v>
      </c>
      <c r="G55" s="22">
        <v>7.6986999999999997</v>
      </c>
    </row>
    <row r="56" spans="1:9" x14ac:dyDescent="0.2">
      <c r="A56" s="21" t="s">
        <v>196</v>
      </c>
      <c r="B56" s="21" t="s">
        <v>195</v>
      </c>
      <c r="C56" s="21" t="s">
        <v>52</v>
      </c>
      <c r="D56" s="24">
        <v>1500</v>
      </c>
      <c r="E56" s="22">
        <v>1556.7741885</v>
      </c>
      <c r="F56" s="23">
        <v>7.2078454368670899</v>
      </c>
      <c r="G56" s="22">
        <v>7.75</v>
      </c>
    </row>
    <row r="57" spans="1:9" x14ac:dyDescent="0.2">
      <c r="A57" s="21" t="s">
        <v>192</v>
      </c>
      <c r="B57" s="21" t="s">
        <v>191</v>
      </c>
      <c r="C57" s="21" t="s">
        <v>52</v>
      </c>
      <c r="D57" s="24">
        <v>100</v>
      </c>
      <c r="E57" s="22">
        <v>1074.8231311</v>
      </c>
      <c r="F57" s="23">
        <v>4.9764179404868996</v>
      </c>
      <c r="G57" s="22">
        <v>7.8449999999999998</v>
      </c>
    </row>
    <row r="58" spans="1:9" x14ac:dyDescent="0.2">
      <c r="A58" s="21" t="s">
        <v>1168</v>
      </c>
      <c r="B58" s="21" t="s">
        <v>1169</v>
      </c>
      <c r="C58" s="21" t="s">
        <v>1170</v>
      </c>
      <c r="D58" s="24">
        <v>100</v>
      </c>
      <c r="E58" s="22">
        <v>1028.4780492</v>
      </c>
      <c r="F58" s="23">
        <v>4.7618407785826298</v>
      </c>
      <c r="G58" s="22">
        <v>8.9</v>
      </c>
    </row>
    <row r="59" spans="1:9" x14ac:dyDescent="0.2">
      <c r="A59" s="21" t="s">
        <v>1171</v>
      </c>
      <c r="B59" s="21" t="s">
        <v>1172</v>
      </c>
      <c r="C59" s="21" t="s">
        <v>52</v>
      </c>
      <c r="D59" s="24">
        <v>1000</v>
      </c>
      <c r="E59" s="22">
        <v>1010.4067104</v>
      </c>
      <c r="F59" s="23">
        <v>4.6781707011430997</v>
      </c>
      <c r="G59" s="22">
        <v>8.3849999999999998</v>
      </c>
    </row>
    <row r="60" spans="1:9" x14ac:dyDescent="0.2">
      <c r="A60" s="21" t="s">
        <v>194</v>
      </c>
      <c r="B60" s="21" t="s">
        <v>193</v>
      </c>
      <c r="C60" s="21" t="s">
        <v>52</v>
      </c>
      <c r="D60" s="24">
        <v>500</v>
      </c>
      <c r="E60" s="22">
        <v>533.45421309999995</v>
      </c>
      <c r="F60" s="23">
        <v>2.4698864768404101</v>
      </c>
      <c r="G60" s="22">
        <v>8.24</v>
      </c>
    </row>
    <row r="61" spans="1:9" x14ac:dyDescent="0.2">
      <c r="A61" s="21" t="s">
        <v>67</v>
      </c>
      <c r="B61" s="21" t="s">
        <v>66</v>
      </c>
      <c r="C61" s="21" t="s">
        <v>52</v>
      </c>
      <c r="D61" s="24">
        <v>500</v>
      </c>
      <c r="E61" s="22">
        <v>502.37434789999998</v>
      </c>
      <c r="F61" s="23">
        <v>2.3259870814013701</v>
      </c>
      <c r="G61" s="22">
        <v>8.3148999999999997</v>
      </c>
    </row>
    <row r="62" spans="1:9" x14ac:dyDescent="0.2">
      <c r="A62" s="21" t="s">
        <v>1173</v>
      </c>
      <c r="B62" s="21" t="s">
        <v>1174</v>
      </c>
      <c r="C62" s="21" t="s">
        <v>1175</v>
      </c>
      <c r="D62" s="24">
        <v>500</v>
      </c>
      <c r="E62" s="22">
        <v>500.77969180000002</v>
      </c>
      <c r="F62" s="23">
        <v>2.3186038431779501</v>
      </c>
      <c r="G62" s="22">
        <v>8.4749999999999996</v>
      </c>
    </row>
    <row r="63" spans="1:9" x14ac:dyDescent="0.2">
      <c r="A63" s="21" t="s">
        <v>1100</v>
      </c>
      <c r="B63" s="21" t="s">
        <v>1101</v>
      </c>
      <c r="C63" s="21" t="s">
        <v>52</v>
      </c>
      <c r="D63" s="24">
        <v>20</v>
      </c>
      <c r="E63" s="22">
        <v>201.54619450000001</v>
      </c>
      <c r="F63" s="23">
        <v>0.93315641348376099</v>
      </c>
      <c r="G63" s="22">
        <v>7.96</v>
      </c>
    </row>
    <row r="64" spans="1:9" x14ac:dyDescent="0.2">
      <c r="A64" s="20" t="s">
        <v>24</v>
      </c>
      <c r="B64" s="20"/>
      <c r="C64" s="20"/>
      <c r="D64" s="20"/>
      <c r="E64" s="25">
        <f>SUM(E54:E63)</f>
        <v>8411.0374580000007</v>
      </c>
      <c r="F64" s="26">
        <f>SUM(F54:F63)</f>
        <v>38.943000474190782</v>
      </c>
      <c r="G64" s="25"/>
      <c r="H64" s="14"/>
      <c r="I64" s="14"/>
    </row>
    <row r="65" spans="1:9" x14ac:dyDescent="0.2">
      <c r="A65" s="21"/>
      <c r="B65" s="21"/>
      <c r="C65" s="21"/>
      <c r="D65" s="21"/>
      <c r="E65" s="22"/>
      <c r="F65" s="23"/>
      <c r="G65" s="22"/>
    </row>
    <row r="66" spans="1:9" x14ac:dyDescent="0.2">
      <c r="A66" s="20" t="s">
        <v>44</v>
      </c>
      <c r="B66" s="21"/>
      <c r="C66" s="21"/>
      <c r="D66" s="21"/>
      <c r="E66" s="22"/>
      <c r="F66" s="23"/>
      <c r="G66" s="22"/>
    </row>
    <row r="67" spans="1:9" x14ac:dyDescent="0.2">
      <c r="A67" s="21" t="s">
        <v>199</v>
      </c>
      <c r="B67" s="21" t="s">
        <v>198</v>
      </c>
      <c r="C67" s="21" t="s">
        <v>47</v>
      </c>
      <c r="D67" s="24">
        <v>3000000</v>
      </c>
      <c r="E67" s="22">
        <v>2973.6223332999998</v>
      </c>
      <c r="F67" s="23">
        <v>13.767835004185301</v>
      </c>
      <c r="G67" s="22">
        <v>7.1525085512500004</v>
      </c>
    </row>
    <row r="68" spans="1:9" x14ac:dyDescent="0.2">
      <c r="A68" s="21" t="s">
        <v>203</v>
      </c>
      <c r="B68" s="21" t="s">
        <v>202</v>
      </c>
      <c r="C68" s="21" t="s">
        <v>47</v>
      </c>
      <c r="D68" s="24">
        <v>2000000</v>
      </c>
      <c r="E68" s="22">
        <v>2067.1979999999999</v>
      </c>
      <c r="F68" s="23">
        <v>9.5711014362059998</v>
      </c>
      <c r="G68" s="22">
        <v>7.1818068541124997</v>
      </c>
    </row>
    <row r="69" spans="1:9" x14ac:dyDescent="0.2">
      <c r="A69" s="21" t="s">
        <v>197</v>
      </c>
      <c r="B69" s="21" t="s">
        <v>1251</v>
      </c>
      <c r="C69" s="21" t="s">
        <v>47</v>
      </c>
      <c r="D69" s="24">
        <v>500000</v>
      </c>
      <c r="E69" s="22">
        <v>500.19686109999998</v>
      </c>
      <c r="F69" s="23">
        <v>2.3159053441711599</v>
      </c>
      <c r="G69" s="22">
        <v>7.1501181411124897</v>
      </c>
    </row>
    <row r="70" spans="1:9" x14ac:dyDescent="0.2">
      <c r="A70" s="20" t="s">
        <v>24</v>
      </c>
      <c r="B70" s="20"/>
      <c r="C70" s="20"/>
      <c r="D70" s="20"/>
      <c r="E70" s="25">
        <f>SUM(E67:E69)</f>
        <v>5541.0171944000003</v>
      </c>
      <c r="F70" s="26">
        <f>SUM(F67:F69)</f>
        <v>25.654841784562461</v>
      </c>
      <c r="G70" s="25"/>
      <c r="H70" s="14"/>
      <c r="I70" s="14"/>
    </row>
    <row r="71" spans="1:9" x14ac:dyDescent="0.2">
      <c r="A71" s="21"/>
      <c r="B71" s="21"/>
      <c r="C71" s="21"/>
      <c r="D71" s="21"/>
      <c r="E71" s="22"/>
      <c r="F71" s="23"/>
      <c r="G71" s="22"/>
    </row>
    <row r="72" spans="1:9" x14ac:dyDescent="0.2">
      <c r="A72" s="20" t="s">
        <v>908</v>
      </c>
      <c r="B72" s="21"/>
      <c r="C72" s="21"/>
      <c r="D72" s="21"/>
      <c r="E72" s="22"/>
      <c r="F72" s="23"/>
      <c r="G72" s="22"/>
    </row>
    <row r="73" spans="1:9" x14ac:dyDescent="0.2">
      <c r="A73" s="21" t="s">
        <v>909</v>
      </c>
      <c r="B73" s="21" t="s">
        <v>910</v>
      </c>
      <c r="C73" s="21" t="s">
        <v>911</v>
      </c>
      <c r="D73" s="24">
        <v>636.86800000000005</v>
      </c>
      <c r="E73" s="22">
        <v>64.868774099999996</v>
      </c>
      <c r="F73" s="23">
        <v>0.30034163004871001</v>
      </c>
      <c r="G73" s="22">
        <v>6.95</v>
      </c>
    </row>
    <row r="74" spans="1:9" x14ac:dyDescent="0.2">
      <c r="A74" s="20" t="s">
        <v>24</v>
      </c>
      <c r="B74" s="20"/>
      <c r="C74" s="20"/>
      <c r="D74" s="20"/>
      <c r="E74" s="25">
        <f>SUM(E73:E73)</f>
        <v>64.868774099999996</v>
      </c>
      <c r="F74" s="26">
        <f>SUM(F73:F73)</f>
        <v>0.30034163004871001</v>
      </c>
      <c r="G74" s="25"/>
      <c r="H74" s="14"/>
      <c r="I74" s="14"/>
    </row>
    <row r="75" spans="1:9" x14ac:dyDescent="0.2">
      <c r="A75" s="21"/>
      <c r="B75" s="21"/>
      <c r="C75" s="21"/>
      <c r="D75" s="21"/>
      <c r="E75" s="22"/>
      <c r="F75" s="23"/>
      <c r="G75" s="22"/>
    </row>
    <row r="76" spans="1:9" x14ac:dyDescent="0.2">
      <c r="A76" s="20" t="s">
        <v>27</v>
      </c>
      <c r="B76" s="20"/>
      <c r="C76" s="20"/>
      <c r="D76" s="20"/>
      <c r="E76" s="25">
        <f>E51+E64+E70+E74</f>
        <v>19346.898236499997</v>
      </c>
      <c r="F76" s="26">
        <f>F51+F64+F70+F74</f>
        <v>89.575902016882949</v>
      </c>
      <c r="G76" s="25"/>
      <c r="H76" s="14"/>
      <c r="I76" s="14"/>
    </row>
    <row r="77" spans="1:9" x14ac:dyDescent="0.2">
      <c r="A77" s="20"/>
      <c r="B77" s="20"/>
      <c r="C77" s="20"/>
      <c r="D77" s="20"/>
      <c r="E77" s="25"/>
      <c r="F77" s="26"/>
      <c r="G77" s="25"/>
      <c r="H77" s="14"/>
      <c r="I77" s="14"/>
    </row>
    <row r="78" spans="1:9" x14ac:dyDescent="0.2">
      <c r="A78" s="20" t="s">
        <v>29</v>
      </c>
      <c r="B78" s="20"/>
      <c r="C78" s="20"/>
      <c r="D78" s="20"/>
      <c r="E78" s="25">
        <f>E80-(E51+E64+E70+E74)</f>
        <v>2251.4310026000021</v>
      </c>
      <c r="F78" s="26">
        <f>F80-(F51+F64+F70+F74)</f>
        <v>10.424097983117051</v>
      </c>
      <c r="G78" s="25"/>
      <c r="H78" s="14"/>
      <c r="I78" s="14"/>
    </row>
    <row r="79" spans="1:9" x14ac:dyDescent="0.2">
      <c r="A79" s="20"/>
      <c r="B79" s="20"/>
      <c r="C79" s="20"/>
      <c r="D79" s="20"/>
      <c r="E79" s="25"/>
      <c r="F79" s="26"/>
      <c r="G79" s="25"/>
      <c r="H79" s="14"/>
      <c r="I79" s="14"/>
    </row>
    <row r="80" spans="1:9" x14ac:dyDescent="0.2">
      <c r="A80" s="27" t="s">
        <v>28</v>
      </c>
      <c r="B80" s="27"/>
      <c r="C80" s="27"/>
      <c r="D80" s="27"/>
      <c r="E80" s="28">
        <v>21598.3292391</v>
      </c>
      <c r="F80" s="29">
        <v>100</v>
      </c>
      <c r="G80" s="28"/>
      <c r="H80" s="14"/>
      <c r="I80" s="14"/>
    </row>
    <row r="81" spans="1:9" x14ac:dyDescent="0.2">
      <c r="A81" s="7" t="s">
        <v>1252</v>
      </c>
      <c r="B81" s="14"/>
      <c r="C81" s="14"/>
      <c r="D81" s="14"/>
      <c r="E81" s="85"/>
      <c r="F81" s="95" t="s">
        <v>642</v>
      </c>
      <c r="G81" s="85"/>
      <c r="H81" s="14"/>
      <c r="I81" s="14"/>
    </row>
    <row r="83" spans="1:9" x14ac:dyDescent="0.2">
      <c r="A83" s="14" t="s">
        <v>30</v>
      </c>
    </row>
    <row r="84" spans="1:9" x14ac:dyDescent="0.2">
      <c r="A84" s="14" t="s">
        <v>913</v>
      </c>
    </row>
    <row r="85" spans="1:9" x14ac:dyDescent="0.2">
      <c r="A85" s="14"/>
    </row>
    <row r="86" spans="1:9" x14ac:dyDescent="0.2">
      <c r="A86" s="14" t="s">
        <v>31</v>
      </c>
    </row>
    <row r="87" spans="1:9" x14ac:dyDescent="0.2">
      <c r="A87" s="14" t="s">
        <v>32</v>
      </c>
    </row>
    <row r="88" spans="1:9" x14ac:dyDescent="0.2">
      <c r="A88" s="14" t="s">
        <v>33</v>
      </c>
      <c r="B88" s="14"/>
      <c r="C88" s="30" t="s">
        <v>834</v>
      </c>
      <c r="D88" s="14" t="s">
        <v>1034</v>
      </c>
    </row>
    <row r="89" spans="1:9" x14ac:dyDescent="0.2">
      <c r="A89" s="7" t="s">
        <v>54</v>
      </c>
      <c r="C89" s="31">
        <v>75.584900000000005</v>
      </c>
      <c r="D89" s="31">
        <v>80.721299999999999</v>
      </c>
    </row>
    <row r="90" spans="1:9" x14ac:dyDescent="0.2">
      <c r="A90" s="7" t="s">
        <v>68</v>
      </c>
      <c r="C90" s="31">
        <v>12.7173</v>
      </c>
      <c r="D90" s="31">
        <v>13.0547</v>
      </c>
    </row>
    <row r="91" spans="1:9" x14ac:dyDescent="0.2">
      <c r="A91" s="7" t="s">
        <v>69</v>
      </c>
      <c r="C91" s="31">
        <v>11.8353</v>
      </c>
      <c r="D91" s="31">
        <v>12.131399999999999</v>
      </c>
    </row>
    <row r="92" spans="1:9" x14ac:dyDescent="0.2">
      <c r="A92" s="7" t="s">
        <v>55</v>
      </c>
      <c r="C92" s="31">
        <v>82.024500000000003</v>
      </c>
      <c r="D92" s="31">
        <v>87.905699999999996</v>
      </c>
    </row>
    <row r="93" spans="1:9" x14ac:dyDescent="0.2">
      <c r="A93" s="7" t="s">
        <v>70</v>
      </c>
      <c r="C93" s="31">
        <v>14.3064</v>
      </c>
      <c r="D93" s="31">
        <v>14.739699999999999</v>
      </c>
    </row>
    <row r="94" spans="1:9" x14ac:dyDescent="0.2">
      <c r="A94" s="7" t="s">
        <v>71</v>
      </c>
      <c r="C94" s="31">
        <v>13.388299999999999</v>
      </c>
      <c r="D94" s="31">
        <v>13.8035</v>
      </c>
    </row>
    <row r="95" spans="1:9" x14ac:dyDescent="0.2">
      <c r="C95" s="31"/>
      <c r="D95" s="31"/>
    </row>
    <row r="96" spans="1:9" x14ac:dyDescent="0.2">
      <c r="A96" s="7" t="s">
        <v>948</v>
      </c>
    </row>
    <row r="98" spans="1:7" x14ac:dyDescent="0.2">
      <c r="A98" s="14" t="s">
        <v>35</v>
      </c>
    </row>
    <row r="99" spans="1:7" x14ac:dyDescent="0.2">
      <c r="A99" s="124" t="s">
        <v>36</v>
      </c>
      <c r="B99" s="125"/>
      <c r="C99" s="32" t="s">
        <v>37</v>
      </c>
    </row>
    <row r="100" spans="1:7" x14ac:dyDescent="0.2">
      <c r="A100" s="120" t="s">
        <v>68</v>
      </c>
      <c r="B100" s="121"/>
      <c r="C100" s="33">
        <v>0.51</v>
      </c>
    </row>
    <row r="101" spans="1:7" x14ac:dyDescent="0.2">
      <c r="A101" s="120" t="s">
        <v>69</v>
      </c>
      <c r="B101" s="121"/>
      <c r="C101" s="33">
        <v>0.5</v>
      </c>
    </row>
    <row r="102" spans="1:7" x14ac:dyDescent="0.2">
      <c r="A102" s="120" t="s">
        <v>70</v>
      </c>
      <c r="B102" s="121"/>
      <c r="C102" s="33">
        <v>0.56999999999999995</v>
      </c>
    </row>
    <row r="103" spans="1:7" x14ac:dyDescent="0.2">
      <c r="A103" s="120" t="s">
        <v>71</v>
      </c>
      <c r="B103" s="121"/>
      <c r="C103" s="33">
        <v>0.53500000000000003</v>
      </c>
    </row>
    <row r="104" spans="1:7" x14ac:dyDescent="0.2">
      <c r="A104" s="7" t="s">
        <v>38</v>
      </c>
    </row>
    <row r="105" spans="1:7" x14ac:dyDescent="0.2">
      <c r="A105" s="7" t="s">
        <v>39</v>
      </c>
    </row>
    <row r="107" spans="1:7" x14ac:dyDescent="0.2">
      <c r="A107" s="14" t="s">
        <v>949</v>
      </c>
      <c r="D107" s="34">
        <v>2.3660482137078498</v>
      </c>
      <c r="E107" s="10" t="s">
        <v>40</v>
      </c>
    </row>
    <row r="109" spans="1:7" x14ac:dyDescent="0.2">
      <c r="A109" s="14" t="s">
        <v>820</v>
      </c>
      <c r="D109" s="30" t="s">
        <v>41</v>
      </c>
    </row>
    <row r="111" spans="1:7" ht="27" customHeight="1" x14ac:dyDescent="0.2">
      <c r="A111" s="127" t="s">
        <v>1176</v>
      </c>
      <c r="B111" s="128"/>
      <c r="C111" s="128"/>
      <c r="D111" s="128"/>
      <c r="E111" s="128"/>
      <c r="F111" s="128"/>
      <c r="G111" s="128"/>
    </row>
    <row r="113" spans="1:1" x14ac:dyDescent="0.2">
      <c r="A113" s="14" t="s">
        <v>1109</v>
      </c>
    </row>
    <row r="114" spans="1:1" x14ac:dyDescent="0.2">
      <c r="A114" s="53"/>
    </row>
    <row r="115" spans="1:1" x14ac:dyDescent="0.2">
      <c r="A115" s="53" t="s">
        <v>789</v>
      </c>
    </row>
    <row r="116" spans="1:1" x14ac:dyDescent="0.2">
      <c r="A116" s="54"/>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3" t="s">
        <v>1177</v>
      </c>
    </row>
    <row r="129" spans="1:1" x14ac:dyDescent="0.2">
      <c r="A129" s="55"/>
    </row>
    <row r="130" spans="1:1" x14ac:dyDescent="0.2">
      <c r="A130" s="53" t="s">
        <v>790</v>
      </c>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row r="144" spans="1:1" x14ac:dyDescent="0.2">
      <c r="A144" s="54"/>
    </row>
    <row r="145" spans="1:1" x14ac:dyDescent="0.2">
      <c r="A145" s="54"/>
    </row>
    <row r="146" spans="1:1" x14ac:dyDescent="0.2">
      <c r="A146" s="55"/>
    </row>
    <row r="147" spans="1:1" x14ac:dyDescent="0.2">
      <c r="A147" s="54"/>
    </row>
  </sheetData>
  <mergeCells count="7">
    <mergeCell ref="A111:G111"/>
    <mergeCell ref="A1:G1"/>
    <mergeCell ref="A99:B99"/>
    <mergeCell ref="A100:B100"/>
    <mergeCell ref="A101:B101"/>
    <mergeCell ref="A102:B102"/>
    <mergeCell ref="A103:B103"/>
  </mergeCells>
  <conditionalFormatting sqref="F2:F3">
    <cfRule type="cellIs" dxfId="63" priority="3" stopIfTrue="1" operator="between">
      <formula>0.009</formula>
      <formula>-0.009</formula>
    </cfRule>
  </conditionalFormatting>
  <conditionalFormatting sqref="F5:F110">
    <cfRule type="cellIs" dxfId="62" priority="1" stopIfTrue="1" operator="between">
      <formula>0.009</formula>
      <formula>-0.009</formula>
    </cfRule>
  </conditionalFormatting>
  <conditionalFormatting sqref="F112:F65540">
    <cfRule type="cellIs" dxfId="61" priority="2" stopIfTrue="1" operator="between">
      <formula>0.009</formula>
      <formula>-0.009</formula>
    </cfRule>
  </conditionalFormatting>
  <hyperlinks>
    <hyperlink ref="A114"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36</vt:i4>
      </vt:variant>
    </vt:vector>
  </HeadingPairs>
  <TitlesOfParts>
    <vt:vector size="72"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FAEF!Print_Area</vt:lpstr>
      <vt:lpstr>FBIF!Print_Area</vt:lpstr>
      <vt:lpstr>FBPF!Print_Area</vt:lpstr>
      <vt:lpstr>FEGF!Print_Area</vt:lpstr>
      <vt:lpstr>FF!Print_Area</vt:lpstr>
      <vt:lpstr>FIBAF!Print_Area</vt:lpstr>
      <vt:lpstr>FIBF!Print_Area</vt:lpstr>
      <vt:lpstr>FICDF!Print_Area</vt:lpstr>
      <vt:lpstr>FICRF!Print_Area</vt:lpstr>
      <vt:lpstr>FIDA!Print_Area</vt:lpstr>
      <vt:lpstr>FIDHY!Print_Area</vt:lpstr>
      <vt:lpstr>FIEAF!Print_Area</vt:lpstr>
      <vt:lpstr>FIEF!Print_Area</vt:lpstr>
      <vt:lpstr>FIEHF!Print_Area</vt:lpstr>
      <vt:lpstr>FIESF!Print_Area</vt:lpstr>
      <vt:lpstr>FIFEF!Print_Area</vt:lpstr>
      <vt:lpstr>FIFRF!Print_Area</vt:lpstr>
      <vt:lpstr>FIGSF!Print_Area</vt:lpstr>
      <vt:lpstr>'FIIF-NSE'!Print_Area</vt:lpstr>
      <vt:lpstr>FIIOF!Print_Area</vt:lpstr>
      <vt:lpstr>FILDF!Print_Area</vt:lpstr>
      <vt:lpstr>FILF!Print_Area</vt:lpstr>
      <vt:lpstr>FIMAS!Print_Area</vt:lpstr>
      <vt:lpstr>FIMMF!Print_Area</vt:lpstr>
      <vt:lpstr>FIOF!Print_Area</vt:lpstr>
      <vt:lpstr>FIONF!Print_Area</vt:lpstr>
      <vt:lpstr>FIPF!Print_Area</vt:lpstr>
      <vt:lpstr>FIPP!Print_Area</vt:lpstr>
      <vt:lpstr>FISCF!Print_Area</vt:lpstr>
      <vt:lpstr>FISTIP!Print_Area</vt:lpstr>
      <vt:lpstr>FITF!Print_Area</vt:lpstr>
      <vt:lpstr>FITX!Print_Area</vt:lpstr>
      <vt:lpstr>FIUBF!Print_Area</vt:lpstr>
      <vt:lpstr>FIUS!Print_Area</vt:lpstr>
      <vt:lpstr>TIEIF!Print_Area</vt:lpstr>
      <vt:lpstr>TIVF!Print_Area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31 Mar 2024</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2024-04-08T07:41:49Z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2024-04-05T11:02:34Z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8ead4bc8-cef3-4e69-93f4-b91255485e99</vt:lpwstr>
  </property>
  <property fmtid="{D5CDD505-2E9C-101B-9397-08002B2CF9AE}" pid="10" name="MSIP_Label_3486a02c-2dfb-4efe-823f-aa2d1f0e6ab7_ContentBits">
    <vt:lpwstr>2</vt:lpwstr>
  </property>
  <property fmtid="{D5CDD505-2E9C-101B-9397-08002B2CF9AE}" pid="11" name="Classification">
    <vt:lpwstr>PUBLIC</vt:lpwstr>
  </property>
</Properties>
</file>