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defaultThemeVersion="124226"/>
  <xr:revisionPtr revIDLastSave="0" documentId="13_ncr:1_{D40CEBA6-1CB9-4693-8503-2E4F092AF05F}" xr6:coauthVersionLast="47" xr6:coauthVersionMax="47" xr10:uidLastSave="{00000000-0000-0000-0000-000000000000}"/>
  <bookViews>
    <workbookView xWindow="-120" yWindow="-120" windowWidth="29040" windowHeight="15840" xr2:uid="{00000000-000D-0000-FFFF-FFFF00000000}"/>
  </bookViews>
  <sheets>
    <sheet name="FILF" sheetId="34" r:id="rId1"/>
    <sheet name="FIONF" sheetId="35" r:id="rId2"/>
    <sheet name="FIS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definedNames>
    <definedName name="_xlnm.Print_Area" localSheetId="23">FAEF!$A$1:$G$118</definedName>
    <definedName name="_xlnm.Print_Area" localSheetId="22">FBIF!$A$1:$G$100</definedName>
    <definedName name="_xlnm.Print_Area" localSheetId="5">FBPF!$A$1:$H$103</definedName>
    <definedName name="_xlnm.Print_Area" localSheetId="27">FEGF!$A$1:$F$65</definedName>
    <definedName name="_xlnm.Print_Area" localSheetId="29">FF!$A$1:$F$80</definedName>
    <definedName name="_xlnm.Print_Area" localSheetId="11">FIBAF!$A$1:$J$159</definedName>
    <definedName name="_xlnm.Print_Area" localSheetId="21">FIBF!$A$1:$G$112</definedName>
    <definedName name="_xlnm.Print_Area" localSheetId="4">FICDF!$A$1:$H$119</definedName>
    <definedName name="_xlnm.Print_Area" localSheetId="35">FICRF!$A$1:$H$165</definedName>
    <definedName name="_xlnm.Print_Area" localSheetId="30">FIDA!$A$1:$H$135</definedName>
    <definedName name="_xlnm.Print_Area" localSheetId="8">FIDHY!$A$1:$H$152</definedName>
    <definedName name="_xlnm.Print_Area" localSheetId="20">FIEAF!$A$1:$G$130</definedName>
    <definedName name="_xlnm.Print_Area" localSheetId="19">FIEF!$A$1:$G$132</definedName>
    <definedName name="_xlnm.Print_Area" localSheetId="10">FIEHF!$A$1:$H$150</definedName>
    <definedName name="_xlnm.Print_Area" localSheetId="9">FIESF!$A$1:$J$141</definedName>
    <definedName name="_xlnm.Print_Area" localSheetId="18">FIFEF!$A$1:$G$90</definedName>
    <definedName name="_xlnm.Print_Area" localSheetId="3">FIFRF!$A$1:$H$94</definedName>
    <definedName name="_xlnm.Print_Area" localSheetId="6">FIGSF!$A$1:$H$75</definedName>
    <definedName name="_xlnm.Print_Area" localSheetId="24">'FIIF-NSE'!$A$1:$G$113</definedName>
    <definedName name="_xlnm.Print_Area" localSheetId="34">FIIOF!$A$1:$G$96</definedName>
    <definedName name="_xlnm.Print_Area" localSheetId="31">FILDF!$A$1:$H$88</definedName>
    <definedName name="_xlnm.Print_Area" localSheetId="0">FILF!$A$1:$H$139</definedName>
    <definedName name="_xlnm.Print_Area" localSheetId="28">FIMAS!$A$1:$F$79</definedName>
    <definedName name="_xlnm.Print_Area" localSheetId="17">FIOF!$A$1:$G$114</definedName>
    <definedName name="_xlnm.Print_Area" localSheetId="1">FIONF!$A$1:$H$68</definedName>
    <definedName name="_xlnm.Print_Area" localSheetId="16">FIPF!$A$1:$G$141</definedName>
    <definedName name="_xlnm.Print_Area" localSheetId="7">FIPP!$A$1:$H$142</definedName>
    <definedName name="_xlnm.Print_Area" localSheetId="15">FISCF!$A$1:$G$149</definedName>
    <definedName name="_xlnm.Print_Area" localSheetId="2">FISF!$A$1:$H$120</definedName>
    <definedName name="_xlnm.Print_Area" localSheetId="32">FISTIP!$A$1:$H$198</definedName>
    <definedName name="_xlnm.Print_Area" localSheetId="14">FITF!$A$1:$G$110</definedName>
    <definedName name="_xlnm.Print_Area" localSheetId="25">FITX!$A$1:$G$129</definedName>
    <definedName name="_xlnm.Print_Area" localSheetId="33">FIUBF!$A$1:$H$41</definedName>
    <definedName name="_xlnm.Print_Area" localSheetId="26">FIUS!$A$1:$E$63</definedName>
    <definedName name="_xlnm.Print_Area" localSheetId="13">TIEIF!$A$1:$G$114</definedName>
    <definedName name="_xlnm.Print_Area" localSheetId="12">TIVF!$A$1:$G$116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0" i="48" l="1"/>
  <c r="M57" i="48" s="1"/>
  <c r="M54" i="48"/>
  <c r="M53" i="48"/>
  <c r="M52" i="48"/>
  <c r="M51" i="48"/>
  <c r="M49" i="48"/>
  <c r="M48" i="48"/>
  <c r="M47" i="48"/>
  <c r="M46" i="48"/>
  <c r="K47" i="47"/>
  <c r="L54" i="43"/>
  <c r="M75" i="45"/>
  <c r="M74" i="45"/>
  <c r="M73" i="45"/>
  <c r="M72" i="45"/>
  <c r="M71" i="45"/>
  <c r="M70" i="45"/>
  <c r="M69" i="45"/>
  <c r="M68" i="45"/>
  <c r="M67" i="45"/>
  <c r="M66" i="45"/>
  <c r="M65" i="45"/>
  <c r="M64" i="45"/>
  <c r="M63" i="45"/>
  <c r="M77" i="45" s="1"/>
  <c r="M58" i="48" s="1"/>
  <c r="M62" i="45"/>
  <c r="M61" i="45"/>
  <c r="M60" i="45"/>
  <c r="M59" i="45"/>
  <c r="M58" i="45"/>
  <c r="L52" i="43"/>
  <c r="L51" i="43"/>
  <c r="L50" i="43"/>
  <c r="L49" i="43"/>
  <c r="L48" i="43"/>
  <c r="L47" i="43"/>
  <c r="M59" i="48" l="1"/>
  <c r="D60" i="45"/>
  <c r="E79" i="38" l="1"/>
  <c r="C79" i="38"/>
  <c r="D79" i="38" s="1"/>
  <c r="F109" i="48" l="1"/>
  <c r="F111" i="48" s="1"/>
  <c r="E109" i="48"/>
  <c r="E111" i="48" s="1"/>
  <c r="F12" i="48"/>
  <c r="E12" i="48"/>
  <c r="F8" i="48"/>
  <c r="F14" i="48" s="1"/>
  <c r="E8" i="48"/>
  <c r="E14" i="48" s="1"/>
  <c r="F71" i="47"/>
  <c r="F73" i="47" s="1"/>
  <c r="E71" i="47"/>
  <c r="E73" i="47" s="1"/>
  <c r="E14" i="47"/>
  <c r="E16" i="47" s="1"/>
  <c r="F10" i="47"/>
  <c r="F12" i="47" s="1"/>
  <c r="F14" i="47" s="1"/>
  <c r="E10" i="47"/>
  <c r="E12" i="47" s="1"/>
  <c r="F132" i="45"/>
  <c r="F134" i="45" s="1"/>
  <c r="E132" i="45"/>
  <c r="E134" i="45" s="1"/>
  <c r="F18" i="45"/>
  <c r="E18" i="45"/>
  <c r="F14" i="45"/>
  <c r="E14" i="45"/>
  <c r="F10" i="45"/>
  <c r="E10" i="45"/>
  <c r="F62" i="44"/>
  <c r="F64" i="44" s="1"/>
  <c r="E62" i="44"/>
  <c r="E64" i="44" s="1"/>
  <c r="F77" i="43"/>
  <c r="F79" i="43" s="1"/>
  <c r="E77" i="43"/>
  <c r="E79" i="43" s="1"/>
  <c r="F10" i="43"/>
  <c r="F14" i="43" s="1"/>
  <c r="E10" i="43"/>
  <c r="E12" i="43" s="1"/>
  <c r="F84" i="42"/>
  <c r="E84" i="42"/>
  <c r="F75" i="42"/>
  <c r="E75" i="42"/>
  <c r="F71" i="42"/>
  <c r="E71" i="42"/>
  <c r="F65" i="42"/>
  <c r="E65" i="42"/>
  <c r="F57" i="42"/>
  <c r="E57" i="42"/>
  <c r="F53" i="42"/>
  <c r="E53" i="42"/>
  <c r="F79" i="41"/>
  <c r="E79" i="41"/>
  <c r="F70" i="41"/>
  <c r="E70" i="41"/>
  <c r="F64" i="41"/>
  <c r="E64" i="41"/>
  <c r="F59" i="41"/>
  <c r="E59" i="41"/>
  <c r="F53" i="41"/>
  <c r="E53" i="41"/>
  <c r="F14" i="40"/>
  <c r="E14" i="40"/>
  <c r="E16" i="40" s="1"/>
  <c r="F8" i="40"/>
  <c r="E8" i="40"/>
  <c r="E18" i="40" s="1"/>
  <c r="F41" i="39"/>
  <c r="E41" i="39"/>
  <c r="F34" i="39"/>
  <c r="E34" i="39"/>
  <c r="F27" i="39"/>
  <c r="F43" i="39" s="1"/>
  <c r="E27" i="39"/>
  <c r="F33" i="38"/>
  <c r="E33" i="38"/>
  <c r="F27" i="38"/>
  <c r="E27" i="38"/>
  <c r="F27" i="37"/>
  <c r="E27" i="37"/>
  <c r="F18" i="37"/>
  <c r="E18" i="37"/>
  <c r="F14" i="37"/>
  <c r="E14" i="37"/>
  <c r="F8" i="37"/>
  <c r="E8" i="37"/>
  <c r="F33" i="36"/>
  <c r="E33" i="36"/>
  <c r="F27" i="36"/>
  <c r="E27" i="36"/>
  <c r="F18" i="36"/>
  <c r="E18" i="36"/>
  <c r="F41" i="34"/>
  <c r="E41" i="34"/>
  <c r="F32" i="34"/>
  <c r="E32" i="34"/>
  <c r="F20" i="34"/>
  <c r="E20" i="34"/>
  <c r="F8" i="34"/>
  <c r="E8" i="34"/>
  <c r="E35" i="36" l="1"/>
  <c r="E29" i="37"/>
  <c r="E45" i="34"/>
  <c r="F88" i="42"/>
  <c r="E45" i="39"/>
  <c r="F86" i="42"/>
  <c r="F43" i="34"/>
  <c r="F37" i="36"/>
  <c r="F16" i="40"/>
  <c r="F18" i="40"/>
  <c r="F45" i="34"/>
  <c r="E81" i="41"/>
  <c r="F12" i="43"/>
  <c r="F81" i="41"/>
  <c r="E31" i="37"/>
  <c r="F83" i="41"/>
  <c r="E14" i="43"/>
  <c r="F29" i="37"/>
  <c r="E88" i="42"/>
  <c r="E20" i="45"/>
  <c r="F22" i="45"/>
  <c r="E22" i="45"/>
  <c r="E37" i="38"/>
  <c r="F37" i="38"/>
  <c r="F20" i="45"/>
  <c r="E16" i="48"/>
  <c r="F16" i="48"/>
  <c r="E43" i="39"/>
  <c r="E83" i="41"/>
  <c r="E43" i="34"/>
  <c r="E37" i="36"/>
  <c r="E35" i="38"/>
  <c r="E86" i="42"/>
  <c r="F35" i="36"/>
  <c r="F31" i="37"/>
  <c r="F35" i="38"/>
  <c r="F45" i="39"/>
  <c r="E14" i="33" l="1"/>
  <c r="E18" i="33" s="1"/>
  <c r="D14" i="33"/>
  <c r="D18" i="33" s="1"/>
  <c r="E14" i="32"/>
  <c r="E18" i="32" s="1"/>
  <c r="D14" i="32"/>
  <c r="D18" i="32" s="1"/>
  <c r="E7" i="31"/>
  <c r="E11" i="31" s="1"/>
  <c r="D7" i="31"/>
  <c r="D11" i="31" s="1"/>
  <c r="E7" i="30"/>
  <c r="E11" i="30" s="1"/>
  <c r="D7" i="30"/>
  <c r="D11" i="30" s="1"/>
  <c r="D16" i="33" l="1"/>
  <c r="E16" i="33"/>
  <c r="D16" i="32"/>
  <c r="E16" i="32"/>
  <c r="D9" i="31"/>
  <c r="E9" i="31"/>
  <c r="D9" i="30"/>
  <c r="E9" i="30"/>
  <c r="F62" i="29" l="1"/>
  <c r="E62" i="29"/>
  <c r="F57" i="29"/>
  <c r="F66" i="29" s="1"/>
  <c r="E57" i="29"/>
  <c r="F57" i="28"/>
  <c r="F61" i="28" s="1"/>
  <c r="E57" i="28"/>
  <c r="E59" i="28" s="1"/>
  <c r="F61" i="27"/>
  <c r="E61" i="27"/>
  <c r="F20" i="27"/>
  <c r="E20" i="27"/>
  <c r="E65" i="27" s="1"/>
  <c r="F43" i="26"/>
  <c r="F45" i="26" s="1"/>
  <c r="E43" i="26"/>
  <c r="E47" i="26" s="1"/>
  <c r="F55" i="25"/>
  <c r="E55" i="25"/>
  <c r="E57" i="25" s="1"/>
  <c r="F50" i="25"/>
  <c r="E50" i="25"/>
  <c r="F75" i="24"/>
  <c r="E75" i="24"/>
  <c r="F70" i="24"/>
  <c r="E70" i="24"/>
  <c r="E77" i="24" s="1"/>
  <c r="F64" i="23"/>
  <c r="F66" i="23" s="1"/>
  <c r="E64" i="23"/>
  <c r="F59" i="23"/>
  <c r="E59" i="23"/>
  <c r="F35" i="22"/>
  <c r="F39" i="22" s="1"/>
  <c r="E35" i="22"/>
  <c r="E37" i="22" s="1"/>
  <c r="F46" i="21"/>
  <c r="E46" i="21"/>
  <c r="F41" i="21"/>
  <c r="E41" i="21"/>
  <c r="E48" i="21" s="1"/>
  <c r="F78" i="20"/>
  <c r="E78" i="20"/>
  <c r="F74" i="20"/>
  <c r="F80" i="20" s="1"/>
  <c r="E74" i="20"/>
  <c r="E82" i="20" s="1"/>
  <c r="F84" i="19"/>
  <c r="F88" i="19" s="1"/>
  <c r="E84" i="19"/>
  <c r="E88" i="19" s="1"/>
  <c r="F53" i="18"/>
  <c r="E53" i="18"/>
  <c r="F49" i="18"/>
  <c r="E49" i="18"/>
  <c r="F29" i="18"/>
  <c r="E29" i="18"/>
  <c r="F59" i="17"/>
  <c r="E59" i="17"/>
  <c r="F55" i="17"/>
  <c r="E55" i="17"/>
  <c r="F40" i="17"/>
  <c r="E40" i="17"/>
  <c r="F35" i="17"/>
  <c r="F63" i="17" s="1"/>
  <c r="E35" i="17"/>
  <c r="F58" i="16"/>
  <c r="E58" i="16"/>
  <c r="F54" i="16"/>
  <c r="F62" i="16" s="1"/>
  <c r="E54" i="16"/>
  <c r="E60" i="16" s="1"/>
  <c r="F93" i="15"/>
  <c r="F89" i="15"/>
  <c r="E89" i="15"/>
  <c r="F85" i="15"/>
  <c r="E85" i="15"/>
  <c r="F79" i="15"/>
  <c r="E79" i="15"/>
  <c r="F70" i="15"/>
  <c r="E70" i="15"/>
  <c r="F64" i="15"/>
  <c r="E64" i="15"/>
  <c r="H60" i="15"/>
  <c r="D117" i="15" s="1"/>
  <c r="G60" i="15"/>
  <c r="F56" i="15"/>
  <c r="E56" i="15"/>
  <c r="F85" i="14"/>
  <c r="E85" i="14"/>
  <c r="F75" i="14"/>
  <c r="E75" i="14"/>
  <c r="F69" i="14"/>
  <c r="E69" i="14"/>
  <c r="F63" i="14"/>
  <c r="E63" i="14"/>
  <c r="F59" i="14"/>
  <c r="E59" i="14"/>
  <c r="F54" i="14"/>
  <c r="E54" i="14"/>
  <c r="F71" i="13"/>
  <c r="F67" i="13"/>
  <c r="E67" i="13"/>
  <c r="F62" i="13"/>
  <c r="E62" i="13"/>
  <c r="H58" i="13"/>
  <c r="D101" i="13" s="1"/>
  <c r="G58" i="13"/>
  <c r="F58" i="13"/>
  <c r="E58" i="13"/>
  <c r="F60" i="16" l="1"/>
  <c r="E61" i="28"/>
  <c r="F69" i="13"/>
  <c r="E63" i="17"/>
  <c r="F68" i="23"/>
  <c r="F50" i="21"/>
  <c r="F48" i="21"/>
  <c r="E91" i="15"/>
  <c r="E45" i="26"/>
  <c r="F82" i="20"/>
  <c r="E66" i="23"/>
  <c r="F65" i="27"/>
  <c r="E69" i="13"/>
  <c r="F73" i="13"/>
  <c r="E86" i="19"/>
  <c r="E66" i="29"/>
  <c r="F57" i="25"/>
  <c r="F91" i="15"/>
  <c r="E55" i="18"/>
  <c r="F55" i="18"/>
  <c r="E57" i="18"/>
  <c r="F89" i="14"/>
  <c r="F87" i="14"/>
  <c r="E87" i="14"/>
  <c r="E89" i="14"/>
  <c r="F95" i="15"/>
  <c r="E63" i="27"/>
  <c r="E59" i="25"/>
  <c r="F77" i="24"/>
  <c r="F37" i="22"/>
  <c r="E39" i="22"/>
  <c r="F61" i="17"/>
  <c r="E61" i="17"/>
  <c r="F64" i="29"/>
  <c r="E64" i="29"/>
  <c r="F59" i="28"/>
  <c r="F63" i="27"/>
  <c r="F47" i="26"/>
  <c r="F59" i="25"/>
  <c r="E79" i="24"/>
  <c r="F79" i="24"/>
  <c r="E68" i="23"/>
  <c r="E50" i="21"/>
  <c r="E80" i="20"/>
  <c r="F86" i="19"/>
  <c r="F57" i="18"/>
  <c r="E62" i="16"/>
  <c r="E95" i="15"/>
  <c r="E73" i="13"/>
</calcChain>
</file>

<file path=xl/sharedStrings.xml><?xml version="1.0" encoding="utf-8"?>
<sst xmlns="http://schemas.openxmlformats.org/spreadsheetml/2006/main" count="5433" uniqueCount="1258">
  <si>
    <t>Name of the Instrument</t>
  </si>
  <si>
    <t>Quantity</t>
  </si>
  <si>
    <t>ISIN Number</t>
  </si>
  <si>
    <t>% to Net Assets</t>
  </si>
  <si>
    <t>Industry Classification / Rating</t>
  </si>
  <si>
    <t>YTM</t>
  </si>
  <si>
    <t>Market Value (including accrued interest, if any) (Rs. in Lakhs)</t>
  </si>
  <si>
    <t>Portfolio Statement as on March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</si>
  <si>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</si>
  <si>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</si>
  <si>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</si>
  <si>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</si>
  <si>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</si>
  <si>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</si>
  <si>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</si>
  <si>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</si>
  <si>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</si>
  <si>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</si>
  <si>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</si>
  <si>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</si>
  <si>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</si>
  <si>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</si>
  <si>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</si>
  <si>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</si>
  <si>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</si>
  <si>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</si>
  <si>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</si>
  <si>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</si>
  <si>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</si>
  <si>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</si>
  <si>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</si>
  <si>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</si>
  <si>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</si>
  <si>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</si>
  <si>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</si>
  <si>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31-Mar-2023</t>
  </si>
  <si>
    <t xml:space="preserve">      Plan/Option</t>
  </si>
  <si>
    <t>As on 31-Mar-2023</t>
  </si>
  <si>
    <t>As on 30-Sep-2022</t>
  </si>
  <si>
    <t>IDCW - Income Distribution cum capital withdrawal</t>
  </si>
  <si>
    <t>b) Aggregate Distributions declared during the Half - year ended 31-Mar-2023</t>
  </si>
  <si>
    <t>Nil</t>
  </si>
  <si>
    <t>(In Years)</t>
  </si>
  <si>
    <t>^^ Securities are fair valued</t>
  </si>
  <si>
    <t>Money Market Instruments</t>
  </si>
  <si>
    <t>Certificate of Deposit</t>
  </si>
  <si>
    <t>IND A1+</t>
  </si>
  <si>
    <t>State Bank Of India (12-Sep-2023)</t>
  </si>
  <si>
    <t>INE062A16465</t>
  </si>
  <si>
    <t>ICRA A1+</t>
  </si>
  <si>
    <t>CRISIL A1+</t>
  </si>
  <si>
    <t>Punjab National Bank (16-Feb-2024) **</t>
  </si>
  <si>
    <t>INE160A16MZ4</t>
  </si>
  <si>
    <t>CARE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</si>
  <si>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</si>
  <si>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</si>
  <si>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</si>
  <si>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</si>
  <si>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</si>
  <si>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</si>
  <si>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</si>
  <si>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</si>
  <si>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</si>
  <si>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</si>
  <si>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</si>
  <si>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IN0020210012</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</si>
  <si>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</si>
  <si>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</si>
  <si>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</si>
  <si>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</si>
  <si>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</si>
  <si>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</si>
  <si>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</si>
  <si>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</si>
  <si>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</si>
  <si>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</si>
  <si>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</si>
  <si>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</si>
  <si>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</si>
  <si>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Tata Capital Financial Services Ltd (17-May-2023) **@</t>
  </si>
  <si>
    <t>INE306N14VO6</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</si>
  <si>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</si>
  <si>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</si>
  <si>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</si>
  <si>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</si>
  <si>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</si>
  <si>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</si>
  <si>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</si>
  <si>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</si>
  <si>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</si>
  <si>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</si>
  <si>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</si>
  <si>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</si>
  <si>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</si>
  <si>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</si>
  <si>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Bharti Airtel Ltd</t>
  </si>
  <si>
    <t>INE397D01024</t>
  </si>
  <si>
    <t>Telecom - Services</t>
  </si>
  <si>
    <t>Reliance Industries Ltd</t>
  </si>
  <si>
    <t>INE002A01018</t>
  </si>
  <si>
    <t>Petroleum Products</t>
  </si>
  <si>
    <t>HCL Technologies Ltd</t>
  </si>
  <si>
    <t>INE860A01027</t>
  </si>
  <si>
    <t>State Bank of India</t>
  </si>
  <si>
    <t>INE062A01020</t>
  </si>
  <si>
    <t>Sun Pharmaceutical Industries Ltd</t>
  </si>
  <si>
    <t>INE044A01036</t>
  </si>
  <si>
    <t>Pharmaceuticals &amp; Biotechnology</t>
  </si>
  <si>
    <t>Kirloskar Oil Engines Ltd</t>
  </si>
  <si>
    <t>INE146L01010</t>
  </si>
  <si>
    <t>Industrial Products</t>
  </si>
  <si>
    <t>Dabur India Ltd</t>
  </si>
  <si>
    <t>INE016A01026</t>
  </si>
  <si>
    <t>Personal Products</t>
  </si>
  <si>
    <t>NTPC Ltd</t>
  </si>
  <si>
    <t>INE733E01010</t>
  </si>
  <si>
    <t>Power</t>
  </si>
  <si>
    <t>GAIL (India) Ltd</t>
  </si>
  <si>
    <t>INE129A01019</t>
  </si>
  <si>
    <t>Gas</t>
  </si>
  <si>
    <t>Sapphire Foods India Ltd</t>
  </si>
  <si>
    <t>INE806T01012</t>
  </si>
  <si>
    <t>Leisure Services</t>
  </si>
  <si>
    <t>Ultratech Cement Ltd</t>
  </si>
  <si>
    <t>INE481G01011</t>
  </si>
  <si>
    <t>Cement &amp; Cement Products</t>
  </si>
  <si>
    <t>Hindustan Petroleum Corporation Ltd</t>
  </si>
  <si>
    <t>INE094A01015</t>
  </si>
  <si>
    <t>Tech Mahindra Ltd</t>
  </si>
  <si>
    <t>INE669C01036</t>
  </si>
  <si>
    <t>Tata Motors Ltd</t>
  </si>
  <si>
    <t>INE155A01022</t>
  </si>
  <si>
    <t>Automobiles</t>
  </si>
  <si>
    <t>United Spirits Ltd</t>
  </si>
  <si>
    <t>INE854D01024</t>
  </si>
  <si>
    <t>Beverages</t>
  </si>
  <si>
    <t>IndusInd Bank Ltd</t>
  </si>
  <si>
    <t>INE095A01012</t>
  </si>
  <si>
    <t>Crompton Greaves Consumer Electricals Ltd</t>
  </si>
  <si>
    <t>INE299U01018</t>
  </si>
  <si>
    <t>Consumer Durables</t>
  </si>
  <si>
    <t>SBI Cards and Payment Services Ltd</t>
  </si>
  <si>
    <t>INE018E01016</t>
  </si>
  <si>
    <t>Finance</t>
  </si>
  <si>
    <t>Jubilant Foodworks Ltd</t>
  </si>
  <si>
    <t>INE797F01020</t>
  </si>
  <si>
    <t>ICICI Prudential Life Insurance Co Ltd</t>
  </si>
  <si>
    <t>INE726G01019</t>
  </si>
  <si>
    <t>Insurance</t>
  </si>
  <si>
    <t>Maruti Suzuki India Ltd</t>
  </si>
  <si>
    <t>INE585B01010</t>
  </si>
  <si>
    <t>Nuvoco Vistas Corporation Ltd</t>
  </si>
  <si>
    <t>INE118D01016</t>
  </si>
  <si>
    <t>Aditya Birla Fashion and Retail Ltd</t>
  </si>
  <si>
    <t>INE647O01011</t>
  </si>
  <si>
    <t>Retailing</t>
  </si>
  <si>
    <t>Zomato Ltd</t>
  </si>
  <si>
    <t>INE758T01015</t>
  </si>
  <si>
    <t>PB Fintech Ltd</t>
  </si>
  <si>
    <t>INE417T01026</t>
  </si>
  <si>
    <t>Financial Technology (Fintech)</t>
  </si>
  <si>
    <t>Escorts Kubota Ltd</t>
  </si>
  <si>
    <t>INE042A01014</t>
  </si>
  <si>
    <t>Agricultural, Commercial &amp; Construction Vehicles</t>
  </si>
  <si>
    <t>Hindustan Aeronautics Ltd</t>
  </si>
  <si>
    <t>INE066F01012</t>
  </si>
  <si>
    <t>Aerospace &amp; Defense</t>
  </si>
  <si>
    <t>Jyothy Labs Ltd</t>
  </si>
  <si>
    <t>INE668F01031</t>
  </si>
  <si>
    <t>Household Products</t>
  </si>
  <si>
    <t>Torrent Pharmaceuticals Ltd</t>
  </si>
  <si>
    <t>INE685A01028</t>
  </si>
  <si>
    <t>Multi Commodity Exchange Of India Ltd</t>
  </si>
  <si>
    <t>INE745G01035</t>
  </si>
  <si>
    <t>Capital Markets</t>
  </si>
  <si>
    <t>Kansai Nerolac Paints Ltd</t>
  </si>
  <si>
    <t>INE531A01024</t>
  </si>
  <si>
    <t>Dalmia Bharat Ltd</t>
  </si>
  <si>
    <t>INE00R701025</t>
  </si>
  <si>
    <t>Cipla Ltd</t>
  </si>
  <si>
    <t>INE059A01026</t>
  </si>
  <si>
    <t>Metropolis Healthcare Ltd</t>
  </si>
  <si>
    <t>INE112L01020</t>
  </si>
  <si>
    <t>Healthcare Services</t>
  </si>
  <si>
    <t>Teamlease Services Ltd</t>
  </si>
  <si>
    <t>INE985S01024</t>
  </si>
  <si>
    <t>Commercial Services &amp; Supplies</t>
  </si>
  <si>
    <t>Westlife Foodworld Ltd</t>
  </si>
  <si>
    <t>INE274F01020</t>
  </si>
  <si>
    <t>Voltas Ltd</t>
  </si>
  <si>
    <t>INE226A01021</t>
  </si>
  <si>
    <t>ACC Ltd</t>
  </si>
  <si>
    <t>INE012A01025</t>
  </si>
  <si>
    <t>United Breweries Ltd</t>
  </si>
  <si>
    <t>INE686F01025</t>
  </si>
  <si>
    <t>Eicher Motors Ltd</t>
  </si>
  <si>
    <t>INE066A01021</t>
  </si>
  <si>
    <t>Affle India Ltd</t>
  </si>
  <si>
    <t>INE00WC01027</t>
  </si>
  <si>
    <t>IT - Services</t>
  </si>
  <si>
    <t>Aditya Birla Finance Ltd (20-Jun-2023) **@</t>
  </si>
  <si>
    <t>INE860H14Z65</t>
  </si>
  <si>
    <t>5.15% GOI 2025 (09-Nov-2025)</t>
  </si>
  <si>
    <t>IN0020200278</t>
  </si>
  <si>
    <t>6.18% GOI 2024 (04-Nov-2024)</t>
  </si>
  <si>
    <t>IN0020190396</t>
  </si>
  <si>
    <t>7.32% GOI 2024 (28-Jan-2024)</t>
  </si>
  <si>
    <t>IN0020180488</t>
  </si>
  <si>
    <t>Foreign Equity Securities</t>
  </si>
  <si>
    <t>Cognizant Technology Solutions Corp., A</t>
  </si>
  <si>
    <t>US1924461023</t>
  </si>
  <si>
    <t>% to Net Assets(Hedged &amp; Unhedged)</t>
  </si>
  <si>
    <t>Outstanding position in Derivative Instruments (Rs. in Lakhs) Long / (Short)</t>
  </si>
  <si>
    <t>Outstanding derivative exposure as % to net assets Long / (Short)</t>
  </si>
  <si>
    <t>Hindustan Unilever Ltd</t>
  </si>
  <si>
    <t>INE030A01027</t>
  </si>
  <si>
    <t>Diversified Fmcg</t>
  </si>
  <si>
    <t>Mahindra &amp; Mahindra Ltd</t>
  </si>
  <si>
    <t>INE101A01026</t>
  </si>
  <si>
    <t>Asian Paints Ltd</t>
  </si>
  <si>
    <t>INE021A01026</t>
  </si>
  <si>
    <t>Kotak Mahindra Bank Ltd</t>
  </si>
  <si>
    <t>INE237A01028</t>
  </si>
  <si>
    <t>Tata Power Co Ltd</t>
  </si>
  <si>
    <t>INE245A01021</t>
  </si>
  <si>
    <t>Margin on Derivatives</t>
  </si>
  <si>
    <t xml:space="preserve">c) Total outstanding position (as at March 31, 2023) in Derivative Instruments (Gross Notional) </t>
  </si>
  <si>
    <t>Rs. 5,199.82 Lacs</t>
  </si>
  <si>
    <t xml:space="preserve">d) Outstanding derivative exposure as % to net assets </t>
  </si>
  <si>
    <t>e) Portfolio Turnover Ratio during the Half - year 31-Mar-2023</t>
  </si>
  <si>
    <t>f) Residual maturity / Average Maturity as on 31-Mar-2023</t>
  </si>
  <si>
    <t xml:space="preserve">g) During the month additional instances of fair valuation/deviation from valuation price provided by the valuation agencies </t>
  </si>
  <si>
    <t>Somany Ceramics Ltd</t>
  </si>
  <si>
    <t>INE355A01028</t>
  </si>
  <si>
    <t>Numero Uno International Ltd ** ^^</t>
  </si>
  <si>
    <t>Globsyn Technologies Ltd ** ^^</t>
  </si>
  <si>
    <t>INE671B01034</t>
  </si>
  <si>
    <t>7.61% LIC Housing Finance Ltd (30-Jul-2025) **</t>
  </si>
  <si>
    <t>INE115A07PW7</t>
  </si>
  <si>
    <t>7.40% Housing Development Finance Corporation Ltd (02-Jun-2025) **</t>
  </si>
  <si>
    <t>INE001A07TL4</t>
  </si>
  <si>
    <t>c) Portfolio Turnover Ratio during the Half - year 31-Mar-2023</t>
  </si>
  <si>
    <t>d) Residual maturity / Average Maturity as on 31-Mar-2023</t>
  </si>
  <si>
    <t xml:space="preserve">e) During the month additional instances of fair valuation/deviation from valuation price provided by the valuation agencies </t>
  </si>
  <si>
    <t>Bosch Ltd</t>
  </si>
  <si>
    <t>INE323A01026</t>
  </si>
  <si>
    <t>Auto Components</t>
  </si>
  <si>
    <t>Exide Industries Ltd</t>
  </si>
  <si>
    <t>INE302A01020</t>
  </si>
  <si>
    <t>b) Index Futures</t>
  </si>
  <si>
    <t>Axis Bank Ltd (07-Sep-2023) **</t>
  </si>
  <si>
    <t>INE238AD6025</t>
  </si>
  <si>
    <t>Small Industries Development Bank of India (12-Sep-2023) **</t>
  </si>
  <si>
    <t>INE556F16AA0</t>
  </si>
  <si>
    <t>Union Bank of India (14-Feb-2024) **</t>
  </si>
  <si>
    <t>INE692A16FX5</t>
  </si>
  <si>
    <t>L&amp;T Finance Ltd (19-Dec-2023) **@</t>
  </si>
  <si>
    <t>INE027E14NZ0</t>
  </si>
  <si>
    <t>Rs. 10,840.61 Lacs</t>
  </si>
  <si>
    <t>Grasim Industries Ltd</t>
  </si>
  <si>
    <t>INE047A01021</t>
  </si>
  <si>
    <t>ITC Ltd</t>
  </si>
  <si>
    <t>INE154A01025</t>
  </si>
  <si>
    <t>Oil &amp; Natural Gas Corporation Ltd</t>
  </si>
  <si>
    <t>INE213A01029</t>
  </si>
  <si>
    <t>Oil</t>
  </si>
  <si>
    <t>Tata Motors Ltd DVR</t>
  </si>
  <si>
    <t>IN9155A01020</t>
  </si>
  <si>
    <t>Housing Development Finance Corporation Ltd</t>
  </si>
  <si>
    <t>INE001A01036</t>
  </si>
  <si>
    <t>Bharat Electronics Ltd</t>
  </si>
  <si>
    <t>INE263A01024</t>
  </si>
  <si>
    <t>Cholamandalam Financial Holdings Ltd</t>
  </si>
  <si>
    <t>INE149A01033</t>
  </si>
  <si>
    <t>Emami Ltd</t>
  </si>
  <si>
    <t>INE548C01032</t>
  </si>
  <si>
    <t>Gujarat State Petronet Ltd</t>
  </si>
  <si>
    <t>INE246F01010</t>
  </si>
  <si>
    <t>Power Grid Corporation of India Ltd</t>
  </si>
  <si>
    <t>INE752E01010</t>
  </si>
  <si>
    <t>Indian Oil Corporation Ltd</t>
  </si>
  <si>
    <t>INE242A01010</t>
  </si>
  <si>
    <t>Coal India Ltd</t>
  </si>
  <si>
    <t>INE522F01014</t>
  </si>
  <si>
    <t>Consumable Fuels</t>
  </si>
  <si>
    <t>Castrol India Ltd</t>
  </si>
  <si>
    <t>INE172A01027</t>
  </si>
  <si>
    <t>Akzo Nobel India Ltd</t>
  </si>
  <si>
    <t>INE133A01011</t>
  </si>
  <si>
    <t>Century Textile &amp; Industries Ltd</t>
  </si>
  <si>
    <t>INE055A01016</t>
  </si>
  <si>
    <t>Paper, Forest &amp; Jute Products</t>
  </si>
  <si>
    <t>Hindalco Industries Ltd</t>
  </si>
  <si>
    <t>INE038A01020</t>
  </si>
  <si>
    <t>Non - Ferrous Metals</t>
  </si>
  <si>
    <t>Zee Entertainment Enterprises Ltd</t>
  </si>
  <si>
    <t>INE256A01028</t>
  </si>
  <si>
    <t>Entertainment</t>
  </si>
  <si>
    <t>Restaurant Brands Asia Ltd</t>
  </si>
  <si>
    <t>INE07T201019</t>
  </si>
  <si>
    <t>Delhivery Ltd</t>
  </si>
  <si>
    <t>INE148O01028</t>
  </si>
  <si>
    <t>Transport Services</t>
  </si>
  <si>
    <t>Bharat Petroleum Corporation Ltd</t>
  </si>
  <si>
    <t>INE029A01011</t>
  </si>
  <si>
    <t>Tata Chemicals Ltd</t>
  </si>
  <si>
    <t>INE092A01019</t>
  </si>
  <si>
    <t>Chemicals &amp; Petrochemicals</t>
  </si>
  <si>
    <t>Lupin Ltd</t>
  </si>
  <si>
    <t>INE326A01037</t>
  </si>
  <si>
    <t>Vardhman Textiles Ltd</t>
  </si>
  <si>
    <t>INE825A01020</t>
  </si>
  <si>
    <t>Textiles &amp; Apparels</t>
  </si>
  <si>
    <t>City Union Bank Ltd</t>
  </si>
  <si>
    <t>INE491A01021</t>
  </si>
  <si>
    <t>Rallis India Ltd</t>
  </si>
  <si>
    <t>INE613A01020</t>
  </si>
  <si>
    <t>Fertilizers &amp; Agrochemicals</t>
  </si>
  <si>
    <t>Industry Classification</t>
  </si>
  <si>
    <t>NHPC Ltd</t>
  </si>
  <si>
    <t>INE848E01016</t>
  </si>
  <si>
    <t>Petronet LNG Ltd</t>
  </si>
  <si>
    <t>INE347G01014</t>
  </si>
  <si>
    <t>Tata Consultancy Services Ltd</t>
  </si>
  <si>
    <t>INE467B01029</t>
  </si>
  <si>
    <t>Bajaj Auto Ltd</t>
  </si>
  <si>
    <t>INE917I01010</t>
  </si>
  <si>
    <t>Colgate Palmolive (India) Ltd</t>
  </si>
  <si>
    <t>INE259A01022</t>
  </si>
  <si>
    <t>ICICI Securities Ltd</t>
  </si>
  <si>
    <t>INE763G01038</t>
  </si>
  <si>
    <t>Hero MotoCorp Ltd</t>
  </si>
  <si>
    <t>INE158A01026</t>
  </si>
  <si>
    <t>Finolex Industries Ltd</t>
  </si>
  <si>
    <t>INE183A01024</t>
  </si>
  <si>
    <t>CESC Ltd</t>
  </si>
  <si>
    <t>INE486A01021</t>
  </si>
  <si>
    <t>(b) Units of Real Estate Investment Trusts (REITs)</t>
  </si>
  <si>
    <t>Brookfield India Real Estate Trust</t>
  </si>
  <si>
    <t>INE0FDU25010</t>
  </si>
  <si>
    <t>Embassy Office Parks REIT</t>
  </si>
  <si>
    <t>INE041025011</t>
  </si>
  <si>
    <t>Unilever PLC, (ADR)</t>
  </si>
  <si>
    <t>US9047677045</t>
  </si>
  <si>
    <t>Food Products</t>
  </si>
  <si>
    <t>Mediatek Inc</t>
  </si>
  <si>
    <t>TW0002454006</t>
  </si>
  <si>
    <t>IT - Hardware</t>
  </si>
  <si>
    <t>Xtep International Holdings Ltd</t>
  </si>
  <si>
    <t>KYG982771092</t>
  </si>
  <si>
    <t>Novatek Microelectronics Corp. Ltd</t>
  </si>
  <si>
    <t>TW0003034005</t>
  </si>
  <si>
    <t>Xinyi Solar Holdings Ltd</t>
  </si>
  <si>
    <t>KYG9829N1025</t>
  </si>
  <si>
    <t>Industrial Manufacturing</t>
  </si>
  <si>
    <t>Fila Holdings Corp</t>
  </si>
  <si>
    <t>KR7081660003</t>
  </si>
  <si>
    <t>Hyundai Motor Co Ltd</t>
  </si>
  <si>
    <t>KR7005380001</t>
  </si>
  <si>
    <t>SK Telecom Co Ltd</t>
  </si>
  <si>
    <t>KR7017670001</t>
  </si>
  <si>
    <t>Health &amp; Happiness H&amp;H International Holdings Ltd</t>
  </si>
  <si>
    <t>KYG4387E1070</t>
  </si>
  <si>
    <t>Primax Electronics Ltd</t>
  </si>
  <si>
    <t>TW0004915004</t>
  </si>
  <si>
    <t>Hon Hai Precision Industry Co Ltd</t>
  </si>
  <si>
    <t>TW0002317005</t>
  </si>
  <si>
    <t>Foreign Mutual Fund Units</t>
  </si>
  <si>
    <t>YUANTA/P-SHRS TW DVD PLUS ETF</t>
  </si>
  <si>
    <t>TW0000056001</t>
  </si>
  <si>
    <t>Foreign Mutual Fund</t>
  </si>
  <si>
    <t>Info Edge (India) Ltd</t>
  </si>
  <si>
    <t>INE663F01024</t>
  </si>
  <si>
    <t>Zensar Technologies Ltd</t>
  </si>
  <si>
    <t>INE520A01027</t>
  </si>
  <si>
    <t>One 97 Communications Ltd</t>
  </si>
  <si>
    <t>INE982J01020</t>
  </si>
  <si>
    <t>Mphasis Ltd</t>
  </si>
  <si>
    <t>INE356A01018</t>
  </si>
  <si>
    <t>Cyient Ltd</t>
  </si>
  <si>
    <t>INE136B01020</t>
  </si>
  <si>
    <t>Indiamart Intermesh Ltd</t>
  </si>
  <si>
    <t>INE933S01016</t>
  </si>
  <si>
    <t>Coforge Ltd</t>
  </si>
  <si>
    <t>INE591G01017</t>
  </si>
  <si>
    <t>Intellect Design Arena Ltd</t>
  </si>
  <si>
    <t>INE306R01017</t>
  </si>
  <si>
    <t>Rategain Travel Technologies Ltd</t>
  </si>
  <si>
    <t>INE0CLI01024</t>
  </si>
  <si>
    <t>FSN E-Commerce Ventures Ltd</t>
  </si>
  <si>
    <t>INE388Y01029</t>
  </si>
  <si>
    <t>Firstsource Solutions Ltd</t>
  </si>
  <si>
    <t>INE684F01012</t>
  </si>
  <si>
    <t>Tracxn Technologies Ltd</t>
  </si>
  <si>
    <t>INE0HMF01019</t>
  </si>
  <si>
    <t>Xelpmoc Design and Tech Ltd</t>
  </si>
  <si>
    <t>INE01P501012</t>
  </si>
  <si>
    <t>Amazon.com INC</t>
  </si>
  <si>
    <t>US0231351067</t>
  </si>
  <si>
    <t>Alibaba Group Holding Ltd</t>
  </si>
  <si>
    <t>KYG017191142</t>
  </si>
  <si>
    <t>Freshworks Inc</t>
  </si>
  <si>
    <t>US3580541049</t>
  </si>
  <si>
    <t>Tencent Holdings Ltd</t>
  </si>
  <si>
    <t>KYG875721634</t>
  </si>
  <si>
    <t>Samsung Electronics Co. Ltd</t>
  </si>
  <si>
    <t>KR7005930003</t>
  </si>
  <si>
    <t>Microsoft Corp</t>
  </si>
  <si>
    <t>US5949181045</t>
  </si>
  <si>
    <t>Apple Inc</t>
  </si>
  <si>
    <t>US0378331005</t>
  </si>
  <si>
    <t>Meta Platforms Inc</t>
  </si>
  <si>
    <t>US30303M1027</t>
  </si>
  <si>
    <t>Makemytrip Ltd</t>
  </si>
  <si>
    <t>MU0295S00016</t>
  </si>
  <si>
    <t>LG Chem Ltd</t>
  </si>
  <si>
    <t>KR7051910008</t>
  </si>
  <si>
    <t>Intel Corp</t>
  </si>
  <si>
    <t>US4581401001</t>
  </si>
  <si>
    <t>Samsung Sdi Co Ltd</t>
  </si>
  <si>
    <t>KR7006400006</t>
  </si>
  <si>
    <t>Zoom Video Communications Inc</t>
  </si>
  <si>
    <t>US98980L1017</t>
  </si>
  <si>
    <t>Taiwan Semiconductor Manufacturing Co. Ltd</t>
  </si>
  <si>
    <t>TW0002330008</t>
  </si>
  <si>
    <t>Meituan</t>
  </si>
  <si>
    <t>KYG596691041</t>
  </si>
  <si>
    <t>Franklin Technology Fund, Class I (Acc)</t>
  </si>
  <si>
    <t>LU0626261944</t>
  </si>
  <si>
    <t>Equitas Small Finance Bank Ltd</t>
  </si>
  <si>
    <t>INE063P01018</t>
  </si>
  <si>
    <t>Brigade Enterprises Ltd</t>
  </si>
  <si>
    <t>INE791I01019</t>
  </si>
  <si>
    <t>Realty</t>
  </si>
  <si>
    <t>Deepak Nitrite Ltd</t>
  </si>
  <si>
    <t>INE288B01029</t>
  </si>
  <si>
    <t>J.B. Chemicals &amp; Pharmaceuticals Ltd</t>
  </si>
  <si>
    <t>INE572A01028</t>
  </si>
  <si>
    <t>Karur Vysya Bank Ltd</t>
  </si>
  <si>
    <t>INE036D01028</t>
  </si>
  <si>
    <t>CCL Products (India) Ltd</t>
  </si>
  <si>
    <t>INE421D01022</t>
  </si>
  <si>
    <t>Agricultural Food &amp; Other Products</t>
  </si>
  <si>
    <t>Finolex Cables Ltd</t>
  </si>
  <si>
    <t>INE235A01022</t>
  </si>
  <si>
    <t>Carborundum Universal Ltd</t>
  </si>
  <si>
    <t>INE120A01034</t>
  </si>
  <si>
    <t>KPIT Technologies Ltd</t>
  </si>
  <si>
    <t>INE04I401011</t>
  </si>
  <si>
    <t>Blue Star Ltd</t>
  </si>
  <si>
    <t>INE472A01039</t>
  </si>
  <si>
    <t>Ahluwalia Contracts (India) Ltd</t>
  </si>
  <si>
    <t>INE758C01029</t>
  </si>
  <si>
    <t>Tube Investments of India Ltd</t>
  </si>
  <si>
    <t>INE974X01010</t>
  </si>
  <si>
    <t>KNR Constructions Ltd</t>
  </si>
  <si>
    <t>INE634I01029</t>
  </si>
  <si>
    <t>K.P.R. Mill Ltd</t>
  </si>
  <si>
    <t>INE930H01031</t>
  </si>
  <si>
    <t>DCB Bank Ltd</t>
  </si>
  <si>
    <t>INE503A01015</t>
  </si>
  <si>
    <t>Lemon Tree Hotels Ltd</t>
  </si>
  <si>
    <t>INE970X01018</t>
  </si>
  <si>
    <t>JK Lakshmi Cement Ltd</t>
  </si>
  <si>
    <t>INE786A01032</t>
  </si>
  <si>
    <t>V.I.P. Industries Ltd</t>
  </si>
  <si>
    <t>INE054A01027</t>
  </si>
  <si>
    <t>Eris Lifesciences Ltd</t>
  </si>
  <si>
    <t>INE406M01024</t>
  </si>
  <si>
    <t>Ion Exchange (India) Ltd</t>
  </si>
  <si>
    <t>INE570A01014</t>
  </si>
  <si>
    <t>M M Forgings Ltd</t>
  </si>
  <si>
    <t>INE227C01017</t>
  </si>
  <si>
    <t>Sobha Ltd</t>
  </si>
  <si>
    <t>INE671H01015</t>
  </si>
  <si>
    <t>GHCL Ltd</t>
  </si>
  <si>
    <t>INE539A01019</t>
  </si>
  <si>
    <t>Chemplast Sanmar Ltd</t>
  </si>
  <si>
    <t>INE488A01050</t>
  </si>
  <si>
    <t>Nesco Ltd</t>
  </si>
  <si>
    <t>INE317F01035</t>
  </si>
  <si>
    <t>Mrs Bectors Food Specialities Ltd</t>
  </si>
  <si>
    <t>INE495P01012</t>
  </si>
  <si>
    <t>Quess Corp Ltd</t>
  </si>
  <si>
    <t>INE615P01015</t>
  </si>
  <si>
    <t>Syrma SGS Technology Ltd</t>
  </si>
  <si>
    <t>INE0DYJ01015</t>
  </si>
  <si>
    <t>Cholamandalam Investment and Finance Co Ltd</t>
  </si>
  <si>
    <t>INE121A01024</t>
  </si>
  <si>
    <t>Kalyan Jewellers India Ltd</t>
  </si>
  <si>
    <t>INE303R01014</t>
  </si>
  <si>
    <t>Data Patterns India Ltd</t>
  </si>
  <si>
    <t>INE0IX101010</t>
  </si>
  <si>
    <t>Techno Electric &amp; Engineering Co Ltd</t>
  </si>
  <si>
    <t>INE285K01026</t>
  </si>
  <si>
    <t>Gateway Distriparks Ltd</t>
  </si>
  <si>
    <t>INE079J01017</t>
  </si>
  <si>
    <t>Shankara Building Products Ltd</t>
  </si>
  <si>
    <t>INE274V01019</t>
  </si>
  <si>
    <t>TTK Prestige Ltd</t>
  </si>
  <si>
    <t>INE690A01028</t>
  </si>
  <si>
    <t>Anupam Rasayan India Ltd</t>
  </si>
  <si>
    <t>INE930P01018</t>
  </si>
  <si>
    <t>MTAR Technologies Ltd</t>
  </si>
  <si>
    <t>INE864I01014</t>
  </si>
  <si>
    <t>Kirloskar Pneumatic Co Ltd</t>
  </si>
  <si>
    <t>INE811A01020</t>
  </si>
  <si>
    <t>HeidelbergCement India Ltd</t>
  </si>
  <si>
    <t>INE578A01017</t>
  </si>
  <si>
    <t>S J S Enterprises Ltd</t>
  </si>
  <si>
    <t>INE284S01014</t>
  </si>
  <si>
    <t>TV Today Network Ltd</t>
  </si>
  <si>
    <t>INE038F01029</t>
  </si>
  <si>
    <t>Indoco Remedies Ltd</t>
  </si>
  <si>
    <t>INE873D01024</t>
  </si>
  <si>
    <t>Gulf Oil Lubricants India Ltd</t>
  </si>
  <si>
    <t>INE635Q01029</t>
  </si>
  <si>
    <t>Symphony Ltd</t>
  </si>
  <si>
    <t>INE225D01027</t>
  </si>
  <si>
    <t>Anand Rathi Wealth Ltd</t>
  </si>
  <si>
    <t>INE463V01026</t>
  </si>
  <si>
    <t>Tega Industries Ltd</t>
  </si>
  <si>
    <t>INE011K01018</t>
  </si>
  <si>
    <t>Ashoka Buildcon Ltd</t>
  </si>
  <si>
    <t>INE442H01029</t>
  </si>
  <si>
    <t>Music Broadcast Ltd</t>
  </si>
  <si>
    <t>INE919I01024</t>
  </si>
  <si>
    <t>Campus Activewear Ltd</t>
  </si>
  <si>
    <t>INE278Y01022</t>
  </si>
  <si>
    <t>Global Health Ltd</t>
  </si>
  <si>
    <t>INE474Q01031</t>
  </si>
  <si>
    <t>Hindustan Oil Exploration Co Ltd</t>
  </si>
  <si>
    <t>INE345A01011</t>
  </si>
  <si>
    <t>Harsha Engineers International Ltd</t>
  </si>
  <si>
    <t>INE0JUS01029</t>
  </si>
  <si>
    <t>S P Apparels Ltd</t>
  </si>
  <si>
    <t>INE212I01016</t>
  </si>
  <si>
    <t>CEAT Ltd</t>
  </si>
  <si>
    <t>INE482A01020</t>
  </si>
  <si>
    <t>* Less than 0.01%</t>
  </si>
  <si>
    <t>Federal Bank Ltd</t>
  </si>
  <si>
    <t>INE171A01029</t>
  </si>
  <si>
    <t>Apollo Tyres Ltd</t>
  </si>
  <si>
    <t>INE438A01022</t>
  </si>
  <si>
    <t>Max Healthcare Institute Ltd</t>
  </si>
  <si>
    <t>INE027H01010</t>
  </si>
  <si>
    <t>Sundram Fasteners Ltd</t>
  </si>
  <si>
    <t>INE387A01021</t>
  </si>
  <si>
    <t>Coromandel International Ltd</t>
  </si>
  <si>
    <t>INE169A01031</t>
  </si>
  <si>
    <t>Cummins India Ltd</t>
  </si>
  <si>
    <t>INE298A01020</t>
  </si>
  <si>
    <t>Trent Ltd</t>
  </si>
  <si>
    <t>INE849A01020</t>
  </si>
  <si>
    <t>Indian Hotels Co Ltd</t>
  </si>
  <si>
    <t>INE053A01029</t>
  </si>
  <si>
    <t>Ashok Leyland Ltd</t>
  </si>
  <si>
    <t>INE208A01029</t>
  </si>
  <si>
    <t>Persistent Systems Ltd</t>
  </si>
  <si>
    <t>INE262H01013</t>
  </si>
  <si>
    <t>J.K. Cement Ltd</t>
  </si>
  <si>
    <t>INE823G01014</t>
  </si>
  <si>
    <t>IPCA Laboratories Ltd</t>
  </si>
  <si>
    <t>INE571A01038</t>
  </si>
  <si>
    <t>Indraprastha Gas Ltd</t>
  </si>
  <si>
    <t>INE203G01027</t>
  </si>
  <si>
    <t>Container Corporation Of India Ltd</t>
  </si>
  <si>
    <t>INE111A01025</t>
  </si>
  <si>
    <t>Abbott India Ltd</t>
  </si>
  <si>
    <t>INE358A01014</t>
  </si>
  <si>
    <t>The Ramco Cements Ltd</t>
  </si>
  <si>
    <t>INE331A01037</t>
  </si>
  <si>
    <t>Mahindra &amp; Mahindra Financial Services Ltd</t>
  </si>
  <si>
    <t>INE774D01024</t>
  </si>
  <si>
    <t>Tata Steel Ltd</t>
  </si>
  <si>
    <t>INE081A01020</t>
  </si>
  <si>
    <t>Ferrous Metals</t>
  </si>
  <si>
    <t>Max Financial Services Ltd</t>
  </si>
  <si>
    <t>INE180A01020</t>
  </si>
  <si>
    <t>CG Power and Industrial Solutions Ltd</t>
  </si>
  <si>
    <t>INE067A01029</t>
  </si>
  <si>
    <t>Electrical Equipment</t>
  </si>
  <si>
    <t>Oberoi Realty Ltd</t>
  </si>
  <si>
    <t>INE093I01010</t>
  </si>
  <si>
    <t>Prestige Estates Projects Ltd</t>
  </si>
  <si>
    <t>INE811K01011</t>
  </si>
  <si>
    <t>APL Apollo Tubes Ltd</t>
  </si>
  <si>
    <t>INE702C01027</t>
  </si>
  <si>
    <t>Motherson Sumi Wiring India Ltd</t>
  </si>
  <si>
    <t>INE0FS801015</t>
  </si>
  <si>
    <t>Ajanta Pharma Ltd</t>
  </si>
  <si>
    <t>INE031B01049</t>
  </si>
  <si>
    <t>Phoenix Mills Ltd</t>
  </si>
  <si>
    <t>INE211B01039</t>
  </si>
  <si>
    <t>PI Industries Ltd</t>
  </si>
  <si>
    <t>INE603J01030</t>
  </si>
  <si>
    <t>Whirlpool Of India Ltd</t>
  </si>
  <si>
    <t>INE716A01013</t>
  </si>
  <si>
    <t>Devyani International Ltd</t>
  </si>
  <si>
    <t>INE872J01023</t>
  </si>
  <si>
    <t>Bharat Forge Ltd</t>
  </si>
  <si>
    <t>INE465A01025</t>
  </si>
  <si>
    <t>Honeywell Automation India Ltd</t>
  </si>
  <si>
    <t>INE671A01010</t>
  </si>
  <si>
    <t>Kajaria Ceramics Ltd</t>
  </si>
  <si>
    <t>INE217B01036</t>
  </si>
  <si>
    <t>EPL Ltd</t>
  </si>
  <si>
    <t>INE255A01020</t>
  </si>
  <si>
    <t>Sundaram Finance Ltd</t>
  </si>
  <si>
    <t>INE660A01013</t>
  </si>
  <si>
    <t>TVS Motor Co Ltd</t>
  </si>
  <si>
    <t>INE494B01023</t>
  </si>
  <si>
    <t>Hitachi Energy India Ltd</t>
  </si>
  <si>
    <t>INE07Y701011</t>
  </si>
  <si>
    <t>AIA Engineering Ltd</t>
  </si>
  <si>
    <t>INE212H01026</t>
  </si>
  <si>
    <t>Chennai Interactive Business Services Pvt Ltd ** ^^</t>
  </si>
  <si>
    <t>KEI Industries Ltd</t>
  </si>
  <si>
    <t>INE878B01027</t>
  </si>
  <si>
    <t>Interglobe Aviation Ltd</t>
  </si>
  <si>
    <t>INE646L01027</t>
  </si>
  <si>
    <t>HDFC Life Insurance Co Ltd</t>
  </si>
  <si>
    <t>INE795G01014</t>
  </si>
  <si>
    <t>Samvardhana Motherson International Ltd</t>
  </si>
  <si>
    <t>INE775A01035</t>
  </si>
  <si>
    <t>ITD Cementation India Ltd</t>
  </si>
  <si>
    <t>INE686A01026</t>
  </si>
  <si>
    <t>Marico Ltd</t>
  </si>
  <si>
    <t>INE196A01026</t>
  </si>
  <si>
    <t>Zydus Lifesciences Ltd</t>
  </si>
  <si>
    <t>INE010B01027</t>
  </si>
  <si>
    <t>Arvind Fashions Ltd</t>
  </si>
  <si>
    <t>INE955V01021</t>
  </si>
  <si>
    <t>Life Insurance Corporation Of India</t>
  </si>
  <si>
    <t>INE0J1Y01017</t>
  </si>
  <si>
    <t>Quantum Information Systems ** ^^</t>
  </si>
  <si>
    <t>AU Small Finance Bank Ltd</t>
  </si>
  <si>
    <t>INE949L01017</t>
  </si>
  <si>
    <t>LIC Housing Finance Ltd</t>
  </si>
  <si>
    <t>INE115A01026</t>
  </si>
  <si>
    <t>Alkem Laboratories Ltd</t>
  </si>
  <si>
    <t>INE540L01014</t>
  </si>
  <si>
    <t>Godrej Consumer Products Ltd</t>
  </si>
  <si>
    <t>INE102D01028</t>
  </si>
  <si>
    <t>Apollo Hospitals Enterprise Ltd</t>
  </si>
  <si>
    <t>INE437A01024</t>
  </si>
  <si>
    <t>Endurance Technologies Ltd</t>
  </si>
  <si>
    <t>INE913H01037</t>
  </si>
  <si>
    <t>Nippon Life India Asset Management Ltd</t>
  </si>
  <si>
    <t>INE298J01013</t>
  </si>
  <si>
    <t>Gland Pharma Ltd</t>
  </si>
  <si>
    <t>INE068V01023</t>
  </si>
  <si>
    <t>Balkrishna Industries Ltd</t>
  </si>
  <si>
    <t>INE787D01026</t>
  </si>
  <si>
    <t>Laurus Labs Ltd</t>
  </si>
  <si>
    <t>INE947Q01028</t>
  </si>
  <si>
    <t>ICICI Lombard General Insurance Co Ltd</t>
  </si>
  <si>
    <t>INE765G01017</t>
  </si>
  <si>
    <t>SBI Life Insurance Co Ltd</t>
  </si>
  <si>
    <t>INE123W01016</t>
  </si>
  <si>
    <t>Bajaj Finserv Ltd</t>
  </si>
  <si>
    <t>INE918I01026</t>
  </si>
  <si>
    <t>NRB Bearings Ltd</t>
  </si>
  <si>
    <t>INE349A01021</t>
  </si>
  <si>
    <t>Puravankara Ltd</t>
  </si>
  <si>
    <t>INE323I01011</t>
  </si>
  <si>
    <t>Tata Consumer Products Ltd</t>
  </si>
  <si>
    <t>INE192A01025</t>
  </si>
  <si>
    <t>Titan Co Ltd</t>
  </si>
  <si>
    <t>INE280A01028</t>
  </si>
  <si>
    <t>AIA Group Ltd</t>
  </si>
  <si>
    <t>HK0000069689</t>
  </si>
  <si>
    <t>DBS Group Holdings Ltd</t>
  </si>
  <si>
    <t>SG1L01001701</t>
  </si>
  <si>
    <t>Budweiser Brewing Co APAC Ltd</t>
  </si>
  <si>
    <t>KYG1674K1013</t>
  </si>
  <si>
    <t>Bank Central Asia Tbk Pt</t>
  </si>
  <si>
    <t>ID1000109507</t>
  </si>
  <si>
    <t>China Mengniu Dairy Co. Ltd</t>
  </si>
  <si>
    <t>KYG210961051</t>
  </si>
  <si>
    <t>Agricultural Food &amp; other Products</t>
  </si>
  <si>
    <t>JD.Com Inc</t>
  </si>
  <si>
    <t>KYG8208B1014</t>
  </si>
  <si>
    <t>Techtronic Industries Co. Ltd</t>
  </si>
  <si>
    <t>HK0669013440</t>
  </si>
  <si>
    <t>China Merchants Bank Co Ltd</t>
  </si>
  <si>
    <t>CNE1000002M1</t>
  </si>
  <si>
    <t>Midea Group Co Ltd</t>
  </si>
  <si>
    <t>CNE100001QQ5</t>
  </si>
  <si>
    <t>Weichai Power Co Ltd</t>
  </si>
  <si>
    <t>CNE1000004L9</t>
  </si>
  <si>
    <t>Trip.Com Group Ltd, (ADR)</t>
  </si>
  <si>
    <t>US89677Q1076</t>
  </si>
  <si>
    <t>SK Hynix Inc</t>
  </si>
  <si>
    <t>KR7000660001</t>
  </si>
  <si>
    <t>Hong Kong Exchanges And Clearing Ltd</t>
  </si>
  <si>
    <t>HK0388045442</t>
  </si>
  <si>
    <t>Longi Green Energy Technology Co Ltd</t>
  </si>
  <si>
    <t>CNE100001FR6</t>
  </si>
  <si>
    <t>Ping An Insurance (Group) Co. Of China Ltd, H</t>
  </si>
  <si>
    <t>CNE1000003X6</t>
  </si>
  <si>
    <t>Yum China Holdings INC</t>
  </si>
  <si>
    <t>US98850P1093</t>
  </si>
  <si>
    <t>Semen Indonesia (Persero) Tbk PT</t>
  </si>
  <si>
    <t>ID1000106800</t>
  </si>
  <si>
    <t>SM Investments Corp</t>
  </si>
  <si>
    <t>PHY806761029</t>
  </si>
  <si>
    <t>Shenzhen Inovance Technology Co Ltd</t>
  </si>
  <si>
    <t>CNE100000V46</t>
  </si>
  <si>
    <t>Guangzhou Tinci Materials Technology Co Ltd</t>
  </si>
  <si>
    <t>CNE100001RG4</t>
  </si>
  <si>
    <t>Sumber Alfaria Trijaya Tbk PT</t>
  </si>
  <si>
    <t>ID1000128705</t>
  </si>
  <si>
    <t>Minor International Pcl, Fgn.</t>
  </si>
  <si>
    <t>TH0128B10Z17</t>
  </si>
  <si>
    <t>Sea Ltd (ADR)</t>
  </si>
  <si>
    <t>US81141R1005</t>
  </si>
  <si>
    <t>Wuxi Biologics Cayman Inc</t>
  </si>
  <si>
    <t>KYG970081173</t>
  </si>
  <si>
    <t>Beijing Oriental Yuhong Waterproof Technology Co Ltd</t>
  </si>
  <si>
    <t>CNE100000CS3</t>
  </si>
  <si>
    <t>The Siam Cement PCL, Fgn.</t>
  </si>
  <si>
    <t>TH0003010Z12</t>
  </si>
  <si>
    <t>Bangkok Dusit Medical Services Pcl</t>
  </si>
  <si>
    <t>TH0264A10Z12</t>
  </si>
  <si>
    <t>Minor International PCL - Warrants (15-Feb-2024)</t>
  </si>
  <si>
    <t>TH0128054200</t>
  </si>
  <si>
    <t>Bajaj Finance Ltd</t>
  </si>
  <si>
    <t>INE296A01024</t>
  </si>
  <si>
    <t>Nestle India Ltd</t>
  </si>
  <si>
    <t>INE239A01016</t>
  </si>
  <si>
    <t>JSW Steel Ltd</t>
  </si>
  <si>
    <t>INE019A01038</t>
  </si>
  <si>
    <t>Dr. Reddy's Laboratories Ltd</t>
  </si>
  <si>
    <t>INE089A01023</t>
  </si>
  <si>
    <t>Wipro Ltd</t>
  </si>
  <si>
    <t>INE075A01022</t>
  </si>
  <si>
    <t>Britannia Industries Ltd</t>
  </si>
  <si>
    <t>INE216A01030</t>
  </si>
  <si>
    <t>Adani Enterprises Ltd</t>
  </si>
  <si>
    <t>INE423A01024</t>
  </si>
  <si>
    <t>Metals &amp; Minerals Trading</t>
  </si>
  <si>
    <t>Adani Ports and Special Economic Zone Ltd</t>
  </si>
  <si>
    <t>INE742F01042</t>
  </si>
  <si>
    <t>Transport Infrastructure</t>
  </si>
  <si>
    <t>UPL Ltd</t>
  </si>
  <si>
    <t>INE628A01036</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</si>
  <si>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</si>
  <si>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</si>
  <si>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</si>
  <si>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</si>
  <si>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</si>
  <si>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</si>
  <si>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</si>
  <si>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</si>
  <si>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INF200K01VE4</t>
  </si>
  <si>
    <t>INF109K013N3</t>
  </si>
  <si>
    <t>Nippon India ETF Gold Bees</t>
  </si>
  <si>
    <t>INF204KB17I5</t>
  </si>
  <si>
    <t>Franklin India Liquid Fund Direct-Growth Plan</t>
  </si>
  <si>
    <t>INF090I01JV2</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</si>
  <si>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</si>
  <si>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</si>
  <si>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</si>
  <si>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</si>
  <si>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</si>
  <si>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</si>
  <si>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</si>
  <si>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</si>
  <si>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</si>
  <si>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</si>
  <si>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</si>
  <si>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</si>
  <si>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</si>
  <si>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</si>
  <si>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March 31, 2023</t>
  </si>
  <si>
    <t>Risk level of primary benchmark as on March 31, 2023</t>
  </si>
  <si>
    <t xml:space="preserve">f) Risk-o-meter </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</si>
  <si>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</si>
  <si>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</si>
  <si>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</si>
  <si>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</si>
  <si>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</si>
  <si>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</si>
  <si>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</si>
  <si>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</si>
  <si>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</si>
  <si>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</si>
  <si>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</si>
  <si>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</si>
  <si>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</si>
  <si>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</si>
  <si>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</si>
  <si>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</si>
  <si>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</si>
  <si>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</si>
  <si>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</si>
  <si>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</si>
  <si>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</si>
  <si>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</si>
  <si>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</si>
  <si>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Nifty Index Future  - 27-Apr-23</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</si>
  <si>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</si>
  <si>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</si>
  <si>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</si>
  <si>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 Awaiting listing</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</si>
  <si>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</si>
  <si>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</si>
  <si>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</si>
  <si>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 This scheme is under winding-up and SBI Funds Management Private Limited has been appointed as the liquidator as per the order of Hon'ble Supreme Court dated February 12, 2021.</t>
  </si>
  <si>
    <t>SBI Short Term Debt Fund Direct - Growth Plan</t>
  </si>
  <si>
    <t>ICICI Prudential Short Term Fund Direct - Growth Plan</t>
  </si>
  <si>
    <t>Franklin India Liquid Fund</t>
  </si>
  <si>
    <t>INE121A07PY1</t>
  </si>
  <si>
    <t>6.26% Cholamandalam Investment and Finance Co Ltd (18-Apr-2023) **</t>
  </si>
  <si>
    <t>IND AA+</t>
  </si>
  <si>
    <t>INE090A164Z4</t>
  </si>
  <si>
    <t>ICICI Bank Ltd (31-May-2023) **</t>
  </si>
  <si>
    <t>INE238AD6165</t>
  </si>
  <si>
    <t>Axis Bank Ltd (07-Jun-2023) **</t>
  </si>
  <si>
    <t>INE028A16DB3</t>
  </si>
  <si>
    <t>Bank of Baroda (09-Jun-2023) **</t>
  </si>
  <si>
    <t>INE476A16UT0</t>
  </si>
  <si>
    <t>Canara Bank (17-Apr-2023) **</t>
  </si>
  <si>
    <t>INE476A16VB6</t>
  </si>
  <si>
    <t>Canara Bank (17-May-2023) **</t>
  </si>
  <si>
    <t>INE160A16MY7</t>
  </si>
  <si>
    <t>Punjab National Bank (18-May-2023)</t>
  </si>
  <si>
    <t>INE160A16NB3</t>
  </si>
  <si>
    <t>Punjab National Bank (14-Jun-2023) **</t>
  </si>
  <si>
    <t>INE160A16NE7</t>
  </si>
  <si>
    <t>Punjab National Bank (23-Jun-2023)</t>
  </si>
  <si>
    <t>INE929O14966</t>
  </si>
  <si>
    <t>Reliance Retail Ventures Ltd (17-May-2023) **@</t>
  </si>
  <si>
    <t>INE514E14QZ0</t>
  </si>
  <si>
    <t>Export-Import Bank Of India (23-Jun-2023) **@</t>
  </si>
  <si>
    <t>INE774D14RM8</t>
  </si>
  <si>
    <t>Mahindra &amp; Mahindra Financial Services Ltd (18-May-2023) **@</t>
  </si>
  <si>
    <t>INE261F14JJ4</t>
  </si>
  <si>
    <t>National Bank For Agriculture &amp; Rural Development (07-Jun-2023)@</t>
  </si>
  <si>
    <t>INE556F14IW2</t>
  </si>
  <si>
    <t>Small Industries Development Bank Of India (08-Jun-2023) **@</t>
  </si>
  <si>
    <t>INE556F14IU6</t>
  </si>
  <si>
    <t>Small Industries Development Bank Of India (26-May-2023) **@</t>
  </si>
  <si>
    <t>INE860H14Z40</t>
  </si>
  <si>
    <t>Aditya Birla Finance Ltd (07-Jun-2023) **@</t>
  </si>
  <si>
    <t>INE261F14JT3</t>
  </si>
  <si>
    <t>National Bank For Agriculture &amp; Rural Development (23-Jun-2023)@</t>
  </si>
  <si>
    <t>Treasury Bill</t>
  </si>
  <si>
    <t>IN002022X452</t>
  </si>
  <si>
    <t>91 DTB (11-May-2023)</t>
  </si>
  <si>
    <t>IN002022X445</t>
  </si>
  <si>
    <t>91 DTB (04-May-2023)</t>
  </si>
  <si>
    <t>IN002022X460</t>
  </si>
  <si>
    <t>91 DTB (18-May-2023)</t>
  </si>
  <si>
    <t>IN002022X486</t>
  </si>
  <si>
    <t>91 DTB (01-Jun-2023)</t>
  </si>
  <si>
    <t>IN002022Y393</t>
  </si>
  <si>
    <t>182 DTB (22-JUN-2023)</t>
  </si>
  <si>
    <t>IN002022Z051</t>
  </si>
  <si>
    <t>364 DTB (04-MAY-2023)</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</si>
  <si>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</si>
  <si>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</si>
  <si>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</si>
  <si>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</si>
  <si>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</si>
  <si>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</si>
  <si>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</si>
  <si>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</si>
  <si>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</si>
  <si>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</si>
  <si>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</si>
  <si>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</si>
  <si>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</si>
  <si>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</si>
  <si>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31-Mar-2023</t>
  </si>
  <si>
    <t>e) Risk-o-meter</t>
  </si>
  <si>
    <t>Risk level of tier-1 benchmark as on March 31, 2023</t>
  </si>
  <si>
    <t>Risk level of tier-2 benchmark as on March 31,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</si>
  <si>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</si>
  <si>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</si>
  <si>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</si>
  <si>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</si>
  <si>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</si>
  <si>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</si>
  <si>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</si>
  <si>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</si>
  <si>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</si>
  <si>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Franklin India Savings Fund</t>
  </si>
  <si>
    <t>INE028A16CT7</t>
  </si>
  <si>
    <t>Bank of Baroda (17-Aug-2023)</t>
  </si>
  <si>
    <t>INE090A161Y3</t>
  </si>
  <si>
    <t>ICICI Bank Ltd (11-Sep-2023) **</t>
  </si>
  <si>
    <t>INE238AD6215</t>
  </si>
  <si>
    <t>Axis Bank Ltd (06-Dec-2023) **</t>
  </si>
  <si>
    <t>INE476A16UL7</t>
  </si>
  <si>
    <t>Canara Bank (15-Dec-2023) **</t>
  </si>
  <si>
    <t>INE692A16FV9</t>
  </si>
  <si>
    <t>Union Bank of India (06-Feb-2024) **</t>
  </si>
  <si>
    <t>INE562A16LN9</t>
  </si>
  <si>
    <t>Indian Bank (05-Mar-2024) **</t>
  </si>
  <si>
    <t>INE556F16AG7</t>
  </si>
  <si>
    <t>Small Industries Development Bank of India (14-Mar-2024) **</t>
  </si>
  <si>
    <t>INE261F16710</t>
  </si>
  <si>
    <t>National Bank For Agriculture &amp; Rural Development (13-Mar-2024) **</t>
  </si>
  <si>
    <t>INE040A16DU8</t>
  </si>
  <si>
    <t>HDFC Bank Ltd (20-Mar-2024) **</t>
  </si>
  <si>
    <t>INE110L14RD7</t>
  </si>
  <si>
    <t>Reliance Jio Infocomm Ltd (29-Sep-2023) **@</t>
  </si>
  <si>
    <t>INE001A14ZU8</t>
  </si>
  <si>
    <t>Housing Development Finance Corporation Ltd (28-Nov-2023) **@</t>
  </si>
  <si>
    <t>INE891K14MB9</t>
  </si>
  <si>
    <t>Axis Finance Ltd (28-Feb-2024) **@</t>
  </si>
  <si>
    <t>INE975F14YC3</t>
  </si>
  <si>
    <t>Kotak Mahindra Investments Ltd (15-Mar-2024) **@</t>
  </si>
  <si>
    <t>INE929O14974</t>
  </si>
  <si>
    <t>Reliance Retail Ventures Ltd (26-May-2023)@</t>
  </si>
  <si>
    <t>IN002022Z499</t>
  </si>
  <si>
    <t>364 DTB (07-Mar-2024)</t>
  </si>
  <si>
    <t>IN002022Z507</t>
  </si>
  <si>
    <t>364 DTB (14-Mar-2024)</t>
  </si>
  <si>
    <t>IN002022Y419</t>
  </si>
  <si>
    <t>182 DTB (06-Jul-2023)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</si>
  <si>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</si>
  <si>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</si>
  <si>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</si>
  <si>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</si>
  <si>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</si>
  <si>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</si>
  <si>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</si>
  <si>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</si>
  <si>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</si>
  <si>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</si>
  <si>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</si>
  <si>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INE651J07739</t>
  </si>
  <si>
    <t>JM Financial Credit Solutions Ltd (1Y SBI MCLR + 460 Bps) (23-Jul-2024) **</t>
  </si>
  <si>
    <t>ICRA AA</t>
  </si>
  <si>
    <t>INE237A169P8</t>
  </si>
  <si>
    <t>Kotak Mahindra Bank Ltd (17-Aug-2023) **</t>
  </si>
  <si>
    <t>INE556F16986</t>
  </si>
  <si>
    <t>Small Industries Development Bank of India (29-Aug-2023) **</t>
  </si>
  <si>
    <t>IN0020160084</t>
  </si>
  <si>
    <t>GOI FRB 2024 (07-Nov-2024)</t>
  </si>
  <si>
    <t>IN0020210160</t>
  </si>
  <si>
    <t>GOI FRB 2028 (04-Oct-2028)</t>
  </si>
  <si>
    <t>IN0020180041</t>
  </si>
  <si>
    <t>GOI FRB 2031 (07-Dec-2031)</t>
  </si>
  <si>
    <t>IN0020200120</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</si>
  <si>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</si>
  <si>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</si>
  <si>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</si>
  <si>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</si>
  <si>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</si>
  <si>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INE941D07133</t>
  </si>
  <si>
    <t>8.45% Sikka Ports &amp; Terminals Ltd (12-Jun-2023) **</t>
  </si>
  <si>
    <t>INE733E08148</t>
  </si>
  <si>
    <t>6.55% NTPC Ltd (17-Apr-2023) **</t>
  </si>
  <si>
    <t>INE001A07SE1</t>
  </si>
  <si>
    <t>7.50% Housing Development Finance Corporation Ltd (08-Jan-2025)</t>
  </si>
  <si>
    <t>INE206D08501</t>
  </si>
  <si>
    <t>7.70% Nuclear Power Corporation of India Ltd (20-Mar-2038)</t>
  </si>
  <si>
    <t>ICRA AAA</t>
  </si>
  <si>
    <t>INE261F08CK9</t>
  </si>
  <si>
    <t>5.14% National Bank For Agriculture &amp; Rural Development (31-Jan-2024) **</t>
  </si>
  <si>
    <t>INE018A08AU7</t>
  </si>
  <si>
    <t>6.72% Larsen &amp; Toubro Ltd (24-Apr-2023) **</t>
  </si>
  <si>
    <t>INE053F07CC9</t>
  </si>
  <si>
    <t>6.19% Indian Railway Finance Corporation Ltd (28-Apr-2023)</t>
  </si>
  <si>
    <t>INE557F08FJ5</t>
  </si>
  <si>
    <t>5.80% National Housing Bank (15-May-2023) **</t>
  </si>
  <si>
    <t>INE115A07QD5</t>
  </si>
  <si>
    <t>7.82% LIC Housing Finance Ltd (28-Nov-2025)</t>
  </si>
  <si>
    <t>INE020B08CM4</t>
  </si>
  <si>
    <t>6.99% REC Ltd (30-Sep-2024) **</t>
  </si>
  <si>
    <t>INE213A08040</t>
  </si>
  <si>
    <t>4.50% Oil &amp; Natural Gas Corporation Ltd (09-Feb-2024) **</t>
  </si>
  <si>
    <t>INE848E07989</t>
  </si>
  <si>
    <t>7.52% NHPC Ltd (06-Jun-2023) **</t>
  </si>
  <si>
    <t>CARE AAA</t>
  </si>
  <si>
    <t>INE094A08036</t>
  </si>
  <si>
    <t>7.00% Hindustan Petroleum Corporation Ltd (14-Aug-2024) **</t>
  </si>
  <si>
    <t>INE103A08027</t>
  </si>
  <si>
    <t>6.64% Mangalore Refinery &amp; Petrochemicals Ltd (14-Apr-2023) **</t>
  </si>
  <si>
    <t>INE295J08022</t>
  </si>
  <si>
    <t>9.90% Tata Power Co Ltd (25-Aug-2028) **</t>
  </si>
  <si>
    <t>CARE AA</t>
  </si>
  <si>
    <t>INE115A07PA3</t>
  </si>
  <si>
    <t>5.23% LIC Housing Finance Ltd (26-Jul-2023) **</t>
  </si>
  <si>
    <t>INE020B08930</t>
  </si>
  <si>
    <t>8.30% REC Ltd (10-Apr-2025) **</t>
  </si>
  <si>
    <t>INE134E08KH0</t>
  </si>
  <si>
    <t>7.42% Power Finance Corporation Ltd (19-Nov-2024) **</t>
  </si>
  <si>
    <t>INE134E08JY7</t>
  </si>
  <si>
    <t>9.25% Power Finance Corporation Ltd (25-Sep-2024) **</t>
  </si>
  <si>
    <t>IN0020220060</t>
  </si>
  <si>
    <t>7.26% GOI 2032 (22-Aug-2032)</t>
  </si>
  <si>
    <t xml:space="preserve">      Half Yearly IDCW Plan</t>
  </si>
  <si>
    <t xml:space="preserve">      Annual IDCW Plan</t>
  </si>
  <si>
    <t xml:space="preserve">      Direct Half Yearly IDCW Plan</t>
  </si>
  <si>
    <t xml:space="preserve">      Direct Annual IDCW Plan</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</si>
  <si>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</si>
  <si>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</si>
  <si>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</si>
  <si>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</si>
  <si>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</si>
  <si>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</si>
  <si>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</si>
  <si>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</si>
  <si>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</si>
  <si>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INE556F08KA6</t>
  </si>
  <si>
    <t>7.25% Small Industries Development Bank Of India (31-Jul-2025) **</t>
  </si>
  <si>
    <t>INE094A08077</t>
  </si>
  <si>
    <t>5.36% Hindustan Petroleum Corporation Ltd (11-Apr-2025) **</t>
  </si>
  <si>
    <t>INE020B08CK8</t>
  </si>
  <si>
    <t>6.88% REC Ltd (20-Mar-2025) **</t>
  </si>
  <si>
    <t>INE242A08452</t>
  </si>
  <si>
    <t>6.39% Indian Oil Corporation Ltd (06-Mar-2025) **</t>
  </si>
  <si>
    <t>INE020B08DH2</t>
  </si>
  <si>
    <t>5.81% REC Ltd (31-Dec-2025) **</t>
  </si>
  <si>
    <t>INE020B08906</t>
  </si>
  <si>
    <t>8.27% REC Ltd (06-Feb-2025) **</t>
  </si>
  <si>
    <t>INE206D08261</t>
  </si>
  <si>
    <t>8.14% Nuclear Power Corporation of India Ltd (25-Mar-2026) **</t>
  </si>
  <si>
    <t>INE976G08064</t>
  </si>
  <si>
    <t>10.20% RBL Bank Ltd (15-Apr-2023) **</t>
  </si>
  <si>
    <t>ICRA AA-</t>
  </si>
  <si>
    <t>INE752E07MQ8</t>
  </si>
  <si>
    <t>8.40% Power Grid Corporation of India Ltd (27-May-2024) **</t>
  </si>
  <si>
    <t>INE514E08EP9</t>
  </si>
  <si>
    <t>8.25% Export-Import Bank of India (28-Sep-2025) **</t>
  </si>
  <si>
    <t>INE733E07JX0</t>
  </si>
  <si>
    <t>8.19% NTPC Ltd (15-Dec-2025) **</t>
  </si>
  <si>
    <t>IN000624C071</t>
  </si>
  <si>
    <t>GOI STRIP (16-Jun-2024)</t>
  </si>
  <si>
    <t>Primary Benchmark: NIFTY Banking &amp; PSU Debt Index</t>
  </si>
  <si>
    <t>Franklin India Government Securities Fund</t>
  </si>
  <si>
    <t>IN002022Z135</t>
  </si>
  <si>
    <t>364 DTB (29-Jun-2023)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</si>
  <si>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</si>
  <si>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</si>
  <si>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</si>
  <si>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</si>
  <si>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</si>
  <si>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</si>
  <si>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</si>
  <si>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</si>
  <si>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INE476A16UR4</t>
  </si>
  <si>
    <t>Canara Bank (30-Aug-2023) **</t>
  </si>
  <si>
    <t>Franklin India Debt Hybrid Fund (No. of segregated Portfolio in the scheme - 1)</t>
  </si>
  <si>
    <t>Main Portfolio</t>
  </si>
  <si>
    <t>INE403D08116</t>
  </si>
  <si>
    <t>8.70% Bharti Telecom Ltd (21-Nov-2024) **</t>
  </si>
  <si>
    <t>CRISIL AA+</t>
  </si>
  <si>
    <t>INE950O07420</t>
  </si>
  <si>
    <t>8.20% Mahindra Rural Housing Finance Ltd (30-Jan-2026)</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</si>
  <si>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</si>
  <si>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</si>
  <si>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</si>
  <si>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</si>
  <si>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</si>
  <si>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</si>
  <si>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</si>
  <si>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</si>
  <si>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</si>
  <si>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</si>
  <si>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</si>
  <si>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</si>
  <si>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</si>
  <si>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</si>
  <si>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</si>
  <si>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</si>
  <si>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</si>
  <si>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</si>
  <si>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</si>
  <si>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</si>
  <si>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</si>
  <si>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</si>
  <si>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</si>
  <si>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</si>
  <si>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</si>
  <si>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</si>
  <si>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</si>
  <si>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</si>
  <si>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</si>
  <si>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</si>
  <si>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</si>
  <si>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</si>
  <si>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</si>
  <si>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</si>
  <si>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</si>
  <si>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</si>
  <si>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</si>
  <si>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</si>
  <si>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</si>
  <si>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</si>
  <si>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</si>
  <si>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</si>
  <si>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</si>
  <si>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INE01E708016</t>
  </si>
  <si>
    <t>10.32% Andhra Pradesh Capital Region Development Authority (16-Aug-2024) **</t>
  </si>
  <si>
    <t>CRISIL A-(CE) / 
BWR BBB+ (CE) / 
ACUITE BBB+(CE)</t>
  </si>
  <si>
    <t>INE01E708024</t>
  </si>
  <si>
    <t>10.32% Andhra Pradesh Capital Region Development Authority (16-Aug-2025) **</t>
  </si>
  <si>
    <t>INE01E708032</t>
  </si>
  <si>
    <t>10.32% Andhra Pradesh Capital Region Development Authority (16-Aug-2026) **</t>
  </si>
  <si>
    <t>BWR D</t>
  </si>
  <si>
    <t>INF200K01TK5</t>
  </si>
  <si>
    <t>SBI Overnight Fund - Direct Plan - Growth</t>
  </si>
  <si>
    <t xml:space="preserve">      Retail Plan Weekly IDCW Option</t>
  </si>
  <si>
    <t xml:space="preserve">      Institutional Plan Growth Option</t>
  </si>
  <si>
    <t xml:space="preserve">      Direct Retail Plan Weekly IDCW Option</t>
  </si>
  <si>
    <t>f) For ISIN INE445K07106 - 9.50% Reliance Broadcast Network Ltd (20-Jul-2020), the amount due at maturity was not received. For further details refer below link</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</si>
  <si>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</si>
  <si>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</si>
  <si>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</si>
  <si>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</si>
  <si>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</si>
  <si>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</si>
  <si>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</si>
  <si>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</si>
  <si>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</si>
  <si>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</si>
  <si>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</si>
  <si>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</si>
  <si>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</si>
  <si>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</si>
  <si>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</si>
  <si>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</si>
  <si>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</si>
  <si>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</si>
  <si>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</si>
  <si>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</si>
  <si>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</si>
  <si>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Primary Benchmark: NIFTY Credit Risk Bond Index</t>
  </si>
  <si>
    <t>Franklin India Credit Risk Fund-Segregated Portfolio 2 - 10.90% Vodafone Idea Ltd (02-Sep-2023)</t>
  </si>
  <si>
    <t>Franklin India Credit Risk Fund - Segregated Portfolio 3 - 9.50% Yes Bank Ltd CO 23 Dec 2021</t>
  </si>
  <si>
    <t xml:space="preserve">      Regular Plan Growth Option  !</t>
  </si>
  <si>
    <t xml:space="preserve">      Regular Plan Daily IDCW Reinvestment Option  !</t>
  </si>
  <si>
    <t xml:space="preserve">      Regular Plan Weekly IDCW Option  !</t>
  </si>
  <si>
    <t xml:space="preserve">      Institutional Plan Daily IDCW Reinvestment Option  !</t>
  </si>
  <si>
    <t xml:space="preserve">      Institutional Plan Weekly IDCW Option  !</t>
  </si>
  <si>
    <t xml:space="preserve"> ! The sale of units has been suspended effective October 1, 2012.</t>
  </si>
  <si>
    <t xml:space="preserve">b) During the month additional instances of fair valuation/deviation from valuation price provided by the valuation agencies </t>
  </si>
  <si>
    <t>GOI FRB 2033 (22-Sep-2033) ~~~</t>
  </si>
  <si>
    <t>~~~ 20.00% of the Investment in this security by scheme is placed with Clearing Corporation of India Limited (CCIL) as collateral.</t>
  </si>
  <si>
    <t>SBI MCLR - Base Rate of State Bank of India Marginal Cost of Funds Based Lending Rate</t>
  </si>
  <si>
    <t>g) Risk-o-meter</t>
  </si>
  <si>
    <t>e) Disclosure with reference to SEBI circular number SEBI/HO/IMD/DF4/CIR/P/2019/102, dated September 24, 2019, is as given below:</t>
  </si>
  <si>
    <t>INE445K07106</t>
  </si>
  <si>
    <t>^^^ This amount only reflects the realizable value as on the date of disclosure/ date of maturity and does not indicate any reduction or write-off of the amount repayable by the issuers</t>
  </si>
  <si>
    <t>Below given securities were in default beyond its maturity date and its values as on March 31, 2023:</t>
  </si>
  <si>
    <t>Name of Securities in default beyond its maturity as on March 31, 2023</t>
  </si>
  <si>
    <t>Value of the security considered under net receivables as on March 31, 2023 (Rs In Lakhs) ^^^</t>
  </si>
  <si>
    <t>% to AUM on March 31, 2023</t>
  </si>
  <si>
    <t>Total Amount outstanding (Incl. Principal &amp; Interest) as on March 31, 2023 (Rs In Lakhs)</t>
  </si>
  <si>
    <t>5.63% GOI 2026 (12-Apr-2026)  ~~~</t>
  </si>
  <si>
    <t>~~~ 30.77% of the Investment in this security by scheme is placed with Clearing Corporation of India Limited (CCIL) as collateral.</t>
  </si>
  <si>
    <t>~~~ 7.84% of the Investment in this security by scheme is placed with Clearing Corporation of India Limited (CCIL) as collateral.</t>
  </si>
  <si>
    <t>5.63% GOI 2026 (12-Apr-2026) ~~~</t>
  </si>
  <si>
    <t>~~~ 33.33% of the Investment in this security by scheme is placed with Clearing Corporation of India Limited (CCIL) as collateral.</t>
  </si>
  <si>
    <t>~~~ 9.46% of the Investment in this security by scheme is placed with Clearing Corporation of India Limited (CCIL) as collateral.</t>
  </si>
  <si>
    <t>7.38% GOI 2027 (20-Jun-2027) ~~~</t>
  </si>
  <si>
    <t>~~~ 5.93% of the Investment in this security by scheme is placed with Clearing Corporation of India Limited (CCIL) as collateral.</t>
  </si>
  <si>
    <t>Foreign ETF</t>
  </si>
  <si>
    <t>e) *** Total value and percentage of illiquid securities is Rs.0.00 Lakh and 0.0000001% of net assets.</t>
  </si>
  <si>
    <t>(b) Unlisted ***</t>
  </si>
  <si>
    <t xml:space="preserve">g) Risk-o-meter </t>
  </si>
  <si>
    <t>f) *** Total value and percentage of illiquid securities is Rs.0.01 Lakh and 0.000004% of net assets.</t>
  </si>
  <si>
    <t>INE498F07071</t>
  </si>
  <si>
    <t>0.00% Essel Infraprojects Ltd Series II (22-May-2020) (refer note f)</t>
  </si>
  <si>
    <t>INE946S07098</t>
  </si>
  <si>
    <t>12.90% Nufuture Digital (India) Ltd (02-Sep-2020) !!! (refer note g)</t>
  </si>
  <si>
    <t>INE080T07086</t>
  </si>
  <si>
    <t>13.50% Future Ideas Co Ltd (30-Sep-2020) !!! (refer note g)</t>
  </si>
  <si>
    <t>INE971Z07141</t>
  </si>
  <si>
    <t>12.65% Rivaaz Trade Ventures Pvt Ltd (07-Nov-2020) !!! (refer note g)</t>
  </si>
  <si>
    <t>INE333T07063</t>
  </si>
  <si>
    <t>11.49% Reliance Big Pvt Ltd Series II (14-Jan-2021) (refer note h)</t>
  </si>
  <si>
    <t>!!! Includes default for part redemption and interest</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</si>
  <si>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</si>
  <si>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h)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</si>
  <si>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INE498F07063</t>
  </si>
  <si>
    <t>INE333T07048</t>
  </si>
  <si>
    <t>INE428K07011</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</si>
  <si>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</si>
  <si>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g)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</si>
  <si>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0.00% Essel Infraprojects Ltd Series I (22-May-2020) (refer note f)</t>
  </si>
  <si>
    <t>9.50% Reliance Broadcast Network Ltd (20-Jul-2020) (refer note g)</t>
  </si>
  <si>
    <t>12.90% Nufuture Digital (India) Ltd (02-Sep-2020) !!! (refer note h)</t>
  </si>
  <si>
    <t>INE080T07094</t>
  </si>
  <si>
    <t>14.15% Future Ideas Co Ltd (31-Jan-2021) !!! (refer note h)</t>
  </si>
  <si>
    <t>INE080T07102</t>
  </si>
  <si>
    <t>14.15% Future Ideas Co Ltd (31-Jan-2022) !!! (refer note h)</t>
  </si>
  <si>
    <t>INE080T07110</t>
  </si>
  <si>
    <t>14.15% Future Ideas Co Ltd (31-Jan-2023) !!! (refer note h)</t>
  </si>
  <si>
    <t>INE946S07155</t>
  </si>
  <si>
    <t>13.55% Nufuture Digital (India) Ltd (31-Dec-2020) !!! (refer note h)</t>
  </si>
  <si>
    <t>12.65% Rivaaz Trade Ventures Pvt Ltd (07-Nov-2020) !!! (refer note h)</t>
  </si>
  <si>
    <t>INE971Z07174</t>
  </si>
  <si>
    <t>13.00% Rivaaz Trade Ventures Pvt Ltd (30-Dec-2021) (refer note h)</t>
  </si>
  <si>
    <t>INE946S07163</t>
  </si>
  <si>
    <t>13.55% Nufuture Digital (India) Ltd (31-Dec-2021) !!! (refer note h)</t>
  </si>
  <si>
    <t>INE971Z07166</t>
  </si>
  <si>
    <t>13.00% Rivaaz Trade Ventures Pvt Ltd (30-Dec-2020) (refer note h)</t>
  </si>
  <si>
    <t>INE971Z07117</t>
  </si>
  <si>
    <t>12.25% Rivaaz Trade Ventures Pvt Ltd (30-Jun-2021) (refer note h)</t>
  </si>
  <si>
    <t>INE971Z07125</t>
  </si>
  <si>
    <t>12.25% Rivaaz Trade Ventures Pvt Ltd (30-Jun-2022) (refer note h)</t>
  </si>
  <si>
    <t>11.49% Reliance Big Pvt Ltd  Series I (14-Jan-2021) (refer note i)</t>
  </si>
  <si>
    <t>INE333T07055</t>
  </si>
  <si>
    <t>11.49% Reliance Big Pvt Ltd Series II (14-Jan-2021) (refer note i)</t>
  </si>
  <si>
    <t>11.49% Reliance Infrastructure Consulting &amp; Engineers Pvt Ltd (15-Jan-2021) (refer note i)</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</si>
  <si>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</si>
  <si>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g) For ISIN INE445K07106 - 9.50% Reliance Broadcast Network Ltd (20-Jul-2020), the amount due at maturity was not received. For further details refer below link</t>
  </si>
  <si>
    <t>h)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</si>
  <si>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i)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</si>
  <si>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j)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</si>
  <si>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k) Risk-o-meter</t>
  </si>
  <si>
    <t xml:space="preserve">      Retail Plan Growth Option !</t>
  </si>
  <si>
    <t xml:space="preserve">      Retail Plan Daily IDCW Option !</t>
  </si>
  <si>
    <t xml:space="preserve">      Retail Plan Weekly IDCW Option !</t>
  </si>
  <si>
    <t xml:space="preserve">      Institutional Plan Growth Option !</t>
  </si>
  <si>
    <t xml:space="preserve">      Institutional Plan Daily IDCW Option !</t>
  </si>
  <si>
    <t>11.49% Reliance Big Pvt Ltd Series III (14-Jan-2021) (refer note g)</t>
  </si>
  <si>
    <t>f) @@@ Coupons/ part payments/ maturity payments were due to be paid by Nufuture Digital (India) Ltd. on July 31, 2020, January 31, 2023, February 28, 2023, March 31, 2023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</si>
  <si>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 xml:space="preserve">i) Risk-o-meter </t>
  </si>
  <si>
    <t>INE946S07171</t>
  </si>
  <si>
    <t>13.55% Nufuture Digital (India) Ltd (31-Dec-2022) !!! (refer note g)</t>
  </si>
  <si>
    <t>11.49% Reliance Big Pvt Ltd Series III (14-Jan-2021) (refer note h)</t>
  </si>
  <si>
    <t>11.49% Reliance Infrastructure Consulting &amp; Engineers Pvt Ltd (15-Jan-2021) (refer note h)</t>
  </si>
  <si>
    <t>f)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</si>
  <si>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g)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</si>
  <si>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</si>
  <si>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e) *** Total value and percentage of illiquid securities is Rs.0.01 Lakh and 0.000001% of net assets.</t>
  </si>
  <si>
    <t>e) *** Total value and percentage of illiquid securities is Rs.0.01 Lakh and 0.00002% of net assets.</t>
  </si>
  <si>
    <t>e) *** Total value and percentage of illiquid securities is Rs.0.00 Lakh and less than 0.0000001% of net assets.</t>
  </si>
  <si>
    <t>INE971Z07182</t>
  </si>
  <si>
    <t>13.00% Rivaaz Trade Ventures Pvt Ltd (30-Dec-2022) (refer note h)</t>
  </si>
  <si>
    <t>11.49% Reliance Big Pvt Ltd  Series I (14-Jan-2021) (refer note g)</t>
  </si>
  <si>
    <t>11.49% Reliance Infrastructure Consulting &amp; Engineers Pvt Ltd (15-Jan-2021) (refer note g)</t>
  </si>
  <si>
    <t>Franklin India Multi-Asset Solution Fund of Funds (Formerly known as Franklin India Multi-Asset Solution Fund) ^</t>
  </si>
  <si>
    <t>9.50% Reliance Broadcast Network Ltd (20-Jul-2020)  (refer note f)</t>
  </si>
  <si>
    <t>13.55% Nufuture Digital (India) Ltd (31-Dec-2023) !!! (refer note g)</t>
  </si>
  <si>
    <t>13.55% Nufuture Digital (India) Ltd (31-Dec-2023) !!! (refer note f)</t>
  </si>
  <si>
    <t>13.00% Rivaaz Trade Ventures Pvt Ltd (30-Dec-2022) (refer note g)</t>
  </si>
  <si>
    <t>Primary Benchmark: Tier-1 Index: CRISIL Liquid Fund BI Index (The benchmark is renamed to CRISIL Liquid Debt B-I Index w.e.f Apr 3, 2023)</t>
  </si>
  <si>
    <t>Tier-2 Index: CRISIL Liquid Fund AI Index (The benchmark is renamed to CRISIL Liquid Debt A-I Index w.e.f Apr 3, 2023)</t>
  </si>
  <si>
    <t>Primary Benchmark: Tier-1 Index: CRISIL Overnight Fund AI Index (The benchmark is renamed to CRISIL Liquid Overnight Index w.e.f Apr 3, 2023)</t>
  </si>
  <si>
    <t>Primary Benchmark: 40% Nifty 500+60% Crisil Composite Bond Fund Index (The benchmark is renamed to 40% Nifty 500+60% Crisil Composite Bond Index w.e.f Apr 3, 2023)</t>
  </si>
  <si>
    <t>Primary Benchmark: CRISIL Short Term Bond Fund Index (The benchmark is renamed to CRISIL Short Term Bond Index w.e.f Apr 3, 2023)</t>
  </si>
  <si>
    <t>Franklin India Dynamic Asset Allocation Fund Of Funds **</t>
  </si>
  <si>
    <t>** Pursuant to recent market developments and in the interest of unitholders, all Plans under Franklin India Life Stage Fund of Funds (FILSF) have been merged with Franklin India Dynamic Asset Allocation Fund of Funds (FIDAAF) as on December 19, 2022.</t>
  </si>
  <si>
    <t>g) @@@ Coupons/ part payments/ maturity payments were due to be paid by Nufuture Digital (India) Ltd. on July 31, 2020, September 2, 2020, , January 31, 2023, February 28, 2023, March 31, 2023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</si>
  <si>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T0HD01</t>
  </si>
  <si>
    <t>T0HD10</t>
  </si>
  <si>
    <t>T0HD12</t>
  </si>
  <si>
    <t>T0HD13</t>
  </si>
  <si>
    <t>Music Broadcast Ltd (Non- Convertible Preference Shares)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</si>
</sst>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0.00%"/>
  </numFmts>
  <fonts count="14"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b/>
      <sz val="9"/>
      <color theme="1"/>
      <name val="Arial"/>
      <family val="2"/>
    </font>
    <font>
      <u/>
      <sz val="11"/>
      <color theme="10"/>
      <name val="Calibri"/>
      <family val="2"/>
      <scheme val="minor"/>
    </font>
    <font>
      <u/>
      <sz val="8"/>
      <color theme="10"/>
      <name val="Arial"/>
      <family val="2"/>
    </font>
    <font>
      <sz val="11"/>
      <color theme="1"/>
      <name val="Calibri"/>
      <family val="2"/>
      <scheme val="minor"/>
    </font>
    <font>
      <sz val="8"/>
      <name val="Arial"/>
      <family val="2"/>
    </font>
    <font>
      <sz val="8"/>
      <color theme="1" tint="4.9989318521683403E-2"/>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9" fontId="11" fillId="0" borderId="0" applyFont="0" applyFill="0" applyBorder="0" applyAlignment="0" applyProtection="0"/>
  </cellStyleXfs>
  <cellXfs count="117">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3" fillId="2" borderId="0" xfId="0" applyFont="1" applyFill="1" applyAlignment="1">
      <alignment horizontal="left" vertical="top"/>
    </xf>
    <xf numFmtId="4" fontId="7" fillId="3" borderId="0" xfId="0" applyNumberFormat="1" applyFont="1" applyFill="1"/>
    <xf numFmtId="39" fontId="7" fillId="2" borderId="0" xfId="0" applyNumberFormat="1" applyFont="1" applyFill="1"/>
    <xf numFmtId="39" fontId="7" fillId="3" borderId="0" xfId="0" applyNumberFormat="1" applyFont="1" applyFill="1"/>
    <xf numFmtId="2"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39" fontId="6" fillId="3" borderId="0" xfId="0" applyNumberFormat="1" applyFont="1" applyFill="1"/>
    <xf numFmtId="0" fontId="6" fillId="2" borderId="3" xfId="0" applyFont="1" applyFill="1" applyBorder="1"/>
    <xf numFmtId="0" fontId="7" fillId="2" borderId="3" xfId="0"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4" fontId="7" fillId="2" borderId="0" xfId="0" applyNumberFormat="1" applyFont="1" applyFill="1"/>
    <xf numFmtId="0" fontId="8" fillId="2" borderId="0" xfId="0" applyFont="1" applyFill="1"/>
    <xf numFmtId="0" fontId="6" fillId="2" borderId="1" xfId="0" applyFont="1" applyFill="1" applyBorder="1" applyAlignment="1">
      <alignment horizontal="center"/>
    </xf>
    <xf numFmtId="164" fontId="7" fillId="2" borderId="1" xfId="0" applyNumberFormat="1" applyFont="1" applyFill="1" applyBorder="1"/>
    <xf numFmtId="0" fontId="6" fillId="0" borderId="8" xfId="0" applyFont="1" applyBorder="1" applyAlignment="1">
      <alignment vertical="center"/>
    </xf>
    <xf numFmtId="0" fontId="6" fillId="0" borderId="8" xfId="0" applyFont="1" applyBorder="1" applyAlignment="1">
      <alignment horizontal="center" vertical="center"/>
    </xf>
    <xf numFmtId="0" fontId="6" fillId="2" borderId="9" xfId="0" applyFont="1" applyFill="1" applyBorder="1"/>
    <xf numFmtId="0" fontId="7" fillId="2" borderId="9" xfId="0" applyFont="1" applyFill="1" applyBorder="1"/>
    <xf numFmtId="39" fontId="7" fillId="2" borderId="9" xfId="0" applyNumberFormat="1" applyFont="1" applyFill="1" applyBorder="1"/>
    <xf numFmtId="39" fontId="7" fillId="3" borderId="9" xfId="0" applyNumberFormat="1" applyFont="1" applyFill="1" applyBorder="1"/>
    <xf numFmtId="3" fontId="7" fillId="2" borderId="9" xfId="0" applyNumberFormat="1" applyFont="1" applyFill="1" applyBorder="1"/>
    <xf numFmtId="4" fontId="7" fillId="2" borderId="9" xfId="0" applyNumberFormat="1" applyFont="1" applyFill="1" applyBorder="1"/>
    <xf numFmtId="39" fontId="6" fillId="2" borderId="9" xfId="0" applyNumberFormat="1" applyFont="1" applyFill="1" applyBorder="1"/>
    <xf numFmtId="39" fontId="6" fillId="3" borderId="9" xfId="0" applyNumberFormat="1" applyFont="1" applyFill="1" applyBorder="1"/>
    <xf numFmtId="0" fontId="6" fillId="2" borderId="10" xfId="0" applyFont="1" applyFill="1" applyBorder="1"/>
    <xf numFmtId="39" fontId="6" fillId="2" borderId="10" xfId="0" applyNumberFormat="1" applyFont="1" applyFill="1" applyBorder="1"/>
    <xf numFmtId="39" fontId="6" fillId="3" borderId="10" xfId="0" applyNumberFormat="1" applyFont="1" applyFill="1" applyBorder="1"/>
    <xf numFmtId="165" fontId="7" fillId="2" borderId="0" xfId="0" applyNumberFormat="1" applyFont="1" applyFill="1"/>
    <xf numFmtId="0" fontId="10" fillId="2" borderId="0" xfId="1" applyFont="1" applyFill="1"/>
    <xf numFmtId="0" fontId="6" fillId="3" borderId="0" xfId="0" applyFont="1" applyFill="1"/>
    <xf numFmtId="0" fontId="10" fillId="3" borderId="0" xfId="1" applyFont="1" applyFill="1"/>
    <xf numFmtId="0" fontId="7" fillId="3" borderId="0" xfId="0" applyFont="1" applyFill="1"/>
    <xf numFmtId="2" fontId="6" fillId="0" borderId="1" xfId="0" applyNumberFormat="1" applyFont="1" applyBorder="1" applyAlignment="1">
      <alignment horizontal="center" vertical="center" wrapText="1"/>
    </xf>
    <xf numFmtId="2" fontId="6" fillId="0" borderId="8" xfId="0" applyNumberFormat="1" applyFont="1" applyBorder="1" applyAlignment="1">
      <alignment horizontal="center" vertical="center" wrapText="1"/>
    </xf>
    <xf numFmtId="0" fontId="7" fillId="2" borderId="4" xfId="0" applyFont="1" applyFill="1" applyBorder="1" applyAlignment="1">
      <alignment wrapText="1"/>
    </xf>
    <xf numFmtId="0" fontId="6" fillId="2" borderId="0" xfId="0" applyFont="1" applyFill="1" applyAlignment="1">
      <alignment wrapText="1"/>
    </xf>
    <xf numFmtId="0" fontId="0" fillId="0" borderId="0" xfId="0" applyAlignment="1">
      <alignment wrapText="1"/>
    </xf>
    <xf numFmtId="0" fontId="7" fillId="0" borderId="4" xfId="0" applyFont="1" applyBorder="1" applyAlignment="1">
      <alignment wrapText="1"/>
    </xf>
    <xf numFmtId="0" fontId="9" fillId="2" borderId="0" xfId="1" applyFill="1"/>
    <xf numFmtId="0" fontId="6" fillId="3" borderId="0" xfId="0" applyFont="1" applyFill="1" applyAlignment="1">
      <alignment vertical="top" wrapText="1"/>
    </xf>
    <xf numFmtId="4" fontId="7" fillId="2" borderId="0" xfId="0" applyNumberFormat="1" applyFont="1" applyFill="1" applyAlignment="1">
      <alignment horizontal="right"/>
    </xf>
    <xf numFmtId="43" fontId="6" fillId="2" borderId="4" xfId="0" applyNumberFormat="1" applyFont="1" applyFill="1" applyBorder="1"/>
    <xf numFmtId="39" fontId="6" fillId="2" borderId="3" xfId="0" applyNumberFormat="1" applyFont="1" applyFill="1" applyBorder="1"/>
    <xf numFmtId="164" fontId="7" fillId="0" borderId="0" xfId="0" applyNumberFormat="1" applyFont="1" applyAlignment="1">
      <alignment horizontal="right"/>
    </xf>
    <xf numFmtId="0" fontId="6" fillId="0" borderId="0" xfId="0" applyFont="1"/>
    <xf numFmtId="0" fontId="4" fillId="0" borderId="0" xfId="0" applyFont="1" applyAlignment="1">
      <alignment vertical="center" wrapText="1"/>
    </xf>
    <xf numFmtId="0" fontId="6" fillId="2" borderId="0" xfId="0" applyFont="1" applyFill="1" applyAlignment="1">
      <alignment horizontal="justify" wrapText="1"/>
    </xf>
    <xf numFmtId="0" fontId="0" fillId="0" borderId="0" xfId="0" applyAlignment="1">
      <alignment horizontal="justify" wrapText="1"/>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xf numFmtId="15" fontId="7" fillId="2" borderId="0" xfId="0" applyNumberFormat="1" applyFont="1" applyFill="1"/>
    <xf numFmtId="164" fontId="7" fillId="0" borderId="0" xfId="0" applyNumberFormat="1" applyFont="1"/>
    <xf numFmtId="39" fontId="6" fillId="2" borderId="0" xfId="0" applyNumberFormat="1" applyFont="1" applyFill="1"/>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xf numFmtId="10" fontId="7" fillId="3" borderId="0" xfId="2" applyNumberFormat="1" applyFont="1" applyFill="1" applyBorder="1"/>
    <xf numFmtId="0" fontId="7" fillId="0" borderId="1" xfId="0" applyFont="1" applyBorder="1" applyAlignment="1">
      <alignment wrapText="1"/>
    </xf>
    <xf numFmtId="39" fontId="6" fillId="0" borderId="9" xfId="0" applyNumberFormat="1" applyFont="1" applyBorder="1"/>
    <xf numFmtId="4" fontId="7" fillId="0" borderId="1" xfId="0" applyNumberFormat="1" applyFont="1" applyBorder="1"/>
    <xf numFmtId="10" fontId="7" fillId="0" borderId="1" xfId="2" applyNumberFormat="1" applyFont="1" applyFill="1" applyBorder="1"/>
    <xf numFmtId="0" fontId="12" fillId="0" borderId="1" xfId="0" applyFont="1" applyBorder="1"/>
    <xf numFmtId="4" fontId="12" fillId="0" borderId="1" xfId="0" applyNumberFormat="1" applyFont="1" applyBorder="1"/>
    <xf numFmtId="10" fontId="12" fillId="0" borderId="1" xfId="2" applyNumberFormat="1" applyFont="1" applyFill="1" applyBorder="1"/>
    <xf numFmtId="0" fontId="12" fillId="0" borderId="1" xfId="0" applyFont="1" applyBorder="1" applyAlignment="1">
      <alignment wrapText="1"/>
    </xf>
    <xf numFmtId="0" fontId="13" fillId="0" borderId="1" xfId="0" applyFont="1" applyBorder="1"/>
    <xf numFmtId="4" fontId="13" fillId="0" borderId="1" xfId="0" applyNumberFormat="1" applyFont="1" applyBorder="1"/>
    <xf numFmtId="10" fontId="13" fillId="0" borderId="1" xfId="2" applyNumberFormat="1" applyFont="1" applyFill="1" applyBorder="1"/>
    <xf numFmtId="39" fontId="13" fillId="3" borderId="0" xfId="0" applyNumberFormat="1" applyFont="1" applyFill="1"/>
    <xf numFmtId="39" fontId="13" fillId="2" borderId="0" xfId="0" applyNumberFormat="1" applyFont="1" applyFill="1"/>
    <xf numFmtId="0" fontId="13" fillId="2" borderId="0" xfId="0" applyFont="1" applyFill="1"/>
    <xf numFmtId="4" fontId="13" fillId="2" borderId="0" xfId="0" applyNumberFormat="1" applyFont="1" applyFill="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wrapText="1"/>
    </xf>
    <xf numFmtId="0" fontId="0" fillId="0" borderId="0" xfId="0" applyAlignment="1">
      <alignment wrapText="1"/>
    </xf>
    <xf numFmtId="0" fontId="7" fillId="2" borderId="0" xfId="0" applyFont="1" applyFill="1" applyAlignment="1">
      <alignment horizontal="justify"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horizontal="left" wrapText="1"/>
    </xf>
    <xf numFmtId="0" fontId="6" fillId="3" borderId="0" xfId="0" applyFont="1" applyFill="1" applyAlignment="1">
      <alignment horizontal="left" wrapText="1"/>
    </xf>
    <xf numFmtId="0" fontId="7" fillId="2" borderId="0" xfId="0" applyFont="1" applyFill="1" applyAlignment="1">
      <alignment horizontal="left" wrapText="1"/>
    </xf>
    <xf numFmtId="0" fontId="6" fillId="2" borderId="0" xfId="0" applyFont="1" applyFill="1" applyAlignment="1">
      <alignment horizontal="left" vertical="center" wrapText="1"/>
    </xf>
    <xf numFmtId="0" fontId="7" fillId="3" borderId="0" xfId="0" applyFont="1" applyFill="1" applyAlignment="1">
      <alignment wrapText="1"/>
    </xf>
    <xf numFmtId="0" fontId="6" fillId="2" borderId="0" xfId="0" applyFont="1" applyFill="1" applyAlignment="1">
      <alignment vertical="center" wrapText="1"/>
    </xf>
    <xf numFmtId="0" fontId="6" fillId="2" borderId="6" xfId="0" applyFont="1" applyFill="1" applyBorder="1" applyAlignment="1">
      <alignment horizontal="center"/>
    </xf>
    <xf numFmtId="0" fontId="6" fillId="2" borderId="11" xfId="0" applyFont="1" applyFill="1" applyBorder="1" applyAlignment="1">
      <alignment horizontal="center"/>
    </xf>
    <xf numFmtId="0" fontId="6" fillId="2" borderId="7" xfId="0" applyFont="1" applyFill="1" applyBorder="1" applyAlignment="1">
      <alignment horizontal="center"/>
    </xf>
    <xf numFmtId="0" fontId="7" fillId="3" borderId="0" xfId="0" applyFont="1" applyFill="1" applyAlignment="1">
      <alignment vertical="top" wrapText="1"/>
    </xf>
    <xf numFmtId="0" fontId="6" fillId="2" borderId="0" xfId="0" applyFont="1" applyFill="1" applyAlignment="1">
      <alignment vertical="top" wrapText="1"/>
    </xf>
  </cellXfs>
  <cellStyles count="3">
    <cellStyle name="Hyperlink" xfId="1" builtinId="8"/>
    <cellStyle name="Normal" xfId="0" builtinId="0"/>
    <cellStyle name="Percent" xfId="2" builtinId="5"/>
  </cellStyles>
  <dxfs count="84">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92</xdr:row>
      <xdr:rowOff>83820</xdr:rowOff>
    </xdr:from>
    <xdr:to>
      <xdr:col>0</xdr:col>
      <xdr:colOff>2260600</xdr:colOff>
      <xdr:row>103</xdr:row>
      <xdr:rowOff>121921</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294995"/>
          <a:ext cx="2216150" cy="1609725"/>
        </a:xfrm>
        <a:prstGeom prst="rect">
          <a:avLst/>
        </a:prstGeom>
        <a:noFill/>
        <a:ln>
          <a:noFill/>
        </a:ln>
      </xdr:spPr>
    </xdr:pic>
    <xdr:clientData/>
  </xdr:twoCellAnchor>
  <xdr:twoCellAnchor editAs="oneCell">
    <xdr:from>
      <xdr:col>0</xdr:col>
      <xdr:colOff>57150</xdr:colOff>
      <xdr:row>125</xdr:row>
      <xdr:rowOff>76200</xdr:rowOff>
    </xdr:from>
    <xdr:to>
      <xdr:col>0</xdr:col>
      <xdr:colOff>2266950</xdr:colOff>
      <xdr:row>136</xdr:row>
      <xdr:rowOff>114301</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00225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108</xdr:row>
      <xdr:rowOff>52070</xdr:rowOff>
    </xdr:from>
    <xdr:to>
      <xdr:col>0</xdr:col>
      <xdr:colOff>2311400</xdr:colOff>
      <xdr:row>119</xdr:row>
      <xdr:rowOff>90169</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54924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127</xdr:row>
      <xdr:rowOff>0</xdr:rowOff>
    </xdr:from>
    <xdr:to>
      <xdr:col>0</xdr:col>
      <xdr:colOff>2373316</xdr:colOff>
      <xdr:row>138</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354675"/>
          <a:ext cx="2286000" cy="1637665"/>
        </a:xfrm>
        <a:prstGeom prst="rect">
          <a:avLst/>
        </a:prstGeom>
        <a:noFill/>
        <a:ln>
          <a:noFill/>
        </a:ln>
      </xdr:spPr>
    </xdr:pic>
    <xdr:clientData/>
  </xdr:twoCellAnchor>
  <xdr:twoCellAnchor editAs="oneCell">
    <xdr:from>
      <xdr:col>0</xdr:col>
      <xdr:colOff>88900</xdr:colOff>
      <xdr:row>111</xdr:row>
      <xdr:rowOff>82550</xdr:rowOff>
    </xdr:from>
    <xdr:to>
      <xdr:col>0</xdr:col>
      <xdr:colOff>2374900</xdr:colOff>
      <xdr:row>122</xdr:row>
      <xdr:rowOff>48895</xdr:rowOff>
    </xdr:to>
    <xdr:pic>
      <xdr:nvPicPr>
        <xdr:cNvPr id="3" name="Picture 2">
          <a:extLst>
            <a:ext uri="{FF2B5EF4-FFF2-40B4-BE49-F238E27FC236}">
              <a16:creationId xmlns:a16="http://schemas.microsoft.com/office/drawing/2014/main" id="{1E4B4A30-083D-42EE-B8B8-BC1E3FD092E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6151225"/>
          <a:ext cx="2286000" cy="153797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120</xdr:row>
      <xdr:rowOff>71434</xdr:rowOff>
    </xdr:from>
    <xdr:to>
      <xdr:col>0</xdr:col>
      <xdr:colOff>2343155</xdr:colOff>
      <xdr:row>131</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711609"/>
          <a:ext cx="2263775" cy="1565910"/>
        </a:xfrm>
        <a:prstGeom prst="rect">
          <a:avLst/>
        </a:prstGeom>
        <a:noFill/>
        <a:ln>
          <a:noFill/>
        </a:ln>
      </xdr:spPr>
    </xdr:pic>
    <xdr:clientData/>
  </xdr:twoCellAnchor>
  <xdr:twoCellAnchor editAs="oneCell">
    <xdr:from>
      <xdr:col>0</xdr:col>
      <xdr:colOff>93663</xdr:colOff>
      <xdr:row>135</xdr:row>
      <xdr:rowOff>55563</xdr:rowOff>
    </xdr:from>
    <xdr:to>
      <xdr:col>0</xdr:col>
      <xdr:colOff>2357438</xdr:colOff>
      <xdr:row>146</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883886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127</xdr:row>
      <xdr:rowOff>103909</xdr:rowOff>
    </xdr:from>
    <xdr:to>
      <xdr:col>0</xdr:col>
      <xdr:colOff>2350366</xdr:colOff>
      <xdr:row>138</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601459"/>
          <a:ext cx="2263775" cy="1565910"/>
        </a:xfrm>
        <a:prstGeom prst="rect">
          <a:avLst/>
        </a:prstGeom>
        <a:noFill/>
        <a:ln>
          <a:noFill/>
        </a:ln>
      </xdr:spPr>
    </xdr:pic>
    <xdr:clientData/>
  </xdr:twoCellAnchor>
  <xdr:oneCellAnchor>
    <xdr:from>
      <xdr:col>0</xdr:col>
      <xdr:colOff>69273</xdr:colOff>
      <xdr:row>145</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119052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2346965</xdr:colOff>
      <xdr:row>96</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552358"/>
          <a:ext cx="2267585" cy="1637665"/>
        </a:xfrm>
        <a:prstGeom prst="rect">
          <a:avLst/>
        </a:prstGeom>
        <a:noFill/>
        <a:ln>
          <a:noFill/>
        </a:ln>
      </xdr:spPr>
    </xdr:pic>
    <xdr:clientData/>
  </xdr:twoCellAnchor>
  <xdr:twoCellAnchor editAs="oneCell">
    <xdr:from>
      <xdr:col>0</xdr:col>
      <xdr:colOff>95251</xdr:colOff>
      <xdr:row>102</xdr:row>
      <xdr:rowOff>0</xdr:rowOff>
    </xdr:from>
    <xdr:to>
      <xdr:col>0</xdr:col>
      <xdr:colOff>2362836</xdr:colOff>
      <xdr:row>113</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925675"/>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83</xdr:row>
      <xdr:rowOff>55558</xdr:rowOff>
    </xdr:from>
    <xdr:to>
      <xdr:col>0</xdr:col>
      <xdr:colOff>2346965</xdr:colOff>
      <xdr:row>94</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409483"/>
          <a:ext cx="2267585" cy="1532890"/>
        </a:xfrm>
        <a:prstGeom prst="rect">
          <a:avLst/>
        </a:prstGeom>
        <a:noFill/>
        <a:ln>
          <a:noFill/>
        </a:ln>
      </xdr:spPr>
    </xdr:pic>
    <xdr:clientData/>
  </xdr:twoCellAnchor>
  <xdr:twoCellAnchor editAs="oneCell">
    <xdr:from>
      <xdr:col>0</xdr:col>
      <xdr:colOff>79375</xdr:colOff>
      <xdr:row>98</xdr:row>
      <xdr:rowOff>119062</xdr:rowOff>
    </xdr:from>
    <xdr:to>
      <xdr:col>0</xdr:col>
      <xdr:colOff>2346960</xdr:colOff>
      <xdr:row>110</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616112"/>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81</xdr:row>
      <xdr:rowOff>0</xdr:rowOff>
    </xdr:from>
    <xdr:to>
      <xdr:col>0</xdr:col>
      <xdr:colOff>2362841</xdr:colOff>
      <xdr:row>92</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925425"/>
          <a:ext cx="2267585" cy="1574165"/>
        </a:xfrm>
        <a:prstGeom prst="rect">
          <a:avLst/>
        </a:prstGeom>
        <a:noFill/>
        <a:ln>
          <a:noFill/>
        </a:ln>
      </xdr:spPr>
    </xdr:pic>
    <xdr:clientData/>
  </xdr:twoCellAnchor>
  <xdr:twoCellAnchor editAs="oneCell">
    <xdr:from>
      <xdr:col>0</xdr:col>
      <xdr:colOff>95256</xdr:colOff>
      <xdr:row>97</xdr:row>
      <xdr:rowOff>0</xdr:rowOff>
    </xdr:from>
    <xdr:to>
      <xdr:col>0</xdr:col>
      <xdr:colOff>2362841</xdr:colOff>
      <xdr:row>108</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211425"/>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120</xdr:row>
      <xdr:rowOff>0</xdr:rowOff>
    </xdr:from>
    <xdr:to>
      <xdr:col>0</xdr:col>
      <xdr:colOff>2331089</xdr:colOff>
      <xdr:row>131</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640175"/>
          <a:ext cx="2267585" cy="1637665"/>
        </a:xfrm>
        <a:prstGeom prst="rect">
          <a:avLst/>
        </a:prstGeom>
        <a:noFill/>
        <a:ln>
          <a:noFill/>
        </a:ln>
      </xdr:spPr>
    </xdr:pic>
    <xdr:clientData/>
  </xdr:twoCellAnchor>
  <xdr:twoCellAnchor editAs="oneCell">
    <xdr:from>
      <xdr:col>0</xdr:col>
      <xdr:colOff>79376</xdr:colOff>
      <xdr:row>136</xdr:row>
      <xdr:rowOff>0</xdr:rowOff>
    </xdr:from>
    <xdr:to>
      <xdr:col>0</xdr:col>
      <xdr:colOff>2346961</xdr:colOff>
      <xdr:row>147</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926175"/>
          <a:ext cx="2267585" cy="1637665"/>
        </a:xfrm>
        <a:prstGeom prst="rect">
          <a:avLst/>
        </a:prstGeom>
        <a:noFill/>
        <a:ln>
          <a:noFill/>
        </a:ln>
      </xdr:spPr>
    </xdr:pic>
    <xdr:clientData/>
  </xdr:twoCellAnchor>
  <xdr:twoCellAnchor editAs="oneCell">
    <xdr:from>
      <xdr:col>0</xdr:col>
      <xdr:colOff>63504</xdr:colOff>
      <xdr:row>120</xdr:row>
      <xdr:rowOff>0</xdr:rowOff>
    </xdr:from>
    <xdr:to>
      <xdr:col>0</xdr:col>
      <xdr:colOff>2331089</xdr:colOff>
      <xdr:row>131</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6640175"/>
          <a:ext cx="2267585" cy="1637665"/>
        </a:xfrm>
        <a:prstGeom prst="rect">
          <a:avLst/>
        </a:prstGeom>
        <a:noFill/>
        <a:ln>
          <a:noFill/>
        </a:ln>
      </xdr:spPr>
    </xdr:pic>
    <xdr:clientData/>
  </xdr:twoCellAnchor>
  <xdr:twoCellAnchor editAs="oneCell">
    <xdr:from>
      <xdr:col>0</xdr:col>
      <xdr:colOff>79376</xdr:colOff>
      <xdr:row>136</xdr:row>
      <xdr:rowOff>0</xdr:rowOff>
    </xdr:from>
    <xdr:to>
      <xdr:col>0</xdr:col>
      <xdr:colOff>2346961</xdr:colOff>
      <xdr:row>147</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92617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112</xdr:row>
      <xdr:rowOff>0</xdr:rowOff>
    </xdr:from>
    <xdr:to>
      <xdr:col>0</xdr:col>
      <xdr:colOff>2362841</xdr:colOff>
      <xdr:row>123</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925800"/>
          <a:ext cx="2267585" cy="1574165"/>
        </a:xfrm>
        <a:prstGeom prst="rect">
          <a:avLst/>
        </a:prstGeom>
        <a:noFill/>
        <a:ln>
          <a:noFill/>
        </a:ln>
      </xdr:spPr>
    </xdr:pic>
    <xdr:clientData/>
  </xdr:twoCellAnchor>
  <xdr:twoCellAnchor editAs="oneCell">
    <xdr:from>
      <xdr:col>0</xdr:col>
      <xdr:colOff>71437</xdr:colOff>
      <xdr:row>128</xdr:row>
      <xdr:rowOff>0</xdr:rowOff>
    </xdr:from>
    <xdr:to>
      <xdr:col>0</xdr:col>
      <xdr:colOff>2339022</xdr:colOff>
      <xdr:row>139</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21180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83</xdr:row>
      <xdr:rowOff>0</xdr:rowOff>
    </xdr:from>
    <xdr:to>
      <xdr:col>0</xdr:col>
      <xdr:colOff>2362841</xdr:colOff>
      <xdr:row>94</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925300"/>
          <a:ext cx="2267585" cy="1574165"/>
        </a:xfrm>
        <a:prstGeom prst="rect">
          <a:avLst/>
        </a:prstGeom>
        <a:noFill/>
        <a:ln>
          <a:noFill/>
        </a:ln>
      </xdr:spPr>
    </xdr:pic>
    <xdr:clientData/>
  </xdr:twoCellAnchor>
  <xdr:twoCellAnchor editAs="oneCell">
    <xdr:from>
      <xdr:col>0</xdr:col>
      <xdr:colOff>87318</xdr:colOff>
      <xdr:row>99</xdr:row>
      <xdr:rowOff>0</xdr:rowOff>
    </xdr:from>
    <xdr:to>
      <xdr:col>0</xdr:col>
      <xdr:colOff>2352998</xdr:colOff>
      <xdr:row>110</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21130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60</xdr:row>
      <xdr:rowOff>0</xdr:rowOff>
    </xdr:from>
    <xdr:to>
      <xdr:col>0</xdr:col>
      <xdr:colOff>2354900</xdr:colOff>
      <xdr:row>71</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782050"/>
          <a:ext cx="2267585" cy="1637665"/>
        </a:xfrm>
        <a:prstGeom prst="rect">
          <a:avLst/>
        </a:prstGeom>
        <a:noFill/>
        <a:ln>
          <a:noFill/>
        </a:ln>
      </xdr:spPr>
    </xdr:pic>
    <xdr:clientData/>
  </xdr:twoCellAnchor>
  <xdr:twoCellAnchor editAs="oneCell">
    <xdr:from>
      <xdr:col>0</xdr:col>
      <xdr:colOff>79378</xdr:colOff>
      <xdr:row>76</xdr:row>
      <xdr:rowOff>0</xdr:rowOff>
    </xdr:from>
    <xdr:to>
      <xdr:col>0</xdr:col>
      <xdr:colOff>2346963</xdr:colOff>
      <xdr:row>87</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068050"/>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208915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48375"/>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205740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15325"/>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101</xdr:row>
      <xdr:rowOff>0</xdr:rowOff>
    </xdr:from>
    <xdr:to>
      <xdr:col>0</xdr:col>
      <xdr:colOff>2370779</xdr:colOff>
      <xdr:row>112</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068425"/>
          <a:ext cx="2267585" cy="1574165"/>
        </a:xfrm>
        <a:prstGeom prst="rect">
          <a:avLst/>
        </a:prstGeom>
        <a:noFill/>
        <a:ln>
          <a:noFill/>
        </a:ln>
      </xdr:spPr>
    </xdr:pic>
    <xdr:clientData/>
  </xdr:twoCellAnchor>
  <xdr:twoCellAnchor editAs="oneCell">
    <xdr:from>
      <xdr:col>0</xdr:col>
      <xdr:colOff>95256</xdr:colOff>
      <xdr:row>117</xdr:row>
      <xdr:rowOff>0</xdr:rowOff>
    </xdr:from>
    <xdr:to>
      <xdr:col>0</xdr:col>
      <xdr:colOff>2362841</xdr:colOff>
      <xdr:row>128</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100</xdr:row>
      <xdr:rowOff>0</xdr:rowOff>
    </xdr:from>
    <xdr:to>
      <xdr:col>0</xdr:col>
      <xdr:colOff>2362841</xdr:colOff>
      <xdr:row>111</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497050"/>
          <a:ext cx="2267585" cy="1637665"/>
        </a:xfrm>
        <a:prstGeom prst="rect">
          <a:avLst/>
        </a:prstGeom>
        <a:noFill/>
        <a:ln>
          <a:noFill/>
        </a:ln>
      </xdr:spPr>
    </xdr:pic>
    <xdr:clientData/>
  </xdr:twoCellAnchor>
  <xdr:twoCellAnchor editAs="oneCell">
    <xdr:from>
      <xdr:col>0</xdr:col>
      <xdr:colOff>95256</xdr:colOff>
      <xdr:row>116</xdr:row>
      <xdr:rowOff>0</xdr:rowOff>
    </xdr:from>
    <xdr:to>
      <xdr:col>0</xdr:col>
      <xdr:colOff>2362841</xdr:colOff>
      <xdr:row>127</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783050"/>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83</xdr:row>
      <xdr:rowOff>0</xdr:rowOff>
    </xdr:from>
    <xdr:to>
      <xdr:col>0</xdr:col>
      <xdr:colOff>2402523</xdr:colOff>
      <xdr:row>94</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2496800"/>
          <a:ext cx="2267585" cy="1637665"/>
        </a:xfrm>
        <a:prstGeom prst="rect">
          <a:avLst/>
        </a:prstGeom>
        <a:noFill/>
        <a:ln>
          <a:noFill/>
        </a:ln>
      </xdr:spPr>
    </xdr:pic>
    <xdr:clientData/>
  </xdr:twoCellAnchor>
  <xdr:twoCellAnchor editAs="oneCell">
    <xdr:from>
      <xdr:col>0</xdr:col>
      <xdr:colOff>119070</xdr:colOff>
      <xdr:row>98</xdr:row>
      <xdr:rowOff>111124</xdr:rowOff>
    </xdr:from>
    <xdr:to>
      <xdr:col>0</xdr:col>
      <xdr:colOff>2386655</xdr:colOff>
      <xdr:row>110</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475104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71</xdr:row>
      <xdr:rowOff>0</xdr:rowOff>
    </xdr:from>
    <xdr:to>
      <xdr:col>0</xdr:col>
      <xdr:colOff>2346965</xdr:colOff>
      <xdr:row>82</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96550"/>
          <a:ext cx="2267585" cy="1637665"/>
        </a:xfrm>
        <a:prstGeom prst="rect">
          <a:avLst/>
        </a:prstGeom>
        <a:noFill/>
        <a:ln>
          <a:noFill/>
        </a:ln>
      </xdr:spPr>
    </xdr:pic>
    <xdr:clientData/>
  </xdr:twoCellAnchor>
  <xdr:twoCellAnchor editAs="oneCell">
    <xdr:from>
      <xdr:col>0</xdr:col>
      <xdr:colOff>87318</xdr:colOff>
      <xdr:row>87</xdr:row>
      <xdr:rowOff>0</xdr:rowOff>
    </xdr:from>
    <xdr:to>
      <xdr:col>0</xdr:col>
      <xdr:colOff>2354903</xdr:colOff>
      <xdr:row>98</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7825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89</xdr:row>
      <xdr:rowOff>0</xdr:rowOff>
    </xdr:from>
    <xdr:to>
      <xdr:col>0</xdr:col>
      <xdr:colOff>2246317</xdr:colOff>
      <xdr:row>100</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068300"/>
          <a:ext cx="2174875" cy="1579880"/>
        </a:xfrm>
        <a:prstGeom prst="rect">
          <a:avLst/>
        </a:prstGeom>
        <a:noFill/>
        <a:ln>
          <a:noFill/>
        </a:ln>
      </xdr:spPr>
    </xdr:pic>
    <xdr:clientData/>
  </xdr:twoCellAnchor>
  <xdr:twoCellAnchor editAs="oneCell">
    <xdr:from>
      <xdr:col>0</xdr:col>
      <xdr:colOff>95251</xdr:colOff>
      <xdr:row>105</xdr:row>
      <xdr:rowOff>0</xdr:rowOff>
    </xdr:from>
    <xdr:to>
      <xdr:col>0</xdr:col>
      <xdr:colOff>2266316</xdr:colOff>
      <xdr:row>116</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3543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82</xdr:row>
      <xdr:rowOff>0</xdr:rowOff>
    </xdr:from>
    <xdr:to>
      <xdr:col>0</xdr:col>
      <xdr:colOff>2370773</xdr:colOff>
      <xdr:row>93</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211050"/>
          <a:ext cx="2267585" cy="1631315"/>
        </a:xfrm>
        <a:prstGeom prst="rect">
          <a:avLst/>
        </a:prstGeom>
        <a:noFill/>
        <a:ln>
          <a:noFill/>
        </a:ln>
      </xdr:spPr>
    </xdr:pic>
    <xdr:clientData/>
  </xdr:twoCellAnchor>
  <xdr:twoCellAnchor editAs="oneCell">
    <xdr:from>
      <xdr:col>0</xdr:col>
      <xdr:colOff>103191</xdr:colOff>
      <xdr:row>98</xdr:row>
      <xdr:rowOff>0</xdr:rowOff>
    </xdr:from>
    <xdr:to>
      <xdr:col>0</xdr:col>
      <xdr:colOff>2370776</xdr:colOff>
      <xdr:row>109</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97050"/>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99</xdr:row>
      <xdr:rowOff>0</xdr:rowOff>
    </xdr:from>
    <xdr:to>
      <xdr:col>0</xdr:col>
      <xdr:colOff>2343155</xdr:colOff>
      <xdr:row>110</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497050"/>
          <a:ext cx="2263775" cy="1635760"/>
        </a:xfrm>
        <a:prstGeom prst="rect">
          <a:avLst/>
        </a:prstGeom>
        <a:noFill/>
        <a:ln>
          <a:noFill/>
        </a:ln>
      </xdr:spPr>
    </xdr:pic>
    <xdr:clientData/>
  </xdr:twoCellAnchor>
  <xdr:twoCellAnchor editAs="oneCell">
    <xdr:from>
      <xdr:col>0</xdr:col>
      <xdr:colOff>71442</xdr:colOff>
      <xdr:row>115</xdr:row>
      <xdr:rowOff>0</xdr:rowOff>
    </xdr:from>
    <xdr:to>
      <xdr:col>0</xdr:col>
      <xdr:colOff>2342837</xdr:colOff>
      <xdr:row>126</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783050"/>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141925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48</xdr:row>
      <xdr:rowOff>0</xdr:rowOff>
    </xdr:from>
    <xdr:to>
      <xdr:col>1</xdr:col>
      <xdr:colOff>133991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133991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twoCellAnchor editAs="oneCell">
    <xdr:from>
      <xdr:col>0</xdr:col>
      <xdr:colOff>87316</xdr:colOff>
      <xdr:row>32</xdr:row>
      <xdr:rowOff>0</xdr:rowOff>
    </xdr:from>
    <xdr:to>
      <xdr:col>1</xdr:col>
      <xdr:colOff>33341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210175"/>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46</xdr:row>
      <xdr:rowOff>50799</xdr:rowOff>
    </xdr:from>
    <xdr:to>
      <xdr:col>0</xdr:col>
      <xdr:colOff>2178050</xdr:colOff>
      <xdr:row>56</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51724"/>
          <a:ext cx="2089150" cy="1479245"/>
        </a:xfrm>
        <a:prstGeom prst="rect">
          <a:avLst/>
        </a:prstGeom>
        <a:noFill/>
        <a:ln>
          <a:noFill/>
        </a:ln>
      </xdr:spPr>
    </xdr:pic>
    <xdr:clientData/>
  </xdr:twoCellAnchor>
  <xdr:twoCellAnchor editAs="oneCell">
    <xdr:from>
      <xdr:col>0</xdr:col>
      <xdr:colOff>88900</xdr:colOff>
      <xdr:row>62</xdr:row>
      <xdr:rowOff>95249</xdr:rowOff>
    </xdr:from>
    <xdr:to>
      <xdr:col>0</xdr:col>
      <xdr:colOff>2178050</xdr:colOff>
      <xdr:row>73</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782174"/>
          <a:ext cx="2089150"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73</xdr:row>
      <xdr:rowOff>83820</xdr:rowOff>
    </xdr:from>
    <xdr:to>
      <xdr:col>0</xdr:col>
      <xdr:colOff>2197735</xdr:colOff>
      <xdr:row>84</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866120"/>
          <a:ext cx="2153285" cy="1609725"/>
        </a:xfrm>
        <a:prstGeom prst="rect">
          <a:avLst/>
        </a:prstGeom>
        <a:noFill/>
        <a:ln>
          <a:noFill/>
        </a:ln>
      </xdr:spPr>
    </xdr:pic>
    <xdr:clientData/>
  </xdr:twoCellAnchor>
  <xdr:twoCellAnchor editAs="oneCell">
    <xdr:from>
      <xdr:col>0</xdr:col>
      <xdr:colOff>38100</xdr:colOff>
      <xdr:row>90</xdr:row>
      <xdr:rowOff>12700</xdr:rowOff>
    </xdr:from>
    <xdr:to>
      <xdr:col>1</xdr:col>
      <xdr:colOff>635</xdr:colOff>
      <xdr:row>101</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223875"/>
          <a:ext cx="2191385" cy="1609725"/>
        </a:xfrm>
        <a:prstGeom prst="rect">
          <a:avLst/>
        </a:prstGeom>
        <a:noFill/>
        <a:ln>
          <a:noFill/>
        </a:ln>
      </xdr:spPr>
    </xdr:pic>
    <xdr:clientData/>
  </xdr:twoCellAnchor>
  <xdr:twoCellAnchor editAs="oneCell">
    <xdr:from>
      <xdr:col>0</xdr:col>
      <xdr:colOff>57150</xdr:colOff>
      <xdr:row>105</xdr:row>
      <xdr:rowOff>114300</xdr:rowOff>
    </xdr:from>
    <xdr:to>
      <xdr:col>0</xdr:col>
      <xdr:colOff>2200910</xdr:colOff>
      <xdr:row>117</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4686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65</xdr:row>
      <xdr:rowOff>120650</xdr:rowOff>
    </xdr:from>
    <xdr:to>
      <xdr:col>0</xdr:col>
      <xdr:colOff>2165350</xdr:colOff>
      <xdr:row>76</xdr:row>
      <xdr:rowOff>44144</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521950"/>
          <a:ext cx="2089150" cy="1495120"/>
        </a:xfrm>
        <a:prstGeom prst="rect">
          <a:avLst/>
        </a:prstGeom>
        <a:noFill/>
        <a:ln>
          <a:noFill/>
        </a:ln>
      </xdr:spPr>
    </xdr:pic>
    <xdr:clientData/>
  </xdr:twoCellAnchor>
  <xdr:twoCellAnchor editAs="oneCell">
    <xdr:from>
      <xdr:col>0</xdr:col>
      <xdr:colOff>76200</xdr:colOff>
      <xdr:row>50</xdr:row>
      <xdr:rowOff>38100</xdr:rowOff>
    </xdr:from>
    <xdr:to>
      <xdr:col>0</xdr:col>
      <xdr:colOff>2165350</xdr:colOff>
      <xdr:row>60</xdr:row>
      <xdr:rowOff>88596</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296275"/>
          <a:ext cx="2089150"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109</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5019655"/>
          <a:ext cx="2286000" cy="1463040"/>
        </a:xfrm>
        <a:prstGeom prst="rect">
          <a:avLst/>
        </a:prstGeom>
        <a:noFill/>
        <a:ln>
          <a:noFill/>
        </a:ln>
      </xdr:spPr>
    </xdr:pic>
    <xdr:clientData/>
  </xdr:oneCellAnchor>
  <xdr:twoCellAnchor editAs="oneCell">
    <xdr:from>
      <xdr:col>0</xdr:col>
      <xdr:colOff>63500</xdr:colOff>
      <xdr:row>93</xdr:row>
      <xdr:rowOff>50800</xdr:rowOff>
    </xdr:from>
    <xdr:to>
      <xdr:col>0</xdr:col>
      <xdr:colOff>2310130</xdr:colOff>
      <xdr:row>104</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2728575"/>
          <a:ext cx="224663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86</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993880"/>
          <a:ext cx="2300605" cy="1454150"/>
        </a:xfrm>
        <a:prstGeom prst="rect">
          <a:avLst/>
        </a:prstGeom>
        <a:noFill/>
        <a:ln>
          <a:noFill/>
        </a:ln>
      </xdr:spPr>
    </xdr:pic>
    <xdr:clientData/>
  </xdr:oneCellAnchor>
  <xdr:twoCellAnchor editAs="oneCell">
    <xdr:from>
      <xdr:col>0</xdr:col>
      <xdr:colOff>69850</xdr:colOff>
      <xdr:row>70</xdr:row>
      <xdr:rowOff>69850</xdr:rowOff>
    </xdr:from>
    <xdr:to>
      <xdr:col>0</xdr:col>
      <xdr:colOff>2314575</xdr:colOff>
      <xdr:row>81</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9709150"/>
          <a:ext cx="224472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63</xdr:row>
      <xdr:rowOff>83820</xdr:rowOff>
    </xdr:from>
    <xdr:to>
      <xdr:col>0</xdr:col>
      <xdr:colOff>2260600</xdr:colOff>
      <xdr:row>74</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504045"/>
          <a:ext cx="2216150" cy="1562100"/>
        </a:xfrm>
        <a:prstGeom prst="rect">
          <a:avLst/>
        </a:prstGeom>
        <a:noFill/>
        <a:ln>
          <a:noFill/>
        </a:ln>
      </xdr:spPr>
    </xdr:pic>
    <xdr:clientData/>
  </xdr:twoCellAnchor>
  <xdr:twoCellAnchor editAs="oneCell">
    <xdr:from>
      <xdr:col>0</xdr:col>
      <xdr:colOff>38100</xdr:colOff>
      <xdr:row>79</xdr:row>
      <xdr:rowOff>63500</xdr:rowOff>
    </xdr:from>
    <xdr:to>
      <xdr:col>0</xdr:col>
      <xdr:colOff>2292350</xdr:colOff>
      <xdr:row>90</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76972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104</xdr:row>
      <xdr:rowOff>96520</xdr:rowOff>
    </xdr:from>
    <xdr:to>
      <xdr:col>0</xdr:col>
      <xdr:colOff>2314575</xdr:colOff>
      <xdr:row>116</xdr:row>
      <xdr:rowOff>7621</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022070"/>
          <a:ext cx="2238375" cy="1625600"/>
        </a:xfrm>
        <a:prstGeom prst="rect">
          <a:avLst/>
        </a:prstGeom>
        <a:noFill/>
        <a:ln>
          <a:noFill/>
        </a:ln>
      </xdr:spPr>
    </xdr:pic>
    <xdr:clientData/>
  </xdr:twoCellAnchor>
  <xdr:twoCellAnchor editAs="oneCell">
    <xdr:from>
      <xdr:col>0</xdr:col>
      <xdr:colOff>79380</xdr:colOff>
      <xdr:row>89</xdr:row>
      <xdr:rowOff>0</xdr:rowOff>
    </xdr:from>
    <xdr:to>
      <xdr:col>0</xdr:col>
      <xdr:colOff>2316485</xdr:colOff>
      <xdr:row>100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78242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2320925</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19325" cy="1625600"/>
        </a:xfrm>
        <a:prstGeom prst="rect">
          <a:avLst/>
        </a:prstGeom>
        <a:noFill/>
        <a:ln>
          <a:noFill/>
        </a:ln>
      </xdr:spPr>
    </xdr:pic>
    <xdr:clientData/>
  </xdr:twoCellAnchor>
  <xdr:twoCellAnchor editAs="oneCell">
    <xdr:from>
      <xdr:col>0</xdr:col>
      <xdr:colOff>101600</xdr:colOff>
      <xdr:row>72</xdr:row>
      <xdr:rowOff>95250</xdr:rowOff>
    </xdr:from>
    <xdr:to>
      <xdr:col>0</xdr:col>
      <xdr:colOff>2320925</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782300"/>
          <a:ext cx="2219325"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60</xdr:row>
      <xdr:rowOff>95250</xdr:rowOff>
    </xdr:from>
    <xdr:to>
      <xdr:col>1</xdr:col>
      <xdr:colOff>208915</xdr:colOff>
      <xdr:row>72</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020175"/>
          <a:ext cx="2329815" cy="1625600"/>
        </a:xfrm>
        <a:prstGeom prst="rect">
          <a:avLst/>
        </a:prstGeom>
        <a:noFill/>
        <a:ln>
          <a:noFill/>
        </a:ln>
      </xdr:spPr>
    </xdr:pic>
    <xdr:clientData/>
  </xdr:twoCellAnchor>
  <xdr:twoCellAnchor editAs="oneCell">
    <xdr:from>
      <xdr:col>0</xdr:col>
      <xdr:colOff>57150</xdr:colOff>
      <xdr:row>44</xdr:row>
      <xdr:rowOff>101600</xdr:rowOff>
    </xdr:from>
    <xdr:to>
      <xdr:col>0</xdr:col>
      <xdr:colOff>2168525</xdr:colOff>
      <xdr:row>56</xdr:row>
      <xdr:rowOff>12700</xdr:rowOff>
    </xdr:to>
    <xdr:pic>
      <xdr:nvPicPr>
        <xdr:cNvPr id="3" name="Picture 2">
          <a:extLst>
            <a:ext uri="{FF2B5EF4-FFF2-40B4-BE49-F238E27FC236}">
              <a16:creationId xmlns:a16="http://schemas.microsoft.com/office/drawing/2014/main" id="{0F206E4B-8AD9-40A5-97B4-9227CF91E8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6597650"/>
          <a:ext cx="2111375"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128</xdr:row>
      <xdr:rowOff>107950</xdr:rowOff>
    </xdr:from>
    <xdr:to>
      <xdr:col>0</xdr:col>
      <xdr:colOff>2376805</xdr:colOff>
      <xdr:row>139</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605500"/>
          <a:ext cx="2306955" cy="1536065"/>
        </a:xfrm>
        <a:prstGeom prst="rect">
          <a:avLst/>
        </a:prstGeom>
        <a:noFill/>
        <a:ln>
          <a:noFill/>
        </a:ln>
      </xdr:spPr>
    </xdr:pic>
    <xdr:clientData/>
  </xdr:twoCellAnchor>
  <xdr:twoCellAnchor editAs="oneCell">
    <xdr:from>
      <xdr:col>0</xdr:col>
      <xdr:colOff>57150</xdr:colOff>
      <xdr:row>112</xdr:row>
      <xdr:rowOff>107950</xdr:rowOff>
    </xdr:from>
    <xdr:to>
      <xdr:col>0</xdr:col>
      <xdr:colOff>2364105</xdr:colOff>
      <xdr:row>123</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6319500"/>
          <a:ext cx="2306955"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138</xdr:row>
      <xdr:rowOff>63500</xdr:rowOff>
    </xdr:from>
    <xdr:to>
      <xdr:col>0</xdr:col>
      <xdr:colOff>2310765</xdr:colOff>
      <xdr:row>149</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170775"/>
          <a:ext cx="2167890" cy="1524635"/>
        </a:xfrm>
        <a:prstGeom prst="rect">
          <a:avLst/>
        </a:prstGeom>
        <a:noFill/>
        <a:ln>
          <a:noFill/>
        </a:ln>
      </xdr:spPr>
    </xdr:pic>
    <xdr:clientData/>
  </xdr:twoCellAnchor>
  <xdr:twoCellAnchor editAs="oneCell">
    <xdr:from>
      <xdr:col>0</xdr:col>
      <xdr:colOff>127000</xdr:colOff>
      <xdr:row>123</xdr:row>
      <xdr:rowOff>31750</xdr:rowOff>
    </xdr:from>
    <xdr:to>
      <xdr:col>0</xdr:col>
      <xdr:colOff>2307590</xdr:colOff>
      <xdr:row>133</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9959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9"/>
  <sheetViews>
    <sheetView tabSelected="1"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1.5703125"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9" s="1" customFormat="1" ht="15" x14ac:dyDescent="0.2">
      <c r="A1" s="97" t="s">
        <v>812</v>
      </c>
      <c r="B1" s="98"/>
      <c r="C1" s="98"/>
      <c r="D1" s="98"/>
      <c r="E1" s="98"/>
      <c r="F1" s="98"/>
      <c r="G1" s="9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813</v>
      </c>
      <c r="B7" s="21" t="s">
        <v>814</v>
      </c>
      <c r="C7" s="21" t="s">
        <v>815</v>
      </c>
      <c r="D7" s="24">
        <v>500</v>
      </c>
      <c r="E7" s="22">
        <v>5293.5619177999997</v>
      </c>
      <c r="F7" s="23">
        <v>3.6984893174629501</v>
      </c>
      <c r="G7" s="22">
        <v>7.8851000000000004</v>
      </c>
    </row>
    <row r="8" spans="1:9" x14ac:dyDescent="0.2">
      <c r="A8" s="20" t="s">
        <v>26</v>
      </c>
      <c r="B8" s="20"/>
      <c r="C8" s="20"/>
      <c r="D8" s="20"/>
      <c r="E8" s="25">
        <f>SUM(E6:E7)</f>
        <v>5293.5619177999997</v>
      </c>
      <c r="F8" s="26">
        <f>SUM(F6:F7)</f>
        <v>3.6984893174629501</v>
      </c>
      <c r="G8" s="25"/>
      <c r="H8" s="14"/>
      <c r="I8" s="14"/>
    </row>
    <row r="9" spans="1:9" x14ac:dyDescent="0.2">
      <c r="A9" s="21"/>
      <c r="B9" s="21"/>
      <c r="C9" s="21"/>
      <c r="D9" s="21"/>
      <c r="E9" s="22"/>
      <c r="F9" s="23"/>
      <c r="G9" s="22"/>
    </row>
    <row r="10" spans="1:9" x14ac:dyDescent="0.2">
      <c r="A10" s="20" t="s">
        <v>44</v>
      </c>
      <c r="B10" s="21"/>
      <c r="C10" s="21"/>
      <c r="D10" s="21"/>
      <c r="E10" s="22"/>
      <c r="F10" s="23"/>
      <c r="G10" s="22"/>
    </row>
    <row r="11" spans="1:9" x14ac:dyDescent="0.2">
      <c r="A11" s="20" t="s">
        <v>45</v>
      </c>
      <c r="B11" s="21"/>
      <c r="C11" s="21"/>
      <c r="D11" s="21"/>
      <c r="E11" s="22"/>
      <c r="F11" s="23"/>
      <c r="G11" s="22"/>
    </row>
    <row r="12" spans="1:9" x14ac:dyDescent="0.2">
      <c r="A12" s="21" t="s">
        <v>816</v>
      </c>
      <c r="B12" s="21" t="s">
        <v>817</v>
      </c>
      <c r="C12" s="21" t="s">
        <v>49</v>
      </c>
      <c r="D12" s="24">
        <v>1500</v>
      </c>
      <c r="E12" s="22">
        <v>7414.44</v>
      </c>
      <c r="F12" s="23">
        <v>5.1802977958490803</v>
      </c>
      <c r="G12" s="22">
        <v>7.02</v>
      </c>
    </row>
    <row r="13" spans="1:9" x14ac:dyDescent="0.2">
      <c r="A13" s="21" t="s">
        <v>818</v>
      </c>
      <c r="B13" s="21" t="s">
        <v>819</v>
      </c>
      <c r="C13" s="21" t="s">
        <v>50</v>
      </c>
      <c r="D13" s="24">
        <v>1500</v>
      </c>
      <c r="E13" s="22">
        <v>7404.7875000000004</v>
      </c>
      <c r="F13" s="23">
        <v>5.1735538172782896</v>
      </c>
      <c r="G13" s="22">
        <v>7.0049000000000001</v>
      </c>
    </row>
    <row r="14" spans="1:9" x14ac:dyDescent="0.2">
      <c r="A14" s="21" t="s">
        <v>820</v>
      </c>
      <c r="B14" s="21" t="s">
        <v>821</v>
      </c>
      <c r="C14" s="21" t="s">
        <v>50</v>
      </c>
      <c r="D14" s="24">
        <v>1500</v>
      </c>
      <c r="E14" s="22">
        <v>7401.1575000000003</v>
      </c>
      <c r="F14" s="23">
        <v>5.1710176202089304</v>
      </c>
      <c r="G14" s="22">
        <v>7.0648999999999997</v>
      </c>
    </row>
    <row r="15" spans="1:9" x14ac:dyDescent="0.2">
      <c r="A15" s="21" t="s">
        <v>822</v>
      </c>
      <c r="B15" s="21" t="s">
        <v>823</v>
      </c>
      <c r="C15" s="21" t="s">
        <v>50</v>
      </c>
      <c r="D15" s="24">
        <v>1000</v>
      </c>
      <c r="E15" s="22">
        <v>4984.25</v>
      </c>
      <c r="F15" s="23">
        <v>3.4823802322172401</v>
      </c>
      <c r="G15" s="22">
        <v>7.2098000000000004</v>
      </c>
    </row>
    <row r="16" spans="1:9" x14ac:dyDescent="0.2">
      <c r="A16" s="21" t="s">
        <v>824</v>
      </c>
      <c r="B16" s="21" t="s">
        <v>825</v>
      </c>
      <c r="C16" s="21" t="s">
        <v>50</v>
      </c>
      <c r="D16" s="24">
        <v>1000</v>
      </c>
      <c r="E16" s="22">
        <v>4956</v>
      </c>
      <c r="F16" s="23">
        <v>3.4626426103964798</v>
      </c>
      <c r="G16" s="22">
        <v>7.0449999999999999</v>
      </c>
    </row>
    <row r="17" spans="1:9" x14ac:dyDescent="0.2">
      <c r="A17" s="21" t="s">
        <v>826</v>
      </c>
      <c r="B17" s="21" t="s">
        <v>827</v>
      </c>
      <c r="C17" s="21" t="s">
        <v>53</v>
      </c>
      <c r="D17" s="24">
        <v>1000</v>
      </c>
      <c r="E17" s="22">
        <v>4953.9799999999996</v>
      </c>
      <c r="F17" s="23">
        <v>3.46123128310168</v>
      </c>
      <c r="G17" s="22">
        <v>7.2141999999999999</v>
      </c>
    </row>
    <row r="18" spans="1:9" x14ac:dyDescent="0.2">
      <c r="A18" s="21" t="s">
        <v>828</v>
      </c>
      <c r="B18" s="21" t="s">
        <v>829</v>
      </c>
      <c r="C18" s="21" t="s">
        <v>46</v>
      </c>
      <c r="D18" s="24">
        <v>500</v>
      </c>
      <c r="E18" s="22">
        <v>2463.9425000000001</v>
      </c>
      <c r="F18" s="23">
        <v>1.72149965497716</v>
      </c>
      <c r="G18" s="22">
        <v>7.2182000000000004</v>
      </c>
    </row>
    <row r="19" spans="1:9" x14ac:dyDescent="0.2">
      <c r="A19" s="21" t="s">
        <v>830</v>
      </c>
      <c r="B19" s="21" t="s">
        <v>831</v>
      </c>
      <c r="C19" s="21" t="s">
        <v>46</v>
      </c>
      <c r="D19" s="24">
        <v>500</v>
      </c>
      <c r="E19" s="22">
        <v>2459.64</v>
      </c>
      <c r="F19" s="23">
        <v>1.71849359770694</v>
      </c>
      <c r="G19" s="22">
        <v>7.2160000000000002</v>
      </c>
    </row>
    <row r="20" spans="1:9" x14ac:dyDescent="0.2">
      <c r="A20" s="20" t="s">
        <v>26</v>
      </c>
      <c r="B20" s="20"/>
      <c r="C20" s="20"/>
      <c r="D20" s="20"/>
      <c r="E20" s="25">
        <f>SUM(E11:E19)</f>
        <v>42038.197500000002</v>
      </c>
      <c r="F20" s="26">
        <f>SUM(F11:F19)</f>
        <v>29.371116611735797</v>
      </c>
      <c r="G20" s="25"/>
      <c r="H20" s="14"/>
      <c r="I20" s="14"/>
    </row>
    <row r="21" spans="1:9" x14ac:dyDescent="0.2">
      <c r="A21" s="21"/>
      <c r="B21" s="21"/>
      <c r="C21" s="21"/>
      <c r="D21" s="21"/>
      <c r="E21" s="22"/>
      <c r="F21" s="23"/>
      <c r="G21" s="22"/>
    </row>
    <row r="22" spans="1:9" x14ac:dyDescent="0.2">
      <c r="A22" s="20" t="s">
        <v>54</v>
      </c>
      <c r="B22" s="21"/>
      <c r="C22" s="21"/>
      <c r="D22" s="21"/>
      <c r="E22" s="22"/>
      <c r="F22" s="23"/>
      <c r="G22" s="22"/>
    </row>
    <row r="23" spans="1:9" x14ac:dyDescent="0.2">
      <c r="A23" s="21" t="s">
        <v>832</v>
      </c>
      <c r="B23" s="21" t="s">
        <v>833</v>
      </c>
      <c r="C23" s="21" t="s">
        <v>53</v>
      </c>
      <c r="D23" s="24">
        <v>1500</v>
      </c>
      <c r="E23" s="22">
        <v>7432.0950000000003</v>
      </c>
      <c r="F23" s="23">
        <v>5.19263293614096</v>
      </c>
      <c r="G23" s="22">
        <v>7.2497999999999996</v>
      </c>
    </row>
    <row r="24" spans="1:9" x14ac:dyDescent="0.2">
      <c r="A24" s="21" t="s">
        <v>80</v>
      </c>
      <c r="B24" s="21" t="s">
        <v>79</v>
      </c>
      <c r="C24" s="21" t="s">
        <v>50</v>
      </c>
      <c r="D24" s="24">
        <v>1500</v>
      </c>
      <c r="E24" s="22">
        <v>7430.0550000000003</v>
      </c>
      <c r="F24" s="23">
        <v>5.1912076353085901</v>
      </c>
      <c r="G24" s="22">
        <v>7.47</v>
      </c>
    </row>
    <row r="25" spans="1:9" x14ac:dyDescent="0.2">
      <c r="A25" s="21" t="s">
        <v>834</v>
      </c>
      <c r="B25" s="21" t="s">
        <v>835</v>
      </c>
      <c r="C25" s="21" t="s">
        <v>49</v>
      </c>
      <c r="D25" s="24">
        <v>1500</v>
      </c>
      <c r="E25" s="22">
        <v>7380.0074999999997</v>
      </c>
      <c r="F25" s="23">
        <v>5.1562406042263103</v>
      </c>
      <c r="G25" s="22">
        <v>7.1501000000000001</v>
      </c>
    </row>
    <row r="26" spans="1:9" x14ac:dyDescent="0.2">
      <c r="A26" s="21" t="s">
        <v>836</v>
      </c>
      <c r="B26" s="21" t="s">
        <v>837</v>
      </c>
      <c r="C26" s="21" t="s">
        <v>50</v>
      </c>
      <c r="D26" s="24">
        <v>1000</v>
      </c>
      <c r="E26" s="22">
        <v>4951.83</v>
      </c>
      <c r="F26" s="23">
        <v>3.4597291278126701</v>
      </c>
      <c r="G26" s="22">
        <v>7.5548999999999999</v>
      </c>
    </row>
    <row r="27" spans="1:9" x14ac:dyDescent="0.2">
      <c r="A27" s="21" t="s">
        <v>838</v>
      </c>
      <c r="B27" s="21" t="s">
        <v>839</v>
      </c>
      <c r="C27" s="21" t="s">
        <v>50</v>
      </c>
      <c r="D27" s="24">
        <v>1000</v>
      </c>
      <c r="E27" s="22">
        <v>4935.9549999999999</v>
      </c>
      <c r="F27" s="23">
        <v>3.4486376323647199</v>
      </c>
      <c r="G27" s="22">
        <v>7.0686</v>
      </c>
    </row>
    <row r="28" spans="1:9" x14ac:dyDescent="0.2">
      <c r="A28" s="21" t="s">
        <v>840</v>
      </c>
      <c r="B28" s="21" t="s">
        <v>841</v>
      </c>
      <c r="C28" s="21" t="s">
        <v>53</v>
      </c>
      <c r="D28" s="24">
        <v>1000</v>
      </c>
      <c r="E28" s="22">
        <v>4934.87</v>
      </c>
      <c r="F28" s="23">
        <v>3.44787956795142</v>
      </c>
      <c r="G28" s="22">
        <v>7.0845000000000002</v>
      </c>
    </row>
    <row r="29" spans="1:9" x14ac:dyDescent="0.2">
      <c r="A29" s="21" t="s">
        <v>842</v>
      </c>
      <c r="B29" s="21" t="s">
        <v>843</v>
      </c>
      <c r="C29" s="21" t="s">
        <v>53</v>
      </c>
      <c r="D29" s="24">
        <v>500</v>
      </c>
      <c r="E29" s="22">
        <v>2473.4825000000001</v>
      </c>
      <c r="F29" s="23">
        <v>1.72816503239911</v>
      </c>
      <c r="G29" s="22">
        <v>7.1150000000000002</v>
      </c>
    </row>
    <row r="30" spans="1:9" x14ac:dyDescent="0.2">
      <c r="A30" s="21" t="s">
        <v>844</v>
      </c>
      <c r="B30" s="21" t="s">
        <v>845</v>
      </c>
      <c r="C30" s="21" t="s">
        <v>49</v>
      </c>
      <c r="D30" s="24">
        <v>500</v>
      </c>
      <c r="E30" s="22">
        <v>2466.5174999999999</v>
      </c>
      <c r="F30" s="23">
        <v>1.72329874793959</v>
      </c>
      <c r="G30" s="22">
        <v>7.3952</v>
      </c>
    </row>
    <row r="31" spans="1:9" x14ac:dyDescent="0.2">
      <c r="A31" s="21" t="s">
        <v>846</v>
      </c>
      <c r="B31" s="21" t="s">
        <v>847</v>
      </c>
      <c r="C31" s="21" t="s">
        <v>49</v>
      </c>
      <c r="D31" s="24">
        <v>500</v>
      </c>
      <c r="E31" s="22">
        <v>2460.0700000000002</v>
      </c>
      <c r="F31" s="23">
        <v>1.7187940287647401</v>
      </c>
      <c r="G31" s="22">
        <v>7.1378000000000004</v>
      </c>
    </row>
    <row r="32" spans="1:9" x14ac:dyDescent="0.2">
      <c r="A32" s="20" t="s">
        <v>26</v>
      </c>
      <c r="B32" s="20"/>
      <c r="C32" s="20"/>
      <c r="D32" s="20"/>
      <c r="E32" s="25">
        <f>SUM(E22:E31)</f>
        <v>44464.882500000007</v>
      </c>
      <c r="F32" s="26">
        <f>SUM(F22:F31)</f>
        <v>31.066585312908114</v>
      </c>
      <c r="G32" s="25"/>
      <c r="H32" s="14"/>
      <c r="I32" s="14"/>
    </row>
    <row r="33" spans="1:9" x14ac:dyDescent="0.2">
      <c r="A33" s="21"/>
      <c r="B33" s="21"/>
      <c r="C33" s="21"/>
      <c r="D33" s="21"/>
      <c r="E33" s="22"/>
      <c r="F33" s="23"/>
      <c r="G33" s="22"/>
    </row>
    <row r="34" spans="1:9" x14ac:dyDescent="0.2">
      <c r="A34" s="20" t="s">
        <v>848</v>
      </c>
      <c r="B34" s="21"/>
      <c r="C34" s="21"/>
      <c r="D34" s="21"/>
      <c r="E34" s="22"/>
      <c r="F34" s="23"/>
      <c r="G34" s="22"/>
    </row>
    <row r="35" spans="1:9" x14ac:dyDescent="0.2">
      <c r="A35" s="21" t="s">
        <v>849</v>
      </c>
      <c r="B35" s="21" t="s">
        <v>850</v>
      </c>
      <c r="C35" s="21" t="s">
        <v>64</v>
      </c>
      <c r="D35" s="24">
        <v>10000000</v>
      </c>
      <c r="E35" s="22">
        <v>9927.11</v>
      </c>
      <c r="F35" s="23">
        <v>6.9358422284287702</v>
      </c>
      <c r="G35" s="22">
        <v>6.7</v>
      </c>
    </row>
    <row r="36" spans="1:9" x14ac:dyDescent="0.2">
      <c r="A36" s="21" t="s">
        <v>851</v>
      </c>
      <c r="B36" s="21" t="s">
        <v>852</v>
      </c>
      <c r="C36" s="21" t="s">
        <v>64</v>
      </c>
      <c r="D36" s="24">
        <v>5000000</v>
      </c>
      <c r="E36" s="22">
        <v>4969.8950000000004</v>
      </c>
      <c r="F36" s="23">
        <v>3.4723507256247799</v>
      </c>
      <c r="G36" s="22">
        <v>6.6999000000000004</v>
      </c>
    </row>
    <row r="37" spans="1:9" x14ac:dyDescent="0.2">
      <c r="A37" s="21" t="s">
        <v>853</v>
      </c>
      <c r="B37" s="21" t="s">
        <v>854</v>
      </c>
      <c r="C37" s="21" t="s">
        <v>64</v>
      </c>
      <c r="D37" s="24">
        <v>5000000</v>
      </c>
      <c r="E37" s="22">
        <v>4956.7150000000001</v>
      </c>
      <c r="F37" s="23">
        <v>3.46314216436468</v>
      </c>
      <c r="G37" s="22">
        <v>6.7820999999999998</v>
      </c>
    </row>
    <row r="38" spans="1:9" x14ac:dyDescent="0.2">
      <c r="A38" s="21" t="s">
        <v>855</v>
      </c>
      <c r="B38" s="21" t="s">
        <v>856</v>
      </c>
      <c r="C38" s="21" t="s">
        <v>64</v>
      </c>
      <c r="D38" s="24">
        <v>5000000</v>
      </c>
      <c r="E38" s="22">
        <v>4943.6149999999998</v>
      </c>
      <c r="F38" s="23">
        <v>3.4539894972548799</v>
      </c>
      <c r="G38" s="22">
        <v>6.8250000000000002</v>
      </c>
    </row>
    <row r="39" spans="1:9" x14ac:dyDescent="0.2">
      <c r="A39" s="21" t="s">
        <v>857</v>
      </c>
      <c r="B39" s="21" t="s">
        <v>858</v>
      </c>
      <c r="C39" s="21" t="s">
        <v>64</v>
      </c>
      <c r="D39" s="24">
        <v>5000000</v>
      </c>
      <c r="E39" s="22">
        <v>4924.04</v>
      </c>
      <c r="F39" s="23">
        <v>3.4403128973560699</v>
      </c>
      <c r="G39" s="22">
        <v>6.8666</v>
      </c>
    </row>
    <row r="40" spans="1:9" x14ac:dyDescent="0.2">
      <c r="A40" s="21" t="s">
        <v>859</v>
      </c>
      <c r="B40" s="21" t="s">
        <v>860</v>
      </c>
      <c r="C40" s="21" t="s">
        <v>64</v>
      </c>
      <c r="D40" s="24">
        <v>2500000</v>
      </c>
      <c r="E40" s="22">
        <v>2484.9475000000002</v>
      </c>
      <c r="F40" s="23">
        <v>1.7361753628123899</v>
      </c>
      <c r="G40" s="22">
        <v>6.6999000000000004</v>
      </c>
    </row>
    <row r="41" spans="1:9" x14ac:dyDescent="0.2">
      <c r="A41" s="20" t="s">
        <v>26</v>
      </c>
      <c r="B41" s="20"/>
      <c r="C41" s="20"/>
      <c r="D41" s="20"/>
      <c r="E41" s="25">
        <f>SUM(E34:E40)</f>
        <v>32206.322500000002</v>
      </c>
      <c r="F41" s="26">
        <f>SUM(F34:F40)</f>
        <v>22.501812875841569</v>
      </c>
      <c r="G41" s="25"/>
      <c r="H41" s="14"/>
      <c r="I41" s="14"/>
    </row>
    <row r="42" spans="1:9" x14ac:dyDescent="0.2">
      <c r="A42" s="21"/>
      <c r="B42" s="21"/>
      <c r="C42" s="21"/>
      <c r="D42" s="21"/>
      <c r="E42" s="22"/>
      <c r="F42" s="23"/>
      <c r="G42" s="22"/>
    </row>
    <row r="43" spans="1:9" x14ac:dyDescent="0.2">
      <c r="A43" s="20" t="s">
        <v>29</v>
      </c>
      <c r="B43" s="20"/>
      <c r="C43" s="20"/>
      <c r="D43" s="20"/>
      <c r="E43" s="25">
        <f>E8+E20+E32+E41</f>
        <v>124002.96441780002</v>
      </c>
      <c r="F43" s="26">
        <f>F8+F20+F32+F41</f>
        <v>86.638004117948427</v>
      </c>
      <c r="G43" s="25"/>
      <c r="H43" s="14"/>
      <c r="I43" s="14"/>
    </row>
    <row r="44" spans="1:9" x14ac:dyDescent="0.2">
      <c r="A44" s="20"/>
      <c r="B44" s="20"/>
      <c r="C44" s="20"/>
      <c r="D44" s="20"/>
      <c r="E44" s="25"/>
      <c r="F44" s="26"/>
      <c r="G44" s="25"/>
      <c r="H44" s="14"/>
      <c r="I44" s="14"/>
    </row>
    <row r="45" spans="1:9" x14ac:dyDescent="0.2">
      <c r="A45" s="20" t="s">
        <v>31</v>
      </c>
      <c r="B45" s="20"/>
      <c r="C45" s="20"/>
      <c r="D45" s="20"/>
      <c r="E45" s="25">
        <f>E47-(E8+E20+E32+E41)</f>
        <v>19124.714572799974</v>
      </c>
      <c r="F45" s="26">
        <f>F47-(F8+F20+F32+F41)</f>
        <v>13.361995882051573</v>
      </c>
      <c r="G45" s="25"/>
      <c r="H45" s="14"/>
      <c r="I45" s="14"/>
    </row>
    <row r="46" spans="1:9" x14ac:dyDescent="0.2">
      <c r="A46" s="20"/>
      <c r="B46" s="20"/>
      <c r="C46" s="20"/>
      <c r="D46" s="20"/>
      <c r="E46" s="25"/>
      <c r="F46" s="26"/>
      <c r="G46" s="25"/>
      <c r="H46" s="14"/>
      <c r="I46" s="14"/>
    </row>
    <row r="47" spans="1:9" x14ac:dyDescent="0.2">
      <c r="A47" s="27" t="s">
        <v>30</v>
      </c>
      <c r="B47" s="27"/>
      <c r="C47" s="27"/>
      <c r="D47" s="27"/>
      <c r="E47" s="28">
        <v>143127.67899059999</v>
      </c>
      <c r="F47" s="29">
        <v>100</v>
      </c>
      <c r="G47" s="28"/>
      <c r="H47" s="14"/>
      <c r="I47" s="14"/>
    </row>
    <row r="49" spans="1:4" x14ac:dyDescent="0.2">
      <c r="A49" s="14" t="s">
        <v>57</v>
      </c>
    </row>
    <row r="50" spans="1:4" x14ac:dyDescent="0.2">
      <c r="A50" s="14" t="s">
        <v>33</v>
      </c>
    </row>
    <row r="52" spans="1:4" x14ac:dyDescent="0.2">
      <c r="A52" s="14" t="s">
        <v>34</v>
      </c>
    </row>
    <row r="53" spans="1:4" x14ac:dyDescent="0.2">
      <c r="A53" s="14" t="s">
        <v>35</v>
      </c>
    </row>
    <row r="54" spans="1:4" x14ac:dyDescent="0.2">
      <c r="A54" s="14" t="s">
        <v>36</v>
      </c>
      <c r="B54" s="14"/>
      <c r="C54" s="30" t="s">
        <v>38</v>
      </c>
      <c r="D54" s="14" t="s">
        <v>37</v>
      </c>
    </row>
    <row r="55" spans="1:4" x14ac:dyDescent="0.2">
      <c r="A55" s="7" t="s">
        <v>1136</v>
      </c>
      <c r="C55" s="31">
        <v>4982.4736000000003</v>
      </c>
      <c r="D55" s="31">
        <v>5128.95</v>
      </c>
    </row>
    <row r="56" spans="1:4" x14ac:dyDescent="0.2">
      <c r="A56" s="7" t="s">
        <v>1137</v>
      </c>
      <c r="C56" s="31">
        <v>1509.5581999999999</v>
      </c>
      <c r="D56" s="31">
        <v>1509.3204000000001</v>
      </c>
    </row>
    <row r="57" spans="1:4" x14ac:dyDescent="0.2">
      <c r="A57" s="7" t="s">
        <v>1138</v>
      </c>
      <c r="C57" s="31">
        <v>1245.194</v>
      </c>
      <c r="D57" s="31">
        <v>1245.6864</v>
      </c>
    </row>
    <row r="58" spans="1:4" x14ac:dyDescent="0.2">
      <c r="A58" s="7" t="s">
        <v>1139</v>
      </c>
      <c r="C58" s="31">
        <v>1000</v>
      </c>
      <c r="D58" s="31">
        <v>1000</v>
      </c>
    </row>
    <row r="59" spans="1:4" x14ac:dyDescent="0.2">
      <c r="A59" s="7" t="s">
        <v>1140</v>
      </c>
      <c r="C59" s="31">
        <v>1055.5179000000001</v>
      </c>
      <c r="D59" s="31">
        <v>1055.9395999999999</v>
      </c>
    </row>
    <row r="60" spans="1:4" x14ac:dyDescent="0.2">
      <c r="A60" s="7" t="s">
        <v>865</v>
      </c>
      <c r="C60" s="31">
        <v>3252.7221</v>
      </c>
      <c r="D60" s="31">
        <v>3359.2350999999999</v>
      </c>
    </row>
    <row r="61" spans="1:4" x14ac:dyDescent="0.2">
      <c r="A61" s="7" t="s">
        <v>866</v>
      </c>
      <c r="C61" s="31">
        <v>1000</v>
      </c>
      <c r="D61" s="31">
        <v>1000</v>
      </c>
    </row>
    <row r="62" spans="1:4" x14ac:dyDescent="0.2">
      <c r="A62" s="7" t="s">
        <v>867</v>
      </c>
      <c r="C62" s="31">
        <v>1022.753</v>
      </c>
      <c r="D62" s="31">
        <v>1023.1965</v>
      </c>
    </row>
    <row r="63" spans="1:4" x14ac:dyDescent="0.2">
      <c r="A63" s="7" t="s">
        <v>868</v>
      </c>
      <c r="C63" s="31">
        <v>3273.2469000000001</v>
      </c>
      <c r="D63" s="31">
        <v>3381.7550999999999</v>
      </c>
    </row>
    <row r="64" spans="1:4" x14ac:dyDescent="0.2">
      <c r="A64" s="7" t="s">
        <v>869</v>
      </c>
      <c r="C64" s="31">
        <v>1001.7308</v>
      </c>
      <c r="D64" s="31">
        <v>1001.6033</v>
      </c>
    </row>
    <row r="65" spans="1:9" x14ac:dyDescent="0.2">
      <c r="A65" s="7" t="s">
        <v>870</v>
      </c>
      <c r="C65" s="31">
        <v>1022.2272</v>
      </c>
      <c r="D65" s="31">
        <v>1022.6312</v>
      </c>
    </row>
    <row r="66" spans="1:9" x14ac:dyDescent="0.2">
      <c r="A66" s="7" t="s">
        <v>871</v>
      </c>
      <c r="C66" s="31">
        <v>13.817299999999999</v>
      </c>
      <c r="D66" s="31">
        <v>14.274699999999999</v>
      </c>
    </row>
    <row r="67" spans="1:9" x14ac:dyDescent="0.2">
      <c r="A67" s="7" t="s">
        <v>872</v>
      </c>
      <c r="C67" s="31">
        <v>13.817299999999999</v>
      </c>
      <c r="D67" s="31">
        <v>14.274699999999999</v>
      </c>
    </row>
    <row r="68" spans="1:9" x14ac:dyDescent="0.2">
      <c r="A68" s="7" t="s">
        <v>873</v>
      </c>
      <c r="C68" s="31">
        <v>10</v>
      </c>
      <c r="D68" s="31">
        <v>10</v>
      </c>
    </row>
    <row r="69" spans="1:9" s="10" customFormat="1" x14ac:dyDescent="0.2">
      <c r="A69" s="7" t="s">
        <v>874</v>
      </c>
      <c r="B69" s="7"/>
      <c r="C69" s="31">
        <v>10</v>
      </c>
      <c r="D69" s="31">
        <v>10</v>
      </c>
      <c r="F69" s="11"/>
      <c r="H69" s="7"/>
      <c r="I69" s="7"/>
    </row>
    <row r="70" spans="1:9" s="10" customFormat="1" x14ac:dyDescent="0.2">
      <c r="A70" s="7"/>
      <c r="B70" s="7"/>
      <c r="C70" s="31"/>
      <c r="D70" s="31"/>
      <c r="F70" s="11"/>
      <c r="H70" s="7"/>
      <c r="I70" s="7"/>
    </row>
    <row r="71" spans="1:9" s="10" customFormat="1" x14ac:dyDescent="0.2">
      <c r="A71" s="51" t="s">
        <v>1141</v>
      </c>
      <c r="B71" s="7"/>
      <c r="C71" s="31"/>
      <c r="D71" s="31"/>
      <c r="F71" s="11"/>
      <c r="H71" s="7"/>
      <c r="I71" s="7"/>
    </row>
    <row r="73" spans="1:9" s="10" customFormat="1" x14ac:dyDescent="0.2">
      <c r="A73" s="14" t="s">
        <v>40</v>
      </c>
      <c r="B73" s="7"/>
      <c r="C73" s="7"/>
      <c r="D73" s="7"/>
      <c r="F73" s="11"/>
      <c r="H73" s="7"/>
      <c r="I73" s="7"/>
    </row>
    <row r="74" spans="1:9" s="10" customFormat="1" x14ac:dyDescent="0.2">
      <c r="A74" s="99" t="s">
        <v>58</v>
      </c>
      <c r="B74" s="100"/>
      <c r="C74" s="34" t="s">
        <v>59</v>
      </c>
      <c r="D74" s="7"/>
      <c r="F74" s="11"/>
      <c r="H74" s="7"/>
      <c r="I74" s="7"/>
    </row>
    <row r="75" spans="1:9" s="10" customFormat="1" x14ac:dyDescent="0.2">
      <c r="A75" s="95" t="s">
        <v>861</v>
      </c>
      <c r="B75" s="96"/>
      <c r="C75" s="35">
        <v>43.981049169999999</v>
      </c>
      <c r="D75" s="7"/>
      <c r="F75" s="11"/>
      <c r="H75" s="7"/>
      <c r="I75" s="7"/>
    </row>
    <row r="76" spans="1:9" s="10" customFormat="1" x14ac:dyDescent="0.2">
      <c r="A76" s="95" t="s">
        <v>862</v>
      </c>
      <c r="B76" s="96"/>
      <c r="C76" s="35">
        <v>35.580651119999999</v>
      </c>
      <c r="D76" s="7"/>
      <c r="F76" s="11"/>
      <c r="H76" s="7"/>
      <c r="I76" s="7"/>
    </row>
    <row r="77" spans="1:9" s="10" customFormat="1" x14ac:dyDescent="0.2">
      <c r="A77" s="95" t="s">
        <v>863</v>
      </c>
      <c r="B77" s="96"/>
      <c r="C77" s="35">
        <v>30.22131474</v>
      </c>
      <c r="D77" s="7"/>
      <c r="F77" s="11"/>
      <c r="H77" s="7"/>
      <c r="I77" s="7"/>
    </row>
    <row r="78" spans="1:9" s="10" customFormat="1" x14ac:dyDescent="0.2">
      <c r="A78" s="95" t="s">
        <v>864</v>
      </c>
      <c r="B78" s="96"/>
      <c r="C78" s="35">
        <v>31.60709452</v>
      </c>
      <c r="D78" s="7"/>
      <c r="F78" s="11"/>
      <c r="H78" s="7"/>
      <c r="I78" s="7"/>
    </row>
    <row r="79" spans="1:9" s="10" customFormat="1" x14ac:dyDescent="0.2">
      <c r="A79" s="95" t="s">
        <v>866</v>
      </c>
      <c r="B79" s="96"/>
      <c r="C79" s="35">
        <v>32.207117349999997</v>
      </c>
      <c r="D79" s="7"/>
      <c r="F79" s="11"/>
      <c r="H79" s="7"/>
      <c r="I79" s="7"/>
    </row>
    <row r="80" spans="1:9" s="10" customFormat="1" x14ac:dyDescent="0.2">
      <c r="A80" s="95" t="s">
        <v>867</v>
      </c>
      <c r="B80" s="96"/>
      <c r="C80" s="35">
        <v>32.501190700000002</v>
      </c>
      <c r="D80" s="7"/>
      <c r="F80" s="11"/>
      <c r="H80" s="7"/>
      <c r="I80" s="7"/>
    </row>
    <row r="81" spans="1:9" s="10" customFormat="1" x14ac:dyDescent="0.2">
      <c r="A81" s="95" t="s">
        <v>869</v>
      </c>
      <c r="B81" s="96"/>
      <c r="C81" s="35">
        <v>32.750490050000003</v>
      </c>
      <c r="D81" s="7"/>
      <c r="F81" s="11"/>
      <c r="H81" s="7"/>
      <c r="I81" s="7"/>
    </row>
    <row r="82" spans="1:9" s="10" customFormat="1" x14ac:dyDescent="0.2">
      <c r="A82" s="95" t="s">
        <v>870</v>
      </c>
      <c r="B82" s="96"/>
      <c r="C82" s="35">
        <v>32.890384400000002</v>
      </c>
      <c r="D82" s="7"/>
      <c r="F82" s="11"/>
      <c r="H82" s="7"/>
      <c r="I82" s="7"/>
    </row>
    <row r="83" spans="1:9" s="11" customFormat="1" x14ac:dyDescent="0.2">
      <c r="A83" s="7" t="s">
        <v>60</v>
      </c>
      <c r="B83" s="7"/>
      <c r="C83" s="7"/>
      <c r="D83" s="7"/>
      <c r="E83" s="10"/>
      <c r="G83" s="10"/>
      <c r="H83" s="7"/>
      <c r="I83" s="7"/>
    </row>
    <row r="84" spans="1:9" s="11" customFormat="1" x14ac:dyDescent="0.2">
      <c r="A84" s="7" t="s">
        <v>39</v>
      </c>
      <c r="B84" s="7"/>
      <c r="C84" s="7"/>
      <c r="D84" s="7"/>
      <c r="E84" s="10"/>
      <c r="G84" s="10"/>
      <c r="H84" s="7"/>
      <c r="I84" s="7"/>
    </row>
    <row r="86" spans="1:9" s="11" customFormat="1" x14ac:dyDescent="0.2">
      <c r="A86" s="14" t="s">
        <v>875</v>
      </c>
      <c r="B86" s="7"/>
      <c r="C86" s="7"/>
      <c r="D86" s="32">
        <v>0.13159616855909401</v>
      </c>
      <c r="E86" s="10" t="s">
        <v>42</v>
      </c>
      <c r="G86" s="10"/>
      <c r="H86" s="7"/>
      <c r="I86" s="7"/>
    </row>
    <row r="88" spans="1:9" s="11" customFormat="1" x14ac:dyDescent="0.2">
      <c r="A88" s="14" t="s">
        <v>802</v>
      </c>
      <c r="B88" s="7"/>
      <c r="C88" s="7"/>
      <c r="D88" s="30" t="s">
        <v>41</v>
      </c>
      <c r="E88" s="10"/>
      <c r="G88" s="10"/>
      <c r="H88" s="7"/>
      <c r="I88" s="7"/>
    </row>
    <row r="90" spans="1:9" s="11" customFormat="1" x14ac:dyDescent="0.2">
      <c r="A90" s="14" t="s">
        <v>876</v>
      </c>
      <c r="B90" s="7"/>
      <c r="C90" s="7"/>
      <c r="D90" s="7"/>
      <c r="E90" s="10"/>
      <c r="G90" s="10"/>
      <c r="H90" s="7"/>
      <c r="I90" s="7"/>
    </row>
    <row r="92" spans="1:9" s="11" customFormat="1" x14ac:dyDescent="0.2">
      <c r="A92" s="51" t="s">
        <v>775</v>
      </c>
      <c r="B92" s="7"/>
      <c r="C92" s="7"/>
      <c r="D92" s="7"/>
      <c r="E92" s="10"/>
      <c r="G92" s="10"/>
      <c r="H92" s="7"/>
      <c r="I92" s="7"/>
    </row>
    <row r="93" spans="1:9" s="11" customFormat="1" x14ac:dyDescent="0.2">
      <c r="A93" s="53"/>
      <c r="B93" s="7"/>
      <c r="C93" s="7"/>
      <c r="D93" s="7"/>
      <c r="E93" s="10"/>
      <c r="G93" s="10"/>
      <c r="H93" s="7"/>
      <c r="I93" s="7"/>
    </row>
    <row r="94" spans="1:9" s="11" customFormat="1" x14ac:dyDescent="0.2">
      <c r="A94" s="53"/>
      <c r="B94" s="7"/>
      <c r="C94" s="7"/>
      <c r="D94" s="7"/>
      <c r="E94" s="10"/>
      <c r="G94" s="10"/>
      <c r="H94" s="7"/>
      <c r="I94" s="7"/>
    </row>
    <row r="95" spans="1:9" s="11" customFormat="1" x14ac:dyDescent="0.2">
      <c r="A95" s="53"/>
      <c r="B95" s="7"/>
      <c r="C95" s="7"/>
      <c r="D95" s="7"/>
      <c r="E95" s="10"/>
      <c r="G95" s="10"/>
      <c r="H95" s="7"/>
      <c r="I95" s="7"/>
    </row>
    <row r="96" spans="1:9" s="11" customFormat="1" x14ac:dyDescent="0.2">
      <c r="A96" s="53"/>
      <c r="B96" s="7"/>
      <c r="C96" s="7"/>
      <c r="D96" s="7"/>
      <c r="E96" s="10"/>
      <c r="G96" s="10"/>
      <c r="H96" s="7"/>
      <c r="I96" s="7"/>
    </row>
    <row r="97" spans="1:9" s="11" customFormat="1" x14ac:dyDescent="0.2">
      <c r="A97" s="53"/>
      <c r="B97" s="7"/>
      <c r="C97" s="7"/>
      <c r="D97" s="7"/>
      <c r="E97" s="10"/>
      <c r="G97" s="10"/>
      <c r="H97" s="7"/>
      <c r="I97" s="7"/>
    </row>
    <row r="98" spans="1:9" s="11" customFormat="1" x14ac:dyDescent="0.2">
      <c r="A98" s="53"/>
      <c r="B98" s="7"/>
      <c r="C98" s="7"/>
      <c r="D98" s="7"/>
      <c r="E98" s="10"/>
      <c r="G98" s="10"/>
      <c r="H98" s="7"/>
      <c r="I98" s="7"/>
    </row>
    <row r="99" spans="1:9" x14ac:dyDescent="0.2">
      <c r="A99" s="53"/>
    </row>
    <row r="100" spans="1:9" x14ac:dyDescent="0.2">
      <c r="A100" s="53"/>
    </row>
    <row r="101" spans="1:9" x14ac:dyDescent="0.2">
      <c r="A101" s="53"/>
    </row>
    <row r="102" spans="1:9" x14ac:dyDescent="0.2">
      <c r="A102" s="53"/>
    </row>
    <row r="103" spans="1:9" x14ac:dyDescent="0.2">
      <c r="A103" s="53"/>
    </row>
    <row r="104" spans="1:9" x14ac:dyDescent="0.2">
      <c r="A104" s="53"/>
    </row>
    <row r="105" spans="1:9" x14ac:dyDescent="0.2">
      <c r="A105" s="53"/>
    </row>
    <row r="106" spans="1:9" x14ac:dyDescent="0.2">
      <c r="A106" s="51" t="s">
        <v>1245</v>
      </c>
    </row>
    <row r="107" spans="1:9" x14ac:dyDescent="0.2">
      <c r="A107" s="53"/>
    </row>
    <row r="108" spans="1:9" x14ac:dyDescent="0.2">
      <c r="A108" s="51" t="s">
        <v>877</v>
      </c>
    </row>
    <row r="109" spans="1:9" x14ac:dyDescent="0.2">
      <c r="A109" s="53"/>
    </row>
    <row r="110" spans="1:9" x14ac:dyDescent="0.2">
      <c r="A110" s="53"/>
    </row>
    <row r="111" spans="1:9" x14ac:dyDescent="0.2">
      <c r="A111" s="53"/>
    </row>
    <row r="112" spans="1:9"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3" spans="1:1" x14ac:dyDescent="0.2">
      <c r="A123" s="51" t="s">
        <v>1246</v>
      </c>
    </row>
    <row r="124" spans="1:1" x14ac:dyDescent="0.2">
      <c r="A124" s="53"/>
    </row>
    <row r="125" spans="1:1" x14ac:dyDescent="0.2">
      <c r="A125" s="51" t="s">
        <v>878</v>
      </c>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2"/>
    </row>
  </sheetData>
  <mergeCells count="10">
    <mergeCell ref="A79:B79"/>
    <mergeCell ref="A80:B80"/>
    <mergeCell ref="A81:B81"/>
    <mergeCell ref="A82:B82"/>
    <mergeCell ref="A1:G1"/>
    <mergeCell ref="A74:B74"/>
    <mergeCell ref="A75:B75"/>
    <mergeCell ref="A76:B76"/>
    <mergeCell ref="A77:B77"/>
    <mergeCell ref="A78:B78"/>
  </mergeCells>
  <conditionalFormatting sqref="F2:F3">
    <cfRule type="cellIs" dxfId="83" priority="2" stopIfTrue="1" operator="between">
      <formula>0.009</formula>
      <formula>-0.009</formula>
    </cfRule>
  </conditionalFormatting>
  <conditionalFormatting sqref="F5:F65538">
    <cfRule type="cellIs" dxfId="82"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5"/>
  <sheetViews>
    <sheetView view="pageBreakPreview" zoomScaleNormal="100" zoomScaleSheetLayoutView="100" workbookViewId="0">
      <selection sqref="A1:I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5.42578125" style="7" bestFit="1" customWidth="1"/>
    <col min="5" max="5" width="23" style="10" customWidth="1"/>
    <col min="6" max="6" width="15.7109375" style="11" customWidth="1"/>
    <col min="7" max="7" width="22.28515625" style="10" customWidth="1"/>
    <col min="8" max="8" width="17.42578125" style="7" customWidth="1"/>
    <col min="9" max="16384" width="9.28515625" style="7"/>
  </cols>
  <sheetData>
    <row r="1" spans="1:11" s="1" customFormat="1" ht="15" x14ac:dyDescent="0.2">
      <c r="A1" s="97" t="s">
        <v>8</v>
      </c>
      <c r="B1" s="98"/>
      <c r="C1" s="98"/>
      <c r="D1" s="98"/>
      <c r="E1" s="98"/>
      <c r="F1" s="98"/>
      <c r="G1" s="98"/>
      <c r="H1" s="98"/>
      <c r="I1" s="98"/>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5" t="s">
        <v>6</v>
      </c>
      <c r="F4" s="55" t="s">
        <v>211</v>
      </c>
      <c r="G4" s="55" t="s">
        <v>212</v>
      </c>
      <c r="H4" s="55" t="s">
        <v>213</v>
      </c>
      <c r="I4" s="55" t="s">
        <v>5</v>
      </c>
      <c r="J4" s="33"/>
      <c r="K4" s="33"/>
    </row>
    <row r="5" spans="1:11" x14ac:dyDescent="0.2">
      <c r="A5" s="38" t="s">
        <v>81</v>
      </c>
      <c r="B5" s="39"/>
      <c r="C5" s="39"/>
      <c r="D5" s="39"/>
      <c r="E5" s="40"/>
      <c r="F5" s="41"/>
      <c r="G5" s="40"/>
      <c r="H5" s="39"/>
      <c r="I5" s="39"/>
    </row>
    <row r="6" spans="1:11" x14ac:dyDescent="0.2">
      <c r="A6" s="38" t="s">
        <v>25</v>
      </c>
      <c r="B6" s="39"/>
      <c r="C6" s="39"/>
      <c r="D6" s="39"/>
      <c r="E6" s="40"/>
      <c r="F6" s="41"/>
      <c r="G6" s="40"/>
      <c r="H6" s="39"/>
      <c r="I6" s="39"/>
    </row>
    <row r="7" spans="1:11" x14ac:dyDescent="0.2">
      <c r="A7" s="39" t="s">
        <v>83</v>
      </c>
      <c r="B7" s="39" t="s">
        <v>82</v>
      </c>
      <c r="C7" s="39" t="s">
        <v>84</v>
      </c>
      <c r="D7" s="42">
        <v>67750</v>
      </c>
      <c r="E7" s="40">
        <v>1090.4701250000001</v>
      </c>
      <c r="F7" s="41">
        <v>7.2958507910558197</v>
      </c>
      <c r="G7" s="40">
        <v>-578.98912499999994</v>
      </c>
      <c r="H7" s="40">
        <v>-3.87375882089751</v>
      </c>
      <c r="I7" s="43"/>
    </row>
    <row r="8" spans="1:11" x14ac:dyDescent="0.2">
      <c r="A8" s="39" t="s">
        <v>94</v>
      </c>
      <c r="B8" s="39" t="s">
        <v>93</v>
      </c>
      <c r="C8" s="39" t="s">
        <v>84</v>
      </c>
      <c r="D8" s="42">
        <v>114500</v>
      </c>
      <c r="E8" s="40">
        <v>982.98249999999996</v>
      </c>
      <c r="F8" s="41">
        <v>6.5766988804200599</v>
      </c>
      <c r="G8" s="40">
        <v>-724.29</v>
      </c>
      <c r="H8" s="40">
        <v>-4.8459023757792696</v>
      </c>
      <c r="I8" s="43"/>
    </row>
    <row r="9" spans="1:11" x14ac:dyDescent="0.2">
      <c r="A9" s="39" t="s">
        <v>86</v>
      </c>
      <c r="B9" s="39" t="s">
        <v>85</v>
      </c>
      <c r="C9" s="39" t="s">
        <v>84</v>
      </c>
      <c r="D9" s="42">
        <v>104700</v>
      </c>
      <c r="E9" s="40">
        <v>918.48074999999994</v>
      </c>
      <c r="F9" s="41">
        <v>6.1451463481927497</v>
      </c>
      <c r="G9" s="40">
        <v>-488.57549999999998</v>
      </c>
      <c r="H9" s="40">
        <v>-3.2688414532819001</v>
      </c>
      <c r="I9" s="43"/>
    </row>
    <row r="10" spans="1:11" x14ac:dyDescent="0.2">
      <c r="A10" s="39" t="s">
        <v>106</v>
      </c>
      <c r="B10" s="39" t="s">
        <v>105</v>
      </c>
      <c r="C10" s="39" t="s">
        <v>107</v>
      </c>
      <c r="D10" s="42">
        <v>90000</v>
      </c>
      <c r="E10" s="40">
        <v>884.79</v>
      </c>
      <c r="F10" s="41">
        <v>5.9197365186123498</v>
      </c>
      <c r="G10" s="40">
        <v>-727.39274999999998</v>
      </c>
      <c r="H10" s="40">
        <v>-4.8666614965685202</v>
      </c>
      <c r="I10" s="43"/>
    </row>
    <row r="11" spans="1:11" x14ac:dyDescent="0.2">
      <c r="A11" s="39" t="s">
        <v>215</v>
      </c>
      <c r="B11" s="39" t="s">
        <v>214</v>
      </c>
      <c r="C11" s="39" t="s">
        <v>216</v>
      </c>
      <c r="D11" s="42">
        <v>30000</v>
      </c>
      <c r="E11" s="40">
        <v>768.10500000000002</v>
      </c>
      <c r="F11" s="41">
        <v>5.1390490609395902</v>
      </c>
      <c r="G11" s="40">
        <v>-771.07500000000005</v>
      </c>
      <c r="H11" s="40">
        <v>-5.1589200104985604</v>
      </c>
      <c r="I11" s="43"/>
    </row>
    <row r="12" spans="1:11" x14ac:dyDescent="0.2">
      <c r="A12" s="39" t="s">
        <v>218</v>
      </c>
      <c r="B12" s="39" t="s">
        <v>217</v>
      </c>
      <c r="C12" s="39" t="s">
        <v>132</v>
      </c>
      <c r="D12" s="42">
        <v>60200</v>
      </c>
      <c r="E12" s="40">
        <v>697.53740000000005</v>
      </c>
      <c r="F12" s="41">
        <v>4.6669126231963602</v>
      </c>
      <c r="G12" s="40">
        <v>-700.66780000000006</v>
      </c>
      <c r="H12" s="40">
        <v>-4.6878567378426199</v>
      </c>
      <c r="I12" s="43"/>
    </row>
    <row r="13" spans="1:11" x14ac:dyDescent="0.2">
      <c r="A13" s="39" t="s">
        <v>220</v>
      </c>
      <c r="B13" s="39" t="s">
        <v>219</v>
      </c>
      <c r="C13" s="39" t="s">
        <v>140</v>
      </c>
      <c r="D13" s="42">
        <v>22200</v>
      </c>
      <c r="E13" s="40">
        <v>613.08630000000005</v>
      </c>
      <c r="F13" s="41">
        <v>4.1018878594592199</v>
      </c>
      <c r="G13" s="40">
        <v>-617.54849999999999</v>
      </c>
      <c r="H13" s="40">
        <v>-4.1317424557966103</v>
      </c>
      <c r="I13" s="43"/>
    </row>
    <row r="14" spans="1:11" x14ac:dyDescent="0.2">
      <c r="A14" s="39" t="s">
        <v>129</v>
      </c>
      <c r="B14" s="39" t="s">
        <v>128</v>
      </c>
      <c r="C14" s="39" t="s">
        <v>89</v>
      </c>
      <c r="D14" s="42">
        <v>38800</v>
      </c>
      <c r="E14" s="40">
        <v>427.51780000000002</v>
      </c>
      <c r="F14" s="41">
        <v>2.8603315284042701</v>
      </c>
      <c r="G14" s="40">
        <v>-345.99239999999998</v>
      </c>
      <c r="H14" s="40">
        <v>-2.3148813226215599</v>
      </c>
      <c r="I14" s="43"/>
    </row>
    <row r="15" spans="1:11" x14ac:dyDescent="0.2">
      <c r="A15" s="39" t="s">
        <v>88</v>
      </c>
      <c r="B15" s="39" t="s">
        <v>87</v>
      </c>
      <c r="C15" s="39" t="s">
        <v>89</v>
      </c>
      <c r="D15" s="42">
        <v>25300</v>
      </c>
      <c r="E15" s="40">
        <v>361.27134999999998</v>
      </c>
      <c r="F15" s="41">
        <v>2.4171059841582601</v>
      </c>
      <c r="G15" s="40"/>
      <c r="H15" s="40"/>
      <c r="I15" s="43"/>
    </row>
    <row r="16" spans="1:11" x14ac:dyDescent="0.2">
      <c r="A16" s="39" t="s">
        <v>91</v>
      </c>
      <c r="B16" s="39" t="s">
        <v>90</v>
      </c>
      <c r="C16" s="39" t="s">
        <v>92</v>
      </c>
      <c r="D16" s="42">
        <v>14800</v>
      </c>
      <c r="E16" s="40">
        <v>320.30160000000001</v>
      </c>
      <c r="F16" s="41">
        <v>2.1429956017698699</v>
      </c>
      <c r="G16" s="40"/>
      <c r="H16" s="40"/>
      <c r="I16" s="43"/>
    </row>
    <row r="17" spans="1:9" x14ac:dyDescent="0.2">
      <c r="A17" s="39" t="s">
        <v>99</v>
      </c>
      <c r="B17" s="39" t="s">
        <v>98</v>
      </c>
      <c r="C17" s="39" t="s">
        <v>100</v>
      </c>
      <c r="D17" s="42">
        <v>9150</v>
      </c>
      <c r="E17" s="40">
        <v>213.29107500000001</v>
      </c>
      <c r="F17" s="41">
        <v>1.42703575511883</v>
      </c>
      <c r="G17" s="40">
        <v>-29.265625</v>
      </c>
      <c r="H17" s="40">
        <v>-0.19580328558473101</v>
      </c>
      <c r="I17" s="43"/>
    </row>
    <row r="18" spans="1:9" x14ac:dyDescent="0.2">
      <c r="A18" s="39" t="s">
        <v>96</v>
      </c>
      <c r="B18" s="39" t="s">
        <v>95</v>
      </c>
      <c r="C18" s="39" t="s">
        <v>97</v>
      </c>
      <c r="D18" s="42">
        <v>25500</v>
      </c>
      <c r="E18" s="40">
        <v>190.995</v>
      </c>
      <c r="F18" s="41">
        <v>1.27786262997137</v>
      </c>
      <c r="G18" s="40"/>
      <c r="H18" s="40"/>
      <c r="I18" s="43"/>
    </row>
    <row r="19" spans="1:9" x14ac:dyDescent="0.2">
      <c r="A19" s="39" t="s">
        <v>102</v>
      </c>
      <c r="B19" s="39" t="s">
        <v>101</v>
      </c>
      <c r="C19" s="39" t="s">
        <v>89</v>
      </c>
      <c r="D19" s="42">
        <v>16200</v>
      </c>
      <c r="E19" s="40">
        <v>175.81049999999999</v>
      </c>
      <c r="F19" s="41">
        <v>1.17626989139287</v>
      </c>
      <c r="G19" s="40"/>
      <c r="H19" s="40"/>
      <c r="I19" s="43"/>
    </row>
    <row r="20" spans="1:9" x14ac:dyDescent="0.2">
      <c r="A20" s="39" t="s">
        <v>104</v>
      </c>
      <c r="B20" s="39" t="s">
        <v>103</v>
      </c>
      <c r="C20" s="39" t="s">
        <v>84</v>
      </c>
      <c r="D20" s="42">
        <v>30300</v>
      </c>
      <c r="E20" s="40">
        <v>158.69624999999999</v>
      </c>
      <c r="F20" s="41">
        <v>1.0617660535175999</v>
      </c>
      <c r="G20" s="40"/>
      <c r="H20" s="40"/>
      <c r="I20" s="43"/>
    </row>
    <row r="21" spans="1:9" x14ac:dyDescent="0.2">
      <c r="A21" s="39" t="s">
        <v>112</v>
      </c>
      <c r="B21" s="39" t="s">
        <v>111</v>
      </c>
      <c r="C21" s="39" t="s">
        <v>113</v>
      </c>
      <c r="D21" s="42">
        <v>26500</v>
      </c>
      <c r="E21" s="40">
        <v>144.39850000000001</v>
      </c>
      <c r="F21" s="41">
        <v>0.96610616494630996</v>
      </c>
      <c r="G21" s="40"/>
      <c r="H21" s="40"/>
      <c r="I21" s="43"/>
    </row>
    <row r="22" spans="1:9" x14ac:dyDescent="0.2">
      <c r="A22" s="39" t="s">
        <v>109</v>
      </c>
      <c r="B22" s="39" t="s">
        <v>108</v>
      </c>
      <c r="C22" s="39" t="s">
        <v>110</v>
      </c>
      <c r="D22" s="42">
        <v>35700</v>
      </c>
      <c r="E22" s="40">
        <v>141.40770000000001</v>
      </c>
      <c r="F22" s="41">
        <v>0.946096051834876</v>
      </c>
      <c r="G22" s="40"/>
      <c r="H22" s="40"/>
      <c r="I22" s="43"/>
    </row>
    <row r="23" spans="1:9" x14ac:dyDescent="0.2">
      <c r="A23" s="39" t="s">
        <v>115</v>
      </c>
      <c r="B23" s="39" t="s">
        <v>114</v>
      </c>
      <c r="C23" s="39" t="s">
        <v>116</v>
      </c>
      <c r="D23" s="42">
        <v>78600</v>
      </c>
      <c r="E23" s="40">
        <v>137.62860000000001</v>
      </c>
      <c r="F23" s="41">
        <v>0.92081177389605595</v>
      </c>
      <c r="G23" s="40"/>
      <c r="H23" s="40"/>
      <c r="I23" s="43"/>
    </row>
    <row r="24" spans="1:9" x14ac:dyDescent="0.2">
      <c r="A24" s="39" t="s">
        <v>121</v>
      </c>
      <c r="B24" s="39" t="s">
        <v>120</v>
      </c>
      <c r="C24" s="39" t="s">
        <v>122</v>
      </c>
      <c r="D24" s="42">
        <v>10800</v>
      </c>
      <c r="E24" s="40">
        <v>131.5548</v>
      </c>
      <c r="F24" s="41">
        <v>0.88017467846465702</v>
      </c>
      <c r="G24" s="40"/>
      <c r="H24" s="40"/>
      <c r="I24" s="43"/>
    </row>
    <row r="25" spans="1:9" x14ac:dyDescent="0.2">
      <c r="A25" s="39" t="s">
        <v>222</v>
      </c>
      <c r="B25" s="39" t="s">
        <v>221</v>
      </c>
      <c r="C25" s="39" t="s">
        <v>84</v>
      </c>
      <c r="D25" s="42">
        <v>7200</v>
      </c>
      <c r="E25" s="40">
        <v>124.76519999999999</v>
      </c>
      <c r="F25" s="41">
        <v>0.83474848347288499</v>
      </c>
      <c r="G25" s="40">
        <v>-125.56440000000001</v>
      </c>
      <c r="H25" s="40">
        <v>-0.84009557535420698</v>
      </c>
      <c r="I25" s="43"/>
    </row>
    <row r="26" spans="1:9" x14ac:dyDescent="0.2">
      <c r="A26" s="39" t="s">
        <v>127</v>
      </c>
      <c r="B26" s="39" t="s">
        <v>126</v>
      </c>
      <c r="C26" s="39" t="s">
        <v>100</v>
      </c>
      <c r="D26" s="42">
        <v>48400</v>
      </c>
      <c r="E26" s="40">
        <v>114.6112</v>
      </c>
      <c r="F26" s="41">
        <v>0.76681258386960005</v>
      </c>
      <c r="G26" s="40"/>
      <c r="H26" s="40"/>
      <c r="I26" s="43"/>
    </row>
    <row r="27" spans="1:9" x14ac:dyDescent="0.2">
      <c r="A27" s="39" t="s">
        <v>124</v>
      </c>
      <c r="B27" s="39" t="s">
        <v>123</v>
      </c>
      <c r="C27" s="39" t="s">
        <v>125</v>
      </c>
      <c r="D27" s="42">
        <v>1500</v>
      </c>
      <c r="E27" s="40">
        <v>114.33225</v>
      </c>
      <c r="F27" s="41">
        <v>0.76494625343880096</v>
      </c>
      <c r="G27" s="40"/>
      <c r="H27" s="40"/>
      <c r="I27" s="43"/>
    </row>
    <row r="28" spans="1:9" x14ac:dyDescent="0.2">
      <c r="A28" s="39" t="s">
        <v>134</v>
      </c>
      <c r="B28" s="39" t="s">
        <v>133</v>
      </c>
      <c r="C28" s="39" t="s">
        <v>135</v>
      </c>
      <c r="D28" s="42">
        <v>14800</v>
      </c>
      <c r="E28" s="40">
        <v>111.9324</v>
      </c>
      <c r="F28" s="41">
        <v>0.74888992404516896</v>
      </c>
      <c r="G28" s="40"/>
      <c r="H28" s="40"/>
      <c r="I28" s="43"/>
    </row>
    <row r="29" spans="1:9" x14ac:dyDescent="0.2">
      <c r="A29" s="39" t="s">
        <v>131</v>
      </c>
      <c r="B29" s="39" t="s">
        <v>130</v>
      </c>
      <c r="C29" s="39" t="s">
        <v>132</v>
      </c>
      <c r="D29" s="42">
        <v>26400</v>
      </c>
      <c r="E29" s="40">
        <v>111.0912</v>
      </c>
      <c r="F29" s="41">
        <v>0.74326182883674996</v>
      </c>
      <c r="G29" s="40"/>
      <c r="H29" s="40"/>
      <c r="I29" s="43"/>
    </row>
    <row r="30" spans="1:9" x14ac:dyDescent="0.2">
      <c r="A30" s="39" t="s">
        <v>118</v>
      </c>
      <c r="B30" s="39" t="s">
        <v>117</v>
      </c>
      <c r="C30" s="39" t="s">
        <v>119</v>
      </c>
      <c r="D30" s="42">
        <v>103827</v>
      </c>
      <c r="E30" s="40">
        <v>109.17409050000001</v>
      </c>
      <c r="F30" s="41">
        <v>0.73043530150559999</v>
      </c>
      <c r="G30" s="40"/>
      <c r="H30" s="40"/>
      <c r="I30" s="43"/>
    </row>
    <row r="31" spans="1:9" x14ac:dyDescent="0.2">
      <c r="A31" s="39" t="s">
        <v>150</v>
      </c>
      <c r="B31" s="39" t="s">
        <v>149</v>
      </c>
      <c r="C31" s="39" t="s">
        <v>132</v>
      </c>
      <c r="D31" s="42">
        <v>1300</v>
      </c>
      <c r="E31" s="40">
        <v>107.79795</v>
      </c>
      <c r="F31" s="41">
        <v>0.72122815724245104</v>
      </c>
      <c r="G31" s="40"/>
      <c r="H31" s="40"/>
      <c r="I31" s="43"/>
    </row>
    <row r="32" spans="1:9" x14ac:dyDescent="0.2">
      <c r="A32" s="39" t="s">
        <v>137</v>
      </c>
      <c r="B32" s="39" t="s">
        <v>136</v>
      </c>
      <c r="C32" s="39" t="s">
        <v>84</v>
      </c>
      <c r="D32" s="42">
        <v>9700</v>
      </c>
      <c r="E32" s="40">
        <v>103.59115</v>
      </c>
      <c r="F32" s="41">
        <v>0.69308232875603204</v>
      </c>
      <c r="G32" s="40"/>
      <c r="H32" s="40"/>
      <c r="I32" s="43"/>
    </row>
    <row r="33" spans="1:9" x14ac:dyDescent="0.2">
      <c r="A33" s="39" t="s">
        <v>139</v>
      </c>
      <c r="B33" s="39" t="s">
        <v>138</v>
      </c>
      <c r="C33" s="39" t="s">
        <v>140</v>
      </c>
      <c r="D33" s="42">
        <v>32600</v>
      </c>
      <c r="E33" s="40">
        <v>95.518000000000001</v>
      </c>
      <c r="F33" s="41">
        <v>0.639068471371528</v>
      </c>
      <c r="G33" s="40"/>
      <c r="H33" s="40"/>
      <c r="I33" s="43"/>
    </row>
    <row r="34" spans="1:9" x14ac:dyDescent="0.2">
      <c r="A34" s="39" t="s">
        <v>224</v>
      </c>
      <c r="B34" s="39" t="s">
        <v>223</v>
      </c>
      <c r="C34" s="39" t="s">
        <v>116</v>
      </c>
      <c r="D34" s="42">
        <v>47250</v>
      </c>
      <c r="E34" s="40">
        <v>89.893124999999998</v>
      </c>
      <c r="F34" s="41">
        <v>0.601434933526243</v>
      </c>
      <c r="G34" s="40">
        <v>-90.460125000000005</v>
      </c>
      <c r="H34" s="40">
        <v>-0.60522847844204597</v>
      </c>
      <c r="I34" s="43"/>
    </row>
    <row r="35" spans="1:9" x14ac:dyDescent="0.2">
      <c r="A35" s="39" t="s">
        <v>142</v>
      </c>
      <c r="B35" s="39" t="s">
        <v>141</v>
      </c>
      <c r="C35" s="39" t="s">
        <v>143</v>
      </c>
      <c r="D35" s="42">
        <v>12000</v>
      </c>
      <c r="E35" s="40">
        <v>88.823999999999998</v>
      </c>
      <c r="F35" s="41">
        <v>0.59428189347667104</v>
      </c>
      <c r="G35" s="40"/>
      <c r="H35" s="40"/>
      <c r="I35" s="43"/>
    </row>
    <row r="36" spans="1:9" x14ac:dyDescent="0.2">
      <c r="A36" s="39" t="s">
        <v>145</v>
      </c>
      <c r="B36" s="39" t="s">
        <v>144</v>
      </c>
      <c r="C36" s="39" t="s">
        <v>122</v>
      </c>
      <c r="D36" s="42">
        <v>19200</v>
      </c>
      <c r="E36" s="40">
        <v>84.499200000000002</v>
      </c>
      <c r="F36" s="41">
        <v>0.565346579452219</v>
      </c>
      <c r="G36" s="40"/>
      <c r="H36" s="40"/>
      <c r="I36" s="43"/>
    </row>
    <row r="37" spans="1:9" x14ac:dyDescent="0.2">
      <c r="A37" s="39" t="s">
        <v>147</v>
      </c>
      <c r="B37" s="39" t="s">
        <v>146</v>
      </c>
      <c r="C37" s="39" t="s">
        <v>148</v>
      </c>
      <c r="D37" s="42">
        <v>18700</v>
      </c>
      <c r="E37" s="40">
        <v>81.475899999999996</v>
      </c>
      <c r="F37" s="41">
        <v>0.54511902329005502</v>
      </c>
      <c r="G37" s="40"/>
      <c r="H37" s="40"/>
      <c r="I37" s="43"/>
    </row>
    <row r="38" spans="1:9" x14ac:dyDescent="0.2">
      <c r="A38" s="39" t="s">
        <v>162</v>
      </c>
      <c r="B38" s="39" t="s">
        <v>161</v>
      </c>
      <c r="C38" s="39" t="s">
        <v>163</v>
      </c>
      <c r="D38" s="42">
        <v>4200</v>
      </c>
      <c r="E38" s="40">
        <v>79.424099999999996</v>
      </c>
      <c r="F38" s="41">
        <v>0.53139134170585001</v>
      </c>
      <c r="G38" s="40"/>
      <c r="H38" s="40"/>
      <c r="I38" s="43"/>
    </row>
    <row r="39" spans="1:9" x14ac:dyDescent="0.2">
      <c r="A39" s="39" t="s">
        <v>152</v>
      </c>
      <c r="B39" s="39" t="s">
        <v>151</v>
      </c>
      <c r="C39" s="39" t="s">
        <v>125</v>
      </c>
      <c r="D39" s="42">
        <v>20600</v>
      </c>
      <c r="E39" s="40">
        <v>71.049400000000006</v>
      </c>
      <c r="F39" s="41">
        <v>0.47535994733834702</v>
      </c>
      <c r="G39" s="40"/>
      <c r="H39" s="40"/>
      <c r="I39" s="43"/>
    </row>
    <row r="40" spans="1:9" x14ac:dyDescent="0.2">
      <c r="A40" s="39" t="s">
        <v>154</v>
      </c>
      <c r="B40" s="39" t="s">
        <v>153</v>
      </c>
      <c r="C40" s="39" t="s">
        <v>155</v>
      </c>
      <c r="D40" s="42">
        <v>32600</v>
      </c>
      <c r="E40" s="40">
        <v>69.878100000000003</v>
      </c>
      <c r="F40" s="41">
        <v>0.46752329979005802</v>
      </c>
      <c r="G40" s="40"/>
      <c r="H40" s="40"/>
      <c r="I40" s="43"/>
    </row>
    <row r="41" spans="1:9" x14ac:dyDescent="0.2">
      <c r="A41" s="39" t="s">
        <v>157</v>
      </c>
      <c r="B41" s="39" t="s">
        <v>156</v>
      </c>
      <c r="C41" s="39" t="s">
        <v>155</v>
      </c>
      <c r="D41" s="42">
        <v>129800</v>
      </c>
      <c r="E41" s="40">
        <v>66.197999999999993</v>
      </c>
      <c r="F41" s="41">
        <v>0.44290138683653801</v>
      </c>
      <c r="G41" s="40"/>
      <c r="H41" s="40"/>
      <c r="I41" s="43"/>
    </row>
    <row r="42" spans="1:9" x14ac:dyDescent="0.2">
      <c r="A42" s="39" t="s">
        <v>159</v>
      </c>
      <c r="B42" s="39" t="s">
        <v>158</v>
      </c>
      <c r="C42" s="39" t="s">
        <v>160</v>
      </c>
      <c r="D42" s="42">
        <v>10300</v>
      </c>
      <c r="E42" s="40">
        <v>65.806700000000006</v>
      </c>
      <c r="F42" s="41">
        <v>0.440283372505755</v>
      </c>
      <c r="G42" s="40"/>
      <c r="H42" s="40"/>
      <c r="I42" s="43"/>
    </row>
    <row r="43" spans="1:9" x14ac:dyDescent="0.2">
      <c r="A43" s="39" t="s">
        <v>165</v>
      </c>
      <c r="B43" s="39" t="s">
        <v>164</v>
      </c>
      <c r="C43" s="39" t="s">
        <v>166</v>
      </c>
      <c r="D43" s="42">
        <v>2200</v>
      </c>
      <c r="E43" s="40">
        <v>60.084200000000003</v>
      </c>
      <c r="F43" s="41">
        <v>0.40199666918885602</v>
      </c>
      <c r="G43" s="40"/>
      <c r="H43" s="40"/>
      <c r="I43" s="43"/>
    </row>
    <row r="44" spans="1:9" x14ac:dyDescent="0.2">
      <c r="A44" s="39" t="s">
        <v>168</v>
      </c>
      <c r="B44" s="39" t="s">
        <v>167</v>
      </c>
      <c r="C44" s="39" t="s">
        <v>169</v>
      </c>
      <c r="D44" s="42">
        <v>30300</v>
      </c>
      <c r="E44" s="40">
        <v>57.721499999999999</v>
      </c>
      <c r="F44" s="41">
        <v>0.38618889392859601</v>
      </c>
      <c r="G44" s="40"/>
      <c r="H44" s="40"/>
      <c r="I44" s="43"/>
    </row>
    <row r="45" spans="1:9" x14ac:dyDescent="0.2">
      <c r="A45" s="39" t="s">
        <v>173</v>
      </c>
      <c r="B45" s="39" t="s">
        <v>172</v>
      </c>
      <c r="C45" s="39" t="s">
        <v>174</v>
      </c>
      <c r="D45" s="42">
        <v>3800</v>
      </c>
      <c r="E45" s="40">
        <v>57.627000000000002</v>
      </c>
      <c r="F45" s="41">
        <v>0.385556636442629</v>
      </c>
      <c r="G45" s="40"/>
      <c r="H45" s="40"/>
      <c r="I45" s="43"/>
    </row>
    <row r="46" spans="1:9" x14ac:dyDescent="0.2">
      <c r="A46" s="39" t="s">
        <v>176</v>
      </c>
      <c r="B46" s="39" t="s">
        <v>175</v>
      </c>
      <c r="C46" s="39" t="s">
        <v>140</v>
      </c>
      <c r="D46" s="42">
        <v>14800</v>
      </c>
      <c r="E46" s="40">
        <v>57.246400000000001</v>
      </c>
      <c r="F46" s="41">
        <v>0.38301021105470201</v>
      </c>
      <c r="G46" s="40"/>
      <c r="H46" s="40"/>
      <c r="I46" s="43"/>
    </row>
    <row r="47" spans="1:9" x14ac:dyDescent="0.2">
      <c r="A47" s="39" t="s">
        <v>171</v>
      </c>
      <c r="B47" s="39" t="s">
        <v>170</v>
      </c>
      <c r="C47" s="39" t="s">
        <v>107</v>
      </c>
      <c r="D47" s="42">
        <v>3600</v>
      </c>
      <c r="E47" s="40">
        <v>55.337400000000002</v>
      </c>
      <c r="F47" s="41">
        <v>0.37023794078262501</v>
      </c>
      <c r="G47" s="40"/>
      <c r="H47" s="40"/>
      <c r="I47" s="43"/>
    </row>
    <row r="48" spans="1:9" x14ac:dyDescent="0.2">
      <c r="A48" s="39" t="s">
        <v>185</v>
      </c>
      <c r="B48" s="39" t="s">
        <v>184</v>
      </c>
      <c r="C48" s="39" t="s">
        <v>186</v>
      </c>
      <c r="D48" s="42">
        <v>2400</v>
      </c>
      <c r="E48" s="40">
        <v>53.7468</v>
      </c>
      <c r="F48" s="41">
        <v>0.359595943352156</v>
      </c>
      <c r="G48" s="40"/>
      <c r="H48" s="40"/>
      <c r="I48" s="43"/>
    </row>
    <row r="49" spans="1:9" x14ac:dyDescent="0.2">
      <c r="A49" s="39" t="s">
        <v>182</v>
      </c>
      <c r="B49" s="39" t="s">
        <v>181</v>
      </c>
      <c r="C49" s="39" t="s">
        <v>183</v>
      </c>
      <c r="D49" s="42">
        <v>4300</v>
      </c>
      <c r="E49" s="40">
        <v>53.676900000000003</v>
      </c>
      <c r="F49" s="41">
        <v>0.35912827352920301</v>
      </c>
      <c r="G49" s="40"/>
      <c r="H49" s="40"/>
      <c r="I49" s="43"/>
    </row>
    <row r="50" spans="1:9" x14ac:dyDescent="0.2">
      <c r="A50" s="39" t="s">
        <v>178</v>
      </c>
      <c r="B50" s="39" t="s">
        <v>177</v>
      </c>
      <c r="C50" s="39" t="s">
        <v>125</v>
      </c>
      <c r="D50" s="42">
        <v>2727</v>
      </c>
      <c r="E50" s="40">
        <v>53.674177499999999</v>
      </c>
      <c r="F50" s="41">
        <v>0.35911005849210698</v>
      </c>
      <c r="G50" s="40"/>
      <c r="H50" s="40"/>
      <c r="I50" s="43"/>
    </row>
    <row r="51" spans="1:9" x14ac:dyDescent="0.2">
      <c r="A51" s="39" t="s">
        <v>180</v>
      </c>
      <c r="B51" s="39" t="s">
        <v>179</v>
      </c>
      <c r="C51" s="39" t="s">
        <v>107</v>
      </c>
      <c r="D51" s="42">
        <v>5900</v>
      </c>
      <c r="E51" s="40">
        <v>53.1295</v>
      </c>
      <c r="F51" s="41">
        <v>0.35546586349937798</v>
      </c>
      <c r="G51" s="40"/>
      <c r="H51" s="40"/>
      <c r="I51" s="43"/>
    </row>
    <row r="52" spans="1:9" x14ac:dyDescent="0.2">
      <c r="A52" s="39" t="s">
        <v>194</v>
      </c>
      <c r="B52" s="39" t="s">
        <v>193</v>
      </c>
      <c r="C52" s="39" t="s">
        <v>135</v>
      </c>
      <c r="D52" s="42">
        <v>3700</v>
      </c>
      <c r="E52" s="40">
        <v>52.704650000000001</v>
      </c>
      <c r="F52" s="41">
        <v>0.35262338103468899</v>
      </c>
      <c r="G52" s="40"/>
      <c r="H52" s="40"/>
      <c r="I52" s="43"/>
    </row>
    <row r="53" spans="1:9" x14ac:dyDescent="0.2">
      <c r="A53" s="39" t="s">
        <v>188</v>
      </c>
      <c r="B53" s="39" t="s">
        <v>187</v>
      </c>
      <c r="C53" s="39" t="s">
        <v>122</v>
      </c>
      <c r="D53" s="42">
        <v>7700</v>
      </c>
      <c r="E53" s="40">
        <v>52.61795</v>
      </c>
      <c r="F53" s="41">
        <v>0.35204330988089699</v>
      </c>
      <c r="G53" s="40"/>
      <c r="H53" s="40"/>
      <c r="I53" s="43"/>
    </row>
    <row r="54" spans="1:9" x14ac:dyDescent="0.2">
      <c r="A54" s="39" t="s">
        <v>190</v>
      </c>
      <c r="B54" s="39" t="s">
        <v>189</v>
      </c>
      <c r="C54" s="39" t="s">
        <v>140</v>
      </c>
      <c r="D54" s="42">
        <v>6300</v>
      </c>
      <c r="E54" s="40">
        <v>51.549750000000003</v>
      </c>
      <c r="F54" s="41">
        <v>0.34489645859507601</v>
      </c>
      <c r="G54" s="40"/>
      <c r="H54" s="40"/>
      <c r="I54" s="43"/>
    </row>
    <row r="55" spans="1:9" x14ac:dyDescent="0.2">
      <c r="A55" s="39" t="s">
        <v>198</v>
      </c>
      <c r="B55" s="39" t="s">
        <v>197</v>
      </c>
      <c r="C55" s="39" t="s">
        <v>199</v>
      </c>
      <c r="D55" s="42">
        <v>4800</v>
      </c>
      <c r="E55" s="40">
        <v>47.380800000000001</v>
      </c>
      <c r="F55" s="41">
        <v>0.31700386763081401</v>
      </c>
      <c r="G55" s="40"/>
      <c r="H55" s="40"/>
      <c r="I55" s="43"/>
    </row>
    <row r="56" spans="1:9" x14ac:dyDescent="0.2">
      <c r="A56" s="39" t="s">
        <v>192</v>
      </c>
      <c r="B56" s="39" t="s">
        <v>191</v>
      </c>
      <c r="C56" s="39" t="s">
        <v>125</v>
      </c>
      <c r="D56" s="42">
        <v>2500</v>
      </c>
      <c r="E56" s="40">
        <v>41.68</v>
      </c>
      <c r="F56" s="41">
        <v>0.27886234936624799</v>
      </c>
      <c r="G56" s="40"/>
      <c r="H56" s="40"/>
      <c r="I56" s="43"/>
    </row>
    <row r="57" spans="1:9" x14ac:dyDescent="0.2">
      <c r="A57" s="39" t="s">
        <v>196</v>
      </c>
      <c r="B57" s="39" t="s">
        <v>195</v>
      </c>
      <c r="C57" s="39" t="s">
        <v>132</v>
      </c>
      <c r="D57" s="42">
        <v>900</v>
      </c>
      <c r="E57" s="40">
        <v>26.539650000000002</v>
      </c>
      <c r="F57" s="41">
        <v>0.177564998808972</v>
      </c>
      <c r="G57" s="40"/>
      <c r="H57" s="40"/>
      <c r="I57" s="43"/>
    </row>
    <row r="58" spans="1:9" x14ac:dyDescent="0.2">
      <c r="A58" s="38" t="s">
        <v>26</v>
      </c>
      <c r="B58" s="38"/>
      <c r="C58" s="38"/>
      <c r="D58" s="38"/>
      <c r="E58" s="44">
        <f>SUM(E7:E57)</f>
        <v>10822.903892999999</v>
      </c>
      <c r="F58" s="45">
        <f>SUM(F7:F57)</f>
        <v>72.411238161398657</v>
      </c>
      <c r="G58" s="44">
        <f>SUM(G7:G57)</f>
        <v>-5199.8212249999997</v>
      </c>
      <c r="H58" s="44">
        <f>SUM(H7:H57)</f>
        <v>-34.78969201266753</v>
      </c>
      <c r="I58" s="38"/>
    </row>
    <row r="59" spans="1:9" x14ac:dyDescent="0.2">
      <c r="A59" s="39"/>
      <c r="B59" s="39"/>
      <c r="C59" s="39"/>
      <c r="D59" s="39"/>
      <c r="E59" s="40"/>
      <c r="F59" s="41"/>
      <c r="G59" s="40"/>
      <c r="H59" s="39"/>
      <c r="I59" s="39"/>
    </row>
    <row r="60" spans="1:9" x14ac:dyDescent="0.2">
      <c r="A60" s="38" t="s">
        <v>208</v>
      </c>
      <c r="B60" s="39"/>
      <c r="C60" s="39"/>
      <c r="D60" s="39"/>
      <c r="E60" s="40"/>
      <c r="F60" s="41"/>
      <c r="G60" s="40"/>
      <c r="H60" s="39"/>
      <c r="I60" s="39"/>
    </row>
    <row r="61" spans="1:9" x14ac:dyDescent="0.2">
      <c r="A61" s="39" t="s">
        <v>210</v>
      </c>
      <c r="B61" s="39" t="s">
        <v>209</v>
      </c>
      <c r="C61" s="39" t="s">
        <v>199</v>
      </c>
      <c r="D61" s="42">
        <v>1200</v>
      </c>
      <c r="E61" s="40">
        <v>58.995507400000001</v>
      </c>
      <c r="F61" s="41">
        <v>0.39471271102729999</v>
      </c>
      <c r="G61" s="40"/>
      <c r="H61" s="40"/>
      <c r="I61" s="43"/>
    </row>
    <row r="62" spans="1:9" x14ac:dyDescent="0.2">
      <c r="A62" s="38" t="s">
        <v>26</v>
      </c>
      <c r="B62" s="38"/>
      <c r="C62" s="38"/>
      <c r="D62" s="38"/>
      <c r="E62" s="44">
        <f>SUM(E60:E61)</f>
        <v>58.995507400000001</v>
      </c>
      <c r="F62" s="45">
        <f>SUM(F60:F61)</f>
        <v>0.39471271102729999</v>
      </c>
      <c r="G62" s="44"/>
      <c r="H62" s="38"/>
      <c r="I62" s="38"/>
    </row>
    <row r="63" spans="1:9" x14ac:dyDescent="0.2">
      <c r="A63" s="39"/>
      <c r="B63" s="39"/>
      <c r="C63" s="39"/>
      <c r="D63" s="39"/>
      <c r="E63" s="40"/>
      <c r="F63" s="41"/>
      <c r="G63" s="40"/>
      <c r="H63" s="39"/>
      <c r="I63" s="39"/>
    </row>
    <row r="64" spans="1:9" x14ac:dyDescent="0.2">
      <c r="A64" s="38" t="s">
        <v>61</v>
      </c>
      <c r="B64" s="39"/>
      <c r="C64" s="39"/>
      <c r="D64" s="39"/>
      <c r="E64" s="40"/>
      <c r="F64" s="41"/>
      <c r="G64" s="40"/>
      <c r="H64" s="39"/>
      <c r="I64" s="39"/>
    </row>
    <row r="65" spans="1:9" x14ac:dyDescent="0.2">
      <c r="A65" s="39" t="s">
        <v>69</v>
      </c>
      <c r="B65" s="39" t="s">
        <v>68</v>
      </c>
      <c r="C65" s="39" t="s">
        <v>64</v>
      </c>
      <c r="D65" s="42">
        <v>750000</v>
      </c>
      <c r="E65" s="40">
        <v>770.75924999999995</v>
      </c>
      <c r="F65" s="41">
        <v>5.1568074676287798</v>
      </c>
      <c r="G65" s="43"/>
      <c r="H65" s="43"/>
      <c r="I65" s="43">
        <v>7.3099584512500098</v>
      </c>
    </row>
    <row r="66" spans="1:9" x14ac:dyDescent="0.2">
      <c r="A66" s="39" t="s">
        <v>65</v>
      </c>
      <c r="B66" s="21" t="s">
        <v>1158</v>
      </c>
      <c r="C66" s="39" t="s">
        <v>64</v>
      </c>
      <c r="D66" s="42">
        <v>300000</v>
      </c>
      <c r="E66" s="40">
        <v>295.6481167</v>
      </c>
      <c r="F66" s="41">
        <v>1.9780501057741999</v>
      </c>
      <c r="G66" s="43"/>
      <c r="H66" s="43"/>
      <c r="I66" s="43">
        <v>7.2816996864499997</v>
      </c>
    </row>
    <row r="67" spans="1:9" x14ac:dyDescent="0.2">
      <c r="A67" s="38" t="s">
        <v>26</v>
      </c>
      <c r="B67" s="38"/>
      <c r="C67" s="38"/>
      <c r="D67" s="38"/>
      <c r="E67" s="44">
        <f>SUM(E65:E66)</f>
        <v>1066.4073667</v>
      </c>
      <c r="F67" s="45">
        <f>SUM(F65:F66)</f>
        <v>7.1348575734029795</v>
      </c>
      <c r="G67" s="44"/>
      <c r="H67" s="38"/>
      <c r="I67" s="38"/>
    </row>
    <row r="68" spans="1:9" x14ac:dyDescent="0.2">
      <c r="A68" s="39"/>
      <c r="B68" s="39"/>
      <c r="C68" s="39"/>
      <c r="D68" s="39"/>
      <c r="E68" s="40"/>
      <c r="F68" s="41"/>
      <c r="G68" s="40"/>
      <c r="H68" s="39"/>
      <c r="I68" s="39"/>
    </row>
    <row r="69" spans="1:9" x14ac:dyDescent="0.2">
      <c r="A69" s="38" t="s">
        <v>29</v>
      </c>
      <c r="B69" s="38"/>
      <c r="C69" s="38"/>
      <c r="D69" s="38"/>
      <c r="E69" s="44">
        <f>E58+E62+E67</f>
        <v>11948.306767099999</v>
      </c>
      <c r="F69" s="45">
        <f>F58+F62+F67</f>
        <v>79.940808445828935</v>
      </c>
      <c r="G69" s="44"/>
      <c r="H69" s="38"/>
      <c r="I69" s="38"/>
    </row>
    <row r="70" spans="1:9" x14ac:dyDescent="0.2">
      <c r="A70" s="38"/>
      <c r="B70" s="38"/>
      <c r="C70" s="38"/>
      <c r="D70" s="38"/>
      <c r="E70" s="44"/>
      <c r="F70" s="45"/>
      <c r="G70" s="44"/>
      <c r="H70" s="38"/>
      <c r="I70" s="38"/>
    </row>
    <row r="71" spans="1:9" x14ac:dyDescent="0.2">
      <c r="A71" s="38" t="s">
        <v>225</v>
      </c>
      <c r="B71" s="38"/>
      <c r="C71" s="38"/>
      <c r="D71" s="38"/>
      <c r="E71" s="81">
        <v>1352.0449799999999</v>
      </c>
      <c r="F71" s="81">
        <f>E71/E75*100</f>
        <v>9.0459318515269178</v>
      </c>
      <c r="G71" s="44"/>
      <c r="H71" s="38"/>
      <c r="I71" s="38"/>
    </row>
    <row r="72" spans="1:9" x14ac:dyDescent="0.2">
      <c r="A72" s="38"/>
      <c r="B72" s="38"/>
      <c r="C72" s="38"/>
      <c r="D72" s="38"/>
      <c r="E72" s="44"/>
      <c r="F72" s="45"/>
      <c r="G72" s="44"/>
      <c r="H72" s="38"/>
      <c r="I72" s="38"/>
    </row>
    <row r="73" spans="1:9" x14ac:dyDescent="0.2">
      <c r="A73" s="38" t="s">
        <v>31</v>
      </c>
      <c r="B73" s="38"/>
      <c r="C73" s="38"/>
      <c r="D73" s="38"/>
      <c r="E73" s="44">
        <f>E75-(E58+E62+E67+E71)</f>
        <v>1646.0905011000013</v>
      </c>
      <c r="F73" s="45">
        <f>F75-(F58+F62+F67+F71)</f>
        <v>11.013259702644149</v>
      </c>
      <c r="G73" s="44"/>
      <c r="H73" s="38"/>
      <c r="I73" s="38"/>
    </row>
    <row r="74" spans="1:9" x14ac:dyDescent="0.2">
      <c r="A74" s="39"/>
      <c r="B74" s="39"/>
      <c r="C74" s="39"/>
      <c r="D74" s="39"/>
      <c r="E74" s="40"/>
      <c r="F74" s="41"/>
      <c r="G74" s="40"/>
      <c r="H74" s="39"/>
      <c r="I74" s="39"/>
    </row>
    <row r="75" spans="1:9" x14ac:dyDescent="0.2">
      <c r="A75" s="46" t="s">
        <v>30</v>
      </c>
      <c r="B75" s="46"/>
      <c r="C75" s="46"/>
      <c r="D75" s="46"/>
      <c r="E75" s="47">
        <v>14946.442248200001</v>
      </c>
      <c r="F75" s="48">
        <v>100</v>
      </c>
      <c r="G75" s="47"/>
      <c r="H75" s="46"/>
      <c r="I75" s="46"/>
    </row>
    <row r="76" spans="1:9" x14ac:dyDescent="0.2">
      <c r="A76" s="7" t="s">
        <v>1159</v>
      </c>
    </row>
    <row r="78" spans="1:9" x14ac:dyDescent="0.2">
      <c r="A78" s="14" t="s">
        <v>34</v>
      </c>
    </row>
    <row r="79" spans="1:9" x14ac:dyDescent="0.2">
      <c r="A79" s="14" t="s">
        <v>35</v>
      </c>
    </row>
    <row r="80" spans="1:9" x14ac:dyDescent="0.2">
      <c r="A80" s="14" t="s">
        <v>36</v>
      </c>
      <c r="B80" s="14"/>
      <c r="C80" s="30" t="s">
        <v>38</v>
      </c>
      <c r="D80" s="14" t="s">
        <v>37</v>
      </c>
    </row>
    <row r="81" spans="1:4" x14ac:dyDescent="0.2">
      <c r="A81" s="7" t="s">
        <v>70</v>
      </c>
      <c r="C81" s="31">
        <v>12.9617</v>
      </c>
      <c r="D81" s="31">
        <v>13.130699999999999</v>
      </c>
    </row>
    <row r="82" spans="1:4" x14ac:dyDescent="0.2">
      <c r="A82" s="7" t="s">
        <v>72</v>
      </c>
      <c r="C82" s="31">
        <v>11.6326</v>
      </c>
      <c r="D82" s="31">
        <v>11.7844</v>
      </c>
    </row>
    <row r="83" spans="1:4" x14ac:dyDescent="0.2">
      <c r="A83" s="7" t="s">
        <v>75</v>
      </c>
      <c r="C83" s="31">
        <v>11.582100000000001</v>
      </c>
      <c r="D83" s="31">
        <v>11.4939</v>
      </c>
    </row>
    <row r="84" spans="1:4" x14ac:dyDescent="0.2">
      <c r="A84" s="7" t="s">
        <v>76</v>
      </c>
      <c r="C84" s="31">
        <v>11.347099999999999</v>
      </c>
      <c r="D84" s="31">
        <v>11.0871</v>
      </c>
    </row>
    <row r="85" spans="1:4" x14ac:dyDescent="0.2">
      <c r="A85" s="7" t="s">
        <v>71</v>
      </c>
      <c r="C85" s="31">
        <v>13.7973</v>
      </c>
      <c r="D85" s="31">
        <v>14.0684</v>
      </c>
    </row>
    <row r="86" spans="1:4" x14ac:dyDescent="0.2">
      <c r="A86" s="7" t="s">
        <v>73</v>
      </c>
      <c r="C86" s="31">
        <v>12.4549</v>
      </c>
      <c r="D86" s="31">
        <v>12.697900000000001</v>
      </c>
    </row>
    <row r="87" spans="1:4" x14ac:dyDescent="0.2">
      <c r="A87" s="7" t="s">
        <v>77</v>
      </c>
      <c r="C87" s="31">
        <v>12.372400000000001</v>
      </c>
      <c r="D87" s="31">
        <v>12.168699999999999</v>
      </c>
    </row>
    <row r="88" spans="1:4" x14ac:dyDescent="0.2">
      <c r="A88" s="7" t="s">
        <v>78</v>
      </c>
      <c r="C88" s="31">
        <v>12.1584</v>
      </c>
      <c r="D88" s="31">
        <v>11.9764</v>
      </c>
    </row>
    <row r="90" spans="1:4" x14ac:dyDescent="0.2">
      <c r="A90" s="14" t="s">
        <v>40</v>
      </c>
    </row>
    <row r="91" spans="1:4" x14ac:dyDescent="0.2">
      <c r="A91" s="99" t="s">
        <v>58</v>
      </c>
      <c r="B91" s="100"/>
      <c r="C91" s="34" t="s">
        <v>59</v>
      </c>
    </row>
    <row r="92" spans="1:4" x14ac:dyDescent="0.2">
      <c r="A92" s="95" t="s">
        <v>75</v>
      </c>
      <c r="B92" s="96"/>
      <c r="C92" s="35">
        <v>0.24</v>
      </c>
    </row>
    <row r="93" spans="1:4" x14ac:dyDescent="0.2">
      <c r="A93" s="95" t="s">
        <v>76</v>
      </c>
      <c r="B93" s="96"/>
      <c r="C93" s="35">
        <v>0.41</v>
      </c>
    </row>
    <row r="94" spans="1:4" x14ac:dyDescent="0.2">
      <c r="A94" s="95" t="s">
        <v>77</v>
      </c>
      <c r="B94" s="96"/>
      <c r="C94" s="35">
        <v>0.44500000000000001</v>
      </c>
    </row>
    <row r="95" spans="1:4" x14ac:dyDescent="0.2">
      <c r="A95" s="95" t="s">
        <v>78</v>
      </c>
      <c r="B95" s="96"/>
      <c r="C95" s="35">
        <v>0.42</v>
      </c>
    </row>
    <row r="96" spans="1:4" x14ac:dyDescent="0.2">
      <c r="A96" s="7" t="s">
        <v>60</v>
      </c>
    </row>
    <row r="97" spans="1:9" x14ac:dyDescent="0.2">
      <c r="A97" s="7" t="s">
        <v>39</v>
      </c>
    </row>
    <row r="99" spans="1:9" x14ac:dyDescent="0.2">
      <c r="A99" s="14" t="s">
        <v>226</v>
      </c>
      <c r="D99" s="62" t="s">
        <v>227</v>
      </c>
    </row>
    <row r="101" spans="1:9" x14ac:dyDescent="0.2">
      <c r="A101" s="14" t="s">
        <v>228</v>
      </c>
      <c r="D101" s="32">
        <f>ABS(+H58+H62)</f>
        <v>34.78969201266753</v>
      </c>
    </row>
    <row r="103" spans="1:9" x14ac:dyDescent="0.2">
      <c r="A103" s="14" t="s">
        <v>229</v>
      </c>
      <c r="D103" s="49">
        <v>2.3357930957341599</v>
      </c>
    </row>
    <row r="105" spans="1:9" x14ac:dyDescent="0.2">
      <c r="A105" s="14" t="s">
        <v>230</v>
      </c>
      <c r="D105" s="32">
        <v>1.8396290853880699</v>
      </c>
      <c r="E105" s="10" t="s">
        <v>42</v>
      </c>
    </row>
    <row r="107" spans="1:9" x14ac:dyDescent="0.2">
      <c r="A107" s="14" t="s">
        <v>231</v>
      </c>
      <c r="D107" s="30" t="s">
        <v>41</v>
      </c>
    </row>
    <row r="109" spans="1:9" x14ac:dyDescent="0.2">
      <c r="A109" s="14" t="s">
        <v>773</v>
      </c>
      <c r="F109" s="10"/>
      <c r="H109" s="10"/>
      <c r="I109" s="10"/>
    </row>
    <row r="110" spans="1:9" x14ac:dyDescent="0.2">
      <c r="A110" s="50"/>
      <c r="F110" s="10"/>
      <c r="H110" s="10"/>
      <c r="I110" s="10"/>
    </row>
    <row r="111" spans="1:9" x14ac:dyDescent="0.2">
      <c r="A111" s="51" t="s">
        <v>775</v>
      </c>
      <c r="F111" s="10"/>
      <c r="H111" s="10"/>
      <c r="I111" s="10"/>
    </row>
    <row r="112" spans="1:9" x14ac:dyDescent="0.2">
      <c r="A112" s="52"/>
      <c r="F112" s="10"/>
      <c r="H112" s="10"/>
      <c r="I112" s="10"/>
    </row>
    <row r="113" spans="1:9" x14ac:dyDescent="0.2">
      <c r="A113" s="53"/>
      <c r="F113" s="10"/>
      <c r="H113" s="10"/>
      <c r="I113" s="10"/>
    </row>
    <row r="114" spans="1:9" x14ac:dyDescent="0.2">
      <c r="A114" s="53"/>
      <c r="F114" s="10"/>
      <c r="H114" s="10"/>
      <c r="I114" s="10"/>
    </row>
    <row r="115" spans="1:9" x14ac:dyDescent="0.2">
      <c r="A115" s="53"/>
      <c r="F115" s="10"/>
      <c r="H115" s="10"/>
      <c r="I115" s="10"/>
    </row>
    <row r="116" spans="1:9" x14ac:dyDescent="0.2">
      <c r="A116" s="53"/>
      <c r="F116" s="10"/>
      <c r="H116" s="10"/>
      <c r="I116" s="10"/>
    </row>
    <row r="117" spans="1:9" x14ac:dyDescent="0.2">
      <c r="A117" s="53"/>
      <c r="F117" s="10"/>
      <c r="H117" s="10"/>
      <c r="I117" s="10"/>
    </row>
    <row r="118" spans="1:9" x14ac:dyDescent="0.2">
      <c r="A118" s="53"/>
      <c r="F118" s="10"/>
      <c r="H118" s="10"/>
      <c r="I118" s="10"/>
    </row>
    <row r="119" spans="1:9" x14ac:dyDescent="0.2">
      <c r="A119" s="53"/>
      <c r="F119" s="10"/>
      <c r="H119" s="10"/>
      <c r="I119" s="10"/>
    </row>
    <row r="120" spans="1:9" x14ac:dyDescent="0.2">
      <c r="A120" s="53"/>
      <c r="F120" s="10"/>
      <c r="H120" s="10"/>
      <c r="I120" s="10"/>
    </row>
    <row r="121" spans="1:9" x14ac:dyDescent="0.2">
      <c r="A121" s="53"/>
      <c r="F121" s="10"/>
      <c r="H121" s="10"/>
      <c r="I121" s="10"/>
    </row>
    <row r="122" spans="1:9" x14ac:dyDescent="0.2">
      <c r="A122" s="53"/>
      <c r="F122" s="10"/>
      <c r="H122" s="10"/>
      <c r="I122" s="10"/>
    </row>
    <row r="123" spans="1:9" x14ac:dyDescent="0.2">
      <c r="A123" s="53"/>
      <c r="F123" s="10"/>
      <c r="H123" s="10"/>
      <c r="I123" s="10"/>
    </row>
    <row r="124" spans="1:9" x14ac:dyDescent="0.2">
      <c r="A124" s="51" t="s">
        <v>774</v>
      </c>
      <c r="F124" s="10"/>
      <c r="H124" s="10"/>
      <c r="I124" s="10"/>
    </row>
    <row r="125" spans="1:9" x14ac:dyDescent="0.2">
      <c r="A125" s="53"/>
      <c r="F125" s="10"/>
      <c r="H125" s="10"/>
      <c r="I125" s="10"/>
    </row>
    <row r="126" spans="1:9" x14ac:dyDescent="0.2">
      <c r="A126" s="51" t="s">
        <v>776</v>
      </c>
      <c r="F126" s="10"/>
      <c r="H126" s="10"/>
      <c r="I126" s="10"/>
    </row>
    <row r="127" spans="1:9" x14ac:dyDescent="0.2">
      <c r="A127" s="53"/>
      <c r="F127" s="10"/>
      <c r="H127" s="10"/>
      <c r="I127" s="10"/>
    </row>
    <row r="128" spans="1:9" x14ac:dyDescent="0.2">
      <c r="A128" s="53"/>
      <c r="F128" s="10"/>
      <c r="H128" s="10"/>
      <c r="I128" s="10"/>
    </row>
    <row r="129" spans="1:9" x14ac:dyDescent="0.2">
      <c r="A129" s="53"/>
      <c r="F129" s="10"/>
      <c r="H129" s="10"/>
      <c r="I129" s="10"/>
    </row>
    <row r="130" spans="1:9" x14ac:dyDescent="0.2">
      <c r="A130" s="53"/>
      <c r="F130" s="10"/>
      <c r="H130" s="10"/>
      <c r="I130" s="10"/>
    </row>
    <row r="131" spans="1:9" x14ac:dyDescent="0.2">
      <c r="A131" s="53"/>
      <c r="F131" s="10"/>
      <c r="H131" s="10"/>
      <c r="I131" s="10"/>
    </row>
    <row r="132" spans="1:9" x14ac:dyDescent="0.2">
      <c r="A132" s="53"/>
      <c r="F132" s="10"/>
      <c r="H132" s="10"/>
      <c r="I132" s="10"/>
    </row>
    <row r="133" spans="1:9" x14ac:dyDescent="0.2">
      <c r="A133" s="53"/>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F140" s="10"/>
      <c r="H140" s="10"/>
      <c r="I140" s="10"/>
    </row>
    <row r="141" spans="1:9" x14ac:dyDescent="0.2">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F444" s="10"/>
      <c r="H444" s="10"/>
      <c r="I444" s="10"/>
    </row>
    <row r="445" spans="6:9" x14ac:dyDescent="0.2">
      <c r="F445" s="10"/>
      <c r="H445" s="10"/>
      <c r="I445" s="10"/>
    </row>
    <row r="446" spans="6:9" x14ac:dyDescent="0.2">
      <c r="G446" s="11"/>
      <c r="H446" s="11"/>
      <c r="I446" s="11"/>
    </row>
    <row r="447" spans="6:9" x14ac:dyDescent="0.2">
      <c r="G447" s="11"/>
      <c r="H447" s="11"/>
      <c r="I447" s="11"/>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1"/>
    </row>
    <row r="853" spans="7:9" x14ac:dyDescent="0.2">
      <c r="G853" s="11"/>
      <c r="H853" s="11"/>
      <c r="I853" s="11"/>
    </row>
    <row r="854" spans="7:9" x14ac:dyDescent="0.2">
      <c r="G854" s="11"/>
      <c r="H854" s="11"/>
      <c r="I854" s="10"/>
    </row>
    <row r="855" spans="7:9" x14ac:dyDescent="0.2">
      <c r="G855" s="11"/>
      <c r="H855" s="11"/>
      <c r="I855" s="10"/>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row r="954" spans="7:9" x14ac:dyDescent="0.2">
      <c r="G954" s="11"/>
      <c r="H954" s="11"/>
      <c r="I954" s="10"/>
    </row>
    <row r="955" spans="7:9" x14ac:dyDescent="0.2">
      <c r="G955" s="11"/>
      <c r="H955" s="11"/>
      <c r="I955" s="10"/>
    </row>
  </sheetData>
  <mergeCells count="6">
    <mergeCell ref="A1:I1"/>
    <mergeCell ref="A95:B95"/>
    <mergeCell ref="A91:B91"/>
    <mergeCell ref="A92:B92"/>
    <mergeCell ref="A93:B93"/>
    <mergeCell ref="A94:B94"/>
  </mergeCells>
  <conditionalFormatting sqref="F2:F3 F5:F108">
    <cfRule type="cellIs" dxfId="65" priority="1" stopIfTrue="1" operator="between">
      <formula>0.009</formula>
      <formula>-0.009</formula>
    </cfRule>
  </conditionalFormatting>
  <pageMargins left="0.7" right="0.7" top="0.75" bottom="0.75" header="0.3" footer="0.3"/>
  <pageSetup paperSize="9" scale="40" orientation="portrait" r:id="rId1"/>
  <headerFooter>
    <oddFooter>&amp;C&amp;1#&amp;"Calibri"&amp;10&amp;K000000PUBLIC</oddFooter>
    <evenFooter>&amp;LPUBLIC</evenFooter>
    <firstFooter>&amp;LPUBLIC</firstFooter>
  </headerFooter>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7"/>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0.7109375" style="7" bestFit="1" customWidth="1"/>
    <col min="3" max="3" width="35.42578125" style="7" bestFit="1" customWidth="1"/>
    <col min="4" max="4" width="15.42578125" style="7" bestFit="1" customWidth="1"/>
    <col min="5" max="5" width="23" style="10" customWidth="1"/>
    <col min="6" max="6" width="13.5703125" style="11" bestFit="1" customWidth="1"/>
    <col min="7" max="7" width="9.28515625" style="10" customWidth="1"/>
    <col min="8" max="16384" width="9.28515625" style="7"/>
  </cols>
  <sheetData>
    <row r="1" spans="1:7" s="1" customFormat="1" ht="15" x14ac:dyDescent="0.2">
      <c r="A1" s="97" t="s">
        <v>9</v>
      </c>
      <c r="B1" s="98"/>
      <c r="C1" s="98"/>
      <c r="D1" s="98"/>
      <c r="E1" s="98"/>
      <c r="F1" s="98"/>
      <c r="G1" s="9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4" t="s">
        <v>6</v>
      </c>
      <c r="F4" s="12" t="s">
        <v>3</v>
      </c>
      <c r="G4" s="54" t="s">
        <v>5</v>
      </c>
    </row>
    <row r="5" spans="1:7" x14ac:dyDescent="0.2">
      <c r="A5" s="16" t="s">
        <v>81</v>
      </c>
      <c r="B5" s="17"/>
      <c r="C5" s="17"/>
      <c r="D5" s="17"/>
      <c r="E5" s="18"/>
      <c r="F5" s="19"/>
      <c r="G5" s="18"/>
    </row>
    <row r="6" spans="1:7" x14ac:dyDescent="0.2">
      <c r="A6" s="20" t="s">
        <v>25</v>
      </c>
      <c r="B6" s="21"/>
      <c r="C6" s="21"/>
      <c r="D6" s="21"/>
      <c r="E6" s="22"/>
      <c r="F6" s="23"/>
      <c r="G6" s="22"/>
    </row>
    <row r="7" spans="1:7" x14ac:dyDescent="0.2">
      <c r="A7" s="21" t="s">
        <v>83</v>
      </c>
      <c r="B7" s="21" t="s">
        <v>82</v>
      </c>
      <c r="C7" s="21" t="s">
        <v>84</v>
      </c>
      <c r="D7" s="24">
        <v>541400</v>
      </c>
      <c r="E7" s="22">
        <v>8714.1036999999997</v>
      </c>
      <c r="F7" s="23">
        <v>6.42838174230672</v>
      </c>
      <c r="G7" s="22"/>
    </row>
    <row r="8" spans="1:7" x14ac:dyDescent="0.2">
      <c r="A8" s="21" t="s">
        <v>86</v>
      </c>
      <c r="B8" s="21" t="s">
        <v>85</v>
      </c>
      <c r="C8" s="21" t="s">
        <v>84</v>
      </c>
      <c r="D8" s="24">
        <v>812700</v>
      </c>
      <c r="E8" s="22">
        <v>7129.41075</v>
      </c>
      <c r="F8" s="23">
        <v>5.2593560366633296</v>
      </c>
      <c r="G8" s="22"/>
    </row>
    <row r="9" spans="1:7" x14ac:dyDescent="0.2">
      <c r="A9" s="21" t="s">
        <v>88</v>
      </c>
      <c r="B9" s="21" t="s">
        <v>87</v>
      </c>
      <c r="C9" s="21" t="s">
        <v>89</v>
      </c>
      <c r="D9" s="24">
        <v>425800</v>
      </c>
      <c r="E9" s="22">
        <v>6080.2111000000004</v>
      </c>
      <c r="F9" s="23">
        <v>4.4853629667742698</v>
      </c>
      <c r="G9" s="22"/>
    </row>
    <row r="10" spans="1:7" x14ac:dyDescent="0.2">
      <c r="A10" s="21" t="s">
        <v>91</v>
      </c>
      <c r="B10" s="21" t="s">
        <v>90</v>
      </c>
      <c r="C10" s="21" t="s">
        <v>92</v>
      </c>
      <c r="D10" s="24">
        <v>243300</v>
      </c>
      <c r="E10" s="22">
        <v>5265.4985999999999</v>
      </c>
      <c r="F10" s="23">
        <v>3.8843507295399302</v>
      </c>
      <c r="G10" s="22"/>
    </row>
    <row r="11" spans="1:7" x14ac:dyDescent="0.2">
      <c r="A11" s="21" t="s">
        <v>94</v>
      </c>
      <c r="B11" s="21" t="s">
        <v>93</v>
      </c>
      <c r="C11" s="21" t="s">
        <v>84</v>
      </c>
      <c r="D11" s="24">
        <v>505400</v>
      </c>
      <c r="E11" s="22">
        <v>4338.8590000000004</v>
      </c>
      <c r="F11" s="23">
        <v>3.20077003192459</v>
      </c>
      <c r="G11" s="22"/>
    </row>
    <row r="12" spans="1:7" x14ac:dyDescent="0.2">
      <c r="A12" s="21" t="s">
        <v>96</v>
      </c>
      <c r="B12" s="21" t="s">
        <v>95</v>
      </c>
      <c r="C12" s="21" t="s">
        <v>97</v>
      </c>
      <c r="D12" s="24">
        <v>422500</v>
      </c>
      <c r="E12" s="22">
        <v>3164.5250000000001</v>
      </c>
      <c r="F12" s="23">
        <v>2.3344655323614298</v>
      </c>
      <c r="G12" s="22"/>
    </row>
    <row r="13" spans="1:7" x14ac:dyDescent="0.2">
      <c r="A13" s="21" t="s">
        <v>99</v>
      </c>
      <c r="B13" s="21" t="s">
        <v>98</v>
      </c>
      <c r="C13" s="21" t="s">
        <v>100</v>
      </c>
      <c r="D13" s="24">
        <v>129000</v>
      </c>
      <c r="E13" s="22">
        <v>3007.0545000000002</v>
      </c>
      <c r="F13" s="23">
        <v>2.2182997714293098</v>
      </c>
      <c r="G13" s="22"/>
    </row>
    <row r="14" spans="1:7" x14ac:dyDescent="0.2">
      <c r="A14" s="21" t="s">
        <v>102</v>
      </c>
      <c r="B14" s="21" t="s">
        <v>101</v>
      </c>
      <c r="C14" s="21" t="s">
        <v>89</v>
      </c>
      <c r="D14" s="24">
        <v>269300</v>
      </c>
      <c r="E14" s="22">
        <v>2922.57825</v>
      </c>
      <c r="F14" s="23">
        <v>2.15598176353613</v>
      </c>
      <c r="G14" s="22"/>
    </row>
    <row r="15" spans="1:7" x14ac:dyDescent="0.2">
      <c r="A15" s="21" t="s">
        <v>104</v>
      </c>
      <c r="B15" s="21" t="s">
        <v>103</v>
      </c>
      <c r="C15" s="21" t="s">
        <v>84</v>
      </c>
      <c r="D15" s="24">
        <v>536000</v>
      </c>
      <c r="E15" s="22">
        <v>2807.3</v>
      </c>
      <c r="F15" s="23">
        <v>2.0709411646292</v>
      </c>
      <c r="G15" s="22"/>
    </row>
    <row r="16" spans="1:7" x14ac:dyDescent="0.2">
      <c r="A16" s="21" t="s">
        <v>106</v>
      </c>
      <c r="B16" s="21" t="s">
        <v>105</v>
      </c>
      <c r="C16" s="21" t="s">
        <v>107</v>
      </c>
      <c r="D16" s="24">
        <v>276400</v>
      </c>
      <c r="E16" s="22">
        <v>2717.2883999999999</v>
      </c>
      <c r="F16" s="23">
        <v>2.0045397370175699</v>
      </c>
      <c r="G16" s="22"/>
    </row>
    <row r="17" spans="1:7" x14ac:dyDescent="0.2">
      <c r="A17" s="21" t="s">
        <v>109</v>
      </c>
      <c r="B17" s="21" t="s">
        <v>108</v>
      </c>
      <c r="C17" s="21" t="s">
        <v>110</v>
      </c>
      <c r="D17" s="24">
        <v>607100</v>
      </c>
      <c r="E17" s="22">
        <v>2404.7231000000002</v>
      </c>
      <c r="F17" s="23">
        <v>1.7739607656198999</v>
      </c>
      <c r="G17" s="22"/>
    </row>
    <row r="18" spans="1:7" x14ac:dyDescent="0.2">
      <c r="A18" s="21" t="s">
        <v>112</v>
      </c>
      <c r="B18" s="21" t="s">
        <v>111</v>
      </c>
      <c r="C18" s="21" t="s">
        <v>113</v>
      </c>
      <c r="D18" s="24">
        <v>427400</v>
      </c>
      <c r="E18" s="22">
        <v>2328.9025999999999</v>
      </c>
      <c r="F18" s="23">
        <v>1.7180280920286299</v>
      </c>
      <c r="G18" s="22"/>
    </row>
    <row r="19" spans="1:7" x14ac:dyDescent="0.2">
      <c r="A19" s="21" t="s">
        <v>115</v>
      </c>
      <c r="B19" s="21" t="s">
        <v>114</v>
      </c>
      <c r="C19" s="21" t="s">
        <v>116</v>
      </c>
      <c r="D19" s="24">
        <v>1308500</v>
      </c>
      <c r="E19" s="22">
        <v>2291.1835000000001</v>
      </c>
      <c r="F19" s="23">
        <v>1.6902027663125501</v>
      </c>
      <c r="G19" s="22"/>
    </row>
    <row r="20" spans="1:7" x14ac:dyDescent="0.2">
      <c r="A20" s="21" t="s">
        <v>118</v>
      </c>
      <c r="B20" s="21" t="s">
        <v>117</v>
      </c>
      <c r="C20" s="21" t="s">
        <v>119</v>
      </c>
      <c r="D20" s="24">
        <v>2113611</v>
      </c>
      <c r="E20" s="22">
        <v>2222.4619670000002</v>
      </c>
      <c r="F20" s="23">
        <v>1.63950699044744</v>
      </c>
      <c r="G20" s="22"/>
    </row>
    <row r="21" spans="1:7" x14ac:dyDescent="0.2">
      <c r="A21" s="21" t="s">
        <v>121</v>
      </c>
      <c r="B21" s="21" t="s">
        <v>120</v>
      </c>
      <c r="C21" s="21" t="s">
        <v>122</v>
      </c>
      <c r="D21" s="24">
        <v>178300</v>
      </c>
      <c r="E21" s="22">
        <v>2171.8723</v>
      </c>
      <c r="F21" s="23">
        <v>1.60218706600218</v>
      </c>
      <c r="G21" s="22"/>
    </row>
    <row r="22" spans="1:7" x14ac:dyDescent="0.2">
      <c r="A22" s="21" t="s">
        <v>124</v>
      </c>
      <c r="B22" s="21" t="s">
        <v>123</v>
      </c>
      <c r="C22" s="21" t="s">
        <v>125</v>
      </c>
      <c r="D22" s="24">
        <v>25300</v>
      </c>
      <c r="E22" s="22">
        <v>1928.4039499999999</v>
      </c>
      <c r="F22" s="23">
        <v>1.42258081504953</v>
      </c>
      <c r="G22" s="22"/>
    </row>
    <row r="23" spans="1:7" x14ac:dyDescent="0.2">
      <c r="A23" s="21" t="s">
        <v>127</v>
      </c>
      <c r="B23" s="21" t="s">
        <v>126</v>
      </c>
      <c r="C23" s="21" t="s">
        <v>100</v>
      </c>
      <c r="D23" s="24">
        <v>803800</v>
      </c>
      <c r="E23" s="22">
        <v>1903.3984</v>
      </c>
      <c r="F23" s="23">
        <v>1.40413425684799</v>
      </c>
      <c r="G23" s="22"/>
    </row>
    <row r="24" spans="1:7" x14ac:dyDescent="0.2">
      <c r="A24" s="21" t="s">
        <v>131</v>
      </c>
      <c r="B24" s="21" t="s">
        <v>130</v>
      </c>
      <c r="C24" s="21" t="s">
        <v>132</v>
      </c>
      <c r="D24" s="24">
        <v>438700</v>
      </c>
      <c r="E24" s="22">
        <v>1846.0496000000001</v>
      </c>
      <c r="F24" s="23">
        <v>1.3618281297286601</v>
      </c>
      <c r="G24" s="22"/>
    </row>
    <row r="25" spans="1:7" x14ac:dyDescent="0.2">
      <c r="A25" s="21" t="s">
        <v>134</v>
      </c>
      <c r="B25" s="21" t="s">
        <v>133</v>
      </c>
      <c r="C25" s="21" t="s">
        <v>135</v>
      </c>
      <c r="D25" s="24">
        <v>241600</v>
      </c>
      <c r="E25" s="22">
        <v>1827.2208000000001</v>
      </c>
      <c r="F25" s="23">
        <v>1.34793815110131</v>
      </c>
      <c r="G25" s="22"/>
    </row>
    <row r="26" spans="1:7" x14ac:dyDescent="0.2">
      <c r="A26" s="21" t="s">
        <v>150</v>
      </c>
      <c r="B26" s="21" t="s">
        <v>149</v>
      </c>
      <c r="C26" s="21" t="s">
        <v>132</v>
      </c>
      <c r="D26" s="24">
        <v>21900</v>
      </c>
      <c r="E26" s="22">
        <v>1815.9808499999999</v>
      </c>
      <c r="F26" s="23">
        <v>1.3396464561832799</v>
      </c>
      <c r="G26" s="22"/>
    </row>
    <row r="27" spans="1:7" x14ac:dyDescent="0.2">
      <c r="A27" s="21" t="s">
        <v>137</v>
      </c>
      <c r="B27" s="21" t="s">
        <v>136</v>
      </c>
      <c r="C27" s="21" t="s">
        <v>84</v>
      </c>
      <c r="D27" s="24">
        <v>163500</v>
      </c>
      <c r="E27" s="22">
        <v>1746.09825</v>
      </c>
      <c r="F27" s="23">
        <v>1.2880941628653899</v>
      </c>
      <c r="G27" s="22"/>
    </row>
    <row r="28" spans="1:7" x14ac:dyDescent="0.2">
      <c r="A28" s="21" t="s">
        <v>139</v>
      </c>
      <c r="B28" s="21" t="s">
        <v>138</v>
      </c>
      <c r="C28" s="21" t="s">
        <v>140</v>
      </c>
      <c r="D28" s="24">
        <v>546100</v>
      </c>
      <c r="E28" s="22">
        <v>1600.0730000000001</v>
      </c>
      <c r="F28" s="23">
        <v>1.18037154636546</v>
      </c>
      <c r="G28" s="22"/>
    </row>
    <row r="29" spans="1:7" x14ac:dyDescent="0.2">
      <c r="A29" s="21" t="s">
        <v>142</v>
      </c>
      <c r="B29" s="21" t="s">
        <v>141</v>
      </c>
      <c r="C29" s="21" t="s">
        <v>143</v>
      </c>
      <c r="D29" s="24">
        <v>210400</v>
      </c>
      <c r="E29" s="22">
        <v>1557.3807999999999</v>
      </c>
      <c r="F29" s="23">
        <v>1.1488775719457001</v>
      </c>
      <c r="G29" s="22"/>
    </row>
    <row r="30" spans="1:7" x14ac:dyDescent="0.2">
      <c r="A30" s="21" t="s">
        <v>145</v>
      </c>
      <c r="B30" s="21" t="s">
        <v>144</v>
      </c>
      <c r="C30" s="21" t="s">
        <v>122</v>
      </c>
      <c r="D30" s="24">
        <v>321500</v>
      </c>
      <c r="E30" s="22">
        <v>1414.9214999999999</v>
      </c>
      <c r="F30" s="23">
        <v>1.0437855516221599</v>
      </c>
      <c r="G30" s="22"/>
    </row>
    <row r="31" spans="1:7" x14ac:dyDescent="0.2">
      <c r="A31" s="21" t="s">
        <v>129</v>
      </c>
      <c r="B31" s="21" t="s">
        <v>128</v>
      </c>
      <c r="C31" s="21" t="s">
        <v>89</v>
      </c>
      <c r="D31" s="24">
        <v>126800</v>
      </c>
      <c r="E31" s="22">
        <v>1397.1458</v>
      </c>
      <c r="F31" s="23">
        <v>1.03067244334727</v>
      </c>
      <c r="G31" s="22"/>
    </row>
    <row r="32" spans="1:7" x14ac:dyDescent="0.2">
      <c r="A32" s="21" t="s">
        <v>147</v>
      </c>
      <c r="B32" s="21" t="s">
        <v>146</v>
      </c>
      <c r="C32" s="21" t="s">
        <v>148</v>
      </c>
      <c r="D32" s="24">
        <v>310200</v>
      </c>
      <c r="E32" s="22">
        <v>1351.5414000000001</v>
      </c>
      <c r="F32" s="23">
        <v>0.99703014318405103</v>
      </c>
      <c r="G32" s="22"/>
    </row>
    <row r="33" spans="1:7" x14ac:dyDescent="0.2">
      <c r="A33" s="21" t="s">
        <v>162</v>
      </c>
      <c r="B33" s="21" t="s">
        <v>161</v>
      </c>
      <c r="C33" s="21" t="s">
        <v>163</v>
      </c>
      <c r="D33" s="24">
        <v>70000</v>
      </c>
      <c r="E33" s="22">
        <v>1323.7349999999999</v>
      </c>
      <c r="F33" s="23">
        <v>0.97651740197358305</v>
      </c>
      <c r="G33" s="22"/>
    </row>
    <row r="34" spans="1:7" x14ac:dyDescent="0.2">
      <c r="A34" s="21" t="s">
        <v>159</v>
      </c>
      <c r="B34" s="21" t="s">
        <v>158</v>
      </c>
      <c r="C34" s="21" t="s">
        <v>160</v>
      </c>
      <c r="D34" s="24">
        <v>192800</v>
      </c>
      <c r="E34" s="22">
        <v>1231.7991999999999</v>
      </c>
      <c r="F34" s="23">
        <v>0.908696494794758</v>
      </c>
      <c r="G34" s="22"/>
    </row>
    <row r="35" spans="1:7" x14ac:dyDescent="0.2">
      <c r="A35" s="21" t="s">
        <v>152</v>
      </c>
      <c r="B35" s="21" t="s">
        <v>151</v>
      </c>
      <c r="C35" s="21" t="s">
        <v>125</v>
      </c>
      <c r="D35" s="24">
        <v>343500</v>
      </c>
      <c r="E35" s="22">
        <v>1184.7315000000001</v>
      </c>
      <c r="F35" s="23">
        <v>0.87397472033017698</v>
      </c>
      <c r="G35" s="22"/>
    </row>
    <row r="36" spans="1:7" x14ac:dyDescent="0.2">
      <c r="A36" s="21" t="s">
        <v>154</v>
      </c>
      <c r="B36" s="21" t="s">
        <v>153</v>
      </c>
      <c r="C36" s="21" t="s">
        <v>155</v>
      </c>
      <c r="D36" s="24">
        <v>519500</v>
      </c>
      <c r="E36" s="22">
        <v>1113.5482500000001</v>
      </c>
      <c r="F36" s="23">
        <v>0.82146293938154602</v>
      </c>
      <c r="G36" s="22"/>
    </row>
    <row r="37" spans="1:7" x14ac:dyDescent="0.2">
      <c r="A37" s="21" t="s">
        <v>157</v>
      </c>
      <c r="B37" s="21" t="s">
        <v>156</v>
      </c>
      <c r="C37" s="21" t="s">
        <v>155</v>
      </c>
      <c r="D37" s="24">
        <v>2088000</v>
      </c>
      <c r="E37" s="22">
        <v>1064.8800000000001</v>
      </c>
      <c r="F37" s="23">
        <v>0.785560441488387</v>
      </c>
      <c r="G37" s="22"/>
    </row>
    <row r="38" spans="1:7" x14ac:dyDescent="0.2">
      <c r="A38" s="21" t="s">
        <v>165</v>
      </c>
      <c r="B38" s="21" t="s">
        <v>164</v>
      </c>
      <c r="C38" s="21" t="s">
        <v>166</v>
      </c>
      <c r="D38" s="24">
        <v>38000</v>
      </c>
      <c r="E38" s="22">
        <v>1037.818</v>
      </c>
      <c r="F38" s="23">
        <v>0.76559684308522502</v>
      </c>
      <c r="G38" s="22"/>
    </row>
    <row r="39" spans="1:7" x14ac:dyDescent="0.2">
      <c r="A39" s="21" t="s">
        <v>168</v>
      </c>
      <c r="B39" s="21" t="s">
        <v>167</v>
      </c>
      <c r="C39" s="21" t="s">
        <v>169</v>
      </c>
      <c r="D39" s="24">
        <v>513400</v>
      </c>
      <c r="E39" s="22">
        <v>978.02700000000004</v>
      </c>
      <c r="F39" s="23">
        <v>0.72148910854515302</v>
      </c>
      <c r="G39" s="22"/>
    </row>
    <row r="40" spans="1:7" x14ac:dyDescent="0.2">
      <c r="A40" s="21" t="s">
        <v>173</v>
      </c>
      <c r="B40" s="21" t="s">
        <v>172</v>
      </c>
      <c r="C40" s="21" t="s">
        <v>174</v>
      </c>
      <c r="D40" s="24">
        <v>63400</v>
      </c>
      <c r="E40" s="22">
        <v>961.46100000000001</v>
      </c>
      <c r="F40" s="23">
        <v>0.709268394217063</v>
      </c>
      <c r="G40" s="22"/>
    </row>
    <row r="41" spans="1:7" x14ac:dyDescent="0.2">
      <c r="A41" s="21" t="s">
        <v>171</v>
      </c>
      <c r="B41" s="21" t="s">
        <v>170</v>
      </c>
      <c r="C41" s="21" t="s">
        <v>107</v>
      </c>
      <c r="D41" s="24">
        <v>60700</v>
      </c>
      <c r="E41" s="22">
        <v>933.05005000000006</v>
      </c>
      <c r="F41" s="23">
        <v>0.68830967734276305</v>
      </c>
      <c r="G41" s="22"/>
    </row>
    <row r="42" spans="1:7" x14ac:dyDescent="0.2">
      <c r="A42" s="21" t="s">
        <v>176</v>
      </c>
      <c r="B42" s="21" t="s">
        <v>175</v>
      </c>
      <c r="C42" s="21" t="s">
        <v>140</v>
      </c>
      <c r="D42" s="24">
        <v>236200</v>
      </c>
      <c r="E42" s="22">
        <v>913.62159999999994</v>
      </c>
      <c r="F42" s="23">
        <v>0.67397733777451596</v>
      </c>
      <c r="G42" s="22"/>
    </row>
    <row r="43" spans="1:7" x14ac:dyDescent="0.2">
      <c r="A43" s="21" t="s">
        <v>182</v>
      </c>
      <c r="B43" s="21" t="s">
        <v>181</v>
      </c>
      <c r="C43" s="21" t="s">
        <v>183</v>
      </c>
      <c r="D43" s="24">
        <v>71800</v>
      </c>
      <c r="E43" s="22">
        <v>896.27940000000001</v>
      </c>
      <c r="F43" s="23">
        <v>0.66118402182494396</v>
      </c>
      <c r="G43" s="22"/>
    </row>
    <row r="44" spans="1:7" x14ac:dyDescent="0.2">
      <c r="A44" s="21" t="s">
        <v>178</v>
      </c>
      <c r="B44" s="21" t="s">
        <v>177</v>
      </c>
      <c r="C44" s="21" t="s">
        <v>125</v>
      </c>
      <c r="D44" s="24">
        <v>45197</v>
      </c>
      <c r="E44" s="22">
        <v>889.58995249999998</v>
      </c>
      <c r="F44" s="23">
        <v>0.65624922604380997</v>
      </c>
      <c r="G44" s="22"/>
    </row>
    <row r="45" spans="1:7" x14ac:dyDescent="0.2">
      <c r="A45" s="21" t="s">
        <v>180</v>
      </c>
      <c r="B45" s="21" t="s">
        <v>179</v>
      </c>
      <c r="C45" s="21" t="s">
        <v>107</v>
      </c>
      <c r="D45" s="24">
        <v>98700</v>
      </c>
      <c r="E45" s="22">
        <v>888.79349999999999</v>
      </c>
      <c r="F45" s="23">
        <v>0.655661684182263</v>
      </c>
      <c r="G45" s="22"/>
    </row>
    <row r="46" spans="1:7" x14ac:dyDescent="0.2">
      <c r="A46" s="21" t="s">
        <v>185</v>
      </c>
      <c r="B46" s="21" t="s">
        <v>184</v>
      </c>
      <c r="C46" s="21" t="s">
        <v>186</v>
      </c>
      <c r="D46" s="24">
        <v>39600</v>
      </c>
      <c r="E46" s="22">
        <v>886.82219999999995</v>
      </c>
      <c r="F46" s="23">
        <v>0.65420745901294297</v>
      </c>
      <c r="G46" s="22"/>
    </row>
    <row r="47" spans="1:7" x14ac:dyDescent="0.2">
      <c r="A47" s="21" t="s">
        <v>194</v>
      </c>
      <c r="B47" s="21" t="s">
        <v>193</v>
      </c>
      <c r="C47" s="21" t="s">
        <v>135</v>
      </c>
      <c r="D47" s="24">
        <v>62100</v>
      </c>
      <c r="E47" s="22">
        <v>884.58344999999997</v>
      </c>
      <c r="F47" s="23">
        <v>0.65255593636402198</v>
      </c>
      <c r="G47" s="22"/>
    </row>
    <row r="48" spans="1:7" x14ac:dyDescent="0.2">
      <c r="A48" s="21" t="s">
        <v>188</v>
      </c>
      <c r="B48" s="21" t="s">
        <v>187</v>
      </c>
      <c r="C48" s="21" t="s">
        <v>122</v>
      </c>
      <c r="D48" s="24">
        <v>128700</v>
      </c>
      <c r="E48" s="22">
        <v>879.47145</v>
      </c>
      <c r="F48" s="23">
        <v>0.64878482133050797</v>
      </c>
      <c r="G48" s="22"/>
    </row>
    <row r="49" spans="1:9" x14ac:dyDescent="0.2">
      <c r="A49" s="21" t="s">
        <v>190</v>
      </c>
      <c r="B49" s="21" t="s">
        <v>189</v>
      </c>
      <c r="C49" s="21" t="s">
        <v>140</v>
      </c>
      <c r="D49" s="24">
        <v>106300</v>
      </c>
      <c r="E49" s="22">
        <v>869.79975000000002</v>
      </c>
      <c r="F49" s="23">
        <v>0.64165002217760503</v>
      </c>
      <c r="G49" s="22"/>
    </row>
    <row r="50" spans="1:9" x14ac:dyDescent="0.2">
      <c r="A50" s="21" t="s">
        <v>198</v>
      </c>
      <c r="B50" s="21" t="s">
        <v>197</v>
      </c>
      <c r="C50" s="21" t="s">
        <v>199</v>
      </c>
      <c r="D50" s="24">
        <v>78700</v>
      </c>
      <c r="E50" s="22">
        <v>776.84770000000003</v>
      </c>
      <c r="F50" s="23">
        <v>0.57307942883821394</v>
      </c>
      <c r="G50" s="22"/>
    </row>
    <row r="51" spans="1:9" x14ac:dyDescent="0.2">
      <c r="A51" s="21" t="s">
        <v>192</v>
      </c>
      <c r="B51" s="21" t="s">
        <v>191</v>
      </c>
      <c r="C51" s="21" t="s">
        <v>125</v>
      </c>
      <c r="D51" s="24">
        <v>40000</v>
      </c>
      <c r="E51" s="22">
        <v>666.88</v>
      </c>
      <c r="F51" s="23">
        <v>0.49195641501368698</v>
      </c>
      <c r="G51" s="22"/>
    </row>
    <row r="52" spans="1:9" x14ac:dyDescent="0.2">
      <c r="A52" s="21" t="s">
        <v>196</v>
      </c>
      <c r="B52" s="21" t="s">
        <v>195</v>
      </c>
      <c r="C52" s="21" t="s">
        <v>132</v>
      </c>
      <c r="D52" s="24">
        <v>15900</v>
      </c>
      <c r="E52" s="22">
        <v>468.86714999999998</v>
      </c>
      <c r="F52" s="23">
        <v>0.34588262090883598</v>
      </c>
      <c r="G52" s="22"/>
    </row>
    <row r="53" spans="1:9" x14ac:dyDescent="0.2">
      <c r="A53" s="21" t="s">
        <v>233</v>
      </c>
      <c r="B53" s="21" t="s">
        <v>232</v>
      </c>
      <c r="C53" s="21" t="s">
        <v>140</v>
      </c>
      <c r="D53" s="24">
        <v>42252</v>
      </c>
      <c r="E53" s="22">
        <v>206.548902</v>
      </c>
      <c r="F53" s="23">
        <v>0.152370827364643</v>
      </c>
      <c r="G53" s="22"/>
    </row>
    <row r="54" spans="1:9" x14ac:dyDescent="0.2">
      <c r="A54" s="20" t="s">
        <v>26</v>
      </c>
      <c r="B54" s="20"/>
      <c r="C54" s="20"/>
      <c r="D54" s="20"/>
      <c r="E54" s="25">
        <f>SUM(E7:E53)</f>
        <v>95011.342171500015</v>
      </c>
      <c r="F54" s="26">
        <f>SUM(F7:F53)</f>
        <v>70.089730206828619</v>
      </c>
      <c r="G54" s="25"/>
      <c r="H54" s="14"/>
      <c r="I54" s="14"/>
    </row>
    <row r="55" spans="1:9" x14ac:dyDescent="0.2">
      <c r="A55" s="21"/>
      <c r="B55" s="21"/>
      <c r="C55" s="21"/>
      <c r="D55" s="21"/>
      <c r="E55" s="22"/>
      <c r="F55" s="23"/>
      <c r="G55" s="22"/>
    </row>
    <row r="56" spans="1:9" x14ac:dyDescent="0.2">
      <c r="A56" s="20" t="s">
        <v>1165</v>
      </c>
      <c r="B56" s="21"/>
      <c r="C56" s="21"/>
      <c r="D56" s="21"/>
      <c r="E56" s="22"/>
      <c r="F56" s="23"/>
      <c r="G56" s="22"/>
    </row>
    <row r="57" spans="1:9" x14ac:dyDescent="0.2">
      <c r="A57" s="21"/>
      <c r="B57" s="21" t="s">
        <v>234</v>
      </c>
      <c r="C57" s="21" t="s">
        <v>143</v>
      </c>
      <c r="D57" s="24">
        <v>27500</v>
      </c>
      <c r="E57" s="22">
        <v>2.7499999999999998E-3</v>
      </c>
      <c r="F57" s="23">
        <v>2.0286710371995601E-6</v>
      </c>
      <c r="G57" s="22"/>
    </row>
    <row r="58" spans="1:9" x14ac:dyDescent="0.2">
      <c r="A58" s="21" t="s">
        <v>236</v>
      </c>
      <c r="B58" s="21" t="s">
        <v>235</v>
      </c>
      <c r="C58" s="21" t="s">
        <v>199</v>
      </c>
      <c r="D58" s="24">
        <v>27000</v>
      </c>
      <c r="E58" s="22">
        <v>2.7000000000000001E-3</v>
      </c>
      <c r="F58" s="23">
        <v>1.9917861092504698E-6</v>
      </c>
      <c r="G58" s="22"/>
    </row>
    <row r="59" spans="1:9" x14ac:dyDescent="0.2">
      <c r="A59" s="20" t="s">
        <v>26</v>
      </c>
      <c r="B59" s="20"/>
      <c r="C59" s="20"/>
      <c r="D59" s="20"/>
      <c r="E59" s="25">
        <f>SUM(E56:E58)</f>
        <v>5.45E-3</v>
      </c>
      <c r="F59" s="26">
        <f>SUM(F56:F58)</f>
        <v>4.0204571464500304E-6</v>
      </c>
      <c r="G59" s="25"/>
      <c r="H59" s="14"/>
      <c r="I59" s="14"/>
    </row>
    <row r="60" spans="1:9" x14ac:dyDescent="0.2">
      <c r="A60" s="21"/>
      <c r="B60" s="21"/>
      <c r="C60" s="21"/>
      <c r="D60" s="21"/>
      <c r="E60" s="22"/>
      <c r="F60" s="23"/>
      <c r="G60" s="22"/>
    </row>
    <row r="61" spans="1:9" x14ac:dyDescent="0.2">
      <c r="A61" s="20" t="s">
        <v>208</v>
      </c>
      <c r="B61" s="21"/>
      <c r="C61" s="21"/>
      <c r="D61" s="21"/>
      <c r="E61" s="22"/>
      <c r="F61" s="23"/>
      <c r="G61" s="22"/>
    </row>
    <row r="62" spans="1:9" x14ac:dyDescent="0.2">
      <c r="A62" s="21" t="s">
        <v>210</v>
      </c>
      <c r="B62" s="21" t="s">
        <v>209</v>
      </c>
      <c r="C62" s="21" t="s">
        <v>199</v>
      </c>
      <c r="D62" s="24">
        <v>19500</v>
      </c>
      <c r="E62" s="22">
        <v>958.67699560000005</v>
      </c>
      <c r="F62" s="23">
        <v>0.70721463818298402</v>
      </c>
      <c r="G62" s="22"/>
    </row>
    <row r="63" spans="1:9" x14ac:dyDescent="0.2">
      <c r="A63" s="20" t="s">
        <v>26</v>
      </c>
      <c r="B63" s="20"/>
      <c r="C63" s="20"/>
      <c r="D63" s="20"/>
      <c r="E63" s="25">
        <f>SUM(E61:E62)</f>
        <v>958.67699560000005</v>
      </c>
      <c r="F63" s="26">
        <f>SUM(F61:F62)</f>
        <v>0.70721463818298402</v>
      </c>
      <c r="G63" s="25"/>
      <c r="H63" s="14"/>
      <c r="I63" s="14"/>
    </row>
    <row r="64" spans="1:9" x14ac:dyDescent="0.2">
      <c r="A64" s="21"/>
      <c r="B64" s="21"/>
      <c r="C64" s="21"/>
      <c r="D64" s="21"/>
      <c r="E64" s="22"/>
      <c r="F64" s="23"/>
      <c r="G64" s="22"/>
    </row>
    <row r="65" spans="1:9" x14ac:dyDescent="0.2">
      <c r="A65" s="20" t="s">
        <v>24</v>
      </c>
      <c r="B65" s="21"/>
      <c r="C65" s="21"/>
      <c r="D65" s="21"/>
      <c r="E65" s="22"/>
      <c r="F65" s="23"/>
      <c r="G65" s="22"/>
    </row>
    <row r="66" spans="1:9" x14ac:dyDescent="0.2">
      <c r="A66" s="20" t="s">
        <v>25</v>
      </c>
      <c r="B66" s="21"/>
      <c r="C66" s="21"/>
      <c r="D66" s="21"/>
      <c r="E66" s="22"/>
      <c r="F66" s="23"/>
      <c r="G66" s="22"/>
    </row>
    <row r="67" spans="1:9" x14ac:dyDescent="0.2">
      <c r="A67" s="21" t="s">
        <v>238</v>
      </c>
      <c r="B67" s="21" t="s">
        <v>237</v>
      </c>
      <c r="C67" s="21" t="s">
        <v>74</v>
      </c>
      <c r="D67" s="24">
        <v>200</v>
      </c>
      <c r="E67" s="22">
        <v>2082.3856437999998</v>
      </c>
      <c r="F67" s="23">
        <v>1.5361728886753501</v>
      </c>
      <c r="G67" s="22">
        <v>8.0607000000000006</v>
      </c>
    </row>
    <row r="68" spans="1:9" x14ac:dyDescent="0.2">
      <c r="A68" s="21" t="s">
        <v>240</v>
      </c>
      <c r="B68" s="21" t="s">
        <v>239</v>
      </c>
      <c r="C68" s="21" t="s">
        <v>74</v>
      </c>
      <c r="D68" s="24">
        <v>150</v>
      </c>
      <c r="E68" s="22">
        <v>1574.9522055</v>
      </c>
      <c r="F68" s="23">
        <v>1.1618399724623301</v>
      </c>
      <c r="G68" s="22">
        <v>7.9749999999999996</v>
      </c>
    </row>
    <row r="69" spans="1:9" x14ac:dyDescent="0.2">
      <c r="A69" s="20" t="s">
        <v>26</v>
      </c>
      <c r="B69" s="20"/>
      <c r="C69" s="20"/>
      <c r="D69" s="20"/>
      <c r="E69" s="25">
        <f>SUM(E66:E68)</f>
        <v>3657.3378493</v>
      </c>
      <c r="F69" s="26">
        <f>SUM(F66:F68)</f>
        <v>2.6980128611376801</v>
      </c>
      <c r="G69" s="25"/>
      <c r="H69" s="14"/>
      <c r="I69" s="14"/>
    </row>
    <row r="70" spans="1:9" x14ac:dyDescent="0.2">
      <c r="A70" s="21"/>
      <c r="B70" s="21"/>
      <c r="C70" s="21"/>
      <c r="D70" s="21"/>
      <c r="E70" s="22"/>
      <c r="F70" s="23"/>
      <c r="G70" s="22"/>
    </row>
    <row r="71" spans="1:9" x14ac:dyDescent="0.2">
      <c r="A71" s="20" t="s">
        <v>44</v>
      </c>
      <c r="B71" s="21"/>
      <c r="C71" s="21"/>
      <c r="D71" s="21"/>
      <c r="E71" s="22"/>
      <c r="F71" s="23"/>
      <c r="G71" s="22"/>
    </row>
    <row r="72" spans="1:9" x14ac:dyDescent="0.2">
      <c r="A72" s="20" t="s">
        <v>54</v>
      </c>
      <c r="B72" s="21"/>
      <c r="C72" s="21"/>
      <c r="D72" s="21"/>
      <c r="E72" s="22"/>
      <c r="F72" s="23"/>
      <c r="G72" s="22"/>
    </row>
    <row r="73" spans="1:9" x14ac:dyDescent="0.2">
      <c r="A73" s="21" t="s">
        <v>56</v>
      </c>
      <c r="B73" s="21" t="s">
        <v>55</v>
      </c>
      <c r="C73" s="21" t="s">
        <v>50</v>
      </c>
      <c r="D73" s="24">
        <v>700</v>
      </c>
      <c r="E73" s="22">
        <v>3373.4189999999999</v>
      </c>
      <c r="F73" s="23">
        <v>2.4885663351413401</v>
      </c>
      <c r="G73" s="22">
        <v>8.5601000000000003</v>
      </c>
    </row>
    <row r="74" spans="1:9" x14ac:dyDescent="0.2">
      <c r="A74" s="21" t="s">
        <v>80</v>
      </c>
      <c r="B74" s="21" t="s">
        <v>79</v>
      </c>
      <c r="C74" s="21" t="s">
        <v>50</v>
      </c>
      <c r="D74" s="24">
        <v>500</v>
      </c>
      <c r="E74" s="22">
        <v>2476.6849999999999</v>
      </c>
      <c r="F74" s="23">
        <v>1.8270469555514799</v>
      </c>
      <c r="G74" s="22">
        <v>7.47</v>
      </c>
    </row>
    <row r="75" spans="1:9" x14ac:dyDescent="0.2">
      <c r="A75" s="20" t="s">
        <v>26</v>
      </c>
      <c r="B75" s="20"/>
      <c r="C75" s="20"/>
      <c r="D75" s="20"/>
      <c r="E75" s="25">
        <f>SUM(E72:E74)</f>
        <v>5850.1039999999994</v>
      </c>
      <c r="F75" s="26">
        <f>SUM(F72:F74)</f>
        <v>4.31561329069282</v>
      </c>
      <c r="G75" s="25"/>
      <c r="H75" s="14"/>
      <c r="I75" s="14"/>
    </row>
    <row r="76" spans="1:9" x14ac:dyDescent="0.2">
      <c r="A76" s="21"/>
      <c r="B76" s="21"/>
      <c r="C76" s="21"/>
      <c r="D76" s="21"/>
      <c r="E76" s="22"/>
      <c r="F76" s="23"/>
      <c r="G76" s="22"/>
    </row>
    <row r="77" spans="1:9" x14ac:dyDescent="0.2">
      <c r="A77" s="20" t="s">
        <v>61</v>
      </c>
      <c r="B77" s="21"/>
      <c r="C77" s="21"/>
      <c r="D77" s="21"/>
      <c r="E77" s="22"/>
      <c r="F77" s="23"/>
      <c r="G77" s="22"/>
    </row>
    <row r="78" spans="1:9" x14ac:dyDescent="0.2">
      <c r="A78" s="21" t="s">
        <v>203</v>
      </c>
      <c r="B78" s="21" t="s">
        <v>202</v>
      </c>
      <c r="C78" s="21" t="s">
        <v>64</v>
      </c>
      <c r="D78" s="24">
        <v>10000000</v>
      </c>
      <c r="E78" s="22">
        <v>9749.2388888999994</v>
      </c>
      <c r="F78" s="23">
        <v>7.1919994795094597</v>
      </c>
      <c r="G78" s="22">
        <v>7.2103500737999999</v>
      </c>
    </row>
    <row r="79" spans="1:9" x14ac:dyDescent="0.2">
      <c r="A79" s="21" t="s">
        <v>65</v>
      </c>
      <c r="B79" s="21" t="s">
        <v>1158</v>
      </c>
      <c r="C79" s="21" t="s">
        <v>64</v>
      </c>
      <c r="D79" s="24">
        <v>7400000</v>
      </c>
      <c r="E79" s="22">
        <v>7292.6535444000001</v>
      </c>
      <c r="F79" s="23">
        <v>5.3797800108563498</v>
      </c>
      <c r="G79" s="22">
        <v>7.2816996864499997</v>
      </c>
    </row>
    <row r="80" spans="1:9" x14ac:dyDescent="0.2">
      <c r="A80" s="21" t="s">
        <v>63</v>
      </c>
      <c r="B80" s="21" t="s">
        <v>62</v>
      </c>
      <c r="C80" s="21" t="s">
        <v>64</v>
      </c>
      <c r="D80" s="24">
        <v>5000000</v>
      </c>
      <c r="E80" s="22">
        <v>4882.6522222000003</v>
      </c>
      <c r="F80" s="23">
        <v>3.6019255083255199</v>
      </c>
      <c r="G80" s="22">
        <v>7.3016954001125098</v>
      </c>
    </row>
    <row r="81" spans="1:9" x14ac:dyDescent="0.2">
      <c r="A81" s="21" t="s">
        <v>69</v>
      </c>
      <c r="B81" s="21" t="s">
        <v>68</v>
      </c>
      <c r="C81" s="21" t="s">
        <v>64</v>
      </c>
      <c r="D81" s="24">
        <v>4500000</v>
      </c>
      <c r="E81" s="22">
        <v>4624.5555000000004</v>
      </c>
      <c r="F81" s="23">
        <v>3.4115279282806998</v>
      </c>
      <c r="G81" s="22">
        <v>7.3099584512500098</v>
      </c>
    </row>
    <row r="82" spans="1:9" x14ac:dyDescent="0.2">
      <c r="A82" s="21" t="s">
        <v>205</v>
      </c>
      <c r="B82" s="21" t="s">
        <v>204</v>
      </c>
      <c r="C82" s="21" t="s">
        <v>64</v>
      </c>
      <c r="D82" s="24">
        <v>300000</v>
      </c>
      <c r="E82" s="22">
        <v>303.23520000000002</v>
      </c>
      <c r="F82" s="23">
        <v>0.22369617007251399</v>
      </c>
      <c r="G82" s="22">
        <v>7.2795245767999903</v>
      </c>
    </row>
    <row r="83" spans="1:9" x14ac:dyDescent="0.2">
      <c r="A83" s="21" t="s">
        <v>207</v>
      </c>
      <c r="B83" s="21" t="s">
        <v>206</v>
      </c>
      <c r="C83" s="21" t="s">
        <v>64</v>
      </c>
      <c r="D83" s="24">
        <v>100000</v>
      </c>
      <c r="E83" s="22">
        <v>101.3417</v>
      </c>
      <c r="F83" s="23">
        <v>7.4759626054751394E-2</v>
      </c>
      <c r="G83" s="22">
        <v>7.3523363320500099</v>
      </c>
    </row>
    <row r="84" spans="1:9" x14ac:dyDescent="0.2">
      <c r="A84" s="21" t="s">
        <v>67</v>
      </c>
      <c r="B84" s="21" t="s">
        <v>66</v>
      </c>
      <c r="C84" s="21" t="s">
        <v>64</v>
      </c>
      <c r="D84" s="24">
        <v>100000</v>
      </c>
      <c r="E84" s="22">
        <v>97.756500000000003</v>
      </c>
      <c r="F84" s="23">
        <v>7.2114829181090301E-2</v>
      </c>
      <c r="G84" s="22">
        <v>7.2211486161999998</v>
      </c>
    </row>
    <row r="85" spans="1:9" x14ac:dyDescent="0.2">
      <c r="A85" s="20" t="s">
        <v>26</v>
      </c>
      <c r="B85" s="20"/>
      <c r="C85" s="20"/>
      <c r="D85" s="20"/>
      <c r="E85" s="25">
        <f>SUM(E78:E84)</f>
        <v>27051.433555500003</v>
      </c>
      <c r="F85" s="26">
        <f>SUM(F78:F84)</f>
        <v>19.955803552280379</v>
      </c>
      <c r="G85" s="25"/>
      <c r="H85" s="14"/>
      <c r="I85" s="14"/>
    </row>
    <row r="86" spans="1:9" x14ac:dyDescent="0.2">
      <c r="A86" s="21"/>
      <c r="B86" s="21"/>
      <c r="C86" s="21"/>
      <c r="D86" s="21"/>
      <c r="E86" s="22"/>
      <c r="F86" s="23"/>
      <c r="G86" s="22"/>
    </row>
    <row r="87" spans="1:9" x14ac:dyDescent="0.2">
      <c r="A87" s="20" t="s">
        <v>29</v>
      </c>
      <c r="B87" s="20"/>
      <c r="C87" s="20"/>
      <c r="D87" s="20"/>
      <c r="E87" s="25">
        <f>E54+E59+E63+E69+E75+E85</f>
        <v>132528.90002190002</v>
      </c>
      <c r="F87" s="26">
        <f>F54+F59+F63+F69+F75+F85</f>
        <v>97.766378569579643</v>
      </c>
      <c r="G87" s="25"/>
      <c r="H87" s="14"/>
      <c r="I87" s="14"/>
    </row>
    <row r="88" spans="1:9" x14ac:dyDescent="0.2">
      <c r="A88" s="20"/>
      <c r="B88" s="20"/>
      <c r="C88" s="20"/>
      <c r="D88" s="20"/>
      <c r="E88" s="25"/>
      <c r="F88" s="26"/>
      <c r="G88" s="25"/>
      <c r="H88" s="14"/>
      <c r="I88" s="14"/>
    </row>
    <row r="89" spans="1:9" x14ac:dyDescent="0.2">
      <c r="A89" s="20" t="s">
        <v>31</v>
      </c>
      <c r="B89" s="20"/>
      <c r="C89" s="20"/>
      <c r="D89" s="20"/>
      <c r="E89" s="25">
        <f>E91-(E54+E59+E63+E69+E75+E85)</f>
        <v>3027.8240389999701</v>
      </c>
      <c r="F89" s="26">
        <f>F91-(F54+F59+F63+F69+F75+F85)</f>
        <v>2.2336214304203565</v>
      </c>
      <c r="G89" s="25"/>
      <c r="H89" s="14"/>
      <c r="I89" s="14"/>
    </row>
    <row r="90" spans="1:9" x14ac:dyDescent="0.2">
      <c r="A90" s="20"/>
      <c r="B90" s="20"/>
      <c r="C90" s="20"/>
      <c r="D90" s="20"/>
      <c r="E90" s="25"/>
      <c r="F90" s="26"/>
      <c r="G90" s="25"/>
      <c r="H90" s="14"/>
      <c r="I90" s="14"/>
    </row>
    <row r="91" spans="1:9" x14ac:dyDescent="0.2">
      <c r="A91" s="27" t="s">
        <v>30</v>
      </c>
      <c r="B91" s="27"/>
      <c r="C91" s="27"/>
      <c r="D91" s="27"/>
      <c r="E91" s="28">
        <v>135556.72406089999</v>
      </c>
      <c r="F91" s="29">
        <v>100</v>
      </c>
      <c r="G91" s="28"/>
      <c r="H91" s="14"/>
      <c r="I91" s="14"/>
    </row>
    <row r="92" spans="1:9" x14ac:dyDescent="0.2">
      <c r="A92" s="7" t="s">
        <v>1160</v>
      </c>
      <c r="B92" s="14"/>
      <c r="C92" s="14"/>
      <c r="D92" s="14"/>
      <c r="E92" s="75"/>
      <c r="F92" s="15" t="s">
        <v>539</v>
      </c>
      <c r="G92" s="15"/>
      <c r="H92" s="14"/>
      <c r="I92" s="14"/>
    </row>
    <row r="94" spans="1:9" x14ac:dyDescent="0.2">
      <c r="A94" s="14" t="s">
        <v>57</v>
      </c>
    </row>
    <row r="95" spans="1:9" x14ac:dyDescent="0.2">
      <c r="A95" s="14" t="s">
        <v>33</v>
      </c>
    </row>
    <row r="96" spans="1:9" x14ac:dyDescent="0.2">
      <c r="A96" s="14" t="s">
        <v>43</v>
      </c>
    </row>
    <row r="98" spans="1:5" x14ac:dyDescent="0.2">
      <c r="A98" s="14" t="s">
        <v>34</v>
      </c>
    </row>
    <row r="99" spans="1:5" x14ac:dyDescent="0.2">
      <c r="A99" s="14" t="s">
        <v>35</v>
      </c>
    </row>
    <row r="100" spans="1:5" x14ac:dyDescent="0.2">
      <c r="A100" s="14" t="s">
        <v>36</v>
      </c>
      <c r="B100" s="14"/>
      <c r="C100" s="30" t="s">
        <v>38</v>
      </c>
      <c r="D100" s="14" t="s">
        <v>37</v>
      </c>
    </row>
    <row r="101" spans="1:5" x14ac:dyDescent="0.2">
      <c r="A101" s="7" t="s">
        <v>70</v>
      </c>
      <c r="C101" s="31">
        <v>177.03479999999999</v>
      </c>
      <c r="D101" s="31">
        <v>179.37180000000001</v>
      </c>
    </row>
    <row r="102" spans="1:5" x14ac:dyDescent="0.2">
      <c r="A102" s="7" t="s">
        <v>72</v>
      </c>
      <c r="C102" s="31">
        <v>24.162199999999999</v>
      </c>
      <c r="D102" s="31">
        <v>24.481200000000001</v>
      </c>
    </row>
    <row r="103" spans="1:5" x14ac:dyDescent="0.2">
      <c r="A103" s="7" t="s">
        <v>71</v>
      </c>
      <c r="C103" s="31">
        <v>196.3759</v>
      </c>
      <c r="D103" s="31">
        <v>199.96719999999999</v>
      </c>
    </row>
    <row r="104" spans="1:5" x14ac:dyDescent="0.2">
      <c r="A104" s="7" t="s">
        <v>73</v>
      </c>
      <c r="C104" s="31">
        <v>28.1097</v>
      </c>
      <c r="D104" s="31">
        <v>28.620699999999999</v>
      </c>
    </row>
    <row r="106" spans="1:5" x14ac:dyDescent="0.2">
      <c r="A106" s="7" t="s">
        <v>39</v>
      </c>
    </row>
    <row r="108" spans="1:5" x14ac:dyDescent="0.2">
      <c r="A108" s="14" t="s">
        <v>40</v>
      </c>
      <c r="D108" s="30" t="s">
        <v>41</v>
      </c>
    </row>
    <row r="110" spans="1:5" x14ac:dyDescent="0.2">
      <c r="A110" s="14" t="s">
        <v>241</v>
      </c>
      <c r="D110" s="49">
        <v>0.197341311309399</v>
      </c>
    </row>
    <row r="112" spans="1:5" x14ac:dyDescent="0.2">
      <c r="A112" s="14" t="s">
        <v>242</v>
      </c>
      <c r="D112" s="32">
        <v>2.4071803315709999</v>
      </c>
      <c r="E112" s="10" t="s">
        <v>42</v>
      </c>
    </row>
    <row r="114" spans="1:4" x14ac:dyDescent="0.2">
      <c r="A114" s="14" t="s">
        <v>243</v>
      </c>
      <c r="D114" s="30" t="s">
        <v>41</v>
      </c>
    </row>
    <row r="116" spans="1:4" x14ac:dyDescent="0.2">
      <c r="A116" s="66" t="s">
        <v>1167</v>
      </c>
    </row>
    <row r="118" spans="1:4" x14ac:dyDescent="0.2">
      <c r="A118" s="14" t="s">
        <v>1166</v>
      </c>
    </row>
    <row r="119" spans="1:4" x14ac:dyDescent="0.2">
      <c r="A119" s="14"/>
    </row>
    <row r="120" spans="1:4" x14ac:dyDescent="0.2">
      <c r="A120" s="51" t="s">
        <v>775</v>
      </c>
    </row>
    <row r="121" spans="1:4" x14ac:dyDescent="0.2">
      <c r="A121" s="52"/>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1" t="s">
        <v>778</v>
      </c>
    </row>
    <row r="134" spans="1:1" x14ac:dyDescent="0.2">
      <c r="A134" s="53"/>
    </row>
    <row r="135" spans="1:1" x14ac:dyDescent="0.2">
      <c r="A135" s="51" t="s">
        <v>776</v>
      </c>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sheetData>
  <mergeCells count="1">
    <mergeCell ref="A1:G1"/>
  </mergeCells>
  <conditionalFormatting sqref="F2:F3 F5:F91 F93:F117">
    <cfRule type="cellIs" dxfId="64" priority="4" stopIfTrue="1" operator="between">
      <formula>0.009</formula>
      <formula>-0.009</formula>
    </cfRule>
  </conditionalFormatting>
  <conditionalFormatting sqref="F118:F150">
    <cfRule type="cellIs" dxfId="63" priority="3" stopIfTrue="1" operator="between">
      <formula>0.009</formula>
      <formula>-0.009</formula>
    </cfRule>
  </conditionalFormatting>
  <conditionalFormatting sqref="G92">
    <cfRule type="cellIs" dxfId="62" priority="2" stopIfTrue="1" operator="between">
      <formula>0.009</formula>
      <formula>-0.009</formula>
    </cfRule>
  </conditionalFormatting>
  <conditionalFormatting sqref="F92">
    <cfRule type="cellIs" dxfId="61"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9"/>
  <sheetViews>
    <sheetView view="pageBreakPreview" zoomScaleNormal="100" zoomScaleSheetLayoutView="100" workbookViewId="0">
      <selection sqref="A1:I1"/>
    </sheetView>
  </sheetViews>
  <sheetFormatPr defaultColWidth="9.28515625" defaultRowHeight="11.25" x14ac:dyDescent="0.2"/>
  <cols>
    <col min="1" max="1" width="38.7109375" style="7" bestFit="1" customWidth="1"/>
    <col min="2" max="2" width="50.7109375" style="7" bestFit="1" customWidth="1"/>
    <col min="3" max="3" width="35.42578125" style="7" bestFit="1" customWidth="1"/>
    <col min="4" max="4" width="15.42578125" style="7" bestFit="1" customWidth="1"/>
    <col min="5" max="5" width="23" style="10" customWidth="1"/>
    <col min="6" max="6" width="16.28515625" style="11" customWidth="1"/>
    <col min="7" max="7" width="20.7109375" style="10" customWidth="1"/>
    <col min="8" max="8" width="15" style="7" customWidth="1"/>
    <col min="9" max="16384" width="9.28515625" style="7"/>
  </cols>
  <sheetData>
    <row r="1" spans="1:11" s="1" customFormat="1" ht="15" customHeight="1" x14ac:dyDescent="0.2">
      <c r="A1" s="97" t="s">
        <v>10</v>
      </c>
      <c r="B1" s="98"/>
      <c r="C1" s="98"/>
      <c r="D1" s="98"/>
      <c r="E1" s="98"/>
      <c r="F1" s="98"/>
      <c r="G1" s="98"/>
      <c r="H1" s="98"/>
      <c r="I1" s="98"/>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6" t="s">
        <v>2</v>
      </c>
      <c r="B4" s="36" t="s">
        <v>0</v>
      </c>
      <c r="C4" s="37" t="s">
        <v>4</v>
      </c>
      <c r="D4" s="37" t="s">
        <v>1</v>
      </c>
      <c r="E4" s="55" t="s">
        <v>6</v>
      </c>
      <c r="F4" s="55" t="s">
        <v>211</v>
      </c>
      <c r="G4" s="55" t="s">
        <v>212</v>
      </c>
      <c r="H4" s="55" t="s">
        <v>213</v>
      </c>
      <c r="I4" s="55" t="s">
        <v>5</v>
      </c>
      <c r="J4" s="33"/>
      <c r="K4" s="33"/>
    </row>
    <row r="5" spans="1:11" x14ac:dyDescent="0.2">
      <c r="A5" s="38" t="s">
        <v>81</v>
      </c>
      <c r="B5" s="39"/>
      <c r="C5" s="39"/>
      <c r="D5" s="39"/>
      <c r="E5" s="40"/>
      <c r="F5" s="41"/>
      <c r="G5" s="40"/>
      <c r="H5" s="39"/>
      <c r="I5" s="39"/>
    </row>
    <row r="6" spans="1:11" x14ac:dyDescent="0.2">
      <c r="A6" s="38" t="s">
        <v>25</v>
      </c>
      <c r="B6" s="39"/>
      <c r="C6" s="39"/>
      <c r="D6" s="39"/>
      <c r="E6" s="40"/>
      <c r="F6" s="41"/>
      <c r="G6" s="40"/>
      <c r="H6" s="39"/>
      <c r="I6" s="39"/>
    </row>
    <row r="7" spans="1:11" x14ac:dyDescent="0.2">
      <c r="A7" s="39" t="s">
        <v>83</v>
      </c>
      <c r="B7" s="39" t="s">
        <v>82</v>
      </c>
      <c r="C7" s="39" t="s">
        <v>84</v>
      </c>
      <c r="D7" s="42">
        <v>392200</v>
      </c>
      <c r="E7" s="40">
        <v>6312.6550999999999</v>
      </c>
      <c r="F7" s="41">
        <v>5.8957232135107898</v>
      </c>
      <c r="G7" s="40"/>
      <c r="H7" s="40"/>
      <c r="I7" s="43"/>
    </row>
    <row r="8" spans="1:11" x14ac:dyDescent="0.2">
      <c r="A8" s="39" t="s">
        <v>86</v>
      </c>
      <c r="B8" s="39" t="s">
        <v>85</v>
      </c>
      <c r="C8" s="39" t="s">
        <v>84</v>
      </c>
      <c r="D8" s="42">
        <v>571200</v>
      </c>
      <c r="E8" s="40">
        <v>5010.8519999999999</v>
      </c>
      <c r="F8" s="41">
        <v>4.6799002935970604</v>
      </c>
      <c r="G8" s="40"/>
      <c r="H8" s="40"/>
      <c r="I8" s="43"/>
    </row>
    <row r="9" spans="1:11" x14ac:dyDescent="0.2">
      <c r="A9" s="39" t="s">
        <v>88</v>
      </c>
      <c r="B9" s="39" t="s">
        <v>87</v>
      </c>
      <c r="C9" s="39" t="s">
        <v>89</v>
      </c>
      <c r="D9" s="42">
        <v>285300</v>
      </c>
      <c r="E9" s="40">
        <v>4073.9413500000001</v>
      </c>
      <c r="F9" s="41">
        <v>3.8048697746335698</v>
      </c>
      <c r="G9" s="40"/>
      <c r="H9" s="40"/>
      <c r="I9" s="43"/>
    </row>
    <row r="10" spans="1:11" x14ac:dyDescent="0.2">
      <c r="A10" s="39" t="s">
        <v>91</v>
      </c>
      <c r="B10" s="39" t="s">
        <v>90</v>
      </c>
      <c r="C10" s="39" t="s">
        <v>92</v>
      </c>
      <c r="D10" s="42">
        <v>165900</v>
      </c>
      <c r="E10" s="40">
        <v>3590.4078</v>
      </c>
      <c r="F10" s="41">
        <v>3.35327216157116</v>
      </c>
      <c r="G10" s="40"/>
      <c r="H10" s="40"/>
      <c r="I10" s="43"/>
    </row>
    <row r="11" spans="1:11" x14ac:dyDescent="0.2">
      <c r="A11" s="39" t="s">
        <v>94</v>
      </c>
      <c r="B11" s="39" t="s">
        <v>93</v>
      </c>
      <c r="C11" s="39" t="s">
        <v>84</v>
      </c>
      <c r="D11" s="42">
        <v>358000</v>
      </c>
      <c r="E11" s="40">
        <v>3073.43</v>
      </c>
      <c r="F11" s="41">
        <v>2.8704391906506102</v>
      </c>
      <c r="G11" s="40"/>
      <c r="H11" s="40"/>
      <c r="I11" s="43"/>
    </row>
    <row r="12" spans="1:11" x14ac:dyDescent="0.2">
      <c r="A12" s="39" t="s">
        <v>99</v>
      </c>
      <c r="B12" s="39" t="s">
        <v>98</v>
      </c>
      <c r="C12" s="39" t="s">
        <v>100</v>
      </c>
      <c r="D12" s="42">
        <v>129700</v>
      </c>
      <c r="E12" s="40">
        <v>3023.37185</v>
      </c>
      <c r="F12" s="41">
        <v>2.82368723092761</v>
      </c>
      <c r="G12" s="40"/>
      <c r="H12" s="40"/>
      <c r="I12" s="43"/>
    </row>
    <row r="13" spans="1:11" x14ac:dyDescent="0.2">
      <c r="A13" s="39" t="s">
        <v>96</v>
      </c>
      <c r="B13" s="39" t="s">
        <v>95</v>
      </c>
      <c r="C13" s="39" t="s">
        <v>97</v>
      </c>
      <c r="D13" s="42">
        <v>343500</v>
      </c>
      <c r="E13" s="40">
        <v>2572.8150000000001</v>
      </c>
      <c r="F13" s="41">
        <v>2.4028883059948498</v>
      </c>
      <c r="G13" s="40"/>
      <c r="H13" s="40"/>
      <c r="I13" s="43"/>
    </row>
    <row r="14" spans="1:11" x14ac:dyDescent="0.2">
      <c r="A14" s="39" t="s">
        <v>102</v>
      </c>
      <c r="B14" s="39" t="s">
        <v>101</v>
      </c>
      <c r="C14" s="39" t="s">
        <v>89</v>
      </c>
      <c r="D14" s="42">
        <v>196000</v>
      </c>
      <c r="E14" s="40">
        <v>2127.09</v>
      </c>
      <c r="F14" s="41">
        <v>1.9866021018995099</v>
      </c>
      <c r="G14" s="40"/>
      <c r="H14" s="40"/>
      <c r="I14" s="43"/>
    </row>
    <row r="15" spans="1:11" x14ac:dyDescent="0.2">
      <c r="A15" s="39" t="s">
        <v>104</v>
      </c>
      <c r="B15" s="39" t="s">
        <v>103</v>
      </c>
      <c r="C15" s="39" t="s">
        <v>84</v>
      </c>
      <c r="D15" s="42">
        <v>405000</v>
      </c>
      <c r="E15" s="40">
        <v>2121.1875</v>
      </c>
      <c r="F15" s="41">
        <v>1.98108944427503</v>
      </c>
      <c r="G15" s="40"/>
      <c r="H15" s="40"/>
      <c r="I15" s="43"/>
    </row>
    <row r="16" spans="1:11" x14ac:dyDescent="0.2">
      <c r="A16" s="39" t="s">
        <v>106</v>
      </c>
      <c r="B16" s="39" t="s">
        <v>105</v>
      </c>
      <c r="C16" s="39" t="s">
        <v>107</v>
      </c>
      <c r="D16" s="42">
        <v>208400</v>
      </c>
      <c r="E16" s="40">
        <v>2048.7804000000001</v>
      </c>
      <c r="F16" s="41">
        <v>1.9134646154937101</v>
      </c>
      <c r="G16" s="40"/>
      <c r="H16" s="40"/>
      <c r="I16" s="43"/>
    </row>
    <row r="17" spans="1:9" x14ac:dyDescent="0.2">
      <c r="A17" s="39" t="s">
        <v>115</v>
      </c>
      <c r="B17" s="39" t="s">
        <v>114</v>
      </c>
      <c r="C17" s="39" t="s">
        <v>116</v>
      </c>
      <c r="D17" s="42">
        <v>961300</v>
      </c>
      <c r="E17" s="40">
        <v>1683.2363</v>
      </c>
      <c r="F17" s="41">
        <v>1.57206360406638</v>
      </c>
      <c r="G17" s="40"/>
      <c r="H17" s="40"/>
      <c r="I17" s="43"/>
    </row>
    <row r="18" spans="1:9" x14ac:dyDescent="0.2">
      <c r="A18" s="39" t="s">
        <v>112</v>
      </c>
      <c r="B18" s="39" t="s">
        <v>111</v>
      </c>
      <c r="C18" s="39" t="s">
        <v>113</v>
      </c>
      <c r="D18" s="42">
        <v>305600</v>
      </c>
      <c r="E18" s="40">
        <v>1665.2144000000001</v>
      </c>
      <c r="F18" s="41">
        <v>1.5552319963674901</v>
      </c>
      <c r="G18" s="40"/>
      <c r="H18" s="40"/>
      <c r="I18" s="43"/>
    </row>
    <row r="19" spans="1:9" x14ac:dyDescent="0.2">
      <c r="A19" s="39" t="s">
        <v>245</v>
      </c>
      <c r="B19" s="39" t="s">
        <v>244</v>
      </c>
      <c r="C19" s="39" t="s">
        <v>246</v>
      </c>
      <c r="D19" s="42">
        <v>7700</v>
      </c>
      <c r="E19" s="40">
        <v>1491.4822999999999</v>
      </c>
      <c r="F19" s="41">
        <v>1.3929743791404801</v>
      </c>
      <c r="G19" s="40"/>
      <c r="H19" s="40"/>
      <c r="I19" s="43"/>
    </row>
    <row r="20" spans="1:9" x14ac:dyDescent="0.2">
      <c r="A20" s="39" t="s">
        <v>145</v>
      </c>
      <c r="B20" s="39" t="s">
        <v>144</v>
      </c>
      <c r="C20" s="39" t="s">
        <v>122</v>
      </c>
      <c r="D20" s="42">
        <v>335400</v>
      </c>
      <c r="E20" s="40">
        <v>1476.0953999999999</v>
      </c>
      <c r="F20" s="41">
        <v>1.3786037376153299</v>
      </c>
      <c r="G20" s="40"/>
      <c r="H20" s="40"/>
      <c r="I20" s="43"/>
    </row>
    <row r="21" spans="1:9" x14ac:dyDescent="0.2">
      <c r="A21" s="39" t="s">
        <v>118</v>
      </c>
      <c r="B21" s="39" t="s">
        <v>117</v>
      </c>
      <c r="C21" s="39" t="s">
        <v>119</v>
      </c>
      <c r="D21" s="42">
        <v>1396400</v>
      </c>
      <c r="E21" s="40">
        <v>1468.3145999999999</v>
      </c>
      <c r="F21" s="41">
        <v>1.3713368360575899</v>
      </c>
      <c r="G21" s="40"/>
      <c r="H21" s="40"/>
      <c r="I21" s="43"/>
    </row>
    <row r="22" spans="1:9" x14ac:dyDescent="0.2">
      <c r="A22" s="39" t="s">
        <v>121</v>
      </c>
      <c r="B22" s="39" t="s">
        <v>120</v>
      </c>
      <c r="C22" s="39" t="s">
        <v>122</v>
      </c>
      <c r="D22" s="42">
        <v>118200</v>
      </c>
      <c r="E22" s="40">
        <v>1439.7942</v>
      </c>
      <c r="F22" s="41">
        <v>1.34470012271353</v>
      </c>
      <c r="G22" s="40"/>
      <c r="H22" s="40"/>
      <c r="I22" s="43"/>
    </row>
    <row r="23" spans="1:9" x14ac:dyDescent="0.2">
      <c r="A23" s="39" t="s">
        <v>124</v>
      </c>
      <c r="B23" s="39" t="s">
        <v>123</v>
      </c>
      <c r="C23" s="39" t="s">
        <v>125</v>
      </c>
      <c r="D23" s="42">
        <v>18800</v>
      </c>
      <c r="E23" s="40">
        <v>1432.9641999999999</v>
      </c>
      <c r="F23" s="41">
        <v>1.33832122367495</v>
      </c>
      <c r="G23" s="40"/>
      <c r="H23" s="40"/>
      <c r="I23" s="43"/>
    </row>
    <row r="24" spans="1:9" x14ac:dyDescent="0.2">
      <c r="A24" s="39" t="s">
        <v>109</v>
      </c>
      <c r="B24" s="39" t="s">
        <v>108</v>
      </c>
      <c r="C24" s="39" t="s">
        <v>110</v>
      </c>
      <c r="D24" s="42">
        <v>358600</v>
      </c>
      <c r="E24" s="40">
        <v>1420.4146000000001</v>
      </c>
      <c r="F24" s="41">
        <v>1.3266004870168899</v>
      </c>
      <c r="G24" s="40"/>
      <c r="H24" s="40"/>
      <c r="I24" s="43"/>
    </row>
    <row r="25" spans="1:9" x14ac:dyDescent="0.2">
      <c r="A25" s="39" t="s">
        <v>127</v>
      </c>
      <c r="B25" s="39" t="s">
        <v>126</v>
      </c>
      <c r="C25" s="39" t="s">
        <v>100</v>
      </c>
      <c r="D25" s="42">
        <v>565200</v>
      </c>
      <c r="E25" s="40">
        <v>1338.3936000000001</v>
      </c>
      <c r="F25" s="41">
        <v>1.24999672742049</v>
      </c>
      <c r="G25" s="40"/>
      <c r="H25" s="40"/>
      <c r="I25" s="43"/>
    </row>
    <row r="26" spans="1:9" x14ac:dyDescent="0.2">
      <c r="A26" s="39" t="s">
        <v>131</v>
      </c>
      <c r="B26" s="39" t="s">
        <v>130</v>
      </c>
      <c r="C26" s="39" t="s">
        <v>132</v>
      </c>
      <c r="D26" s="42">
        <v>310700</v>
      </c>
      <c r="E26" s="40">
        <v>1307.4256</v>
      </c>
      <c r="F26" s="41">
        <v>1.22107407069622</v>
      </c>
      <c r="G26" s="40"/>
      <c r="H26" s="40"/>
      <c r="I26" s="43"/>
    </row>
    <row r="27" spans="1:9" x14ac:dyDescent="0.2">
      <c r="A27" s="39" t="s">
        <v>150</v>
      </c>
      <c r="B27" s="39" t="s">
        <v>149</v>
      </c>
      <c r="C27" s="39" t="s">
        <v>132</v>
      </c>
      <c r="D27" s="42">
        <v>15700</v>
      </c>
      <c r="E27" s="40">
        <v>1301.8675499999999</v>
      </c>
      <c r="F27" s="41">
        <v>1.2158831131850401</v>
      </c>
      <c r="G27" s="40"/>
      <c r="H27" s="40"/>
      <c r="I27" s="43"/>
    </row>
    <row r="28" spans="1:9" x14ac:dyDescent="0.2">
      <c r="A28" s="39" t="s">
        <v>137</v>
      </c>
      <c r="B28" s="39" t="s">
        <v>136</v>
      </c>
      <c r="C28" s="39" t="s">
        <v>84</v>
      </c>
      <c r="D28" s="42">
        <v>119600</v>
      </c>
      <c r="E28" s="40">
        <v>1277.2682</v>
      </c>
      <c r="F28" s="41">
        <v>1.1929084762795199</v>
      </c>
      <c r="G28" s="40"/>
      <c r="H28" s="40"/>
      <c r="I28" s="43"/>
    </row>
    <row r="29" spans="1:9" x14ac:dyDescent="0.2">
      <c r="A29" s="39" t="s">
        <v>134</v>
      </c>
      <c r="B29" s="39" t="s">
        <v>133</v>
      </c>
      <c r="C29" s="39" t="s">
        <v>135</v>
      </c>
      <c r="D29" s="42">
        <v>161500</v>
      </c>
      <c r="E29" s="40">
        <v>1221.4245000000001</v>
      </c>
      <c r="F29" s="41">
        <v>1.1407530847362199</v>
      </c>
      <c r="G29" s="40"/>
      <c r="H29" s="40"/>
      <c r="I29" s="43"/>
    </row>
    <row r="30" spans="1:9" x14ac:dyDescent="0.2">
      <c r="A30" s="39" t="s">
        <v>139</v>
      </c>
      <c r="B30" s="39" t="s">
        <v>138</v>
      </c>
      <c r="C30" s="39" t="s">
        <v>140</v>
      </c>
      <c r="D30" s="42">
        <v>389400</v>
      </c>
      <c r="E30" s="40">
        <v>1140.942</v>
      </c>
      <c r="F30" s="41">
        <v>1.06558621184126</v>
      </c>
      <c r="G30" s="40"/>
      <c r="H30" s="40"/>
      <c r="I30" s="43"/>
    </row>
    <row r="31" spans="1:9" x14ac:dyDescent="0.2">
      <c r="A31" s="39" t="s">
        <v>142</v>
      </c>
      <c r="B31" s="39" t="s">
        <v>141</v>
      </c>
      <c r="C31" s="39" t="s">
        <v>143</v>
      </c>
      <c r="D31" s="42">
        <v>143000</v>
      </c>
      <c r="E31" s="40">
        <v>1058.4860000000001</v>
      </c>
      <c r="F31" s="41">
        <v>0.98857618268677205</v>
      </c>
      <c r="G31" s="40"/>
      <c r="H31" s="40"/>
      <c r="I31" s="43"/>
    </row>
    <row r="32" spans="1:9" x14ac:dyDescent="0.2">
      <c r="A32" s="39" t="s">
        <v>147</v>
      </c>
      <c r="B32" s="39" t="s">
        <v>146</v>
      </c>
      <c r="C32" s="39" t="s">
        <v>148</v>
      </c>
      <c r="D32" s="42">
        <v>229460</v>
      </c>
      <c r="E32" s="40">
        <v>999.75721999999996</v>
      </c>
      <c r="F32" s="41">
        <v>0.93372626200170705</v>
      </c>
      <c r="G32" s="40"/>
      <c r="H32" s="40"/>
      <c r="I32" s="43"/>
    </row>
    <row r="33" spans="1:9" x14ac:dyDescent="0.2">
      <c r="A33" s="39" t="s">
        <v>129</v>
      </c>
      <c r="B33" s="39" t="s">
        <v>128</v>
      </c>
      <c r="C33" s="39" t="s">
        <v>89</v>
      </c>
      <c r="D33" s="42">
        <v>90300</v>
      </c>
      <c r="E33" s="40">
        <v>994.97055</v>
      </c>
      <c r="F33" s="41">
        <v>0.92925573716115095</v>
      </c>
      <c r="G33" s="40"/>
      <c r="H33" s="40"/>
      <c r="I33" s="43"/>
    </row>
    <row r="34" spans="1:9" x14ac:dyDescent="0.2">
      <c r="A34" s="39" t="s">
        <v>162</v>
      </c>
      <c r="B34" s="39" t="s">
        <v>161</v>
      </c>
      <c r="C34" s="39" t="s">
        <v>163</v>
      </c>
      <c r="D34" s="42">
        <v>52100</v>
      </c>
      <c r="E34" s="40">
        <v>985.23704999999995</v>
      </c>
      <c r="F34" s="41">
        <v>0.92016510556641895</v>
      </c>
      <c r="G34" s="40"/>
      <c r="H34" s="40"/>
      <c r="I34" s="43"/>
    </row>
    <row r="35" spans="1:9" x14ac:dyDescent="0.2">
      <c r="A35" s="39" t="s">
        <v>159</v>
      </c>
      <c r="B35" s="39" t="s">
        <v>158</v>
      </c>
      <c r="C35" s="39" t="s">
        <v>160</v>
      </c>
      <c r="D35" s="42">
        <v>136800</v>
      </c>
      <c r="E35" s="40">
        <v>874.01520000000005</v>
      </c>
      <c r="F35" s="41">
        <v>0.81628912430227296</v>
      </c>
      <c r="G35" s="40"/>
      <c r="H35" s="40"/>
      <c r="I35" s="43"/>
    </row>
    <row r="36" spans="1:9" x14ac:dyDescent="0.2">
      <c r="A36" s="39" t="s">
        <v>152</v>
      </c>
      <c r="B36" s="39" t="s">
        <v>151</v>
      </c>
      <c r="C36" s="39" t="s">
        <v>125</v>
      </c>
      <c r="D36" s="42">
        <v>230300</v>
      </c>
      <c r="E36" s="40">
        <v>794.30470000000003</v>
      </c>
      <c r="F36" s="41">
        <v>0.74184326312880999</v>
      </c>
      <c r="G36" s="40"/>
      <c r="H36" s="40"/>
      <c r="I36" s="43"/>
    </row>
    <row r="37" spans="1:9" x14ac:dyDescent="0.2">
      <c r="A37" s="39" t="s">
        <v>165</v>
      </c>
      <c r="B37" s="39" t="s">
        <v>164</v>
      </c>
      <c r="C37" s="39" t="s">
        <v>166</v>
      </c>
      <c r="D37" s="42">
        <v>27000</v>
      </c>
      <c r="E37" s="40">
        <v>737.39700000000005</v>
      </c>
      <c r="F37" s="41">
        <v>0.688694145585938</v>
      </c>
      <c r="G37" s="40"/>
      <c r="H37" s="40"/>
      <c r="I37" s="43"/>
    </row>
    <row r="38" spans="1:9" x14ac:dyDescent="0.2">
      <c r="A38" s="39" t="s">
        <v>157</v>
      </c>
      <c r="B38" s="39" t="s">
        <v>156</v>
      </c>
      <c r="C38" s="39" t="s">
        <v>155</v>
      </c>
      <c r="D38" s="42">
        <v>1408000</v>
      </c>
      <c r="E38" s="40">
        <v>718.08</v>
      </c>
      <c r="F38" s="41">
        <v>0.67065297534754098</v>
      </c>
      <c r="G38" s="40"/>
      <c r="H38" s="40"/>
      <c r="I38" s="43"/>
    </row>
    <row r="39" spans="1:9" x14ac:dyDescent="0.2">
      <c r="A39" s="39" t="s">
        <v>154</v>
      </c>
      <c r="B39" s="39" t="s">
        <v>153</v>
      </c>
      <c r="C39" s="39" t="s">
        <v>155</v>
      </c>
      <c r="D39" s="42">
        <v>334800</v>
      </c>
      <c r="E39" s="40">
        <v>717.64380000000006</v>
      </c>
      <c r="F39" s="41">
        <v>0.67024558504583798</v>
      </c>
      <c r="G39" s="40"/>
      <c r="H39" s="40"/>
      <c r="I39" s="43"/>
    </row>
    <row r="40" spans="1:9" x14ac:dyDescent="0.2">
      <c r="A40" s="39" t="s">
        <v>171</v>
      </c>
      <c r="B40" s="39" t="s">
        <v>170</v>
      </c>
      <c r="C40" s="39" t="s">
        <v>107</v>
      </c>
      <c r="D40" s="42">
        <v>45000</v>
      </c>
      <c r="E40" s="40">
        <v>691.71749999999997</v>
      </c>
      <c r="F40" s="41">
        <v>0.64603163919753004</v>
      </c>
      <c r="G40" s="40"/>
      <c r="H40" s="40"/>
      <c r="I40" s="43"/>
    </row>
    <row r="41" spans="1:9" x14ac:dyDescent="0.2">
      <c r="A41" s="39" t="s">
        <v>176</v>
      </c>
      <c r="B41" s="39" t="s">
        <v>175</v>
      </c>
      <c r="C41" s="39" t="s">
        <v>140</v>
      </c>
      <c r="D41" s="42">
        <v>178500</v>
      </c>
      <c r="E41" s="40">
        <v>690.43799999999999</v>
      </c>
      <c r="F41" s="41">
        <v>0.64483664632492899</v>
      </c>
      <c r="G41" s="40"/>
      <c r="H41" s="40"/>
      <c r="I41" s="43"/>
    </row>
    <row r="42" spans="1:9" x14ac:dyDescent="0.2">
      <c r="A42" s="39" t="s">
        <v>178</v>
      </c>
      <c r="B42" s="39" t="s">
        <v>177</v>
      </c>
      <c r="C42" s="39" t="s">
        <v>125</v>
      </c>
      <c r="D42" s="42">
        <v>32638</v>
      </c>
      <c r="E42" s="40">
        <v>642.39743499999997</v>
      </c>
      <c r="F42" s="41">
        <v>0.59996901617978304</v>
      </c>
      <c r="G42" s="40"/>
      <c r="H42" s="40"/>
      <c r="I42" s="43"/>
    </row>
    <row r="43" spans="1:9" x14ac:dyDescent="0.2">
      <c r="A43" s="39" t="s">
        <v>180</v>
      </c>
      <c r="B43" s="39" t="s">
        <v>179</v>
      </c>
      <c r="C43" s="39" t="s">
        <v>107</v>
      </c>
      <c r="D43" s="42">
        <v>69500</v>
      </c>
      <c r="E43" s="40">
        <v>625.84749999999997</v>
      </c>
      <c r="F43" s="41">
        <v>0.58451215461901196</v>
      </c>
      <c r="G43" s="40"/>
      <c r="H43" s="40"/>
      <c r="I43" s="43"/>
    </row>
    <row r="44" spans="1:9" x14ac:dyDescent="0.2">
      <c r="A44" s="39" t="s">
        <v>190</v>
      </c>
      <c r="B44" s="39" t="s">
        <v>189</v>
      </c>
      <c r="C44" s="39" t="s">
        <v>140</v>
      </c>
      <c r="D44" s="42">
        <v>75000</v>
      </c>
      <c r="E44" s="40">
        <v>613.6875</v>
      </c>
      <c r="F44" s="41">
        <v>0.57315528605252097</v>
      </c>
      <c r="G44" s="40"/>
      <c r="H44" s="40"/>
      <c r="I44" s="43"/>
    </row>
    <row r="45" spans="1:9" x14ac:dyDescent="0.2">
      <c r="A45" s="39" t="s">
        <v>194</v>
      </c>
      <c r="B45" s="39" t="s">
        <v>193</v>
      </c>
      <c r="C45" s="39" t="s">
        <v>135</v>
      </c>
      <c r="D45" s="42">
        <v>42300</v>
      </c>
      <c r="E45" s="40">
        <v>602.54235000000006</v>
      </c>
      <c r="F45" s="41">
        <v>0.56274623969529802</v>
      </c>
      <c r="G45" s="40"/>
      <c r="H45" s="40"/>
      <c r="I45" s="43"/>
    </row>
    <row r="46" spans="1:9" x14ac:dyDescent="0.2">
      <c r="A46" s="39" t="s">
        <v>182</v>
      </c>
      <c r="B46" s="39" t="s">
        <v>181</v>
      </c>
      <c r="C46" s="39" t="s">
        <v>183</v>
      </c>
      <c r="D46" s="42">
        <v>48100</v>
      </c>
      <c r="E46" s="40">
        <v>600.43230000000005</v>
      </c>
      <c r="F46" s="41">
        <v>0.56077555215263897</v>
      </c>
      <c r="G46" s="40"/>
      <c r="H46" s="40"/>
      <c r="I46" s="43"/>
    </row>
    <row r="47" spans="1:9" x14ac:dyDescent="0.2">
      <c r="A47" s="39" t="s">
        <v>173</v>
      </c>
      <c r="B47" s="39" t="s">
        <v>172</v>
      </c>
      <c r="C47" s="39" t="s">
        <v>174</v>
      </c>
      <c r="D47" s="42">
        <v>39300</v>
      </c>
      <c r="E47" s="40">
        <v>595.98450000000003</v>
      </c>
      <c r="F47" s="41">
        <v>0.55662151596760301</v>
      </c>
      <c r="G47" s="40"/>
      <c r="H47" s="40"/>
      <c r="I47" s="43"/>
    </row>
    <row r="48" spans="1:9" x14ac:dyDescent="0.2">
      <c r="A48" s="39" t="s">
        <v>168</v>
      </c>
      <c r="B48" s="39" t="s">
        <v>167</v>
      </c>
      <c r="C48" s="39" t="s">
        <v>169</v>
      </c>
      <c r="D48" s="42">
        <v>311000</v>
      </c>
      <c r="E48" s="40">
        <v>592.45500000000004</v>
      </c>
      <c r="F48" s="41">
        <v>0.55332512882899898</v>
      </c>
      <c r="G48" s="40"/>
      <c r="H48" s="40"/>
      <c r="I48" s="43"/>
    </row>
    <row r="49" spans="1:9" x14ac:dyDescent="0.2">
      <c r="A49" s="39" t="s">
        <v>188</v>
      </c>
      <c r="B49" s="39" t="s">
        <v>187</v>
      </c>
      <c r="C49" s="39" t="s">
        <v>122</v>
      </c>
      <c r="D49" s="42">
        <v>82291</v>
      </c>
      <c r="E49" s="40">
        <v>562.33554849999996</v>
      </c>
      <c r="F49" s="41">
        <v>0.52519497652798597</v>
      </c>
      <c r="G49" s="40"/>
      <c r="H49" s="40"/>
      <c r="I49" s="43"/>
    </row>
    <row r="50" spans="1:9" x14ac:dyDescent="0.2">
      <c r="A50" s="39" t="s">
        <v>185</v>
      </c>
      <c r="B50" s="39" t="s">
        <v>184</v>
      </c>
      <c r="C50" s="39" t="s">
        <v>186</v>
      </c>
      <c r="D50" s="42">
        <v>24700</v>
      </c>
      <c r="E50" s="40">
        <v>553.14414999999997</v>
      </c>
      <c r="F50" s="41">
        <v>0.51661064225933895</v>
      </c>
      <c r="G50" s="40"/>
      <c r="H50" s="40"/>
      <c r="I50" s="43"/>
    </row>
    <row r="51" spans="1:9" x14ac:dyDescent="0.2">
      <c r="A51" s="39" t="s">
        <v>198</v>
      </c>
      <c r="B51" s="39" t="s">
        <v>197</v>
      </c>
      <c r="C51" s="39" t="s">
        <v>199</v>
      </c>
      <c r="D51" s="42">
        <v>46300</v>
      </c>
      <c r="E51" s="40">
        <v>457.02730000000003</v>
      </c>
      <c r="F51" s="41">
        <v>0.42684202116763198</v>
      </c>
      <c r="G51" s="40"/>
      <c r="H51" s="40"/>
      <c r="I51" s="43"/>
    </row>
    <row r="52" spans="1:9" x14ac:dyDescent="0.2">
      <c r="A52" s="39" t="s">
        <v>192</v>
      </c>
      <c r="B52" s="39" t="s">
        <v>191</v>
      </c>
      <c r="C52" s="39" t="s">
        <v>125</v>
      </c>
      <c r="D52" s="42">
        <v>26000</v>
      </c>
      <c r="E52" s="40">
        <v>433.47199999999998</v>
      </c>
      <c r="F52" s="41">
        <v>0.40484247789918798</v>
      </c>
      <c r="G52" s="40"/>
      <c r="H52" s="40"/>
      <c r="I52" s="43"/>
    </row>
    <row r="53" spans="1:9" x14ac:dyDescent="0.2">
      <c r="A53" s="39" t="s">
        <v>196</v>
      </c>
      <c r="B53" s="39" t="s">
        <v>195</v>
      </c>
      <c r="C53" s="39" t="s">
        <v>132</v>
      </c>
      <c r="D53" s="42">
        <v>11600</v>
      </c>
      <c r="E53" s="40">
        <v>342.06659999999999</v>
      </c>
      <c r="F53" s="41">
        <v>0.319474129702842</v>
      </c>
      <c r="G53" s="40"/>
      <c r="H53" s="40"/>
      <c r="I53" s="43"/>
    </row>
    <row r="54" spans="1:9" x14ac:dyDescent="0.2">
      <c r="A54" s="39" t="s">
        <v>248</v>
      </c>
      <c r="B54" s="39" t="s">
        <v>247</v>
      </c>
      <c r="C54" s="39" t="s">
        <v>246</v>
      </c>
      <c r="D54" s="42">
        <v>191899</v>
      </c>
      <c r="E54" s="40">
        <v>341.48427049999998</v>
      </c>
      <c r="F54" s="41">
        <v>0.31893026131518698</v>
      </c>
      <c r="G54" s="40"/>
      <c r="H54" s="40"/>
      <c r="I54" s="43"/>
    </row>
    <row r="55" spans="1:9" x14ac:dyDescent="0.2">
      <c r="A55" s="39" t="s">
        <v>233</v>
      </c>
      <c r="B55" s="39" t="s">
        <v>232</v>
      </c>
      <c r="C55" s="39" t="s">
        <v>140</v>
      </c>
      <c r="D55" s="42">
        <v>28703</v>
      </c>
      <c r="E55" s="40">
        <v>140.3146155</v>
      </c>
      <c r="F55" s="41">
        <v>0.131047257088098</v>
      </c>
      <c r="G55" s="40"/>
      <c r="H55" s="40"/>
      <c r="I55" s="43"/>
    </row>
    <row r="56" spans="1:9" x14ac:dyDescent="0.2">
      <c r="A56" s="38" t="s">
        <v>26</v>
      </c>
      <c r="B56" s="38"/>
      <c r="C56" s="38"/>
      <c r="D56" s="38"/>
      <c r="E56" s="44">
        <f>SUM(E7:E55)</f>
        <v>69984.606539500019</v>
      </c>
      <c r="F56" s="45">
        <f>SUM(F7:F55)</f>
        <v>65.362333729170331</v>
      </c>
      <c r="G56" s="44"/>
      <c r="H56" s="44"/>
      <c r="I56" s="38"/>
    </row>
    <row r="57" spans="1:9" x14ac:dyDescent="0.2">
      <c r="A57" s="39"/>
      <c r="B57" s="39"/>
      <c r="C57" s="39"/>
      <c r="D57" s="39"/>
      <c r="E57" s="40"/>
      <c r="F57" s="41"/>
      <c r="G57" s="40"/>
      <c r="H57" s="39"/>
      <c r="I57" s="39"/>
    </row>
    <row r="58" spans="1:9" x14ac:dyDescent="0.2">
      <c r="A58" s="38" t="s">
        <v>249</v>
      </c>
      <c r="B58" s="39"/>
      <c r="C58" s="39"/>
      <c r="D58" s="39"/>
      <c r="E58" s="40"/>
      <c r="F58" s="41"/>
      <c r="G58" s="40"/>
      <c r="H58" s="39"/>
      <c r="I58" s="39"/>
    </row>
    <row r="59" spans="1:9" x14ac:dyDescent="0.2">
      <c r="A59" s="39"/>
      <c r="B59" s="21" t="s">
        <v>801</v>
      </c>
      <c r="C59" s="39"/>
      <c r="D59" s="39"/>
      <c r="E59" s="40"/>
      <c r="F59" s="41"/>
      <c r="G59" s="40">
        <v>-10840.606975000001</v>
      </c>
      <c r="H59" s="40">
        <v>-10.124617483229001</v>
      </c>
      <c r="I59" s="43"/>
    </row>
    <row r="60" spans="1:9" x14ac:dyDescent="0.2">
      <c r="A60" s="38" t="s">
        <v>26</v>
      </c>
      <c r="B60" s="38"/>
      <c r="C60" s="38"/>
      <c r="D60" s="38"/>
      <c r="E60" s="44"/>
      <c r="F60" s="45"/>
      <c r="G60" s="44">
        <f>SUM(G58:G59)</f>
        <v>-10840.606975000001</v>
      </c>
      <c r="H60" s="44">
        <f>SUM(H58:H59)</f>
        <v>-10.124617483229001</v>
      </c>
      <c r="I60" s="38"/>
    </row>
    <row r="61" spans="1:9" x14ac:dyDescent="0.2">
      <c r="A61" s="39"/>
      <c r="B61" s="39"/>
      <c r="C61" s="39"/>
      <c r="D61" s="39"/>
      <c r="E61" s="40"/>
      <c r="F61" s="41"/>
      <c r="G61" s="40"/>
      <c r="H61" s="39"/>
      <c r="I61" s="39"/>
    </row>
    <row r="62" spans="1:9" x14ac:dyDescent="0.2">
      <c r="A62" s="38" t="s">
        <v>208</v>
      </c>
      <c r="B62" s="39"/>
      <c r="C62" s="39"/>
      <c r="D62" s="39"/>
      <c r="E62" s="40"/>
      <c r="F62" s="41"/>
      <c r="G62" s="40"/>
      <c r="H62" s="39"/>
      <c r="I62" s="39"/>
    </row>
    <row r="63" spans="1:9" x14ac:dyDescent="0.2">
      <c r="A63" s="39" t="s">
        <v>210</v>
      </c>
      <c r="B63" s="39" t="s">
        <v>209</v>
      </c>
      <c r="C63" s="39" t="s">
        <v>199</v>
      </c>
      <c r="D63" s="42">
        <v>14000</v>
      </c>
      <c r="E63" s="40">
        <v>688.28091989999996</v>
      </c>
      <c r="F63" s="41">
        <v>0.64282203487895095</v>
      </c>
      <c r="G63" s="40"/>
      <c r="H63" s="40"/>
      <c r="I63" s="43"/>
    </row>
    <row r="64" spans="1:9" x14ac:dyDescent="0.2">
      <c r="A64" s="38" t="s">
        <v>26</v>
      </c>
      <c r="B64" s="38"/>
      <c r="C64" s="38"/>
      <c r="D64" s="38"/>
      <c r="E64" s="44">
        <f>SUM(E62:E63)</f>
        <v>688.28091989999996</v>
      </c>
      <c r="F64" s="45">
        <f>SUM(F62:F63)</f>
        <v>0.64282203487895095</v>
      </c>
      <c r="G64" s="44"/>
      <c r="H64" s="38"/>
      <c r="I64" s="38"/>
    </row>
    <row r="65" spans="1:9" x14ac:dyDescent="0.2">
      <c r="A65" s="39"/>
      <c r="B65" s="39"/>
      <c r="C65" s="39"/>
      <c r="D65" s="39"/>
      <c r="E65" s="40"/>
      <c r="F65" s="41"/>
      <c r="G65" s="40"/>
      <c r="H65" s="39"/>
      <c r="I65" s="39"/>
    </row>
    <row r="66" spans="1:9" x14ac:dyDescent="0.2">
      <c r="A66" s="38" t="s">
        <v>24</v>
      </c>
      <c r="B66" s="39"/>
      <c r="C66" s="39"/>
      <c r="D66" s="39"/>
      <c r="E66" s="40"/>
      <c r="F66" s="41"/>
      <c r="G66" s="40"/>
      <c r="H66" s="39"/>
      <c r="I66" s="39"/>
    </row>
    <row r="67" spans="1:9" x14ac:dyDescent="0.2">
      <c r="A67" s="38" t="s">
        <v>25</v>
      </c>
      <c r="B67" s="39"/>
      <c r="C67" s="39"/>
      <c r="D67" s="39"/>
      <c r="E67" s="40"/>
      <c r="F67" s="41"/>
      <c r="G67" s="40"/>
      <c r="H67" s="39"/>
      <c r="I67" s="39"/>
    </row>
    <row r="68" spans="1:9" x14ac:dyDescent="0.2">
      <c r="A68" s="39" t="s">
        <v>240</v>
      </c>
      <c r="B68" s="39" t="s">
        <v>239</v>
      </c>
      <c r="C68" s="39" t="s">
        <v>74</v>
      </c>
      <c r="D68" s="42">
        <v>150</v>
      </c>
      <c r="E68" s="40">
        <v>1574.9522055</v>
      </c>
      <c r="F68" s="41">
        <v>1.4709313483856199</v>
      </c>
      <c r="G68" s="43"/>
      <c r="H68" s="43"/>
      <c r="I68" s="43">
        <v>7.9749999999999996</v>
      </c>
    </row>
    <row r="69" spans="1:9" x14ac:dyDescent="0.2">
      <c r="A69" s="39" t="s">
        <v>238</v>
      </c>
      <c r="B69" s="39" t="s">
        <v>237</v>
      </c>
      <c r="C69" s="39" t="s">
        <v>74</v>
      </c>
      <c r="D69" s="42">
        <v>150</v>
      </c>
      <c r="E69" s="40">
        <v>1561.7892328999999</v>
      </c>
      <c r="F69" s="41">
        <v>1.4586377505433099</v>
      </c>
      <c r="G69" s="43"/>
      <c r="H69" s="43"/>
      <c r="I69" s="43">
        <v>8.0607000000000006</v>
      </c>
    </row>
    <row r="70" spans="1:9" x14ac:dyDescent="0.2">
      <c r="A70" s="38" t="s">
        <v>26</v>
      </c>
      <c r="B70" s="38"/>
      <c r="C70" s="38"/>
      <c r="D70" s="38"/>
      <c r="E70" s="44">
        <f>SUM(E67:E69)</f>
        <v>3136.7414383999999</v>
      </c>
      <c r="F70" s="45">
        <f>SUM(F67:F69)</f>
        <v>2.9295690989289298</v>
      </c>
      <c r="G70" s="44"/>
      <c r="H70" s="38"/>
      <c r="I70" s="38"/>
    </row>
    <row r="71" spans="1:9" x14ac:dyDescent="0.2">
      <c r="A71" s="39"/>
      <c r="B71" s="39"/>
      <c r="C71" s="39"/>
      <c r="D71" s="39"/>
      <c r="E71" s="40"/>
      <c r="F71" s="41"/>
      <c r="G71" s="40"/>
      <c r="H71" s="39"/>
      <c r="I71" s="39"/>
    </row>
    <row r="72" spans="1:9" x14ac:dyDescent="0.2">
      <c r="A72" s="38" t="s">
        <v>44</v>
      </c>
      <c r="B72" s="39"/>
      <c r="C72" s="39"/>
      <c r="D72" s="39"/>
      <c r="E72" s="40"/>
      <c r="F72" s="41"/>
      <c r="G72" s="40"/>
      <c r="H72" s="39"/>
      <c r="I72" s="39"/>
    </row>
    <row r="73" spans="1:9" x14ac:dyDescent="0.2">
      <c r="A73" s="38" t="s">
        <v>45</v>
      </c>
      <c r="B73" s="39"/>
      <c r="C73" s="39"/>
      <c r="D73" s="39"/>
      <c r="E73" s="40"/>
      <c r="F73" s="41"/>
      <c r="G73" s="40"/>
      <c r="H73" s="39"/>
      <c r="I73" s="39"/>
    </row>
    <row r="74" spans="1:9" x14ac:dyDescent="0.2">
      <c r="A74" s="39" t="s">
        <v>251</v>
      </c>
      <c r="B74" s="39" t="s">
        <v>250</v>
      </c>
      <c r="C74" s="39" t="s">
        <v>50</v>
      </c>
      <c r="D74" s="42">
        <v>500</v>
      </c>
      <c r="E74" s="40">
        <v>2421.98</v>
      </c>
      <c r="F74" s="41">
        <v>2.262015504167</v>
      </c>
      <c r="G74" s="43"/>
      <c r="H74" s="43"/>
      <c r="I74" s="43">
        <v>7.3949999999999996</v>
      </c>
    </row>
    <row r="75" spans="1:9" x14ac:dyDescent="0.2">
      <c r="A75" s="39" t="s">
        <v>48</v>
      </c>
      <c r="B75" s="39" t="s">
        <v>47</v>
      </c>
      <c r="C75" s="39" t="s">
        <v>46</v>
      </c>
      <c r="D75" s="42">
        <v>500</v>
      </c>
      <c r="E75" s="40">
        <v>2421.13</v>
      </c>
      <c r="F75" s="41">
        <v>2.2612216441109498</v>
      </c>
      <c r="G75" s="43"/>
      <c r="H75" s="43"/>
      <c r="I75" s="43">
        <v>7.2500999999999998</v>
      </c>
    </row>
    <row r="76" spans="1:9" x14ac:dyDescent="0.2">
      <c r="A76" s="39" t="s">
        <v>253</v>
      </c>
      <c r="B76" s="39" t="s">
        <v>252</v>
      </c>
      <c r="C76" s="39" t="s">
        <v>53</v>
      </c>
      <c r="D76" s="42">
        <v>500</v>
      </c>
      <c r="E76" s="40">
        <v>2419.8150000000001</v>
      </c>
      <c r="F76" s="41">
        <v>2.2599934959065999</v>
      </c>
      <c r="G76" s="43"/>
      <c r="H76" s="43"/>
      <c r="I76" s="43">
        <v>7.375</v>
      </c>
    </row>
    <row r="77" spans="1:9" x14ac:dyDescent="0.2">
      <c r="A77" s="39" t="s">
        <v>255</v>
      </c>
      <c r="B77" s="39" t="s">
        <v>254</v>
      </c>
      <c r="C77" s="39" t="s">
        <v>46</v>
      </c>
      <c r="D77" s="42">
        <v>500</v>
      </c>
      <c r="E77" s="40">
        <v>2343.9050000000002</v>
      </c>
      <c r="F77" s="41">
        <v>2.18909712313667</v>
      </c>
      <c r="G77" s="43"/>
      <c r="H77" s="43"/>
      <c r="I77" s="43">
        <v>7.62</v>
      </c>
    </row>
    <row r="78" spans="1:9" x14ac:dyDescent="0.2">
      <c r="A78" s="39" t="s">
        <v>52</v>
      </c>
      <c r="B78" s="39" t="s">
        <v>51</v>
      </c>
      <c r="C78" s="39" t="s">
        <v>53</v>
      </c>
      <c r="D78" s="42">
        <v>500</v>
      </c>
      <c r="E78" s="40">
        <v>2342.6025</v>
      </c>
      <c r="F78" s="41">
        <v>2.1878806493448999</v>
      </c>
      <c r="G78" s="43"/>
      <c r="H78" s="43"/>
      <c r="I78" s="43">
        <v>7.64</v>
      </c>
    </row>
    <row r="79" spans="1:9" x14ac:dyDescent="0.2">
      <c r="A79" s="38" t="s">
        <v>26</v>
      </c>
      <c r="B79" s="38"/>
      <c r="C79" s="38"/>
      <c r="D79" s="38"/>
      <c r="E79" s="44">
        <f>SUM(E73:E78)</f>
        <v>11949.432500000003</v>
      </c>
      <c r="F79" s="45">
        <f>SUM(F73:F78)</f>
        <v>11.160208416666119</v>
      </c>
      <c r="G79" s="44"/>
      <c r="H79" s="38"/>
      <c r="I79" s="38"/>
    </row>
    <row r="80" spans="1:9" x14ac:dyDescent="0.2">
      <c r="A80" s="39"/>
      <c r="B80" s="39"/>
      <c r="C80" s="39"/>
      <c r="D80" s="39"/>
      <c r="E80" s="40"/>
      <c r="F80" s="41"/>
      <c r="G80" s="40"/>
      <c r="H80" s="39"/>
      <c r="I80" s="39"/>
    </row>
    <row r="81" spans="1:9" x14ac:dyDescent="0.2">
      <c r="A81" s="38" t="s">
        <v>54</v>
      </c>
      <c r="B81" s="39"/>
      <c r="C81" s="39"/>
      <c r="D81" s="39"/>
      <c r="E81" s="40"/>
      <c r="F81" s="41"/>
      <c r="G81" s="40"/>
      <c r="H81" s="39"/>
      <c r="I81" s="39"/>
    </row>
    <row r="82" spans="1:9" x14ac:dyDescent="0.2">
      <c r="A82" s="39" t="s">
        <v>257</v>
      </c>
      <c r="B82" s="39" t="s">
        <v>256</v>
      </c>
      <c r="C82" s="39" t="s">
        <v>49</v>
      </c>
      <c r="D82" s="42">
        <v>500</v>
      </c>
      <c r="E82" s="40">
        <v>2368.0949999999998</v>
      </c>
      <c r="F82" s="41">
        <v>2.21168944637872</v>
      </c>
      <c r="G82" s="43"/>
      <c r="H82" s="43"/>
      <c r="I82" s="43">
        <v>7.7599</v>
      </c>
    </row>
    <row r="83" spans="1:9" x14ac:dyDescent="0.2">
      <c r="A83" s="39" t="s">
        <v>201</v>
      </c>
      <c r="B83" s="39" t="s">
        <v>200</v>
      </c>
      <c r="C83" s="39" t="s">
        <v>49</v>
      </c>
      <c r="D83" s="42">
        <v>400</v>
      </c>
      <c r="E83" s="40">
        <v>1968.1020000000001</v>
      </c>
      <c r="F83" s="41">
        <v>1.8381147812046601</v>
      </c>
      <c r="G83" s="43"/>
      <c r="H83" s="43"/>
      <c r="I83" s="43">
        <v>7.3948999999999998</v>
      </c>
    </row>
    <row r="84" spans="1:9" x14ac:dyDescent="0.2">
      <c r="A84" s="39" t="s">
        <v>56</v>
      </c>
      <c r="B84" s="39" t="s">
        <v>55</v>
      </c>
      <c r="C84" s="39" t="s">
        <v>50</v>
      </c>
      <c r="D84" s="42">
        <v>400</v>
      </c>
      <c r="E84" s="40">
        <v>1927.6679999999999</v>
      </c>
      <c r="F84" s="41">
        <v>1.80035132531507</v>
      </c>
      <c r="G84" s="43"/>
      <c r="H84" s="43"/>
      <c r="I84" s="43">
        <v>8.5601000000000003</v>
      </c>
    </row>
    <row r="85" spans="1:9" x14ac:dyDescent="0.2">
      <c r="A85" s="38" t="s">
        <v>26</v>
      </c>
      <c r="B85" s="38"/>
      <c r="C85" s="38"/>
      <c r="D85" s="38"/>
      <c r="E85" s="44">
        <f>SUM(E81:E84)</f>
        <v>6263.8649999999998</v>
      </c>
      <c r="F85" s="45">
        <f>SUM(F81:F84)</f>
        <v>5.8501555528984497</v>
      </c>
      <c r="G85" s="44"/>
      <c r="H85" s="38"/>
      <c r="I85" s="38"/>
    </row>
    <row r="86" spans="1:9" x14ac:dyDescent="0.2">
      <c r="A86" s="39"/>
      <c r="B86" s="39"/>
      <c r="C86" s="39"/>
      <c r="D86" s="39"/>
      <c r="E86" s="40"/>
      <c r="F86" s="41"/>
      <c r="G86" s="40"/>
      <c r="H86" s="39"/>
      <c r="I86" s="39"/>
    </row>
    <row r="87" spans="1:9" x14ac:dyDescent="0.2">
      <c r="A87" s="38" t="s">
        <v>61</v>
      </c>
      <c r="B87" s="39"/>
      <c r="C87" s="39"/>
      <c r="D87" s="39"/>
      <c r="E87" s="40"/>
      <c r="F87" s="41"/>
      <c r="G87" s="40"/>
      <c r="H87" s="39"/>
      <c r="I87" s="39"/>
    </row>
    <row r="88" spans="1:9" x14ac:dyDescent="0.2">
      <c r="A88" s="39" t="s">
        <v>69</v>
      </c>
      <c r="B88" s="39" t="s">
        <v>1161</v>
      </c>
      <c r="C88" s="39" t="s">
        <v>64</v>
      </c>
      <c r="D88" s="42">
        <v>6750000</v>
      </c>
      <c r="E88" s="40">
        <v>6936.8332499999997</v>
      </c>
      <c r="F88" s="41">
        <v>6.4786762736773804</v>
      </c>
      <c r="G88" s="43"/>
      <c r="H88" s="43"/>
      <c r="I88" s="43">
        <v>7.3099584512500098</v>
      </c>
    </row>
    <row r="89" spans="1:9" x14ac:dyDescent="0.2">
      <c r="A89" s="38" t="s">
        <v>26</v>
      </c>
      <c r="B89" s="38"/>
      <c r="C89" s="38"/>
      <c r="D89" s="38"/>
      <c r="E89" s="44">
        <f>SUM(E88:E88)</f>
        <v>6936.8332499999997</v>
      </c>
      <c r="F89" s="45">
        <f>SUM(F88:F88)</f>
        <v>6.4786762736773804</v>
      </c>
      <c r="G89" s="44"/>
      <c r="H89" s="38"/>
      <c r="I89" s="38"/>
    </row>
    <row r="90" spans="1:9" x14ac:dyDescent="0.2">
      <c r="A90" s="39"/>
      <c r="B90" s="39"/>
      <c r="C90" s="39"/>
      <c r="D90" s="39"/>
      <c r="E90" s="40"/>
      <c r="F90" s="41"/>
      <c r="G90" s="40"/>
      <c r="H90" s="39"/>
      <c r="I90" s="39"/>
    </row>
    <row r="91" spans="1:9" x14ac:dyDescent="0.2">
      <c r="A91" s="38" t="s">
        <v>29</v>
      </c>
      <c r="B91" s="38"/>
      <c r="C91" s="38"/>
      <c r="D91" s="38"/>
      <c r="E91" s="44">
        <f>E56+E60+E64+E70+E79+E85+E89</f>
        <v>98959.75964780002</v>
      </c>
      <c r="F91" s="45">
        <f>F56+F60+F64+F70+F79+F85+F89</f>
        <v>92.423765106220159</v>
      </c>
      <c r="G91" s="44"/>
      <c r="H91" s="38"/>
      <c r="I91" s="38"/>
    </row>
    <row r="92" spans="1:9" x14ac:dyDescent="0.2">
      <c r="A92" s="38"/>
      <c r="B92" s="38"/>
      <c r="C92" s="38"/>
      <c r="D92" s="38"/>
      <c r="E92" s="44"/>
      <c r="F92" s="45"/>
      <c r="G92" s="44"/>
      <c r="H92" s="38"/>
      <c r="I92" s="38"/>
    </row>
    <row r="93" spans="1:9" x14ac:dyDescent="0.2">
      <c r="A93" s="38" t="s">
        <v>225</v>
      </c>
      <c r="B93" s="38"/>
      <c r="C93" s="38"/>
      <c r="D93" s="38"/>
      <c r="E93" s="81">
        <v>1618.3346750000001</v>
      </c>
      <c r="F93" s="81">
        <f>E93/E97*100</f>
        <v>1.5114485362311236</v>
      </c>
      <c r="G93" s="44"/>
      <c r="H93" s="38"/>
      <c r="I93" s="38"/>
    </row>
    <row r="94" spans="1:9" x14ac:dyDescent="0.2">
      <c r="A94" s="38"/>
      <c r="B94" s="38"/>
      <c r="C94" s="38"/>
      <c r="D94" s="38"/>
      <c r="E94" s="44"/>
      <c r="F94" s="45"/>
      <c r="G94" s="44"/>
      <c r="H94" s="38"/>
      <c r="I94" s="38"/>
    </row>
    <row r="95" spans="1:9" x14ac:dyDescent="0.2">
      <c r="A95" s="38" t="s">
        <v>31</v>
      </c>
      <c r="B95" s="38"/>
      <c r="C95" s="38"/>
      <c r="D95" s="38"/>
      <c r="E95" s="44">
        <f>E97-(E56+E60+E64+E70+E79+E85+E89+E93)</f>
        <v>6493.6739978999685</v>
      </c>
      <c r="F95" s="45">
        <f>F97-(F56+F60+F64+F70+F79+F85+F89+F93)</f>
        <v>6.0647863575487122</v>
      </c>
      <c r="G95" s="44"/>
      <c r="H95" s="38"/>
      <c r="I95" s="38"/>
    </row>
    <row r="96" spans="1:9" x14ac:dyDescent="0.2">
      <c r="A96" s="39"/>
      <c r="B96" s="39"/>
      <c r="C96" s="39"/>
      <c r="D96" s="39"/>
      <c r="E96" s="40"/>
      <c r="F96" s="41"/>
      <c r="G96" s="40"/>
      <c r="H96" s="39"/>
      <c r="I96" s="39"/>
    </row>
    <row r="97" spans="1:9" x14ac:dyDescent="0.2">
      <c r="A97" s="46" t="s">
        <v>30</v>
      </c>
      <c r="B97" s="46"/>
      <c r="C97" s="46"/>
      <c r="D97" s="46"/>
      <c r="E97" s="47">
        <v>107071.76832069999</v>
      </c>
      <c r="F97" s="48">
        <v>100</v>
      </c>
      <c r="G97" s="47"/>
      <c r="H97" s="46"/>
      <c r="I97" s="46"/>
    </row>
    <row r="98" spans="1:9" x14ac:dyDescent="0.2">
      <c r="A98" s="7" t="s">
        <v>1162</v>
      </c>
    </row>
    <row r="100" spans="1:9" x14ac:dyDescent="0.2">
      <c r="A100" s="14" t="s">
        <v>57</v>
      </c>
    </row>
    <row r="101" spans="1:9" x14ac:dyDescent="0.2">
      <c r="A101" s="14" t="s">
        <v>33</v>
      </c>
    </row>
    <row r="103" spans="1:9" x14ac:dyDescent="0.2">
      <c r="A103" s="14" t="s">
        <v>34</v>
      </c>
    </row>
    <row r="104" spans="1:9" x14ac:dyDescent="0.2">
      <c r="A104" s="14" t="s">
        <v>35</v>
      </c>
    </row>
    <row r="105" spans="1:9" x14ac:dyDescent="0.2">
      <c r="A105" s="14" t="s">
        <v>36</v>
      </c>
      <c r="B105" s="14"/>
      <c r="C105" s="30" t="s">
        <v>38</v>
      </c>
      <c r="D105" s="14" t="s">
        <v>37</v>
      </c>
    </row>
    <row r="106" spans="1:9" x14ac:dyDescent="0.2">
      <c r="A106" s="7" t="s">
        <v>70</v>
      </c>
      <c r="C106" s="31">
        <v>9.9047999999999998</v>
      </c>
      <c r="D106" s="31">
        <v>10.090199999999999</v>
      </c>
    </row>
    <row r="107" spans="1:9" x14ac:dyDescent="0.2">
      <c r="A107" s="7" t="s">
        <v>72</v>
      </c>
      <c r="C107" s="31">
        <v>9.9047999999999998</v>
      </c>
      <c r="D107" s="31">
        <v>10.090199999999999</v>
      </c>
    </row>
    <row r="108" spans="1:9" x14ac:dyDescent="0.2">
      <c r="A108" s="7" t="s">
        <v>71</v>
      </c>
      <c r="C108" s="31">
        <v>9.9161000000000001</v>
      </c>
      <c r="D108" s="31">
        <v>10.197699999999999</v>
      </c>
    </row>
    <row r="109" spans="1:9" x14ac:dyDescent="0.2">
      <c r="A109" s="7" t="s">
        <v>73</v>
      </c>
      <c r="C109" s="31">
        <v>9.9161000000000001</v>
      </c>
      <c r="D109" s="31">
        <v>10.197699999999999</v>
      </c>
    </row>
    <row r="111" spans="1:9" x14ac:dyDescent="0.2">
      <c r="A111" s="7" t="s">
        <v>39</v>
      </c>
    </row>
    <row r="113" spans="1:9" x14ac:dyDescent="0.2">
      <c r="A113" s="14" t="s">
        <v>40</v>
      </c>
      <c r="D113" s="30" t="s">
        <v>41</v>
      </c>
    </row>
    <row r="115" spans="1:9" x14ac:dyDescent="0.2">
      <c r="A115" s="14" t="s">
        <v>226</v>
      </c>
      <c r="D115" s="62" t="s">
        <v>258</v>
      </c>
    </row>
    <row r="117" spans="1:9" x14ac:dyDescent="0.2">
      <c r="A117" s="14" t="s">
        <v>228</v>
      </c>
      <c r="D117" s="32">
        <f>ABS(+H56+H60+H64)</f>
        <v>10.124617483229001</v>
      </c>
    </row>
    <row r="119" spans="1:9" x14ac:dyDescent="0.2">
      <c r="A119" s="14" t="s">
        <v>229</v>
      </c>
      <c r="D119" s="49">
        <v>1.069652443180886</v>
      </c>
    </row>
    <row r="121" spans="1:9" x14ac:dyDescent="0.2">
      <c r="A121" s="14" t="s">
        <v>230</v>
      </c>
      <c r="D121" s="32">
        <v>1.41811707029431</v>
      </c>
      <c r="E121" s="10" t="s">
        <v>42</v>
      </c>
    </row>
    <row r="123" spans="1:9" x14ac:dyDescent="0.2">
      <c r="A123" s="14" t="s">
        <v>231</v>
      </c>
      <c r="D123" s="30" t="s">
        <v>41</v>
      </c>
    </row>
    <row r="125" spans="1:9" x14ac:dyDescent="0.2">
      <c r="A125" s="14" t="s">
        <v>773</v>
      </c>
      <c r="G125" s="11"/>
      <c r="H125" s="11"/>
      <c r="I125" s="11"/>
    </row>
    <row r="126" spans="1:9" x14ac:dyDescent="0.2">
      <c r="G126" s="11"/>
      <c r="H126" s="11"/>
      <c r="I126" s="11"/>
    </row>
    <row r="127" spans="1:9" x14ac:dyDescent="0.2">
      <c r="A127" s="51" t="s">
        <v>775</v>
      </c>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A143" s="51" t="s">
        <v>779</v>
      </c>
      <c r="G143" s="11"/>
      <c r="H143" s="11"/>
      <c r="I143" s="11"/>
    </row>
    <row r="144" spans="1:9" x14ac:dyDescent="0.2">
      <c r="G144" s="11"/>
      <c r="H144" s="11"/>
      <c r="I144" s="11"/>
    </row>
    <row r="145" spans="1:9" x14ac:dyDescent="0.2">
      <c r="A145" s="51" t="s">
        <v>776</v>
      </c>
      <c r="G145" s="11"/>
      <c r="H145" s="11"/>
      <c r="I145" s="11"/>
    </row>
    <row r="146" spans="1:9" x14ac:dyDescent="0.2">
      <c r="G146" s="11"/>
      <c r="H146" s="11"/>
      <c r="I146" s="11"/>
    </row>
    <row r="147" spans="1:9" x14ac:dyDescent="0.2">
      <c r="G147" s="11"/>
      <c r="H147" s="11"/>
      <c r="I147" s="11"/>
    </row>
    <row r="148" spans="1:9" x14ac:dyDescent="0.2">
      <c r="G148" s="11"/>
      <c r="H148" s="11"/>
      <c r="I148" s="11"/>
    </row>
    <row r="149" spans="1:9" x14ac:dyDescent="0.2">
      <c r="G149" s="11"/>
      <c r="H149" s="11"/>
      <c r="I149" s="11"/>
    </row>
    <row r="150" spans="1:9" x14ac:dyDescent="0.2">
      <c r="G150" s="11"/>
      <c r="H150" s="11"/>
      <c r="I150" s="11"/>
    </row>
    <row r="151" spans="1:9" x14ac:dyDescent="0.2">
      <c r="G151" s="11"/>
      <c r="H151" s="11"/>
      <c r="I151" s="11"/>
    </row>
    <row r="152" spans="1:9" x14ac:dyDescent="0.2">
      <c r="G152" s="11"/>
      <c r="H152" s="11"/>
      <c r="I152" s="11"/>
    </row>
    <row r="153" spans="1:9" x14ac:dyDescent="0.2">
      <c r="G153" s="11"/>
      <c r="H153" s="11"/>
      <c r="I153" s="11"/>
    </row>
    <row r="154" spans="1:9" x14ac:dyDescent="0.2">
      <c r="G154" s="11"/>
      <c r="H154" s="11"/>
      <c r="I154" s="11"/>
    </row>
    <row r="155" spans="1:9" x14ac:dyDescent="0.2">
      <c r="G155" s="11"/>
      <c r="H155" s="11"/>
      <c r="I155" s="11"/>
    </row>
    <row r="156" spans="1:9" x14ac:dyDescent="0.2">
      <c r="G156" s="11"/>
      <c r="H156" s="11"/>
      <c r="I156" s="11"/>
    </row>
    <row r="157" spans="1:9" x14ac:dyDescent="0.2">
      <c r="G157" s="11"/>
      <c r="H157" s="11"/>
      <c r="I157" s="11"/>
    </row>
    <row r="158" spans="1:9" x14ac:dyDescent="0.2">
      <c r="G158" s="11"/>
      <c r="H158" s="11"/>
      <c r="I158" s="11"/>
    </row>
    <row r="159" spans="1:9" x14ac:dyDescent="0.2">
      <c r="G159" s="11"/>
      <c r="H159" s="11"/>
      <c r="I159" s="11"/>
    </row>
  </sheetData>
  <mergeCells count="1">
    <mergeCell ref="A1:I1"/>
  </mergeCells>
  <conditionalFormatting sqref="F2:F3 F5:F124">
    <cfRule type="cellIs" dxfId="60" priority="2" stopIfTrue="1" operator="between">
      <formula>0.009</formula>
      <formula>-0.009</formula>
    </cfRule>
  </conditionalFormatting>
  <conditionalFormatting sqref="F125:I159">
    <cfRule type="cellIs" dxfId="59" priority="1" stopIfTrue="1" operator="between">
      <formula>0.009</formula>
      <formula>-0.009</formula>
    </cfRule>
  </conditionalFormatting>
  <pageMargins left="0.7" right="0.7" top="0.75" bottom="0.75" header="0.3" footer="0.3"/>
  <pageSetup paperSize="9" scale="37" orientation="portrait" r:id="rId1"/>
  <headerFooter>
    <oddFooter>&amp;C&amp;1#&amp;"Calibri"&amp;10&amp;K000000PUBLIC</oddFooter>
    <evenFooter>&amp;LPUBLIC</evenFooter>
    <firstFooter>&amp;LPUBLIC</firstFooter>
  </headerFooter>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3"/>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3.42578125" style="7" bestFit="1" customWidth="1"/>
    <col min="3" max="3" width="24.710937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11</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700000</v>
      </c>
      <c r="E7" s="22">
        <v>6140.75</v>
      </c>
      <c r="F7" s="23">
        <v>6.8808853172376203</v>
      </c>
    </row>
    <row r="8" spans="1:6" x14ac:dyDescent="0.2">
      <c r="A8" s="21" t="s">
        <v>83</v>
      </c>
      <c r="B8" s="21" t="s">
        <v>82</v>
      </c>
      <c r="C8" s="21" t="s">
        <v>84</v>
      </c>
      <c r="D8" s="24">
        <v>290000</v>
      </c>
      <c r="E8" s="22">
        <v>4667.6949999999997</v>
      </c>
      <c r="F8" s="23">
        <v>5.2302852242549296</v>
      </c>
    </row>
    <row r="9" spans="1:6" x14ac:dyDescent="0.2">
      <c r="A9" s="21" t="s">
        <v>104</v>
      </c>
      <c r="B9" s="21" t="s">
        <v>103</v>
      </c>
      <c r="C9" s="21" t="s">
        <v>84</v>
      </c>
      <c r="D9" s="24">
        <v>800000</v>
      </c>
      <c r="E9" s="22">
        <v>4190</v>
      </c>
      <c r="F9" s="23">
        <v>4.6950143678257001</v>
      </c>
    </row>
    <row r="10" spans="1:6" x14ac:dyDescent="0.2">
      <c r="A10" s="21" t="s">
        <v>102</v>
      </c>
      <c r="B10" s="21" t="s">
        <v>101</v>
      </c>
      <c r="C10" s="21" t="s">
        <v>89</v>
      </c>
      <c r="D10" s="24">
        <v>320000</v>
      </c>
      <c r="E10" s="22">
        <v>3472.8</v>
      </c>
      <c r="F10" s="23">
        <v>3.8913713357005002</v>
      </c>
    </row>
    <row r="11" spans="1:6" x14ac:dyDescent="0.2">
      <c r="A11" s="21" t="s">
        <v>115</v>
      </c>
      <c r="B11" s="21" t="s">
        <v>114</v>
      </c>
      <c r="C11" s="21" t="s">
        <v>116</v>
      </c>
      <c r="D11" s="24">
        <v>1900000</v>
      </c>
      <c r="E11" s="22">
        <v>3326.9</v>
      </c>
      <c r="F11" s="23">
        <v>3.72788622919315</v>
      </c>
    </row>
    <row r="12" spans="1:6" x14ac:dyDescent="0.2">
      <c r="A12" s="21" t="s">
        <v>260</v>
      </c>
      <c r="B12" s="21" t="s">
        <v>259</v>
      </c>
      <c r="C12" s="21" t="s">
        <v>125</v>
      </c>
      <c r="D12" s="24">
        <v>190000</v>
      </c>
      <c r="E12" s="22">
        <v>3102.13</v>
      </c>
      <c r="F12" s="23">
        <v>3.47602504077879</v>
      </c>
    </row>
    <row r="13" spans="1:6" x14ac:dyDescent="0.2">
      <c r="A13" s="21" t="s">
        <v>129</v>
      </c>
      <c r="B13" s="21" t="s">
        <v>128</v>
      </c>
      <c r="C13" s="21" t="s">
        <v>89</v>
      </c>
      <c r="D13" s="24">
        <v>250000</v>
      </c>
      <c r="E13" s="22">
        <v>2754.625</v>
      </c>
      <c r="F13" s="23">
        <v>3.0866357882987701</v>
      </c>
    </row>
    <row r="14" spans="1:6" x14ac:dyDescent="0.2">
      <c r="A14" s="21" t="s">
        <v>262</v>
      </c>
      <c r="B14" s="21" t="s">
        <v>261</v>
      </c>
      <c r="C14" s="21" t="s">
        <v>216</v>
      </c>
      <c r="D14" s="24">
        <v>700000</v>
      </c>
      <c r="E14" s="22">
        <v>2684.5</v>
      </c>
      <c r="F14" s="23">
        <v>3.00805872802579</v>
      </c>
    </row>
    <row r="15" spans="1:6" x14ac:dyDescent="0.2">
      <c r="A15" s="21" t="s">
        <v>94</v>
      </c>
      <c r="B15" s="21" t="s">
        <v>93</v>
      </c>
      <c r="C15" s="21" t="s">
        <v>84</v>
      </c>
      <c r="D15" s="24">
        <v>300000</v>
      </c>
      <c r="E15" s="22">
        <v>2575.5</v>
      </c>
      <c r="F15" s="23">
        <v>2.8859211227529999</v>
      </c>
    </row>
    <row r="16" spans="1:6" x14ac:dyDescent="0.2">
      <c r="A16" s="21" t="s">
        <v>264</v>
      </c>
      <c r="B16" s="21" t="s">
        <v>263</v>
      </c>
      <c r="C16" s="21" t="s">
        <v>265</v>
      </c>
      <c r="D16" s="24">
        <v>1600000</v>
      </c>
      <c r="E16" s="22">
        <v>2416.8000000000002</v>
      </c>
      <c r="F16" s="23">
        <v>2.7080932515897702</v>
      </c>
    </row>
    <row r="17" spans="1:6" x14ac:dyDescent="0.2">
      <c r="A17" s="21" t="s">
        <v>118</v>
      </c>
      <c r="B17" s="21" t="s">
        <v>117</v>
      </c>
      <c r="C17" s="21" t="s">
        <v>119</v>
      </c>
      <c r="D17" s="24">
        <v>2200000</v>
      </c>
      <c r="E17" s="22">
        <v>2313.3000000000002</v>
      </c>
      <c r="F17" s="23">
        <v>2.5921185530050601</v>
      </c>
    </row>
    <row r="18" spans="1:6" x14ac:dyDescent="0.2">
      <c r="A18" s="21" t="s">
        <v>109</v>
      </c>
      <c r="B18" s="21" t="s">
        <v>108</v>
      </c>
      <c r="C18" s="21" t="s">
        <v>110</v>
      </c>
      <c r="D18" s="24">
        <v>550000</v>
      </c>
      <c r="E18" s="22">
        <v>2178.5500000000002</v>
      </c>
      <c r="F18" s="23">
        <v>2.4411273391471799</v>
      </c>
    </row>
    <row r="19" spans="1:6" x14ac:dyDescent="0.2">
      <c r="A19" s="21" t="s">
        <v>267</v>
      </c>
      <c r="B19" s="21" t="s">
        <v>266</v>
      </c>
      <c r="C19" s="21" t="s">
        <v>132</v>
      </c>
      <c r="D19" s="24">
        <v>1000000</v>
      </c>
      <c r="E19" s="22">
        <v>2087.5</v>
      </c>
      <c r="F19" s="23">
        <v>2.3391032202472899</v>
      </c>
    </row>
    <row r="20" spans="1:6" x14ac:dyDescent="0.2">
      <c r="A20" s="21" t="s">
        <v>139</v>
      </c>
      <c r="B20" s="21" t="s">
        <v>138</v>
      </c>
      <c r="C20" s="21" t="s">
        <v>140</v>
      </c>
      <c r="D20" s="24">
        <v>700000</v>
      </c>
      <c r="E20" s="22">
        <v>2051</v>
      </c>
      <c r="F20" s="23">
        <v>2.29820393040823</v>
      </c>
    </row>
    <row r="21" spans="1:6" x14ac:dyDescent="0.2">
      <c r="A21" s="21" t="s">
        <v>137</v>
      </c>
      <c r="B21" s="21" t="s">
        <v>136</v>
      </c>
      <c r="C21" s="21" t="s">
        <v>84</v>
      </c>
      <c r="D21" s="24">
        <v>175000</v>
      </c>
      <c r="E21" s="22">
        <v>1868.9124999999999</v>
      </c>
      <c r="F21" s="23">
        <v>2.0941696992145702</v>
      </c>
    </row>
    <row r="22" spans="1:6" x14ac:dyDescent="0.2">
      <c r="A22" s="21" t="s">
        <v>269</v>
      </c>
      <c r="B22" s="21" t="s">
        <v>268</v>
      </c>
      <c r="C22" s="21" t="s">
        <v>143</v>
      </c>
      <c r="D22" s="24">
        <v>70000</v>
      </c>
      <c r="E22" s="22">
        <v>1837.85</v>
      </c>
      <c r="F22" s="23">
        <v>2.0593632830330399</v>
      </c>
    </row>
    <row r="23" spans="1:6" x14ac:dyDescent="0.2">
      <c r="A23" s="21" t="s">
        <v>180</v>
      </c>
      <c r="B23" s="21" t="s">
        <v>179</v>
      </c>
      <c r="C23" s="21" t="s">
        <v>107</v>
      </c>
      <c r="D23" s="24">
        <v>200000</v>
      </c>
      <c r="E23" s="22">
        <v>1801</v>
      </c>
      <c r="F23" s="23">
        <v>2.0180718082229299</v>
      </c>
    </row>
    <row r="24" spans="1:6" x14ac:dyDescent="0.2">
      <c r="A24" s="21" t="s">
        <v>271</v>
      </c>
      <c r="B24" s="21" t="s">
        <v>270</v>
      </c>
      <c r="C24" s="21" t="s">
        <v>166</v>
      </c>
      <c r="D24" s="24">
        <v>1800000</v>
      </c>
      <c r="E24" s="22">
        <v>1755.9</v>
      </c>
      <c r="F24" s="23">
        <v>1.9675359733807001</v>
      </c>
    </row>
    <row r="25" spans="1:6" x14ac:dyDescent="0.2">
      <c r="A25" s="21" t="s">
        <v>147</v>
      </c>
      <c r="B25" s="21" t="s">
        <v>146</v>
      </c>
      <c r="C25" s="21" t="s">
        <v>148</v>
      </c>
      <c r="D25" s="24">
        <v>400000</v>
      </c>
      <c r="E25" s="22">
        <v>1742.8</v>
      </c>
      <c r="F25" s="23">
        <v>1.9528570501781899</v>
      </c>
    </row>
    <row r="26" spans="1:6" x14ac:dyDescent="0.2">
      <c r="A26" s="21" t="s">
        <v>152</v>
      </c>
      <c r="B26" s="21" t="s">
        <v>151</v>
      </c>
      <c r="C26" s="21" t="s">
        <v>125</v>
      </c>
      <c r="D26" s="24">
        <v>480000</v>
      </c>
      <c r="E26" s="22">
        <v>1655.52</v>
      </c>
      <c r="F26" s="23">
        <v>1.8550573236808601</v>
      </c>
    </row>
    <row r="27" spans="1:6" x14ac:dyDescent="0.2">
      <c r="A27" s="21" t="s">
        <v>96</v>
      </c>
      <c r="B27" s="21" t="s">
        <v>95</v>
      </c>
      <c r="C27" s="21" t="s">
        <v>97</v>
      </c>
      <c r="D27" s="24">
        <v>220000</v>
      </c>
      <c r="E27" s="22">
        <v>1647.8</v>
      </c>
      <c r="F27" s="23">
        <v>1.8464068437477801</v>
      </c>
    </row>
    <row r="28" spans="1:6" x14ac:dyDescent="0.2">
      <c r="A28" s="21" t="s">
        <v>273</v>
      </c>
      <c r="B28" s="21" t="s">
        <v>272</v>
      </c>
      <c r="C28" s="21" t="s">
        <v>143</v>
      </c>
      <c r="D28" s="24">
        <v>300000</v>
      </c>
      <c r="E28" s="22">
        <v>1634.1</v>
      </c>
      <c r="F28" s="23">
        <v>1.83105560345202</v>
      </c>
    </row>
    <row r="29" spans="1:6" x14ac:dyDescent="0.2">
      <c r="A29" s="21" t="s">
        <v>275</v>
      </c>
      <c r="B29" s="21" t="s">
        <v>274</v>
      </c>
      <c r="C29" s="21" t="s">
        <v>113</v>
      </c>
      <c r="D29" s="24">
        <v>450000</v>
      </c>
      <c r="E29" s="22">
        <v>1613.4749999999999</v>
      </c>
      <c r="F29" s="23">
        <v>1.80794470337173</v>
      </c>
    </row>
    <row r="30" spans="1:6" x14ac:dyDescent="0.2">
      <c r="A30" s="21" t="s">
        <v>277</v>
      </c>
      <c r="B30" s="21" t="s">
        <v>276</v>
      </c>
      <c r="C30" s="21" t="s">
        <v>119</v>
      </c>
      <c r="D30" s="24">
        <v>600000</v>
      </c>
      <c r="E30" s="22">
        <v>1590</v>
      </c>
      <c r="F30" s="23">
        <v>1.7816402970985299</v>
      </c>
    </row>
    <row r="31" spans="1:6" x14ac:dyDescent="0.2">
      <c r="A31" s="21" t="s">
        <v>279</v>
      </c>
      <c r="B31" s="21" t="s">
        <v>278</v>
      </c>
      <c r="C31" s="21" t="s">
        <v>116</v>
      </c>
      <c r="D31" s="24">
        <v>700000</v>
      </c>
      <c r="E31" s="22">
        <v>1579.9</v>
      </c>
      <c r="F31" s="23">
        <v>1.77032295936225</v>
      </c>
    </row>
    <row r="32" spans="1:6" x14ac:dyDescent="0.2">
      <c r="A32" s="21" t="s">
        <v>182</v>
      </c>
      <c r="B32" s="21" t="s">
        <v>181</v>
      </c>
      <c r="C32" s="21" t="s">
        <v>183</v>
      </c>
      <c r="D32" s="24">
        <v>125000</v>
      </c>
      <c r="E32" s="22">
        <v>1560.375</v>
      </c>
      <c r="F32" s="23">
        <v>1.7484446406195799</v>
      </c>
    </row>
    <row r="33" spans="1:6" x14ac:dyDescent="0.2">
      <c r="A33" s="21" t="s">
        <v>281</v>
      </c>
      <c r="B33" s="21" t="s">
        <v>280</v>
      </c>
      <c r="C33" s="21" t="s">
        <v>100</v>
      </c>
      <c r="D33" s="24">
        <v>2000000</v>
      </c>
      <c r="E33" s="22">
        <v>1558</v>
      </c>
      <c r="F33" s="23">
        <v>1.7457833854588101</v>
      </c>
    </row>
    <row r="34" spans="1:6" x14ac:dyDescent="0.2">
      <c r="A34" s="21" t="s">
        <v>283</v>
      </c>
      <c r="B34" s="21" t="s">
        <v>282</v>
      </c>
      <c r="C34" s="21" t="s">
        <v>284</v>
      </c>
      <c r="D34" s="24">
        <v>700000</v>
      </c>
      <c r="E34" s="22">
        <v>1495.55</v>
      </c>
      <c r="F34" s="23">
        <v>1.6758063813369299</v>
      </c>
    </row>
    <row r="35" spans="1:6" x14ac:dyDescent="0.2">
      <c r="A35" s="21" t="s">
        <v>286</v>
      </c>
      <c r="B35" s="21" t="s">
        <v>285</v>
      </c>
      <c r="C35" s="21" t="s">
        <v>100</v>
      </c>
      <c r="D35" s="24">
        <v>1300000</v>
      </c>
      <c r="E35" s="22">
        <v>1442.35</v>
      </c>
      <c r="F35" s="23">
        <v>1.6161942657358901</v>
      </c>
    </row>
    <row r="36" spans="1:6" x14ac:dyDescent="0.2">
      <c r="A36" s="21" t="s">
        <v>288</v>
      </c>
      <c r="B36" s="21" t="s">
        <v>287</v>
      </c>
      <c r="C36" s="21" t="s">
        <v>140</v>
      </c>
      <c r="D36" s="24">
        <v>50000</v>
      </c>
      <c r="E36" s="22">
        <v>1150.2750000000001</v>
      </c>
      <c r="F36" s="23">
        <v>1.2889159073868</v>
      </c>
    </row>
    <row r="37" spans="1:6" x14ac:dyDescent="0.2">
      <c r="A37" s="21" t="s">
        <v>185</v>
      </c>
      <c r="B37" s="21" t="s">
        <v>184</v>
      </c>
      <c r="C37" s="21" t="s">
        <v>186</v>
      </c>
      <c r="D37" s="24">
        <v>50000</v>
      </c>
      <c r="E37" s="22">
        <v>1119.7249999999999</v>
      </c>
      <c r="F37" s="23">
        <v>1.25468376205576</v>
      </c>
    </row>
    <row r="38" spans="1:6" x14ac:dyDescent="0.2">
      <c r="A38" s="21" t="s">
        <v>290</v>
      </c>
      <c r="B38" s="21" t="s">
        <v>289</v>
      </c>
      <c r="C38" s="21" t="s">
        <v>291</v>
      </c>
      <c r="D38" s="24">
        <v>170000</v>
      </c>
      <c r="E38" s="22">
        <v>1077.8</v>
      </c>
      <c r="F38" s="23">
        <v>1.2077056051652799</v>
      </c>
    </row>
    <row r="39" spans="1:6" x14ac:dyDescent="0.2">
      <c r="A39" s="21" t="s">
        <v>248</v>
      </c>
      <c r="B39" s="21" t="s">
        <v>247</v>
      </c>
      <c r="C39" s="21" t="s">
        <v>246</v>
      </c>
      <c r="D39" s="24">
        <v>600000</v>
      </c>
      <c r="E39" s="22">
        <v>1067.7</v>
      </c>
      <c r="F39" s="23">
        <v>1.1963882674290001</v>
      </c>
    </row>
    <row r="40" spans="1:6" x14ac:dyDescent="0.2">
      <c r="A40" s="21" t="s">
        <v>293</v>
      </c>
      <c r="B40" s="21" t="s">
        <v>292</v>
      </c>
      <c r="C40" s="21" t="s">
        <v>294</v>
      </c>
      <c r="D40" s="24">
        <v>225000</v>
      </c>
      <c r="E40" s="22">
        <v>912.03750000000002</v>
      </c>
      <c r="F40" s="23">
        <v>1.02196400155032</v>
      </c>
    </row>
    <row r="41" spans="1:6" x14ac:dyDescent="0.2">
      <c r="A41" s="21" t="s">
        <v>296</v>
      </c>
      <c r="B41" s="21" t="s">
        <v>295</v>
      </c>
      <c r="C41" s="21" t="s">
        <v>297</v>
      </c>
      <c r="D41" s="24">
        <v>425000</v>
      </c>
      <c r="E41" s="22">
        <v>902.0625</v>
      </c>
      <c r="F41" s="23">
        <v>1.0107867298751201</v>
      </c>
    </row>
    <row r="42" spans="1:6" x14ac:dyDescent="0.2">
      <c r="A42" s="21" t="s">
        <v>299</v>
      </c>
      <c r="B42" s="21" t="s">
        <v>298</v>
      </c>
      <c r="C42" s="21" t="s">
        <v>122</v>
      </c>
      <c r="D42" s="24">
        <v>1000000</v>
      </c>
      <c r="E42" s="22">
        <v>901</v>
      </c>
      <c r="F42" s="23">
        <v>1.0095961683558401</v>
      </c>
    </row>
    <row r="43" spans="1:6" x14ac:dyDescent="0.2">
      <c r="A43" s="21" t="s">
        <v>301</v>
      </c>
      <c r="B43" s="21" t="s">
        <v>300</v>
      </c>
      <c r="C43" s="21" t="s">
        <v>302</v>
      </c>
      <c r="D43" s="24">
        <v>270000</v>
      </c>
      <c r="E43" s="22">
        <v>895.45500000000004</v>
      </c>
      <c r="F43" s="23">
        <v>1.0033828378857701</v>
      </c>
    </row>
    <row r="44" spans="1:6" x14ac:dyDescent="0.2">
      <c r="A44" s="21" t="s">
        <v>145</v>
      </c>
      <c r="B44" s="21" t="s">
        <v>144</v>
      </c>
      <c r="C44" s="21" t="s">
        <v>122</v>
      </c>
      <c r="D44" s="24">
        <v>200000</v>
      </c>
      <c r="E44" s="22">
        <v>880.2</v>
      </c>
      <c r="F44" s="23">
        <v>0.98628917579001796</v>
      </c>
    </row>
    <row r="45" spans="1:6" x14ac:dyDescent="0.2">
      <c r="A45" s="21" t="s">
        <v>304</v>
      </c>
      <c r="B45" s="21" t="s">
        <v>303</v>
      </c>
      <c r="C45" s="21" t="s">
        <v>100</v>
      </c>
      <c r="D45" s="24">
        <v>250000</v>
      </c>
      <c r="E45" s="22">
        <v>860.75</v>
      </c>
      <c r="F45" s="23">
        <v>0.96449489668400201</v>
      </c>
    </row>
    <row r="46" spans="1:6" x14ac:dyDescent="0.2">
      <c r="A46" s="21" t="s">
        <v>154</v>
      </c>
      <c r="B46" s="21" t="s">
        <v>153</v>
      </c>
      <c r="C46" s="21" t="s">
        <v>155</v>
      </c>
      <c r="D46" s="24">
        <v>400000</v>
      </c>
      <c r="E46" s="22">
        <v>857.4</v>
      </c>
      <c r="F46" s="23">
        <v>0.96074112624671903</v>
      </c>
    </row>
    <row r="47" spans="1:6" x14ac:dyDescent="0.2">
      <c r="A47" s="21" t="s">
        <v>192</v>
      </c>
      <c r="B47" s="21" t="s">
        <v>191</v>
      </c>
      <c r="C47" s="21" t="s">
        <v>125</v>
      </c>
      <c r="D47" s="24">
        <v>50000</v>
      </c>
      <c r="E47" s="22">
        <v>833.6</v>
      </c>
      <c r="F47" s="23">
        <v>0.934072548214678</v>
      </c>
    </row>
    <row r="48" spans="1:6" x14ac:dyDescent="0.2">
      <c r="A48" s="21" t="s">
        <v>306</v>
      </c>
      <c r="B48" s="21" t="s">
        <v>305</v>
      </c>
      <c r="C48" s="21" t="s">
        <v>307</v>
      </c>
      <c r="D48" s="24">
        <v>85000</v>
      </c>
      <c r="E48" s="22">
        <v>826.58249999999998</v>
      </c>
      <c r="F48" s="23">
        <v>0.92620923954493595</v>
      </c>
    </row>
    <row r="49" spans="1:9" x14ac:dyDescent="0.2">
      <c r="A49" s="21" t="s">
        <v>309</v>
      </c>
      <c r="B49" s="21" t="s">
        <v>308</v>
      </c>
      <c r="C49" s="21" t="s">
        <v>107</v>
      </c>
      <c r="D49" s="24">
        <v>120000</v>
      </c>
      <c r="E49" s="22">
        <v>778.08</v>
      </c>
      <c r="F49" s="23">
        <v>0.87186080651976605</v>
      </c>
    </row>
    <row r="50" spans="1:9" x14ac:dyDescent="0.2">
      <c r="A50" s="21" t="s">
        <v>134</v>
      </c>
      <c r="B50" s="21" t="s">
        <v>133</v>
      </c>
      <c r="C50" s="21" t="s">
        <v>135</v>
      </c>
      <c r="D50" s="24">
        <v>100000</v>
      </c>
      <c r="E50" s="22">
        <v>756.3</v>
      </c>
      <c r="F50" s="23">
        <v>0.84745569603498205</v>
      </c>
    </row>
    <row r="51" spans="1:9" x14ac:dyDescent="0.2">
      <c r="A51" s="21" t="s">
        <v>311</v>
      </c>
      <c r="B51" s="21" t="s">
        <v>310</v>
      </c>
      <c r="C51" s="21" t="s">
        <v>312</v>
      </c>
      <c r="D51" s="24">
        <v>230000</v>
      </c>
      <c r="E51" s="22">
        <v>675.51</v>
      </c>
      <c r="F51" s="23">
        <v>0.75692819942957901</v>
      </c>
    </row>
    <row r="52" spans="1:9" x14ac:dyDescent="0.2">
      <c r="A52" s="21" t="s">
        <v>314</v>
      </c>
      <c r="B52" s="21" t="s">
        <v>313</v>
      </c>
      <c r="C52" s="21" t="s">
        <v>84</v>
      </c>
      <c r="D52" s="24">
        <v>500000</v>
      </c>
      <c r="E52" s="22">
        <v>629.25</v>
      </c>
      <c r="F52" s="23">
        <v>0.70509255154040995</v>
      </c>
    </row>
    <row r="53" spans="1:9" x14ac:dyDescent="0.2">
      <c r="A53" s="21" t="s">
        <v>316</v>
      </c>
      <c r="B53" s="21" t="s">
        <v>315</v>
      </c>
      <c r="C53" s="21" t="s">
        <v>317</v>
      </c>
      <c r="D53" s="24">
        <v>275000</v>
      </c>
      <c r="E53" s="22">
        <v>530.47500000000002</v>
      </c>
      <c r="F53" s="23">
        <v>0.59441235006499704</v>
      </c>
    </row>
    <row r="54" spans="1:9" x14ac:dyDescent="0.2">
      <c r="A54" s="20" t="s">
        <v>26</v>
      </c>
      <c r="B54" s="20"/>
      <c r="C54" s="20"/>
      <c r="D54" s="20"/>
      <c r="E54" s="25">
        <f>SUM(E7:E53)</f>
        <v>84399.785000000033</v>
      </c>
      <c r="F54" s="26">
        <f>SUM(F7:F53)</f>
        <v>94.572363536133508</v>
      </c>
      <c r="G54" s="14"/>
      <c r="H54" s="14"/>
      <c r="I54" s="14"/>
    </row>
    <row r="55" spans="1:9" x14ac:dyDescent="0.2">
      <c r="A55" s="21"/>
      <c r="B55" s="21"/>
      <c r="C55" s="21"/>
      <c r="D55" s="21"/>
      <c r="E55" s="22"/>
      <c r="F55" s="23"/>
    </row>
    <row r="56" spans="1:9" x14ac:dyDescent="0.2">
      <c r="A56" s="20" t="s">
        <v>208</v>
      </c>
      <c r="B56" s="21"/>
      <c r="C56" s="21"/>
      <c r="D56" s="21"/>
      <c r="E56" s="22"/>
      <c r="F56" s="23"/>
    </row>
    <row r="57" spans="1:9" x14ac:dyDescent="0.2">
      <c r="A57" s="21" t="s">
        <v>210</v>
      </c>
      <c r="B57" s="21" t="s">
        <v>209</v>
      </c>
      <c r="C57" s="21" t="s">
        <v>199</v>
      </c>
      <c r="D57" s="24">
        <v>15300</v>
      </c>
      <c r="E57" s="22">
        <v>752.19271960000003</v>
      </c>
      <c r="F57" s="23">
        <v>0.84285337133553295</v>
      </c>
    </row>
    <row r="58" spans="1:9" x14ac:dyDescent="0.2">
      <c r="A58" s="20" t="s">
        <v>26</v>
      </c>
      <c r="B58" s="20"/>
      <c r="C58" s="20"/>
      <c r="D58" s="20"/>
      <c r="E58" s="25">
        <f>SUM(E56:E57)</f>
        <v>752.19271960000003</v>
      </c>
      <c r="F58" s="26">
        <f>SUM(F56:F57)</f>
        <v>0.84285337133553295</v>
      </c>
      <c r="G58" s="14"/>
      <c r="H58" s="14"/>
      <c r="I58" s="14"/>
    </row>
    <row r="59" spans="1:9" x14ac:dyDescent="0.2">
      <c r="A59" s="21"/>
      <c r="B59" s="21"/>
      <c r="C59" s="21"/>
      <c r="D59" s="21"/>
      <c r="E59" s="22"/>
      <c r="F59" s="23"/>
    </row>
    <row r="60" spans="1:9" x14ac:dyDescent="0.2">
      <c r="A60" s="20" t="s">
        <v>29</v>
      </c>
      <c r="B60" s="20"/>
      <c r="C60" s="20"/>
      <c r="D60" s="20"/>
      <c r="E60" s="25">
        <f>E54+E58</f>
        <v>85151.977719600036</v>
      </c>
      <c r="F60" s="26">
        <f>F54+F58</f>
        <v>95.415216907469045</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E64-(E54+E58)</f>
        <v>4091.6256378999678</v>
      </c>
      <c r="F62" s="26">
        <f>F64-(F54+F58)</f>
        <v>4.5847830925309552</v>
      </c>
      <c r="G62" s="14"/>
      <c r="H62" s="14"/>
      <c r="I62" s="14"/>
    </row>
    <row r="63" spans="1:9" x14ac:dyDescent="0.2">
      <c r="A63" s="20"/>
      <c r="B63" s="20"/>
      <c r="C63" s="20"/>
      <c r="D63" s="20"/>
      <c r="E63" s="25"/>
      <c r="F63" s="26"/>
      <c r="G63" s="14"/>
      <c r="H63" s="14"/>
      <c r="I63" s="14"/>
    </row>
    <row r="64" spans="1:9" x14ac:dyDescent="0.2">
      <c r="A64" s="27" t="s">
        <v>30</v>
      </c>
      <c r="B64" s="27"/>
      <c r="C64" s="27"/>
      <c r="D64" s="27"/>
      <c r="E64" s="28">
        <v>89243.603357500004</v>
      </c>
      <c r="F64" s="29">
        <v>100</v>
      </c>
      <c r="G64" s="14"/>
      <c r="H64" s="14"/>
      <c r="I64" s="14"/>
    </row>
    <row r="66" spans="1:4" x14ac:dyDescent="0.2">
      <c r="A66" s="14" t="s">
        <v>34</v>
      </c>
    </row>
    <row r="67" spans="1:4" x14ac:dyDescent="0.2">
      <c r="A67" s="14" t="s">
        <v>35</v>
      </c>
    </row>
    <row r="68" spans="1:4" x14ac:dyDescent="0.2">
      <c r="A68" s="14" t="s">
        <v>36</v>
      </c>
      <c r="B68" s="14"/>
      <c r="C68" s="30" t="s">
        <v>38</v>
      </c>
      <c r="D68" s="14" t="s">
        <v>37</v>
      </c>
    </row>
    <row r="69" spans="1:4" x14ac:dyDescent="0.2">
      <c r="A69" s="7" t="s">
        <v>70</v>
      </c>
      <c r="C69" s="31">
        <v>426.21300000000002</v>
      </c>
      <c r="D69" s="31">
        <v>440.70670000000001</v>
      </c>
    </row>
    <row r="70" spans="1:4" x14ac:dyDescent="0.2">
      <c r="A70" s="7" t="s">
        <v>72</v>
      </c>
      <c r="C70" s="31">
        <v>78.605099999999993</v>
      </c>
      <c r="D70" s="31">
        <v>74.588099999999997</v>
      </c>
    </row>
    <row r="71" spans="1:4" x14ac:dyDescent="0.2">
      <c r="A71" s="7" t="s">
        <v>71</v>
      </c>
      <c r="C71" s="31">
        <v>459.6567</v>
      </c>
      <c r="D71" s="31">
        <v>478.07940000000002</v>
      </c>
    </row>
    <row r="72" spans="1:4" x14ac:dyDescent="0.2">
      <c r="A72" s="7" t="s">
        <v>73</v>
      </c>
      <c r="C72" s="31">
        <v>87.536900000000003</v>
      </c>
      <c r="D72" s="31">
        <v>83.602699999999999</v>
      </c>
    </row>
    <row r="74" spans="1:4" x14ac:dyDescent="0.2">
      <c r="A74" s="14" t="s">
        <v>40</v>
      </c>
    </row>
    <row r="75" spans="1:4" x14ac:dyDescent="0.2">
      <c r="A75" s="99" t="s">
        <v>58</v>
      </c>
      <c r="B75" s="100"/>
      <c r="C75" s="34" t="s">
        <v>59</v>
      </c>
    </row>
    <row r="76" spans="1:4" x14ac:dyDescent="0.2">
      <c r="A76" s="95" t="s">
        <v>72</v>
      </c>
      <c r="B76" s="96"/>
      <c r="C76" s="35">
        <v>7</v>
      </c>
    </row>
    <row r="77" spans="1:4" x14ac:dyDescent="0.2">
      <c r="A77" s="95" t="s">
        <v>73</v>
      </c>
      <c r="B77" s="96"/>
      <c r="C77" s="35">
        <v>7.75</v>
      </c>
    </row>
    <row r="78" spans="1:4" x14ac:dyDescent="0.2">
      <c r="A78" s="7" t="s">
        <v>60</v>
      </c>
    </row>
    <row r="79" spans="1:4" x14ac:dyDescent="0.2">
      <c r="A79" s="7" t="s">
        <v>39</v>
      </c>
    </row>
    <row r="81" spans="1:4" x14ac:dyDescent="0.2">
      <c r="A81" s="14" t="s">
        <v>241</v>
      </c>
      <c r="D81" s="49">
        <v>0.17006680575909</v>
      </c>
    </row>
    <row r="83" spans="1:4" x14ac:dyDescent="0.2">
      <c r="A83" s="14" t="s">
        <v>780</v>
      </c>
    </row>
    <row r="84" spans="1:4" x14ac:dyDescent="0.2">
      <c r="A84" s="50"/>
    </row>
    <row r="85" spans="1:4" x14ac:dyDescent="0.2">
      <c r="A85" s="51" t="s">
        <v>775</v>
      </c>
    </row>
    <row r="86" spans="1:4" x14ac:dyDescent="0.2">
      <c r="A86" s="52"/>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1" t="s">
        <v>781</v>
      </c>
    </row>
    <row r="100" spans="1:1" x14ac:dyDescent="0.2">
      <c r="A100" s="53"/>
    </row>
    <row r="101" spans="1:1" x14ac:dyDescent="0.2">
      <c r="A101" s="51" t="s">
        <v>776</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sheetData>
  <mergeCells count="4">
    <mergeCell ref="A1:F1"/>
    <mergeCell ref="A75:B75"/>
    <mergeCell ref="A76:B76"/>
    <mergeCell ref="A77:B77"/>
  </mergeCells>
  <conditionalFormatting sqref="F2:F3 F5:F82">
    <cfRule type="cellIs" dxfId="58" priority="2" stopIfTrue="1" operator="between">
      <formula>0.009</formula>
      <formula>-0.009</formula>
    </cfRule>
  </conditionalFormatting>
  <conditionalFormatting sqref="F83:F215">
    <cfRule type="cellIs" dxfId="57"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7" max="214" man="1"/>
  </col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0"/>
  <sheetViews>
    <sheetView view="pageBreakPreview" zoomScaleNormal="100" zoomScaleSheetLayoutView="100" workbookViewId="0">
      <selection sqref="A1:F1"/>
    </sheetView>
  </sheetViews>
  <sheetFormatPr defaultColWidth="9.28515625" defaultRowHeight="11.25" x14ac:dyDescent="0.2"/>
  <cols>
    <col min="1" max="1" width="40.5703125" style="7" bestFit="1" customWidth="1"/>
    <col min="2" max="2" width="36.28515625" style="7" bestFit="1" customWidth="1"/>
    <col min="3" max="3" width="20.285156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12</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279</v>
      </c>
      <c r="B7" s="21" t="s">
        <v>278</v>
      </c>
      <c r="C7" s="21" t="s">
        <v>116</v>
      </c>
      <c r="D7" s="24">
        <v>3500000</v>
      </c>
      <c r="E7" s="22">
        <v>7899.5</v>
      </c>
      <c r="F7" s="23">
        <v>5.6822496536706</v>
      </c>
    </row>
    <row r="8" spans="1:6" x14ac:dyDescent="0.2">
      <c r="A8" s="21" t="s">
        <v>88</v>
      </c>
      <c r="B8" s="21" t="s">
        <v>87</v>
      </c>
      <c r="C8" s="21" t="s">
        <v>89</v>
      </c>
      <c r="D8" s="24">
        <v>500000</v>
      </c>
      <c r="E8" s="22">
        <v>7139.75</v>
      </c>
      <c r="F8" s="23">
        <v>5.1357480808652003</v>
      </c>
    </row>
    <row r="9" spans="1:6" x14ac:dyDescent="0.2">
      <c r="A9" s="21" t="s">
        <v>115</v>
      </c>
      <c r="B9" s="21" t="s">
        <v>114</v>
      </c>
      <c r="C9" s="21" t="s">
        <v>116</v>
      </c>
      <c r="D9" s="24">
        <v>3800000</v>
      </c>
      <c r="E9" s="22">
        <v>6653.8</v>
      </c>
      <c r="F9" s="23">
        <v>4.7861956763837501</v>
      </c>
    </row>
    <row r="10" spans="1:6" x14ac:dyDescent="0.2">
      <c r="A10" s="21" t="s">
        <v>262</v>
      </c>
      <c r="B10" s="21" t="s">
        <v>261</v>
      </c>
      <c r="C10" s="21" t="s">
        <v>216</v>
      </c>
      <c r="D10" s="24">
        <v>1500000</v>
      </c>
      <c r="E10" s="22">
        <v>5752.5</v>
      </c>
      <c r="F10" s="23">
        <v>4.1378746924159904</v>
      </c>
    </row>
    <row r="11" spans="1:6" x14ac:dyDescent="0.2">
      <c r="A11" s="21" t="s">
        <v>102</v>
      </c>
      <c r="B11" s="21" t="s">
        <v>101</v>
      </c>
      <c r="C11" s="21" t="s">
        <v>89</v>
      </c>
      <c r="D11" s="24">
        <v>530000</v>
      </c>
      <c r="E11" s="22">
        <v>5751.8249999999998</v>
      </c>
      <c r="F11" s="23">
        <v>4.1373891530127098</v>
      </c>
    </row>
    <row r="12" spans="1:6" x14ac:dyDescent="0.2">
      <c r="A12" s="21" t="s">
        <v>320</v>
      </c>
      <c r="B12" s="21" t="s">
        <v>319</v>
      </c>
      <c r="C12" s="21" t="s">
        <v>116</v>
      </c>
      <c r="D12" s="24">
        <v>14000000</v>
      </c>
      <c r="E12" s="22">
        <v>5628</v>
      </c>
      <c r="F12" s="23">
        <v>4.04831964692172</v>
      </c>
    </row>
    <row r="13" spans="1:6" x14ac:dyDescent="0.2">
      <c r="A13" s="21" t="s">
        <v>118</v>
      </c>
      <c r="B13" s="21" t="s">
        <v>117</v>
      </c>
      <c r="C13" s="21" t="s">
        <v>119</v>
      </c>
      <c r="D13" s="24">
        <v>5250000</v>
      </c>
      <c r="E13" s="22">
        <v>5520.375</v>
      </c>
      <c r="F13" s="23">
        <v>3.9709030865094999</v>
      </c>
    </row>
    <row r="14" spans="1:6" x14ac:dyDescent="0.2">
      <c r="A14" s="21" t="s">
        <v>264</v>
      </c>
      <c r="B14" s="21" t="s">
        <v>263</v>
      </c>
      <c r="C14" s="21" t="s">
        <v>265</v>
      </c>
      <c r="D14" s="24">
        <v>3300000</v>
      </c>
      <c r="E14" s="22">
        <v>4984.6499999999996</v>
      </c>
      <c r="F14" s="23">
        <v>3.5855466467712098</v>
      </c>
    </row>
    <row r="15" spans="1:6" x14ac:dyDescent="0.2">
      <c r="A15" s="21" t="s">
        <v>269</v>
      </c>
      <c r="B15" s="21" t="s">
        <v>268</v>
      </c>
      <c r="C15" s="21" t="s">
        <v>143</v>
      </c>
      <c r="D15" s="24">
        <v>150000</v>
      </c>
      <c r="E15" s="22">
        <v>3938.25</v>
      </c>
      <c r="F15" s="23">
        <v>2.8328526740386399</v>
      </c>
    </row>
    <row r="16" spans="1:6" x14ac:dyDescent="0.2">
      <c r="A16" s="21" t="s">
        <v>322</v>
      </c>
      <c r="B16" s="21" t="s">
        <v>321</v>
      </c>
      <c r="C16" s="21" t="s">
        <v>119</v>
      </c>
      <c r="D16" s="24">
        <v>1700000</v>
      </c>
      <c r="E16" s="22">
        <v>3890.45</v>
      </c>
      <c r="F16" s="23">
        <v>2.79846929110992</v>
      </c>
    </row>
    <row r="17" spans="1:6" x14ac:dyDescent="0.2">
      <c r="A17" s="21" t="s">
        <v>129</v>
      </c>
      <c r="B17" s="21" t="s">
        <v>128</v>
      </c>
      <c r="C17" s="21" t="s">
        <v>89</v>
      </c>
      <c r="D17" s="24">
        <v>350000</v>
      </c>
      <c r="E17" s="22">
        <v>3856.4749999999999</v>
      </c>
      <c r="F17" s="23">
        <v>2.77403047447805</v>
      </c>
    </row>
    <row r="18" spans="1:6" x14ac:dyDescent="0.2">
      <c r="A18" s="21" t="s">
        <v>324</v>
      </c>
      <c r="B18" s="21" t="s">
        <v>323</v>
      </c>
      <c r="C18" s="21" t="s">
        <v>89</v>
      </c>
      <c r="D18" s="24">
        <v>120000</v>
      </c>
      <c r="E18" s="22">
        <v>3847.08</v>
      </c>
      <c r="F18" s="23">
        <v>2.7672724853019899</v>
      </c>
    </row>
    <row r="19" spans="1:6" x14ac:dyDescent="0.2">
      <c r="A19" s="21" t="s">
        <v>215</v>
      </c>
      <c r="B19" s="21" t="s">
        <v>214</v>
      </c>
      <c r="C19" s="21" t="s">
        <v>216</v>
      </c>
      <c r="D19" s="24">
        <v>150000</v>
      </c>
      <c r="E19" s="22">
        <v>3840.5250000000001</v>
      </c>
      <c r="F19" s="23">
        <v>2.7625573582078999</v>
      </c>
    </row>
    <row r="20" spans="1:6" x14ac:dyDescent="0.2">
      <c r="A20" s="21" t="s">
        <v>283</v>
      </c>
      <c r="B20" s="21" t="s">
        <v>282</v>
      </c>
      <c r="C20" s="21" t="s">
        <v>284</v>
      </c>
      <c r="D20" s="24">
        <v>1600000</v>
      </c>
      <c r="E20" s="22">
        <v>3418.4</v>
      </c>
      <c r="F20" s="23">
        <v>2.4589154017479</v>
      </c>
    </row>
    <row r="21" spans="1:6" x14ac:dyDescent="0.2">
      <c r="A21" s="21" t="s">
        <v>260</v>
      </c>
      <c r="B21" s="21" t="s">
        <v>259</v>
      </c>
      <c r="C21" s="21" t="s">
        <v>125</v>
      </c>
      <c r="D21" s="24">
        <v>200000</v>
      </c>
      <c r="E21" s="22">
        <v>3265.4</v>
      </c>
      <c r="F21" s="23">
        <v>2.3488598036706101</v>
      </c>
    </row>
    <row r="22" spans="1:6" x14ac:dyDescent="0.2">
      <c r="A22" s="21" t="s">
        <v>288</v>
      </c>
      <c r="B22" s="21" t="s">
        <v>287</v>
      </c>
      <c r="C22" s="21" t="s">
        <v>140</v>
      </c>
      <c r="D22" s="24">
        <v>135700</v>
      </c>
      <c r="E22" s="22">
        <v>3121.8463499999998</v>
      </c>
      <c r="F22" s="23">
        <v>2.2455991317299002</v>
      </c>
    </row>
    <row r="23" spans="1:6" x14ac:dyDescent="0.2">
      <c r="A23" s="21" t="s">
        <v>326</v>
      </c>
      <c r="B23" s="21" t="s">
        <v>325</v>
      </c>
      <c r="C23" s="21" t="s">
        <v>132</v>
      </c>
      <c r="D23" s="24">
        <v>80000</v>
      </c>
      <c r="E23" s="22">
        <v>3107.8</v>
      </c>
      <c r="F23" s="23">
        <v>2.2354953444746499</v>
      </c>
    </row>
    <row r="24" spans="1:6" x14ac:dyDescent="0.2">
      <c r="A24" s="21" t="s">
        <v>127</v>
      </c>
      <c r="B24" s="21" t="s">
        <v>126</v>
      </c>
      <c r="C24" s="21" t="s">
        <v>100</v>
      </c>
      <c r="D24" s="24">
        <v>1200000</v>
      </c>
      <c r="E24" s="22">
        <v>2841.6</v>
      </c>
      <c r="F24" s="23">
        <v>2.0440129901728401</v>
      </c>
    </row>
    <row r="25" spans="1:6" x14ac:dyDescent="0.2">
      <c r="A25" s="21" t="s">
        <v>286</v>
      </c>
      <c r="B25" s="21" t="s">
        <v>285</v>
      </c>
      <c r="C25" s="21" t="s">
        <v>100</v>
      </c>
      <c r="D25" s="24">
        <v>2400000</v>
      </c>
      <c r="E25" s="22">
        <v>2662.8</v>
      </c>
      <c r="F25" s="23">
        <v>1.91539899712565</v>
      </c>
    </row>
    <row r="26" spans="1:6" x14ac:dyDescent="0.2">
      <c r="A26" s="21" t="s">
        <v>328</v>
      </c>
      <c r="B26" s="21" t="s">
        <v>327</v>
      </c>
      <c r="C26" s="21" t="s">
        <v>113</v>
      </c>
      <c r="D26" s="24">
        <v>160000</v>
      </c>
      <c r="E26" s="22">
        <v>2411.7600000000002</v>
      </c>
      <c r="F26" s="23">
        <v>1.7348214981627399</v>
      </c>
    </row>
    <row r="27" spans="1:6" x14ac:dyDescent="0.2">
      <c r="A27" s="21" t="s">
        <v>330</v>
      </c>
      <c r="B27" s="21" t="s">
        <v>329</v>
      </c>
      <c r="C27" s="21" t="s">
        <v>174</v>
      </c>
      <c r="D27" s="24">
        <v>500000</v>
      </c>
      <c r="E27" s="22">
        <v>2140.25</v>
      </c>
      <c r="F27" s="23">
        <v>1.5395195672217901</v>
      </c>
    </row>
    <row r="28" spans="1:6" x14ac:dyDescent="0.2">
      <c r="A28" s="21" t="s">
        <v>281</v>
      </c>
      <c r="B28" s="21" t="s">
        <v>280</v>
      </c>
      <c r="C28" s="21" t="s">
        <v>100</v>
      </c>
      <c r="D28" s="24">
        <v>2550000</v>
      </c>
      <c r="E28" s="22">
        <v>1986.45</v>
      </c>
      <c r="F28" s="23">
        <v>1.4288885150369</v>
      </c>
    </row>
    <row r="29" spans="1:6" x14ac:dyDescent="0.2">
      <c r="A29" s="21" t="s">
        <v>277</v>
      </c>
      <c r="B29" s="21" t="s">
        <v>276</v>
      </c>
      <c r="C29" s="21" t="s">
        <v>119</v>
      </c>
      <c r="D29" s="24">
        <v>600000</v>
      </c>
      <c r="E29" s="22">
        <v>1590</v>
      </c>
      <c r="F29" s="23">
        <v>1.1437150388424899</v>
      </c>
    </row>
    <row r="30" spans="1:6" x14ac:dyDescent="0.2">
      <c r="A30" s="21" t="s">
        <v>271</v>
      </c>
      <c r="B30" s="21" t="s">
        <v>270</v>
      </c>
      <c r="C30" s="21" t="s">
        <v>166</v>
      </c>
      <c r="D30" s="24">
        <v>1500000</v>
      </c>
      <c r="E30" s="22">
        <v>1463.25</v>
      </c>
      <c r="F30" s="23">
        <v>1.0525415286706099</v>
      </c>
    </row>
    <row r="31" spans="1:6" x14ac:dyDescent="0.2">
      <c r="A31" s="21" t="s">
        <v>332</v>
      </c>
      <c r="B31" s="21" t="s">
        <v>331</v>
      </c>
      <c r="C31" s="21" t="s">
        <v>132</v>
      </c>
      <c r="D31" s="24">
        <v>60000</v>
      </c>
      <c r="E31" s="22">
        <v>1408.41</v>
      </c>
      <c r="F31" s="23">
        <v>1.0130941495950601</v>
      </c>
    </row>
    <row r="32" spans="1:6" x14ac:dyDescent="0.2">
      <c r="A32" s="21" t="s">
        <v>334</v>
      </c>
      <c r="B32" s="21" t="s">
        <v>333</v>
      </c>
      <c r="C32" s="21" t="s">
        <v>110</v>
      </c>
      <c r="D32" s="24">
        <v>700000</v>
      </c>
      <c r="E32" s="22">
        <v>1194.2</v>
      </c>
      <c r="F32" s="23">
        <v>0.85900911911050404</v>
      </c>
    </row>
    <row r="33" spans="1:9" x14ac:dyDescent="0.2">
      <c r="A33" s="21" t="s">
        <v>336</v>
      </c>
      <c r="B33" s="21" t="s">
        <v>335</v>
      </c>
      <c r="C33" s="21" t="s">
        <v>116</v>
      </c>
      <c r="D33" s="24">
        <v>1500000</v>
      </c>
      <c r="E33" s="22">
        <v>999.75</v>
      </c>
      <c r="F33" s="23">
        <v>0.719137805083509</v>
      </c>
    </row>
    <row r="34" spans="1:9" x14ac:dyDescent="0.2">
      <c r="A34" s="21" t="s">
        <v>316</v>
      </c>
      <c r="B34" s="21" t="s">
        <v>315</v>
      </c>
      <c r="C34" s="21" t="s">
        <v>317</v>
      </c>
      <c r="D34" s="24">
        <v>500000</v>
      </c>
      <c r="E34" s="22">
        <v>964.5</v>
      </c>
      <c r="F34" s="23">
        <v>0.69378185846766105</v>
      </c>
    </row>
    <row r="35" spans="1:9" x14ac:dyDescent="0.2">
      <c r="A35" s="20" t="s">
        <v>26</v>
      </c>
      <c r="B35" s="20"/>
      <c r="C35" s="20"/>
      <c r="D35" s="20"/>
      <c r="E35" s="25">
        <f>SUM(E7:E34)</f>
        <v>101279.59634999999</v>
      </c>
      <c r="F35" s="26">
        <f>SUM(F7:F34)</f>
        <v>72.852199668799997</v>
      </c>
      <c r="G35" s="14"/>
      <c r="H35" s="14"/>
      <c r="I35" s="14"/>
    </row>
    <row r="36" spans="1:9" x14ac:dyDescent="0.2">
      <c r="A36" s="21"/>
      <c r="B36" s="21"/>
      <c r="C36" s="21"/>
      <c r="D36" s="21"/>
      <c r="E36" s="22"/>
      <c r="F36" s="23"/>
    </row>
    <row r="37" spans="1:9" x14ac:dyDescent="0.2">
      <c r="A37" s="20" t="s">
        <v>337</v>
      </c>
      <c r="B37" s="21"/>
      <c r="C37" s="21"/>
      <c r="D37" s="21"/>
      <c r="E37" s="22"/>
      <c r="F37" s="23"/>
    </row>
    <row r="38" spans="1:9" x14ac:dyDescent="0.2">
      <c r="A38" s="21" t="s">
        <v>339</v>
      </c>
      <c r="B38" s="21" t="s">
        <v>338</v>
      </c>
      <c r="C38" s="21" t="s">
        <v>433</v>
      </c>
      <c r="D38" s="24">
        <v>1500000</v>
      </c>
      <c r="E38" s="22">
        <v>4197.45</v>
      </c>
      <c r="F38" s="23">
        <v>3.0192998048990001</v>
      </c>
    </row>
    <row r="39" spans="1:9" x14ac:dyDescent="0.2">
      <c r="A39" s="21" t="s">
        <v>341</v>
      </c>
      <c r="B39" s="21" t="s">
        <v>340</v>
      </c>
      <c r="C39" s="21" t="s">
        <v>433</v>
      </c>
      <c r="D39" s="24">
        <v>1300000</v>
      </c>
      <c r="E39" s="22">
        <v>4058.21</v>
      </c>
      <c r="F39" s="23">
        <v>2.9191420174723199</v>
      </c>
    </row>
    <row r="40" spans="1:9" x14ac:dyDescent="0.2">
      <c r="A40" s="20" t="s">
        <v>26</v>
      </c>
      <c r="B40" s="20"/>
      <c r="C40" s="20"/>
      <c r="D40" s="20"/>
      <c r="E40" s="25">
        <f>SUM(E37:E39)</f>
        <v>8255.66</v>
      </c>
      <c r="F40" s="26">
        <f>SUM(F37:F39)</f>
        <v>5.9384418223713205</v>
      </c>
      <c r="G40" s="14"/>
      <c r="H40" s="14"/>
      <c r="I40" s="14"/>
    </row>
    <row r="41" spans="1:9" x14ac:dyDescent="0.2">
      <c r="A41" s="21"/>
      <c r="B41" s="21"/>
      <c r="C41" s="21"/>
      <c r="D41" s="21"/>
      <c r="E41" s="22"/>
      <c r="F41" s="23"/>
    </row>
    <row r="42" spans="1:9" x14ac:dyDescent="0.2">
      <c r="A42" s="20" t="s">
        <v>208</v>
      </c>
      <c r="B42" s="21"/>
      <c r="C42" s="21"/>
      <c r="D42" s="21"/>
      <c r="E42" s="22"/>
      <c r="F42" s="23"/>
    </row>
    <row r="43" spans="1:9" x14ac:dyDescent="0.2">
      <c r="A43" s="21" t="s">
        <v>343</v>
      </c>
      <c r="B43" s="21" t="s">
        <v>342</v>
      </c>
      <c r="C43" s="21" t="s">
        <v>344</v>
      </c>
      <c r="D43" s="24">
        <v>86900</v>
      </c>
      <c r="E43" s="22">
        <v>3712.9572079999998</v>
      </c>
      <c r="F43" s="23">
        <v>2.6707955958290701</v>
      </c>
    </row>
    <row r="44" spans="1:9" x14ac:dyDescent="0.2">
      <c r="A44" s="21" t="s">
        <v>346</v>
      </c>
      <c r="B44" s="21" t="s">
        <v>345</v>
      </c>
      <c r="C44" s="21" t="s">
        <v>347</v>
      </c>
      <c r="D44" s="24">
        <v>155000</v>
      </c>
      <c r="E44" s="22">
        <v>3286.7814020000001</v>
      </c>
      <c r="F44" s="23">
        <v>2.36423982317937</v>
      </c>
    </row>
    <row r="45" spans="1:9" x14ac:dyDescent="0.2">
      <c r="A45" s="21" t="s">
        <v>349</v>
      </c>
      <c r="B45" s="21" t="s">
        <v>348</v>
      </c>
      <c r="C45" s="21" t="s">
        <v>140</v>
      </c>
      <c r="D45" s="24">
        <v>2297307</v>
      </c>
      <c r="E45" s="22">
        <v>2400.7480179999998</v>
      </c>
      <c r="F45" s="23">
        <v>1.72690038531943</v>
      </c>
    </row>
    <row r="46" spans="1:9" x14ac:dyDescent="0.2">
      <c r="A46" s="21" t="s">
        <v>351</v>
      </c>
      <c r="B46" s="21" t="s">
        <v>350</v>
      </c>
      <c r="C46" s="21" t="s">
        <v>347</v>
      </c>
      <c r="D46" s="24">
        <v>187038</v>
      </c>
      <c r="E46" s="22">
        <v>2174.5782519999998</v>
      </c>
      <c r="F46" s="23">
        <v>1.56421248424668</v>
      </c>
    </row>
    <row r="47" spans="1:9" x14ac:dyDescent="0.2">
      <c r="A47" s="21" t="s">
        <v>353</v>
      </c>
      <c r="B47" s="21" t="s">
        <v>352</v>
      </c>
      <c r="C47" s="21" t="s">
        <v>354</v>
      </c>
      <c r="D47" s="24">
        <v>1575983</v>
      </c>
      <c r="E47" s="22">
        <v>1552.8809200000001</v>
      </c>
      <c r="F47" s="23">
        <v>1.11701463002237</v>
      </c>
    </row>
    <row r="48" spans="1:9" x14ac:dyDescent="0.2">
      <c r="A48" s="21" t="s">
        <v>356</v>
      </c>
      <c r="B48" s="21" t="s">
        <v>355</v>
      </c>
      <c r="C48" s="21" t="s">
        <v>140</v>
      </c>
      <c r="D48" s="24">
        <v>65000</v>
      </c>
      <c r="E48" s="22">
        <v>1493.619635</v>
      </c>
      <c r="F48" s="23">
        <v>1.0743869426792001</v>
      </c>
    </row>
    <row r="49" spans="1:9" x14ac:dyDescent="0.2">
      <c r="A49" s="21" t="s">
        <v>358</v>
      </c>
      <c r="B49" s="21" t="s">
        <v>357</v>
      </c>
      <c r="C49" s="21" t="s">
        <v>132</v>
      </c>
      <c r="D49" s="24">
        <v>12220</v>
      </c>
      <c r="E49" s="22">
        <v>1419.3887850000001</v>
      </c>
      <c r="F49" s="23">
        <v>1.0209913832508599</v>
      </c>
    </row>
    <row r="50" spans="1:9" x14ac:dyDescent="0.2">
      <c r="A50" s="21" t="s">
        <v>360</v>
      </c>
      <c r="B50" s="21" t="s">
        <v>359</v>
      </c>
      <c r="C50" s="21" t="s">
        <v>97</v>
      </c>
      <c r="D50" s="24">
        <v>43300</v>
      </c>
      <c r="E50" s="22">
        <v>1316.6453819999999</v>
      </c>
      <c r="F50" s="23">
        <v>0.94708624164523003</v>
      </c>
    </row>
    <row r="51" spans="1:9" x14ac:dyDescent="0.2">
      <c r="A51" s="21" t="s">
        <v>362</v>
      </c>
      <c r="B51" s="21" t="s">
        <v>361</v>
      </c>
      <c r="C51" s="21" t="s">
        <v>113</v>
      </c>
      <c r="D51" s="24">
        <v>938500</v>
      </c>
      <c r="E51" s="22">
        <v>1291.298493</v>
      </c>
      <c r="F51" s="23">
        <v>0.928853777408015</v>
      </c>
    </row>
    <row r="52" spans="1:9" x14ac:dyDescent="0.2">
      <c r="A52" s="21" t="s">
        <v>210</v>
      </c>
      <c r="B52" s="21" t="s">
        <v>209</v>
      </c>
      <c r="C52" s="21" t="s">
        <v>199</v>
      </c>
      <c r="D52" s="24">
        <v>25300</v>
      </c>
      <c r="E52" s="22">
        <v>1243.821948</v>
      </c>
      <c r="F52" s="23">
        <v>0.89470306136475597</v>
      </c>
    </row>
    <row r="53" spans="1:9" x14ac:dyDescent="0.2">
      <c r="A53" s="21" t="s">
        <v>364</v>
      </c>
      <c r="B53" s="21" t="s">
        <v>363</v>
      </c>
      <c r="C53" s="21" t="s">
        <v>347</v>
      </c>
      <c r="D53" s="24">
        <v>500000</v>
      </c>
      <c r="E53" s="22">
        <v>813.7131478</v>
      </c>
      <c r="F53" s="23">
        <v>0.58531821663064298</v>
      </c>
    </row>
    <row r="54" spans="1:9" x14ac:dyDescent="0.2">
      <c r="A54" s="21" t="s">
        <v>366</v>
      </c>
      <c r="B54" s="21" t="s">
        <v>365</v>
      </c>
      <c r="C54" s="21" t="s">
        <v>354</v>
      </c>
      <c r="D54" s="24">
        <v>244000</v>
      </c>
      <c r="E54" s="22">
        <v>683.73459730000002</v>
      </c>
      <c r="F54" s="23">
        <v>0.49182235315026701</v>
      </c>
    </row>
    <row r="55" spans="1:9" x14ac:dyDescent="0.2">
      <c r="A55" s="20" t="s">
        <v>26</v>
      </c>
      <c r="B55" s="20"/>
      <c r="C55" s="20"/>
      <c r="D55" s="20"/>
      <c r="E55" s="25">
        <f>SUM(E42:E54)</f>
        <v>21390.1677881</v>
      </c>
      <c r="F55" s="26">
        <f>SUM(F42:F54)</f>
        <v>15.386324894725892</v>
      </c>
      <c r="G55" s="14"/>
      <c r="H55" s="14"/>
      <c r="I55" s="14"/>
    </row>
    <row r="56" spans="1:9" x14ac:dyDescent="0.2">
      <c r="A56" s="21"/>
      <c r="B56" s="21"/>
      <c r="C56" s="21"/>
      <c r="D56" s="21"/>
      <c r="E56" s="22"/>
      <c r="F56" s="23"/>
    </row>
    <row r="57" spans="1:9" x14ac:dyDescent="0.2">
      <c r="A57" s="20" t="s">
        <v>1163</v>
      </c>
      <c r="B57" s="21"/>
      <c r="C57" s="21"/>
      <c r="D57" s="21"/>
      <c r="E57" s="22"/>
      <c r="F57" s="23"/>
    </row>
    <row r="58" spans="1:9" x14ac:dyDescent="0.2">
      <c r="A58" s="21" t="s">
        <v>369</v>
      </c>
      <c r="B58" s="21" t="s">
        <v>368</v>
      </c>
      <c r="C58" s="21" t="s">
        <v>370</v>
      </c>
      <c r="D58" s="24">
        <v>3408000</v>
      </c>
      <c r="E58" s="22">
        <v>2610.60302</v>
      </c>
      <c r="F58" s="23">
        <v>1.8778527889444201</v>
      </c>
    </row>
    <row r="59" spans="1:9" x14ac:dyDescent="0.2">
      <c r="A59" s="20" t="s">
        <v>26</v>
      </c>
      <c r="B59" s="20"/>
      <c r="C59" s="20"/>
      <c r="D59" s="20"/>
      <c r="E59" s="25">
        <f>SUM(E58:E58)</f>
        <v>2610.60302</v>
      </c>
      <c r="F59" s="26">
        <f>SUM(F58:F58)</f>
        <v>1.8778527889444201</v>
      </c>
      <c r="G59" s="14"/>
      <c r="H59" s="14"/>
      <c r="I59" s="14"/>
    </row>
    <row r="60" spans="1:9" x14ac:dyDescent="0.2">
      <c r="A60" s="21"/>
      <c r="B60" s="21"/>
      <c r="C60" s="21"/>
      <c r="D60" s="21"/>
      <c r="E60" s="22"/>
      <c r="F60" s="23"/>
    </row>
    <row r="61" spans="1:9" x14ac:dyDescent="0.2">
      <c r="A61" s="20" t="s">
        <v>29</v>
      </c>
      <c r="B61" s="20"/>
      <c r="C61" s="20"/>
      <c r="D61" s="20"/>
      <c r="E61" s="25">
        <f>E35+E40+E55+E59</f>
        <v>133536.02715810001</v>
      </c>
      <c r="F61" s="26">
        <f>F35+F40+F55+F59</f>
        <v>96.054819174841626</v>
      </c>
      <c r="G61" s="14"/>
      <c r="H61" s="14"/>
      <c r="I61" s="14"/>
    </row>
    <row r="62" spans="1:9" x14ac:dyDescent="0.2">
      <c r="A62" s="20"/>
      <c r="B62" s="20"/>
      <c r="C62" s="20"/>
      <c r="D62" s="20"/>
      <c r="E62" s="25"/>
      <c r="F62" s="26"/>
      <c r="G62" s="14"/>
      <c r="H62" s="14"/>
      <c r="I62" s="14"/>
    </row>
    <row r="63" spans="1:9" x14ac:dyDescent="0.2">
      <c r="A63" s="20" t="s">
        <v>31</v>
      </c>
      <c r="B63" s="20"/>
      <c r="C63" s="20"/>
      <c r="D63" s="20"/>
      <c r="E63" s="25">
        <f>E65-(E35+E40+E55+E59)</f>
        <v>5484.6157468999736</v>
      </c>
      <c r="F63" s="26">
        <f>F65-(F35+F40+F55+F59)</f>
        <v>3.9451808251583742</v>
      </c>
      <c r="G63" s="14"/>
      <c r="H63" s="14"/>
      <c r="I63" s="14"/>
    </row>
    <row r="64" spans="1:9" x14ac:dyDescent="0.2">
      <c r="A64" s="20"/>
      <c r="B64" s="20"/>
      <c r="C64" s="20"/>
      <c r="D64" s="20"/>
      <c r="E64" s="25"/>
      <c r="F64" s="26"/>
      <c r="G64" s="14"/>
      <c r="H64" s="14"/>
      <c r="I64" s="14"/>
    </row>
    <row r="65" spans="1:9" x14ac:dyDescent="0.2">
      <c r="A65" s="27" t="s">
        <v>30</v>
      </c>
      <c r="B65" s="27"/>
      <c r="C65" s="27"/>
      <c r="D65" s="27"/>
      <c r="E65" s="28">
        <v>139020.64290499999</v>
      </c>
      <c r="F65" s="29">
        <v>100</v>
      </c>
      <c r="G65" s="14"/>
      <c r="H65" s="14"/>
      <c r="I65" s="14"/>
    </row>
    <row r="67" spans="1:9" x14ac:dyDescent="0.2">
      <c r="A67" s="14" t="s">
        <v>34</v>
      </c>
    </row>
    <row r="68" spans="1:9" x14ac:dyDescent="0.2">
      <c r="A68" s="14" t="s">
        <v>35</v>
      </c>
    </row>
    <row r="69" spans="1:9" x14ac:dyDescent="0.2">
      <c r="A69" s="14" t="s">
        <v>36</v>
      </c>
      <c r="B69" s="14"/>
      <c r="C69" s="30" t="s">
        <v>38</v>
      </c>
      <c r="D69" s="14" t="s">
        <v>37</v>
      </c>
    </row>
    <row r="70" spans="1:9" x14ac:dyDescent="0.2">
      <c r="A70" s="7" t="s">
        <v>70</v>
      </c>
      <c r="C70" s="31">
        <v>81.093599999999995</v>
      </c>
      <c r="D70" s="31">
        <v>88.309899999999999</v>
      </c>
    </row>
    <row r="71" spans="1:9" x14ac:dyDescent="0.2">
      <c r="A71" s="7" t="s">
        <v>72</v>
      </c>
      <c r="C71" s="31">
        <v>18.728000000000002</v>
      </c>
      <c r="D71" s="31">
        <v>20.394500000000001</v>
      </c>
    </row>
    <row r="72" spans="1:9" x14ac:dyDescent="0.2">
      <c r="A72" s="7" t="s">
        <v>71</v>
      </c>
      <c r="C72" s="31">
        <v>86.702399999999997</v>
      </c>
      <c r="D72" s="31">
        <v>94.783500000000004</v>
      </c>
    </row>
    <row r="73" spans="1:9" x14ac:dyDescent="0.2">
      <c r="A73" s="7" t="s">
        <v>73</v>
      </c>
      <c r="C73" s="31">
        <v>20.621300000000002</v>
      </c>
      <c r="D73" s="31">
        <v>22.539000000000001</v>
      </c>
    </row>
    <row r="75" spans="1:9" x14ac:dyDescent="0.2">
      <c r="A75" s="7" t="s">
        <v>39</v>
      </c>
    </row>
    <row r="77" spans="1:9" x14ac:dyDescent="0.2">
      <c r="A77" s="14" t="s">
        <v>40</v>
      </c>
      <c r="D77" s="30" t="s">
        <v>41</v>
      </c>
    </row>
    <row r="79" spans="1:9" x14ac:dyDescent="0.2">
      <c r="A79" s="14" t="s">
        <v>241</v>
      </c>
      <c r="D79" s="49">
        <v>9.8807831992539494E-2</v>
      </c>
    </row>
    <row r="81" spans="1:1" x14ac:dyDescent="0.2">
      <c r="A81" s="14" t="s">
        <v>780</v>
      </c>
    </row>
    <row r="82" spans="1:1" x14ac:dyDescent="0.2">
      <c r="A82" s="50"/>
    </row>
    <row r="83" spans="1:1" x14ac:dyDescent="0.2">
      <c r="A83" s="51" t="s">
        <v>775</v>
      </c>
    </row>
    <row r="84" spans="1:1" x14ac:dyDescent="0.2">
      <c r="A84" s="52"/>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782</v>
      </c>
    </row>
    <row r="97" spans="1:1" x14ac:dyDescent="0.2">
      <c r="A97" s="53"/>
    </row>
    <row r="98" spans="1:1" x14ac:dyDescent="0.2">
      <c r="A98" s="51" t="s">
        <v>776</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1">
    <mergeCell ref="A1:F1"/>
  </mergeCells>
  <conditionalFormatting sqref="F2:F3 F5:F80">
    <cfRule type="cellIs" dxfId="56" priority="2" stopIfTrue="1" operator="between">
      <formula>0.009</formula>
      <formula>-0.009</formula>
    </cfRule>
  </conditionalFormatting>
  <conditionalFormatting sqref="F81:F212">
    <cfRule type="cellIs" dxfId="55"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scale="55" orientation="portrait" r:id="rId2"/>
  <headerFooter>
    <oddFooter>&amp;C&amp;1#&amp;"Calibri"&amp;10&amp;K000000PUBLIC</oddFooter>
    <evenFooter>&amp;LPUBLIC</evenFooter>
    <firstFooter>&amp;LPUBLIC</firstFooter>
  </headerFooter>
  <colBreaks count="1" manualBreakCount="1">
    <brk id="7" max="211"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8"/>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3.28515625" style="7" bestFit="1" customWidth="1"/>
    <col min="3" max="3" width="24.710937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13</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88</v>
      </c>
      <c r="B7" s="21" t="s">
        <v>87</v>
      </c>
      <c r="C7" s="21" t="s">
        <v>89</v>
      </c>
      <c r="D7" s="24">
        <v>600289</v>
      </c>
      <c r="E7" s="22">
        <v>8571.8267759999999</v>
      </c>
      <c r="F7" s="23">
        <v>11.868491827834999</v>
      </c>
    </row>
    <row r="8" spans="1:6" x14ac:dyDescent="0.2">
      <c r="A8" s="21" t="s">
        <v>324</v>
      </c>
      <c r="B8" s="21" t="s">
        <v>323</v>
      </c>
      <c r="C8" s="21" t="s">
        <v>89</v>
      </c>
      <c r="D8" s="24">
        <v>264394</v>
      </c>
      <c r="E8" s="22">
        <v>8476.2072459999999</v>
      </c>
      <c r="F8" s="23">
        <v>11.7360976906175</v>
      </c>
    </row>
    <row r="9" spans="1:6" x14ac:dyDescent="0.2">
      <c r="A9" s="21" t="s">
        <v>102</v>
      </c>
      <c r="B9" s="21" t="s">
        <v>101</v>
      </c>
      <c r="C9" s="21" t="s">
        <v>89</v>
      </c>
      <c r="D9" s="24">
        <v>628738</v>
      </c>
      <c r="E9" s="22">
        <v>6823.3791449999999</v>
      </c>
      <c r="F9" s="23">
        <v>9.4476033798763908</v>
      </c>
    </row>
    <row r="10" spans="1:6" x14ac:dyDescent="0.2">
      <c r="A10" s="21" t="s">
        <v>96</v>
      </c>
      <c r="B10" s="21" t="s">
        <v>95</v>
      </c>
      <c r="C10" s="21" t="s">
        <v>97</v>
      </c>
      <c r="D10" s="24">
        <v>470047</v>
      </c>
      <c r="E10" s="22">
        <v>3520.6520300000002</v>
      </c>
      <c r="F10" s="23">
        <v>4.8746703519135401</v>
      </c>
    </row>
    <row r="11" spans="1:6" x14ac:dyDescent="0.2">
      <c r="A11" s="21" t="s">
        <v>129</v>
      </c>
      <c r="B11" s="21" t="s">
        <v>128</v>
      </c>
      <c r="C11" s="21" t="s">
        <v>89</v>
      </c>
      <c r="D11" s="24">
        <v>288406</v>
      </c>
      <c r="E11" s="22">
        <v>3177.8015110000001</v>
      </c>
      <c r="F11" s="23">
        <v>4.3999619041981202</v>
      </c>
    </row>
    <row r="12" spans="1:6" x14ac:dyDescent="0.2">
      <c r="A12" s="21" t="s">
        <v>159</v>
      </c>
      <c r="B12" s="21" t="s">
        <v>158</v>
      </c>
      <c r="C12" s="21" t="s">
        <v>160</v>
      </c>
      <c r="D12" s="24">
        <v>390516</v>
      </c>
      <c r="E12" s="22">
        <v>2495.0067239999998</v>
      </c>
      <c r="F12" s="23">
        <v>3.45456898371968</v>
      </c>
    </row>
    <row r="13" spans="1:6" x14ac:dyDescent="0.2">
      <c r="A13" s="21" t="s">
        <v>372</v>
      </c>
      <c r="B13" s="21" t="s">
        <v>371</v>
      </c>
      <c r="C13" s="21" t="s">
        <v>155</v>
      </c>
      <c r="D13" s="24">
        <v>56186</v>
      </c>
      <c r="E13" s="22">
        <v>2092.1138030000002</v>
      </c>
      <c r="F13" s="23">
        <v>2.89672624315366</v>
      </c>
    </row>
    <row r="14" spans="1:6" x14ac:dyDescent="0.2">
      <c r="A14" s="21" t="s">
        <v>157</v>
      </c>
      <c r="B14" s="21" t="s">
        <v>156</v>
      </c>
      <c r="C14" s="21" t="s">
        <v>155</v>
      </c>
      <c r="D14" s="24">
        <v>3769404</v>
      </c>
      <c r="E14" s="22">
        <v>1922.3960400000001</v>
      </c>
      <c r="F14" s="23">
        <v>2.6617362070923001</v>
      </c>
    </row>
    <row r="15" spans="1:6" x14ac:dyDescent="0.2">
      <c r="A15" s="21" t="s">
        <v>374</v>
      </c>
      <c r="B15" s="21" t="s">
        <v>373</v>
      </c>
      <c r="C15" s="21" t="s">
        <v>89</v>
      </c>
      <c r="D15" s="24">
        <v>654362</v>
      </c>
      <c r="E15" s="22">
        <v>1795.2421469999999</v>
      </c>
      <c r="F15" s="23">
        <v>2.4856798098523001</v>
      </c>
    </row>
    <row r="16" spans="1:6" x14ac:dyDescent="0.2">
      <c r="A16" s="21" t="s">
        <v>376</v>
      </c>
      <c r="B16" s="21" t="s">
        <v>375</v>
      </c>
      <c r="C16" s="21" t="s">
        <v>160</v>
      </c>
      <c r="D16" s="24">
        <v>188516</v>
      </c>
      <c r="E16" s="22">
        <v>1200.4698880000001</v>
      </c>
      <c r="F16" s="23">
        <v>1.6621622703788099</v>
      </c>
    </row>
    <row r="17" spans="1:9" x14ac:dyDescent="0.2">
      <c r="A17" s="21" t="s">
        <v>378</v>
      </c>
      <c r="B17" s="21" t="s">
        <v>377</v>
      </c>
      <c r="C17" s="21" t="s">
        <v>89</v>
      </c>
      <c r="D17" s="24">
        <v>63047</v>
      </c>
      <c r="E17" s="22">
        <v>1132.1665029999999</v>
      </c>
      <c r="F17" s="23">
        <v>1.5675898778340001</v>
      </c>
    </row>
    <row r="18" spans="1:9" x14ac:dyDescent="0.2">
      <c r="A18" s="21" t="s">
        <v>380</v>
      </c>
      <c r="B18" s="21" t="s">
        <v>379</v>
      </c>
      <c r="C18" s="21" t="s">
        <v>199</v>
      </c>
      <c r="D18" s="24">
        <v>104708</v>
      </c>
      <c r="E18" s="22">
        <v>1042.10637</v>
      </c>
      <c r="F18" s="23">
        <v>1.44289324309601</v>
      </c>
    </row>
    <row r="19" spans="1:9" x14ac:dyDescent="0.2">
      <c r="A19" s="21" t="s">
        <v>185</v>
      </c>
      <c r="B19" s="21" t="s">
        <v>184</v>
      </c>
      <c r="C19" s="21" t="s">
        <v>186</v>
      </c>
      <c r="D19" s="24">
        <v>44451</v>
      </c>
      <c r="E19" s="22">
        <v>995.4579195</v>
      </c>
      <c r="F19" s="23">
        <v>1.37830412247932</v>
      </c>
    </row>
    <row r="20" spans="1:9" x14ac:dyDescent="0.2">
      <c r="A20" s="21" t="s">
        <v>382</v>
      </c>
      <c r="B20" s="21" t="s">
        <v>381</v>
      </c>
      <c r="C20" s="21" t="s">
        <v>155</v>
      </c>
      <c r="D20" s="24">
        <v>15929</v>
      </c>
      <c r="E20" s="22">
        <v>799.5959775</v>
      </c>
      <c r="F20" s="23">
        <v>1.1071150377302601</v>
      </c>
    </row>
    <row r="21" spans="1:9" x14ac:dyDescent="0.2">
      <c r="A21" s="21" t="s">
        <v>384</v>
      </c>
      <c r="B21" s="21" t="s">
        <v>383</v>
      </c>
      <c r="C21" s="21" t="s">
        <v>89</v>
      </c>
      <c r="D21" s="24">
        <v>19067</v>
      </c>
      <c r="E21" s="22">
        <v>727.23444700000005</v>
      </c>
      <c r="F21" s="23">
        <v>1.00692376510755</v>
      </c>
    </row>
    <row r="22" spans="1:9" x14ac:dyDescent="0.2">
      <c r="A22" s="21" t="s">
        <v>386</v>
      </c>
      <c r="B22" s="21" t="s">
        <v>385</v>
      </c>
      <c r="C22" s="21" t="s">
        <v>89</v>
      </c>
      <c r="D22" s="24">
        <v>158282</v>
      </c>
      <c r="E22" s="22">
        <v>649.90589199999999</v>
      </c>
      <c r="F22" s="23">
        <v>0.89985518485515503</v>
      </c>
    </row>
    <row r="23" spans="1:9" x14ac:dyDescent="0.2">
      <c r="A23" s="21" t="s">
        <v>198</v>
      </c>
      <c r="B23" s="21" t="s">
        <v>197</v>
      </c>
      <c r="C23" s="21" t="s">
        <v>199</v>
      </c>
      <c r="D23" s="24">
        <v>59647</v>
      </c>
      <c r="E23" s="22">
        <v>588.77553699999999</v>
      </c>
      <c r="F23" s="23">
        <v>0.81521451983593995</v>
      </c>
    </row>
    <row r="24" spans="1:9" x14ac:dyDescent="0.2">
      <c r="A24" s="21" t="s">
        <v>388</v>
      </c>
      <c r="B24" s="21" t="s">
        <v>387</v>
      </c>
      <c r="C24" s="21" t="s">
        <v>89</v>
      </c>
      <c r="D24" s="24">
        <v>160474</v>
      </c>
      <c r="E24" s="22">
        <v>551.54913799999997</v>
      </c>
      <c r="F24" s="23">
        <v>0.76367110629563495</v>
      </c>
    </row>
    <row r="25" spans="1:9" x14ac:dyDescent="0.2">
      <c r="A25" s="21" t="s">
        <v>390</v>
      </c>
      <c r="B25" s="21" t="s">
        <v>389</v>
      </c>
      <c r="C25" s="21" t="s">
        <v>155</v>
      </c>
      <c r="D25" s="24">
        <v>390108</v>
      </c>
      <c r="E25" s="22">
        <v>484.70918999999998</v>
      </c>
      <c r="F25" s="23">
        <v>0.67112497845833097</v>
      </c>
    </row>
    <row r="26" spans="1:9" x14ac:dyDescent="0.2">
      <c r="A26" s="21" t="s">
        <v>392</v>
      </c>
      <c r="B26" s="21" t="s">
        <v>391</v>
      </c>
      <c r="C26" s="21" t="s">
        <v>186</v>
      </c>
      <c r="D26" s="24">
        <v>375996</v>
      </c>
      <c r="E26" s="22">
        <v>396.67577999999997</v>
      </c>
      <c r="F26" s="23">
        <v>0.54923453031175595</v>
      </c>
    </row>
    <row r="27" spans="1:9" x14ac:dyDescent="0.2">
      <c r="A27" s="21" t="s">
        <v>394</v>
      </c>
      <c r="B27" s="21" t="s">
        <v>393</v>
      </c>
      <c r="C27" s="21" t="s">
        <v>186</v>
      </c>
      <c r="D27" s="24">
        <v>469502</v>
      </c>
      <c r="E27" s="22">
        <v>305.645802</v>
      </c>
      <c r="F27" s="23">
        <v>0.42319505492175502</v>
      </c>
    </row>
    <row r="28" spans="1:9" x14ac:dyDescent="0.2">
      <c r="A28" s="21" t="s">
        <v>396</v>
      </c>
      <c r="B28" s="21" t="s">
        <v>395</v>
      </c>
      <c r="C28" s="21" t="s">
        <v>89</v>
      </c>
      <c r="D28" s="24">
        <v>63629</v>
      </c>
      <c r="E28" s="22">
        <v>52.1439655</v>
      </c>
      <c r="F28" s="23">
        <v>7.2198172522620105E-2</v>
      </c>
    </row>
    <row r="29" spans="1:9" x14ac:dyDescent="0.2">
      <c r="A29" s="20" t="s">
        <v>26</v>
      </c>
      <c r="B29" s="20"/>
      <c r="C29" s="20"/>
      <c r="D29" s="20"/>
      <c r="E29" s="25">
        <f>SUM(E7:E28)</f>
        <v>47801.061831500003</v>
      </c>
      <c r="F29" s="26">
        <f>SUM(F7:F28)</f>
        <v>66.185018262085634</v>
      </c>
      <c r="G29" s="14"/>
      <c r="H29" s="14"/>
      <c r="I29" s="14"/>
    </row>
    <row r="30" spans="1:9" x14ac:dyDescent="0.2">
      <c r="A30" s="21"/>
      <c r="B30" s="21"/>
      <c r="C30" s="21"/>
      <c r="D30" s="21"/>
      <c r="E30" s="22"/>
      <c r="F30" s="23"/>
    </row>
    <row r="31" spans="1:9" x14ac:dyDescent="0.2">
      <c r="A31" s="20" t="s">
        <v>208</v>
      </c>
      <c r="B31" s="21"/>
      <c r="C31" s="21"/>
      <c r="D31" s="21"/>
      <c r="E31" s="22"/>
      <c r="F31" s="23"/>
    </row>
    <row r="32" spans="1:9" x14ac:dyDescent="0.2">
      <c r="A32" s="21" t="s">
        <v>210</v>
      </c>
      <c r="B32" s="21" t="s">
        <v>209</v>
      </c>
      <c r="C32" s="21" t="s">
        <v>199</v>
      </c>
      <c r="D32" s="24">
        <v>54229</v>
      </c>
      <c r="E32" s="22">
        <v>2715.9806189999999</v>
      </c>
      <c r="F32" s="23">
        <v>3.7605279042050301</v>
      </c>
    </row>
    <row r="33" spans="1:6" x14ac:dyDescent="0.2">
      <c r="A33" s="21" t="s">
        <v>398</v>
      </c>
      <c r="B33" s="21" t="s">
        <v>397</v>
      </c>
      <c r="C33" s="21" t="s">
        <v>155</v>
      </c>
      <c r="D33" s="24">
        <v>14487</v>
      </c>
      <c r="E33" s="22">
        <v>1229.987308</v>
      </c>
      <c r="F33" s="23">
        <v>1.7030318851299699</v>
      </c>
    </row>
    <row r="34" spans="1:6" x14ac:dyDescent="0.2">
      <c r="A34" s="21" t="s">
        <v>400</v>
      </c>
      <c r="B34" s="21" t="s">
        <v>399</v>
      </c>
      <c r="C34" s="21" t="s">
        <v>155</v>
      </c>
      <c r="D34" s="24">
        <v>111883</v>
      </c>
      <c r="E34" s="22">
        <v>1176.2369490000001</v>
      </c>
      <c r="F34" s="23">
        <v>1.6286095113226899</v>
      </c>
    </row>
    <row r="35" spans="1:6" x14ac:dyDescent="0.2">
      <c r="A35" s="21" t="s">
        <v>402</v>
      </c>
      <c r="B35" s="21" t="s">
        <v>401</v>
      </c>
      <c r="C35" s="21" t="s">
        <v>199</v>
      </c>
      <c r="D35" s="24">
        <v>90474</v>
      </c>
      <c r="E35" s="22">
        <v>1142.2966409999999</v>
      </c>
      <c r="F35" s="23">
        <v>1.5816159965610499</v>
      </c>
    </row>
    <row r="36" spans="1:6" x14ac:dyDescent="0.2">
      <c r="A36" s="21" t="s">
        <v>404</v>
      </c>
      <c r="B36" s="21" t="s">
        <v>403</v>
      </c>
      <c r="C36" s="21" t="s">
        <v>89</v>
      </c>
      <c r="D36" s="24">
        <v>25217</v>
      </c>
      <c r="E36" s="22">
        <v>1018.714866</v>
      </c>
      <c r="F36" s="23">
        <v>1.4105055290976301</v>
      </c>
    </row>
    <row r="37" spans="1:6" x14ac:dyDescent="0.2">
      <c r="A37" s="21" t="s">
        <v>406</v>
      </c>
      <c r="B37" s="21" t="s">
        <v>405</v>
      </c>
      <c r="C37" s="21" t="s">
        <v>347</v>
      </c>
      <c r="D37" s="24">
        <v>22900</v>
      </c>
      <c r="E37" s="22">
        <v>922.67605349999997</v>
      </c>
      <c r="F37" s="23">
        <v>1.27753085624229</v>
      </c>
    </row>
    <row r="38" spans="1:6" x14ac:dyDescent="0.2">
      <c r="A38" s="21" t="s">
        <v>408</v>
      </c>
      <c r="B38" s="21" t="s">
        <v>407</v>
      </c>
      <c r="C38" s="21" t="s">
        <v>89</v>
      </c>
      <c r="D38" s="24">
        <v>3501</v>
      </c>
      <c r="E38" s="22">
        <v>829.66094250000003</v>
      </c>
      <c r="F38" s="23">
        <v>1.1487427794860501</v>
      </c>
    </row>
    <row r="39" spans="1:6" x14ac:dyDescent="0.2">
      <c r="A39" s="21" t="s">
        <v>410</v>
      </c>
      <c r="B39" s="21" t="s">
        <v>409</v>
      </c>
      <c r="C39" s="21" t="s">
        <v>347</v>
      </c>
      <c r="D39" s="24">
        <v>5922</v>
      </c>
      <c r="E39" s="22">
        <v>802.69942349999997</v>
      </c>
      <c r="F39" s="23">
        <v>1.11141204751029</v>
      </c>
    </row>
    <row r="40" spans="1:6" x14ac:dyDescent="0.2">
      <c r="A40" s="21" t="s">
        <v>346</v>
      </c>
      <c r="B40" s="21" t="s">
        <v>345</v>
      </c>
      <c r="C40" s="21" t="s">
        <v>347</v>
      </c>
      <c r="D40" s="24">
        <v>37000</v>
      </c>
      <c r="E40" s="22">
        <v>784.58652819999998</v>
      </c>
      <c r="F40" s="23">
        <v>1.0863330584611399</v>
      </c>
    </row>
    <row r="41" spans="1:6" x14ac:dyDescent="0.2">
      <c r="A41" s="21" t="s">
        <v>412</v>
      </c>
      <c r="B41" s="21" t="s">
        <v>411</v>
      </c>
      <c r="C41" s="21" t="s">
        <v>89</v>
      </c>
      <c r="D41" s="24">
        <v>4500</v>
      </c>
      <c r="E41" s="22">
        <v>783.95175410000002</v>
      </c>
      <c r="F41" s="23">
        <v>1.08545415465041</v>
      </c>
    </row>
    <row r="42" spans="1:6" x14ac:dyDescent="0.2">
      <c r="A42" s="21" t="s">
        <v>414</v>
      </c>
      <c r="B42" s="21" t="s">
        <v>413</v>
      </c>
      <c r="C42" s="21" t="s">
        <v>122</v>
      </c>
      <c r="D42" s="24">
        <v>30808</v>
      </c>
      <c r="E42" s="22">
        <v>619.67127860000005</v>
      </c>
      <c r="F42" s="23">
        <v>0.85799254910283695</v>
      </c>
    </row>
    <row r="43" spans="1:6" x14ac:dyDescent="0.2">
      <c r="A43" s="21" t="s">
        <v>416</v>
      </c>
      <c r="B43" s="21" t="s">
        <v>415</v>
      </c>
      <c r="C43" s="21" t="s">
        <v>307</v>
      </c>
      <c r="D43" s="24">
        <v>1273</v>
      </c>
      <c r="E43" s="22">
        <v>570.61369449999995</v>
      </c>
      <c r="F43" s="23">
        <v>0.79006775883358304</v>
      </c>
    </row>
    <row r="44" spans="1:6" x14ac:dyDescent="0.2">
      <c r="A44" s="21" t="s">
        <v>418</v>
      </c>
      <c r="B44" s="21" t="s">
        <v>417</v>
      </c>
      <c r="C44" s="21" t="s">
        <v>347</v>
      </c>
      <c r="D44" s="24">
        <v>19982</v>
      </c>
      <c r="E44" s="22">
        <v>536.60162249999996</v>
      </c>
      <c r="F44" s="23">
        <v>0.74297488013589796</v>
      </c>
    </row>
    <row r="45" spans="1:6" x14ac:dyDescent="0.2">
      <c r="A45" s="21" t="s">
        <v>420</v>
      </c>
      <c r="B45" s="21" t="s">
        <v>419</v>
      </c>
      <c r="C45" s="21" t="s">
        <v>347</v>
      </c>
      <c r="D45" s="24">
        <v>1149</v>
      </c>
      <c r="E45" s="22">
        <v>531.66878229999998</v>
      </c>
      <c r="F45" s="23">
        <v>0.73614490385060505</v>
      </c>
    </row>
    <row r="46" spans="1:6" x14ac:dyDescent="0.2">
      <c r="A46" s="21" t="s">
        <v>422</v>
      </c>
      <c r="B46" s="21" t="s">
        <v>421</v>
      </c>
      <c r="C46" s="21" t="s">
        <v>89</v>
      </c>
      <c r="D46" s="24">
        <v>7250</v>
      </c>
      <c r="E46" s="22">
        <v>440.04144989999998</v>
      </c>
      <c r="F46" s="23">
        <v>0.60927833570663303</v>
      </c>
    </row>
    <row r="47" spans="1:6" x14ac:dyDescent="0.2">
      <c r="A47" s="21" t="s">
        <v>424</v>
      </c>
      <c r="B47" s="21" t="s">
        <v>423</v>
      </c>
      <c r="C47" s="21" t="s">
        <v>347</v>
      </c>
      <c r="D47" s="24">
        <v>25000</v>
      </c>
      <c r="E47" s="22">
        <v>359.03071840000001</v>
      </c>
      <c r="F47" s="23">
        <v>0.49711143944285302</v>
      </c>
    </row>
    <row r="48" spans="1:6" x14ac:dyDescent="0.2">
      <c r="A48" s="21" t="s">
        <v>426</v>
      </c>
      <c r="B48" s="21" t="s">
        <v>425</v>
      </c>
      <c r="C48" s="21" t="s">
        <v>155</v>
      </c>
      <c r="D48" s="24">
        <v>2522</v>
      </c>
      <c r="E48" s="22">
        <v>37.896053500000001</v>
      </c>
      <c r="F48" s="23">
        <v>5.2470612510654602E-2</v>
      </c>
    </row>
    <row r="49" spans="1:9" x14ac:dyDescent="0.2">
      <c r="A49" s="20" t="s">
        <v>26</v>
      </c>
      <c r="B49" s="20"/>
      <c r="C49" s="20"/>
      <c r="D49" s="20"/>
      <c r="E49" s="25">
        <f>SUM(E31:E48)</f>
        <v>14502.314684500001</v>
      </c>
      <c r="F49" s="26">
        <f>SUM(F31:F48)</f>
        <v>20.079804202249612</v>
      </c>
      <c r="G49" s="14"/>
      <c r="H49" s="14"/>
      <c r="I49" s="14"/>
    </row>
    <row r="50" spans="1:9" x14ac:dyDescent="0.2">
      <c r="A50" s="21"/>
      <c r="B50" s="21"/>
      <c r="C50" s="21"/>
      <c r="D50" s="21"/>
      <c r="E50" s="22"/>
      <c r="F50" s="23"/>
    </row>
    <row r="51" spans="1:9" x14ac:dyDescent="0.2">
      <c r="A51" s="20" t="s">
        <v>367</v>
      </c>
      <c r="B51" s="21"/>
      <c r="C51" s="21"/>
      <c r="D51" s="21"/>
      <c r="E51" s="22"/>
      <c r="F51" s="23"/>
    </row>
    <row r="52" spans="1:9" x14ac:dyDescent="0.2">
      <c r="A52" s="21" t="s">
        <v>428</v>
      </c>
      <c r="B52" s="21" t="s">
        <v>427</v>
      </c>
      <c r="C52" s="21" t="s">
        <v>370</v>
      </c>
      <c r="D52" s="24">
        <v>175810.12400000001</v>
      </c>
      <c r="E52" s="22">
        <v>6631.7146380000004</v>
      </c>
      <c r="F52" s="23">
        <v>9.18222603447966</v>
      </c>
    </row>
    <row r="53" spans="1:9" x14ac:dyDescent="0.2">
      <c r="A53" s="20" t="s">
        <v>26</v>
      </c>
      <c r="B53" s="20"/>
      <c r="C53" s="20"/>
      <c r="D53" s="20"/>
      <c r="E53" s="25">
        <f>SUM(E52:E52)</f>
        <v>6631.7146380000004</v>
      </c>
      <c r="F53" s="26">
        <f>SUM(F52:F52)</f>
        <v>9.18222603447966</v>
      </c>
      <c r="G53" s="14"/>
      <c r="H53" s="14"/>
      <c r="I53" s="14"/>
    </row>
    <row r="54" spans="1:9" x14ac:dyDescent="0.2">
      <c r="A54" s="21"/>
      <c r="B54" s="21"/>
      <c r="C54" s="21"/>
      <c r="D54" s="21"/>
      <c r="E54" s="22"/>
      <c r="F54" s="23"/>
    </row>
    <row r="55" spans="1:9" x14ac:dyDescent="0.2">
      <c r="A55" s="20" t="s">
        <v>29</v>
      </c>
      <c r="B55" s="20"/>
      <c r="C55" s="20"/>
      <c r="D55" s="20"/>
      <c r="E55" s="25">
        <f>E29+E49+E53</f>
        <v>68935.091154000009</v>
      </c>
      <c r="F55" s="26">
        <f>F29+F49+F53</f>
        <v>95.447048498814908</v>
      </c>
      <c r="G55" s="14"/>
      <c r="H55" s="14"/>
      <c r="I55" s="14"/>
    </row>
    <row r="56" spans="1:9" x14ac:dyDescent="0.2">
      <c r="A56" s="20"/>
      <c r="B56" s="20"/>
      <c r="C56" s="20"/>
      <c r="D56" s="20"/>
      <c r="E56" s="25"/>
      <c r="F56" s="26"/>
      <c r="G56" s="14"/>
      <c r="H56" s="14"/>
      <c r="I56" s="14"/>
    </row>
    <row r="57" spans="1:9" x14ac:dyDescent="0.2">
      <c r="A57" s="20" t="s">
        <v>31</v>
      </c>
      <c r="B57" s="20"/>
      <c r="C57" s="20"/>
      <c r="D57" s="20"/>
      <c r="E57" s="25">
        <f>E59-(E29+E49+E53)</f>
        <v>3288.2957795999973</v>
      </c>
      <c r="F57" s="26">
        <f>F59-(F29+F49+F53)</f>
        <v>4.5529515011850918</v>
      </c>
      <c r="G57" s="14"/>
      <c r="H57" s="14"/>
      <c r="I57" s="14"/>
    </row>
    <row r="58" spans="1:9" x14ac:dyDescent="0.2">
      <c r="A58" s="20"/>
      <c r="B58" s="20"/>
      <c r="C58" s="20"/>
      <c r="D58" s="20"/>
      <c r="E58" s="25"/>
      <c r="F58" s="26"/>
      <c r="G58" s="14"/>
      <c r="H58" s="14"/>
      <c r="I58" s="14"/>
    </row>
    <row r="59" spans="1:9" x14ac:dyDescent="0.2">
      <c r="A59" s="27" t="s">
        <v>30</v>
      </c>
      <c r="B59" s="27"/>
      <c r="C59" s="27"/>
      <c r="D59" s="27"/>
      <c r="E59" s="28">
        <v>72223.386933600006</v>
      </c>
      <c r="F59" s="29">
        <v>100</v>
      </c>
      <c r="G59" s="14"/>
      <c r="H59" s="14"/>
      <c r="I59" s="14"/>
    </row>
    <row r="61" spans="1:9" x14ac:dyDescent="0.2">
      <c r="A61" s="14" t="s">
        <v>34</v>
      </c>
    </row>
    <row r="62" spans="1:9" x14ac:dyDescent="0.2">
      <c r="A62" s="14" t="s">
        <v>35</v>
      </c>
    </row>
    <row r="63" spans="1:9" x14ac:dyDescent="0.2">
      <c r="A63" s="14" t="s">
        <v>36</v>
      </c>
      <c r="B63" s="14"/>
      <c r="C63" s="30" t="s">
        <v>38</v>
      </c>
      <c r="D63" s="14" t="s">
        <v>37</v>
      </c>
    </row>
    <row r="64" spans="1:9" x14ac:dyDescent="0.2">
      <c r="A64" s="7" t="s">
        <v>70</v>
      </c>
      <c r="C64" s="31">
        <v>270.46280000000002</v>
      </c>
      <c r="D64" s="31">
        <v>294.33730000000003</v>
      </c>
    </row>
    <row r="65" spans="1:4" x14ac:dyDescent="0.2">
      <c r="A65" s="7" t="s">
        <v>72</v>
      </c>
      <c r="C65" s="31">
        <v>33.409999999999997</v>
      </c>
      <c r="D65" s="31">
        <v>32.927</v>
      </c>
    </row>
    <row r="66" spans="1:4" x14ac:dyDescent="0.2">
      <c r="A66" s="7" t="s">
        <v>71</v>
      </c>
      <c r="C66" s="31">
        <v>289.15780000000001</v>
      </c>
      <c r="D66" s="31">
        <v>316.30399999999997</v>
      </c>
    </row>
    <row r="67" spans="1:4" x14ac:dyDescent="0.2">
      <c r="A67" s="7" t="s">
        <v>73</v>
      </c>
      <c r="C67" s="31">
        <v>36.376100000000001</v>
      </c>
      <c r="D67" s="31">
        <v>36.075400000000002</v>
      </c>
    </row>
    <row r="69" spans="1:4" x14ac:dyDescent="0.2">
      <c r="A69" s="14" t="s">
        <v>40</v>
      </c>
    </row>
    <row r="70" spans="1:4" x14ac:dyDescent="0.2">
      <c r="A70" s="99" t="s">
        <v>58</v>
      </c>
      <c r="B70" s="100"/>
      <c r="C70" s="34" t="s">
        <v>59</v>
      </c>
    </row>
    <row r="71" spans="1:4" x14ac:dyDescent="0.2">
      <c r="A71" s="95" t="s">
        <v>72</v>
      </c>
      <c r="B71" s="96"/>
      <c r="C71" s="35">
        <v>3.25</v>
      </c>
    </row>
    <row r="72" spans="1:4" x14ac:dyDescent="0.2">
      <c r="A72" s="95" t="s">
        <v>73</v>
      </c>
      <c r="B72" s="96"/>
      <c r="C72" s="35">
        <v>3.5</v>
      </c>
    </row>
    <row r="73" spans="1:4" x14ac:dyDescent="0.2">
      <c r="A73" s="7" t="s">
        <v>60</v>
      </c>
    </row>
    <row r="74" spans="1:4" x14ac:dyDescent="0.2">
      <c r="A74" s="7" t="s">
        <v>39</v>
      </c>
    </row>
    <row r="76" spans="1:4" x14ac:dyDescent="0.2">
      <c r="A76" s="14" t="s">
        <v>241</v>
      </c>
      <c r="D76" s="49">
        <v>0.20910327207358001</v>
      </c>
    </row>
    <row r="77" spans="1:4" x14ac:dyDescent="0.2">
      <c r="A77" s="14"/>
      <c r="D77" s="49"/>
    </row>
    <row r="78" spans="1:4" x14ac:dyDescent="0.2">
      <c r="A78" s="14" t="s">
        <v>780</v>
      </c>
    </row>
    <row r="79" spans="1:4" x14ac:dyDescent="0.2">
      <c r="A79" s="14"/>
    </row>
    <row r="80" spans="1:4" x14ac:dyDescent="0.2">
      <c r="A80" s="51" t="s">
        <v>775</v>
      </c>
    </row>
    <row r="81" spans="1:1" x14ac:dyDescent="0.2">
      <c r="A81" s="52"/>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1" t="s">
        <v>784</v>
      </c>
    </row>
    <row r="95" spans="1:1" x14ac:dyDescent="0.2">
      <c r="A95" s="53"/>
    </row>
    <row r="96" spans="1:1" x14ac:dyDescent="0.2">
      <c r="A96" s="51" t="s">
        <v>776</v>
      </c>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sheetData>
  <mergeCells count="4">
    <mergeCell ref="A1:F1"/>
    <mergeCell ref="A70:B70"/>
    <mergeCell ref="A71:B71"/>
    <mergeCell ref="A72:B72"/>
  </mergeCells>
  <conditionalFormatting sqref="F2:F3 F5:F77">
    <cfRule type="cellIs" dxfId="54" priority="2" stopIfTrue="1" operator="between">
      <formula>0.009</formula>
      <formula>-0.009</formula>
    </cfRule>
  </conditionalFormatting>
  <conditionalFormatting sqref="F78:F210">
    <cfRule type="cellIs" dxfId="53" priority="1" stopIfTrue="1" operator="between">
      <formula>0.009</formula>
      <formula>-0.009</formula>
    </cfRule>
  </conditionalFormatting>
  <pageMargins left="0.7" right="0.7" top="0.75" bottom="0.75" header="0.3" footer="0.3"/>
  <pageSetup paperSize="9" scale="55" orientation="portrait" r:id="rId1"/>
  <headerFooter>
    <oddFooter>&amp;C&amp;1#&amp;"Calibri"&amp;10&amp;K000000PUBLIC</oddFooter>
    <evenFooter>&amp;LPUBLIC</evenFooter>
    <firstFooter>&amp;LPUBLIC</firstFooter>
  </headerFooter>
  <colBreaks count="1" manualBreakCount="1">
    <brk id="7" max="213"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7"/>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48.5703125" style="7" bestFit="1" customWidth="1"/>
    <col min="3" max="3" width="25.5703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x14ac:dyDescent="0.2">
      <c r="A1" s="97" t="s">
        <v>14</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430</v>
      </c>
      <c r="B7" s="21" t="s">
        <v>429</v>
      </c>
      <c r="C7" s="21" t="s">
        <v>84</v>
      </c>
      <c r="D7" s="24">
        <v>52630648</v>
      </c>
      <c r="E7" s="22">
        <v>35315.164810000002</v>
      </c>
      <c r="F7" s="23">
        <v>4.84223026088321</v>
      </c>
    </row>
    <row r="8" spans="1:6" x14ac:dyDescent="0.2">
      <c r="A8" s="21" t="s">
        <v>432</v>
      </c>
      <c r="B8" s="21" t="s">
        <v>431</v>
      </c>
      <c r="C8" s="21" t="s">
        <v>433</v>
      </c>
      <c r="D8" s="24">
        <v>6359390</v>
      </c>
      <c r="E8" s="22">
        <v>30188.02433</v>
      </c>
      <c r="F8" s="23">
        <v>4.1392236370255402</v>
      </c>
    </row>
    <row r="9" spans="1:6" x14ac:dyDescent="0.2">
      <c r="A9" s="21" t="s">
        <v>435</v>
      </c>
      <c r="B9" s="21" t="s">
        <v>434</v>
      </c>
      <c r="C9" s="21" t="s">
        <v>307</v>
      </c>
      <c r="D9" s="24">
        <v>1387967</v>
      </c>
      <c r="E9" s="22">
        <v>25574.679940000002</v>
      </c>
      <c r="F9" s="23">
        <v>3.5066660394801299</v>
      </c>
    </row>
    <row r="10" spans="1:6" x14ac:dyDescent="0.2">
      <c r="A10" s="21" t="s">
        <v>437</v>
      </c>
      <c r="B10" s="21" t="s">
        <v>436</v>
      </c>
      <c r="C10" s="21" t="s">
        <v>107</v>
      </c>
      <c r="D10" s="24">
        <v>1111988</v>
      </c>
      <c r="E10" s="22">
        <v>21976.774839999998</v>
      </c>
      <c r="F10" s="23">
        <v>3.0133401539933198</v>
      </c>
    </row>
    <row r="11" spans="1:6" x14ac:dyDescent="0.2">
      <c r="A11" s="21" t="s">
        <v>439</v>
      </c>
      <c r="B11" s="21" t="s">
        <v>438</v>
      </c>
      <c r="C11" s="21" t="s">
        <v>84</v>
      </c>
      <c r="D11" s="24">
        <v>19398917</v>
      </c>
      <c r="E11" s="22">
        <v>20252.469349999999</v>
      </c>
      <c r="F11" s="23">
        <v>2.7769124247838901</v>
      </c>
    </row>
    <row r="12" spans="1:6" x14ac:dyDescent="0.2">
      <c r="A12" s="21" t="s">
        <v>86</v>
      </c>
      <c r="B12" s="21" t="s">
        <v>85</v>
      </c>
      <c r="C12" s="21" t="s">
        <v>84</v>
      </c>
      <c r="D12" s="24">
        <v>2259945</v>
      </c>
      <c r="E12" s="22">
        <v>19825.36751</v>
      </c>
      <c r="F12" s="23">
        <v>2.7183504595416599</v>
      </c>
    </row>
    <row r="13" spans="1:6" x14ac:dyDescent="0.2">
      <c r="A13" s="21" t="s">
        <v>441</v>
      </c>
      <c r="B13" s="21" t="s">
        <v>440</v>
      </c>
      <c r="C13" s="21" t="s">
        <v>442</v>
      </c>
      <c r="D13" s="24">
        <v>3260279</v>
      </c>
      <c r="E13" s="22">
        <v>18506.973740000001</v>
      </c>
      <c r="F13" s="23">
        <v>2.5375792174081302</v>
      </c>
    </row>
    <row r="14" spans="1:6" x14ac:dyDescent="0.2">
      <c r="A14" s="21" t="s">
        <v>168</v>
      </c>
      <c r="B14" s="21" t="s">
        <v>167</v>
      </c>
      <c r="C14" s="21" t="s">
        <v>169</v>
      </c>
      <c r="D14" s="24">
        <v>9706465</v>
      </c>
      <c r="E14" s="22">
        <v>18490.81583</v>
      </c>
      <c r="F14" s="23">
        <v>2.5353637294959102</v>
      </c>
    </row>
    <row r="15" spans="1:6" x14ac:dyDescent="0.2">
      <c r="A15" s="21" t="s">
        <v>444</v>
      </c>
      <c r="B15" s="21" t="s">
        <v>443</v>
      </c>
      <c r="C15" s="21" t="s">
        <v>110</v>
      </c>
      <c r="D15" s="24">
        <v>2259088</v>
      </c>
      <c r="E15" s="22">
        <v>18357.34909</v>
      </c>
      <c r="F15" s="23">
        <v>2.5170634697993601</v>
      </c>
    </row>
    <row r="16" spans="1:6" x14ac:dyDescent="0.2">
      <c r="A16" s="21" t="s">
        <v>446</v>
      </c>
      <c r="B16" s="21" t="s">
        <v>445</v>
      </c>
      <c r="C16" s="21" t="s">
        <v>110</v>
      </c>
      <c r="D16" s="24">
        <v>1812883</v>
      </c>
      <c r="E16" s="22">
        <v>17869.587729999999</v>
      </c>
      <c r="F16" s="23">
        <v>2.4501841891790201</v>
      </c>
    </row>
    <row r="17" spans="1:6" x14ac:dyDescent="0.2">
      <c r="A17" s="21" t="s">
        <v>448</v>
      </c>
      <c r="B17" s="21" t="s">
        <v>447</v>
      </c>
      <c r="C17" s="21" t="s">
        <v>89</v>
      </c>
      <c r="D17" s="24">
        <v>1912610</v>
      </c>
      <c r="E17" s="22">
        <v>17693.555110000001</v>
      </c>
      <c r="F17" s="23">
        <v>2.4260475191662199</v>
      </c>
    </row>
    <row r="18" spans="1:6" x14ac:dyDescent="0.2">
      <c r="A18" s="21" t="s">
        <v>450</v>
      </c>
      <c r="B18" s="21" t="s">
        <v>449</v>
      </c>
      <c r="C18" s="21" t="s">
        <v>140</v>
      </c>
      <c r="D18" s="24">
        <v>1253012</v>
      </c>
      <c r="E18" s="22">
        <v>17280.915000000001</v>
      </c>
      <c r="F18" s="23">
        <v>2.3694684705267401</v>
      </c>
    </row>
    <row r="19" spans="1:6" x14ac:dyDescent="0.2">
      <c r="A19" s="21" t="s">
        <v>83</v>
      </c>
      <c r="B19" s="21" t="s">
        <v>82</v>
      </c>
      <c r="C19" s="21" t="s">
        <v>84</v>
      </c>
      <c r="D19" s="24">
        <v>1036125</v>
      </c>
      <c r="E19" s="22">
        <v>16676.949939999999</v>
      </c>
      <c r="F19" s="23">
        <v>2.28665594775409</v>
      </c>
    </row>
    <row r="20" spans="1:6" x14ac:dyDescent="0.2">
      <c r="A20" s="21" t="s">
        <v>173</v>
      </c>
      <c r="B20" s="21" t="s">
        <v>172</v>
      </c>
      <c r="C20" s="21" t="s">
        <v>174</v>
      </c>
      <c r="D20" s="24">
        <v>929140</v>
      </c>
      <c r="E20" s="22">
        <v>14090.408100000001</v>
      </c>
      <c r="F20" s="23">
        <v>1.9320028904606401</v>
      </c>
    </row>
    <row r="21" spans="1:6" x14ac:dyDescent="0.2">
      <c r="A21" s="21" t="s">
        <v>452</v>
      </c>
      <c r="B21" s="21" t="s">
        <v>451</v>
      </c>
      <c r="C21" s="21" t="s">
        <v>92</v>
      </c>
      <c r="D21" s="24">
        <v>2429035</v>
      </c>
      <c r="E21" s="22">
        <v>14007.03033</v>
      </c>
      <c r="F21" s="23">
        <v>1.92057056774174</v>
      </c>
    </row>
    <row r="22" spans="1:6" x14ac:dyDescent="0.2">
      <c r="A22" s="21" t="s">
        <v>454</v>
      </c>
      <c r="B22" s="21" t="s">
        <v>453</v>
      </c>
      <c r="C22" s="21" t="s">
        <v>246</v>
      </c>
      <c r="D22" s="24">
        <v>530153</v>
      </c>
      <c r="E22" s="22">
        <v>13500.8763</v>
      </c>
      <c r="F22" s="23">
        <v>1.85116938063359</v>
      </c>
    </row>
    <row r="23" spans="1:6" x14ac:dyDescent="0.2">
      <c r="A23" s="21" t="s">
        <v>380</v>
      </c>
      <c r="B23" s="21" t="s">
        <v>379</v>
      </c>
      <c r="C23" s="21" t="s">
        <v>199</v>
      </c>
      <c r="D23" s="24">
        <v>1311734</v>
      </c>
      <c r="E23" s="22">
        <v>13055.032639999999</v>
      </c>
      <c r="F23" s="23">
        <v>1.7900376352859499</v>
      </c>
    </row>
    <row r="24" spans="1:6" x14ac:dyDescent="0.2">
      <c r="A24" s="21" t="s">
        <v>456</v>
      </c>
      <c r="B24" s="21" t="s">
        <v>455</v>
      </c>
      <c r="C24" s="21" t="s">
        <v>92</v>
      </c>
      <c r="D24" s="24">
        <v>4997684</v>
      </c>
      <c r="E24" s="22">
        <v>12679.124309999999</v>
      </c>
      <c r="F24" s="23">
        <v>1.73849505575568</v>
      </c>
    </row>
    <row r="25" spans="1:6" x14ac:dyDescent="0.2">
      <c r="A25" s="21" t="s">
        <v>458</v>
      </c>
      <c r="B25" s="21" t="s">
        <v>457</v>
      </c>
      <c r="C25" s="21" t="s">
        <v>312</v>
      </c>
      <c r="D25" s="24">
        <v>2060963</v>
      </c>
      <c r="E25" s="22">
        <v>11914.427100000001</v>
      </c>
      <c r="F25" s="23">
        <v>1.6336437832047299</v>
      </c>
    </row>
    <row r="26" spans="1:6" x14ac:dyDescent="0.2">
      <c r="A26" s="21" t="s">
        <v>109</v>
      </c>
      <c r="B26" s="21" t="s">
        <v>108</v>
      </c>
      <c r="C26" s="21" t="s">
        <v>110</v>
      </c>
      <c r="D26" s="24">
        <v>2858245</v>
      </c>
      <c r="E26" s="22">
        <v>11321.508449999999</v>
      </c>
      <c r="F26" s="23">
        <v>1.55234588626106</v>
      </c>
    </row>
    <row r="27" spans="1:6" x14ac:dyDescent="0.2">
      <c r="A27" s="21" t="s">
        <v>460</v>
      </c>
      <c r="B27" s="21" t="s">
        <v>459</v>
      </c>
      <c r="C27" s="21" t="s">
        <v>84</v>
      </c>
      <c r="D27" s="24">
        <v>10449095</v>
      </c>
      <c r="E27" s="22">
        <v>11128.286179999999</v>
      </c>
      <c r="F27" s="23">
        <v>1.5258522615560901</v>
      </c>
    </row>
    <row r="28" spans="1:6" x14ac:dyDescent="0.2">
      <c r="A28" s="21" t="s">
        <v>127</v>
      </c>
      <c r="B28" s="21" t="s">
        <v>126</v>
      </c>
      <c r="C28" s="21" t="s">
        <v>100</v>
      </c>
      <c r="D28" s="24">
        <v>4685684</v>
      </c>
      <c r="E28" s="22">
        <v>11095.699710000001</v>
      </c>
      <c r="F28" s="23">
        <v>1.5213841756225099</v>
      </c>
    </row>
    <row r="29" spans="1:6" x14ac:dyDescent="0.2">
      <c r="A29" s="21" t="s">
        <v>462</v>
      </c>
      <c r="B29" s="21" t="s">
        <v>461</v>
      </c>
      <c r="C29" s="21" t="s">
        <v>122</v>
      </c>
      <c r="D29" s="24">
        <v>13986857</v>
      </c>
      <c r="E29" s="22">
        <v>10804.847030000001</v>
      </c>
      <c r="F29" s="23">
        <v>1.4815039809205399</v>
      </c>
    </row>
    <row r="30" spans="1:6" x14ac:dyDescent="0.2">
      <c r="A30" s="21" t="s">
        <v>464</v>
      </c>
      <c r="B30" s="21" t="s">
        <v>463</v>
      </c>
      <c r="C30" s="21" t="s">
        <v>125</v>
      </c>
      <c r="D30" s="24">
        <v>1298727</v>
      </c>
      <c r="E30" s="22">
        <v>10278.125480000001</v>
      </c>
      <c r="F30" s="23">
        <v>1.4092826832941201</v>
      </c>
    </row>
    <row r="31" spans="1:6" x14ac:dyDescent="0.2">
      <c r="A31" s="21" t="s">
        <v>466</v>
      </c>
      <c r="B31" s="21" t="s">
        <v>465</v>
      </c>
      <c r="C31" s="21" t="s">
        <v>140</v>
      </c>
      <c r="D31" s="24">
        <v>1776602</v>
      </c>
      <c r="E31" s="22">
        <v>10174.59965</v>
      </c>
      <c r="F31" s="23">
        <v>1.3950877642131501</v>
      </c>
    </row>
    <row r="32" spans="1:6" x14ac:dyDescent="0.2">
      <c r="A32" s="21" t="s">
        <v>468</v>
      </c>
      <c r="B32" s="21" t="s">
        <v>467</v>
      </c>
      <c r="C32" s="21" t="s">
        <v>107</v>
      </c>
      <c r="D32" s="24">
        <v>1710900</v>
      </c>
      <c r="E32" s="22">
        <v>9788.0589</v>
      </c>
      <c r="F32" s="23">
        <v>1.34208732299237</v>
      </c>
    </row>
    <row r="33" spans="1:6" x14ac:dyDescent="0.2">
      <c r="A33" s="21" t="s">
        <v>470</v>
      </c>
      <c r="B33" s="21" t="s">
        <v>469</v>
      </c>
      <c r="C33" s="21" t="s">
        <v>92</v>
      </c>
      <c r="D33" s="24">
        <v>286704</v>
      </c>
      <c r="E33" s="22">
        <v>9787.931208</v>
      </c>
      <c r="F33" s="23">
        <v>1.34206981453475</v>
      </c>
    </row>
    <row r="34" spans="1:6" x14ac:dyDescent="0.2">
      <c r="A34" s="21" t="s">
        <v>472</v>
      </c>
      <c r="B34" s="21" t="s">
        <v>471</v>
      </c>
      <c r="C34" s="21" t="s">
        <v>110</v>
      </c>
      <c r="D34" s="24">
        <v>1122027</v>
      </c>
      <c r="E34" s="22">
        <v>9415.4895710000001</v>
      </c>
      <c r="F34" s="23">
        <v>1.2910025697746801</v>
      </c>
    </row>
    <row r="35" spans="1:6" x14ac:dyDescent="0.2">
      <c r="A35" s="21" t="s">
        <v>474</v>
      </c>
      <c r="B35" s="21" t="s">
        <v>473</v>
      </c>
      <c r="C35" s="21" t="s">
        <v>433</v>
      </c>
      <c r="D35" s="24">
        <v>2131243</v>
      </c>
      <c r="E35" s="22">
        <v>9177.1323580000007</v>
      </c>
      <c r="F35" s="23">
        <v>1.25832027830307</v>
      </c>
    </row>
    <row r="36" spans="1:6" x14ac:dyDescent="0.2">
      <c r="A36" s="21" t="s">
        <v>188</v>
      </c>
      <c r="B36" s="21" t="s">
        <v>187</v>
      </c>
      <c r="C36" s="21" t="s">
        <v>122</v>
      </c>
      <c r="D36" s="24">
        <v>1340117</v>
      </c>
      <c r="E36" s="22">
        <v>9157.6895199999999</v>
      </c>
      <c r="F36" s="23">
        <v>1.25565437828455</v>
      </c>
    </row>
    <row r="37" spans="1:6" x14ac:dyDescent="0.2">
      <c r="A37" s="21" t="s">
        <v>476</v>
      </c>
      <c r="B37" s="21" t="s">
        <v>475</v>
      </c>
      <c r="C37" s="21" t="s">
        <v>307</v>
      </c>
      <c r="D37" s="24">
        <v>1799472</v>
      </c>
      <c r="E37" s="22">
        <v>9061.2412559999993</v>
      </c>
      <c r="F37" s="23">
        <v>1.2424298979497399</v>
      </c>
    </row>
    <row r="38" spans="1:6" x14ac:dyDescent="0.2">
      <c r="A38" s="21" t="s">
        <v>478</v>
      </c>
      <c r="B38" s="21" t="s">
        <v>477</v>
      </c>
      <c r="C38" s="21" t="s">
        <v>307</v>
      </c>
      <c r="D38" s="24">
        <v>2539678</v>
      </c>
      <c r="E38" s="22">
        <v>8834.2699229999998</v>
      </c>
      <c r="F38" s="23">
        <v>1.2113087786538601</v>
      </c>
    </row>
    <row r="39" spans="1:6" x14ac:dyDescent="0.2">
      <c r="A39" s="21" t="s">
        <v>185</v>
      </c>
      <c r="B39" s="21" t="s">
        <v>184</v>
      </c>
      <c r="C39" s="21" t="s">
        <v>186</v>
      </c>
      <c r="D39" s="24">
        <v>385274</v>
      </c>
      <c r="E39" s="22">
        <v>8628.0185930000007</v>
      </c>
      <c r="F39" s="23">
        <v>1.1830286775458401</v>
      </c>
    </row>
    <row r="40" spans="1:6" x14ac:dyDescent="0.2">
      <c r="A40" s="21" t="s">
        <v>480</v>
      </c>
      <c r="B40" s="21" t="s">
        <v>479</v>
      </c>
      <c r="C40" s="21" t="s">
        <v>186</v>
      </c>
      <c r="D40" s="24">
        <v>1654164</v>
      </c>
      <c r="E40" s="22">
        <v>8563.6070280000004</v>
      </c>
      <c r="F40" s="23">
        <v>1.17419690142722</v>
      </c>
    </row>
    <row r="41" spans="1:6" x14ac:dyDescent="0.2">
      <c r="A41" s="21" t="s">
        <v>482</v>
      </c>
      <c r="B41" s="21" t="s">
        <v>481</v>
      </c>
      <c r="C41" s="21" t="s">
        <v>344</v>
      </c>
      <c r="D41" s="24">
        <v>1592102</v>
      </c>
      <c r="E41" s="22">
        <v>8501.0286290000004</v>
      </c>
      <c r="F41" s="23">
        <v>1.1656164794202599</v>
      </c>
    </row>
    <row r="42" spans="1:6" x14ac:dyDescent="0.2">
      <c r="A42" s="21" t="s">
        <v>121</v>
      </c>
      <c r="B42" s="21" t="s">
        <v>120</v>
      </c>
      <c r="C42" s="21" t="s">
        <v>122</v>
      </c>
      <c r="D42" s="24">
        <v>690258</v>
      </c>
      <c r="E42" s="22">
        <v>8408.0326980000009</v>
      </c>
      <c r="F42" s="23">
        <v>1.1528653648877301</v>
      </c>
    </row>
    <row r="43" spans="1:6" x14ac:dyDescent="0.2">
      <c r="A43" s="21" t="s">
        <v>484</v>
      </c>
      <c r="B43" s="21" t="s">
        <v>483</v>
      </c>
      <c r="C43" s="21" t="s">
        <v>186</v>
      </c>
      <c r="D43" s="24">
        <v>2172601</v>
      </c>
      <c r="E43" s="22">
        <v>8031.0195970000004</v>
      </c>
      <c r="F43" s="23">
        <v>1.1011713049496501</v>
      </c>
    </row>
    <row r="44" spans="1:6" x14ac:dyDescent="0.2">
      <c r="A44" s="21" t="s">
        <v>486</v>
      </c>
      <c r="B44" s="21" t="s">
        <v>485</v>
      </c>
      <c r="C44" s="21" t="s">
        <v>354</v>
      </c>
      <c r="D44" s="24">
        <v>2868613</v>
      </c>
      <c r="E44" s="22">
        <v>7531.5434320000004</v>
      </c>
      <c r="F44" s="23">
        <v>1.0326857516819401</v>
      </c>
    </row>
    <row r="45" spans="1:6" x14ac:dyDescent="0.2">
      <c r="A45" s="21" t="s">
        <v>488</v>
      </c>
      <c r="B45" s="21" t="s">
        <v>487</v>
      </c>
      <c r="C45" s="21" t="s">
        <v>143</v>
      </c>
      <c r="D45" s="24">
        <v>988395</v>
      </c>
      <c r="E45" s="22">
        <v>7524.6511350000001</v>
      </c>
      <c r="F45" s="23">
        <v>1.0317407160498</v>
      </c>
    </row>
    <row r="46" spans="1:6" x14ac:dyDescent="0.2">
      <c r="A46" s="21" t="s">
        <v>490</v>
      </c>
      <c r="B46" s="21" t="s">
        <v>489</v>
      </c>
      <c r="C46" s="21" t="s">
        <v>140</v>
      </c>
      <c r="D46" s="24">
        <v>6871744</v>
      </c>
      <c r="E46" s="22">
        <v>7239.3823039999997</v>
      </c>
      <c r="F46" s="23">
        <v>0.99262614944968197</v>
      </c>
    </row>
    <row r="47" spans="1:6" x14ac:dyDescent="0.2">
      <c r="A47" s="21" t="s">
        <v>248</v>
      </c>
      <c r="B47" s="21" t="s">
        <v>247</v>
      </c>
      <c r="C47" s="21" t="s">
        <v>246</v>
      </c>
      <c r="D47" s="24">
        <v>3918888</v>
      </c>
      <c r="E47" s="22">
        <v>6973.661196</v>
      </c>
      <c r="F47" s="23">
        <v>0.95619186414942903</v>
      </c>
    </row>
    <row r="48" spans="1:6" x14ac:dyDescent="0.2">
      <c r="A48" s="21" t="s">
        <v>492</v>
      </c>
      <c r="B48" s="21" t="s">
        <v>491</v>
      </c>
      <c r="C48" s="21" t="s">
        <v>166</v>
      </c>
      <c r="D48" s="24">
        <v>498732</v>
      </c>
      <c r="E48" s="22">
        <v>6861.0561239999997</v>
      </c>
      <c r="F48" s="23">
        <v>0.94075204700285997</v>
      </c>
    </row>
    <row r="49" spans="1:6" x14ac:dyDescent="0.2">
      <c r="A49" s="21" t="s">
        <v>494</v>
      </c>
      <c r="B49" s="21" t="s">
        <v>493</v>
      </c>
      <c r="C49" s="21" t="s">
        <v>92</v>
      </c>
      <c r="D49" s="24">
        <v>1988022</v>
      </c>
      <c r="E49" s="22">
        <v>6711.5622720000001</v>
      </c>
      <c r="F49" s="23">
        <v>0.92025423373014903</v>
      </c>
    </row>
    <row r="50" spans="1:6" x14ac:dyDescent="0.2">
      <c r="A50" s="21" t="s">
        <v>496</v>
      </c>
      <c r="B50" s="21" t="s">
        <v>495</v>
      </c>
      <c r="C50" s="21" t="s">
        <v>302</v>
      </c>
      <c r="D50" s="24">
        <v>10743660</v>
      </c>
      <c r="E50" s="22">
        <v>6704.0438400000003</v>
      </c>
      <c r="F50" s="23">
        <v>0.91922334574928699</v>
      </c>
    </row>
    <row r="51" spans="1:6" x14ac:dyDescent="0.2">
      <c r="A51" s="21" t="s">
        <v>498</v>
      </c>
      <c r="B51" s="21" t="s">
        <v>497</v>
      </c>
      <c r="C51" s="21" t="s">
        <v>155</v>
      </c>
      <c r="D51" s="24">
        <v>1071467</v>
      </c>
      <c r="E51" s="22">
        <v>6563.806842</v>
      </c>
      <c r="F51" s="23">
        <v>0.89999478376849396</v>
      </c>
    </row>
    <row r="52" spans="1:6" x14ac:dyDescent="0.2">
      <c r="A52" s="21" t="s">
        <v>314</v>
      </c>
      <c r="B52" s="21" t="s">
        <v>313</v>
      </c>
      <c r="C52" s="21" t="s">
        <v>84</v>
      </c>
      <c r="D52" s="24">
        <v>4908453</v>
      </c>
      <c r="E52" s="22">
        <v>6177.2881010000001</v>
      </c>
      <c r="F52" s="23">
        <v>0.84699736030641504</v>
      </c>
    </row>
    <row r="53" spans="1:6" x14ac:dyDescent="0.2">
      <c r="A53" s="21" t="s">
        <v>190</v>
      </c>
      <c r="B53" s="21" t="s">
        <v>189</v>
      </c>
      <c r="C53" s="21" t="s">
        <v>140</v>
      </c>
      <c r="D53" s="24">
        <v>713321</v>
      </c>
      <c r="E53" s="22">
        <v>5836.7490829999997</v>
      </c>
      <c r="F53" s="23">
        <v>0.80030443541585505</v>
      </c>
    </row>
    <row r="54" spans="1:6" x14ac:dyDescent="0.2">
      <c r="A54" s="21" t="s">
        <v>334</v>
      </c>
      <c r="B54" s="21" t="s">
        <v>333</v>
      </c>
      <c r="C54" s="21" t="s">
        <v>110</v>
      </c>
      <c r="D54" s="24">
        <v>3370950</v>
      </c>
      <c r="E54" s="22">
        <v>5750.8406999999997</v>
      </c>
      <c r="F54" s="23">
        <v>0.78852512830900201</v>
      </c>
    </row>
    <row r="55" spans="1:6" x14ac:dyDescent="0.2">
      <c r="A55" s="21" t="s">
        <v>500</v>
      </c>
      <c r="B55" s="21" t="s">
        <v>499</v>
      </c>
      <c r="C55" s="21" t="s">
        <v>140</v>
      </c>
      <c r="D55" s="24">
        <v>812579</v>
      </c>
      <c r="E55" s="22">
        <v>5681.1460790000001</v>
      </c>
      <c r="F55" s="23">
        <v>0.77896896724780695</v>
      </c>
    </row>
    <row r="56" spans="1:6" x14ac:dyDescent="0.2">
      <c r="A56" s="21" t="s">
        <v>502</v>
      </c>
      <c r="B56" s="21" t="s">
        <v>501</v>
      </c>
      <c r="C56" s="21" t="s">
        <v>307</v>
      </c>
      <c r="D56" s="24">
        <v>652661</v>
      </c>
      <c r="E56" s="22">
        <v>5647.8019640000002</v>
      </c>
      <c r="F56" s="23">
        <v>0.77439699700374798</v>
      </c>
    </row>
    <row r="57" spans="1:6" x14ac:dyDescent="0.2">
      <c r="A57" s="21" t="s">
        <v>504</v>
      </c>
      <c r="B57" s="21" t="s">
        <v>503</v>
      </c>
      <c r="C57" s="21" t="s">
        <v>166</v>
      </c>
      <c r="D57" s="24">
        <v>333239</v>
      </c>
      <c r="E57" s="22">
        <v>5270.3414050000001</v>
      </c>
      <c r="F57" s="23">
        <v>0.72264158397047396</v>
      </c>
    </row>
    <row r="58" spans="1:6" x14ac:dyDescent="0.2">
      <c r="A58" s="21" t="s">
        <v>506</v>
      </c>
      <c r="B58" s="21" t="s">
        <v>505</v>
      </c>
      <c r="C58" s="21" t="s">
        <v>110</v>
      </c>
      <c r="D58" s="24">
        <v>937544</v>
      </c>
      <c r="E58" s="22">
        <v>5252.5902599999999</v>
      </c>
      <c r="F58" s="23">
        <v>0.72020764002750304</v>
      </c>
    </row>
    <row r="59" spans="1:6" x14ac:dyDescent="0.2">
      <c r="A59" s="21" t="s">
        <v>382</v>
      </c>
      <c r="B59" s="21" t="s">
        <v>381</v>
      </c>
      <c r="C59" s="21" t="s">
        <v>155</v>
      </c>
      <c r="D59" s="24">
        <v>102764</v>
      </c>
      <c r="E59" s="22">
        <v>5158.4958900000001</v>
      </c>
      <c r="F59" s="23">
        <v>0.70730591329780801</v>
      </c>
    </row>
    <row r="60" spans="1:6" x14ac:dyDescent="0.2">
      <c r="A60" s="21" t="s">
        <v>159</v>
      </c>
      <c r="B60" s="21" t="s">
        <v>158</v>
      </c>
      <c r="C60" s="21" t="s">
        <v>160</v>
      </c>
      <c r="D60" s="24">
        <v>800000</v>
      </c>
      <c r="E60" s="22">
        <v>5111.2</v>
      </c>
      <c r="F60" s="23">
        <v>0.70082094880718404</v>
      </c>
    </row>
    <row r="61" spans="1:6" x14ac:dyDescent="0.2">
      <c r="A61" s="21" t="s">
        <v>508</v>
      </c>
      <c r="B61" s="21" t="s">
        <v>507</v>
      </c>
      <c r="C61" s="21" t="s">
        <v>125</v>
      </c>
      <c r="D61" s="24">
        <v>3097798</v>
      </c>
      <c r="E61" s="22">
        <v>4985.9058809999997</v>
      </c>
      <c r="F61" s="23">
        <v>0.68364127605762604</v>
      </c>
    </row>
    <row r="62" spans="1:6" x14ac:dyDescent="0.2">
      <c r="A62" s="21" t="s">
        <v>510</v>
      </c>
      <c r="B62" s="21" t="s">
        <v>509</v>
      </c>
      <c r="C62" s="21" t="s">
        <v>246</v>
      </c>
      <c r="D62" s="24">
        <v>1159745</v>
      </c>
      <c r="E62" s="22">
        <v>4593.1700730000002</v>
      </c>
      <c r="F62" s="23">
        <v>0.62979140096114805</v>
      </c>
    </row>
    <row r="63" spans="1:6" x14ac:dyDescent="0.2">
      <c r="A63" s="21" t="s">
        <v>182</v>
      </c>
      <c r="B63" s="21" t="s">
        <v>181</v>
      </c>
      <c r="C63" s="21" t="s">
        <v>183</v>
      </c>
      <c r="D63" s="24">
        <v>364278</v>
      </c>
      <c r="E63" s="22">
        <v>4547.2822740000001</v>
      </c>
      <c r="F63" s="23">
        <v>0.62349950652660202</v>
      </c>
    </row>
    <row r="64" spans="1:6" x14ac:dyDescent="0.2">
      <c r="A64" s="21" t="s">
        <v>512</v>
      </c>
      <c r="B64" s="21" t="s">
        <v>511</v>
      </c>
      <c r="C64" s="21" t="s">
        <v>297</v>
      </c>
      <c r="D64" s="24">
        <v>2464730</v>
      </c>
      <c r="E64" s="22">
        <v>4461.1612999999998</v>
      </c>
      <c r="F64" s="23">
        <v>0.61169105005632496</v>
      </c>
    </row>
    <row r="65" spans="1:6" x14ac:dyDescent="0.2">
      <c r="A65" s="21" t="s">
        <v>386</v>
      </c>
      <c r="B65" s="21" t="s">
        <v>385</v>
      </c>
      <c r="C65" s="21" t="s">
        <v>89</v>
      </c>
      <c r="D65" s="24">
        <v>1072468</v>
      </c>
      <c r="E65" s="22">
        <v>4403.5536080000002</v>
      </c>
      <c r="F65" s="23">
        <v>0.60379218533453105</v>
      </c>
    </row>
    <row r="66" spans="1:6" x14ac:dyDescent="0.2">
      <c r="A66" s="21" t="s">
        <v>514</v>
      </c>
      <c r="B66" s="21" t="s">
        <v>513</v>
      </c>
      <c r="C66" s="21" t="s">
        <v>107</v>
      </c>
      <c r="D66" s="24">
        <v>1337700</v>
      </c>
      <c r="E66" s="22">
        <v>4350.8692499999997</v>
      </c>
      <c r="F66" s="23">
        <v>0.59656838236050203</v>
      </c>
    </row>
    <row r="67" spans="1:6" x14ac:dyDescent="0.2">
      <c r="A67" s="21" t="s">
        <v>516</v>
      </c>
      <c r="B67" s="21" t="s">
        <v>515</v>
      </c>
      <c r="C67" s="21" t="s">
        <v>100</v>
      </c>
      <c r="D67" s="24">
        <v>981119</v>
      </c>
      <c r="E67" s="22">
        <v>3968.135796</v>
      </c>
      <c r="F67" s="23">
        <v>0.54408997760769895</v>
      </c>
    </row>
    <row r="68" spans="1:6" x14ac:dyDescent="0.2">
      <c r="A68" s="21" t="s">
        <v>518</v>
      </c>
      <c r="B68" s="21" t="s">
        <v>517</v>
      </c>
      <c r="C68" s="21" t="s">
        <v>140</v>
      </c>
      <c r="D68" s="24">
        <v>295832</v>
      </c>
      <c r="E68" s="22">
        <v>3000.1802280000002</v>
      </c>
      <c r="F68" s="23">
        <v>0.411368984578869</v>
      </c>
    </row>
    <row r="69" spans="1:6" x14ac:dyDescent="0.2">
      <c r="A69" s="21" t="s">
        <v>198</v>
      </c>
      <c r="B69" s="21" t="s">
        <v>197</v>
      </c>
      <c r="C69" s="21" t="s">
        <v>199</v>
      </c>
      <c r="D69" s="24">
        <v>303744</v>
      </c>
      <c r="E69" s="22">
        <v>2998.257024</v>
      </c>
      <c r="F69" s="23">
        <v>0.41110528492868298</v>
      </c>
    </row>
    <row r="70" spans="1:6" x14ac:dyDescent="0.2">
      <c r="A70" s="21" t="s">
        <v>374</v>
      </c>
      <c r="B70" s="21" t="s">
        <v>373</v>
      </c>
      <c r="C70" s="21" t="s">
        <v>89</v>
      </c>
      <c r="D70" s="24">
        <v>1055032</v>
      </c>
      <c r="E70" s="22">
        <v>2894.4802920000002</v>
      </c>
      <c r="F70" s="23">
        <v>0.396875963480814</v>
      </c>
    </row>
    <row r="71" spans="1:6" x14ac:dyDescent="0.2">
      <c r="A71" s="21" t="s">
        <v>520</v>
      </c>
      <c r="B71" s="21" t="s">
        <v>519</v>
      </c>
      <c r="C71" s="21" t="s">
        <v>174</v>
      </c>
      <c r="D71" s="24">
        <v>317583</v>
      </c>
      <c r="E71" s="22">
        <v>2565.1178909999999</v>
      </c>
      <c r="F71" s="23">
        <v>0.35171551772047699</v>
      </c>
    </row>
    <row r="72" spans="1:6" x14ac:dyDescent="0.2">
      <c r="A72" s="21" t="s">
        <v>522</v>
      </c>
      <c r="B72" s="21" t="s">
        <v>521</v>
      </c>
      <c r="C72" s="21" t="s">
        <v>354</v>
      </c>
      <c r="D72" s="24">
        <v>324891</v>
      </c>
      <c r="E72" s="22">
        <v>2278.9479200000001</v>
      </c>
      <c r="F72" s="23">
        <v>0.31247739152773502</v>
      </c>
    </row>
    <row r="73" spans="1:6" x14ac:dyDescent="0.2">
      <c r="A73" s="21" t="s">
        <v>524</v>
      </c>
      <c r="B73" s="21" t="s">
        <v>523</v>
      </c>
      <c r="C73" s="21" t="s">
        <v>92</v>
      </c>
      <c r="D73" s="24">
        <v>3063159</v>
      </c>
      <c r="E73" s="22">
        <v>2266.7376599999998</v>
      </c>
      <c r="F73" s="23">
        <v>0.31080318468816998</v>
      </c>
    </row>
    <row r="74" spans="1:6" x14ac:dyDescent="0.2">
      <c r="A74" s="21" t="s">
        <v>392</v>
      </c>
      <c r="B74" s="21" t="s">
        <v>391</v>
      </c>
      <c r="C74" s="21" t="s">
        <v>186</v>
      </c>
      <c r="D74" s="24">
        <v>2000000</v>
      </c>
      <c r="E74" s="22">
        <v>2110</v>
      </c>
      <c r="F74" s="23">
        <v>0.28931213843777498</v>
      </c>
    </row>
    <row r="75" spans="1:6" x14ac:dyDescent="0.2">
      <c r="A75" s="21"/>
      <c r="B75" s="21" t="s">
        <v>1257</v>
      </c>
      <c r="C75" s="21" t="s">
        <v>297</v>
      </c>
      <c r="D75" s="24">
        <v>1892146</v>
      </c>
      <c r="E75" s="22">
        <v>1892.146</v>
      </c>
      <c r="F75" s="23">
        <v>0.25944114004572699</v>
      </c>
    </row>
    <row r="76" spans="1:6" x14ac:dyDescent="0.2">
      <c r="A76" s="21" t="s">
        <v>526</v>
      </c>
      <c r="B76" s="21" t="s">
        <v>525</v>
      </c>
      <c r="C76" s="21" t="s">
        <v>297</v>
      </c>
      <c r="D76" s="24">
        <v>17502803</v>
      </c>
      <c r="E76" s="22">
        <v>1890.3027239999999</v>
      </c>
      <c r="F76" s="23">
        <v>0.25918839970388202</v>
      </c>
    </row>
    <row r="77" spans="1:6" x14ac:dyDescent="0.2">
      <c r="A77" s="21" t="s">
        <v>528</v>
      </c>
      <c r="B77" s="21" t="s">
        <v>527</v>
      </c>
      <c r="C77" s="21" t="s">
        <v>140</v>
      </c>
      <c r="D77" s="24">
        <v>518764</v>
      </c>
      <c r="E77" s="22">
        <v>1729.0404120000001</v>
      </c>
      <c r="F77" s="23">
        <v>0.237076956891494</v>
      </c>
    </row>
    <row r="78" spans="1:6" x14ac:dyDescent="0.2">
      <c r="A78" s="21" t="s">
        <v>394</v>
      </c>
      <c r="B78" s="21" t="s">
        <v>393</v>
      </c>
      <c r="C78" s="21" t="s">
        <v>186</v>
      </c>
      <c r="D78" s="24">
        <v>2000000</v>
      </c>
      <c r="E78" s="22">
        <v>1302</v>
      </c>
      <c r="F78" s="23">
        <v>0.17852341433458899</v>
      </c>
    </row>
    <row r="79" spans="1:6" x14ac:dyDescent="0.2">
      <c r="A79" s="21" t="s">
        <v>530</v>
      </c>
      <c r="B79" s="21" t="s">
        <v>529</v>
      </c>
      <c r="C79" s="21" t="s">
        <v>183</v>
      </c>
      <c r="D79" s="24">
        <v>242660</v>
      </c>
      <c r="E79" s="22">
        <v>1278.69687</v>
      </c>
      <c r="F79" s="23">
        <v>0.17532821131440299</v>
      </c>
    </row>
    <row r="80" spans="1:6" x14ac:dyDescent="0.2">
      <c r="A80" s="21" t="s">
        <v>532</v>
      </c>
      <c r="B80" s="21" t="s">
        <v>531</v>
      </c>
      <c r="C80" s="21" t="s">
        <v>265</v>
      </c>
      <c r="D80" s="24">
        <v>1000000</v>
      </c>
      <c r="E80" s="22">
        <v>1202</v>
      </c>
      <c r="F80" s="23">
        <v>0.164811938579245</v>
      </c>
    </row>
    <row r="81" spans="1:9" x14ac:dyDescent="0.2">
      <c r="A81" s="21" t="s">
        <v>534</v>
      </c>
      <c r="B81" s="21" t="s">
        <v>533</v>
      </c>
      <c r="C81" s="21" t="s">
        <v>110</v>
      </c>
      <c r="D81" s="24">
        <v>314268</v>
      </c>
      <c r="E81" s="22">
        <v>1052.9549340000001</v>
      </c>
      <c r="F81" s="23">
        <v>0.14437566049011699</v>
      </c>
    </row>
    <row r="82" spans="1:9" x14ac:dyDescent="0.2">
      <c r="A82" s="21" t="s">
        <v>536</v>
      </c>
      <c r="B82" s="21" t="s">
        <v>535</v>
      </c>
      <c r="C82" s="21" t="s">
        <v>312</v>
      </c>
      <c r="D82" s="24">
        <v>273600</v>
      </c>
      <c r="E82" s="22">
        <v>880.44479999999999</v>
      </c>
      <c r="F82" s="23">
        <v>0.12072197529119399</v>
      </c>
    </row>
    <row r="83" spans="1:9" x14ac:dyDescent="0.2">
      <c r="A83" s="21" t="s">
        <v>538</v>
      </c>
      <c r="B83" s="21" t="s">
        <v>537</v>
      </c>
      <c r="C83" s="21" t="s">
        <v>246</v>
      </c>
      <c r="D83" s="24">
        <v>1000</v>
      </c>
      <c r="E83" s="22">
        <v>14.5055</v>
      </c>
      <c r="F83" s="23">
        <v>1.9889181156915398E-3</v>
      </c>
    </row>
    <row r="84" spans="1:9" x14ac:dyDescent="0.2">
      <c r="A84" s="20" t="s">
        <v>26</v>
      </c>
      <c r="B84" s="20"/>
      <c r="C84" s="20"/>
      <c r="D84" s="20"/>
      <c r="E84" s="25">
        <f>SUM(E7:E83)</f>
        <v>696074.16284499993</v>
      </c>
      <c r="F84" s="26">
        <f>SUM(F7:F83)</f>
        <v>95.442040077711439</v>
      </c>
      <c r="G84" s="14"/>
      <c r="H84" s="14"/>
      <c r="I84" s="14"/>
    </row>
    <row r="85" spans="1:9" x14ac:dyDescent="0.2">
      <c r="A85" s="21"/>
      <c r="B85" s="21"/>
      <c r="C85" s="21"/>
      <c r="D85" s="21"/>
      <c r="E85" s="22"/>
      <c r="F85" s="23"/>
    </row>
    <row r="86" spans="1:9" x14ac:dyDescent="0.2">
      <c r="A86" s="20" t="s">
        <v>29</v>
      </c>
      <c r="B86" s="20"/>
      <c r="C86" s="20"/>
      <c r="D86" s="20"/>
      <c r="E86" s="25">
        <f>E84</f>
        <v>696074.16284499993</v>
      </c>
      <c r="F86" s="26">
        <f>F84</f>
        <v>95.442040077711439</v>
      </c>
      <c r="G86" s="14"/>
      <c r="H86" s="14"/>
      <c r="I86" s="14"/>
    </row>
    <row r="87" spans="1:9" x14ac:dyDescent="0.2">
      <c r="A87" s="20"/>
      <c r="B87" s="20"/>
      <c r="C87" s="20"/>
      <c r="D87" s="20"/>
      <c r="E87" s="25"/>
      <c r="F87" s="26"/>
      <c r="G87" s="14"/>
      <c r="H87" s="14"/>
      <c r="I87" s="14"/>
    </row>
    <row r="88" spans="1:9" x14ac:dyDescent="0.2">
      <c r="A88" s="20" t="s">
        <v>31</v>
      </c>
      <c r="B88" s="20"/>
      <c r="C88" s="20"/>
      <c r="D88" s="20"/>
      <c r="E88" s="25">
        <f>E90-(E84)</f>
        <v>33241.935467900126</v>
      </c>
      <c r="F88" s="26">
        <f>F90-(F84)</f>
        <v>4.5579599222885605</v>
      </c>
      <c r="G88" s="14"/>
      <c r="H88" s="14"/>
      <c r="I88" s="14"/>
    </row>
    <row r="89" spans="1:9" x14ac:dyDescent="0.2">
      <c r="A89" s="20"/>
      <c r="B89" s="20"/>
      <c r="C89" s="20"/>
      <c r="D89" s="20"/>
      <c r="E89" s="25"/>
      <c r="F89" s="26"/>
      <c r="G89" s="14"/>
      <c r="H89" s="14"/>
      <c r="I89" s="14"/>
    </row>
    <row r="90" spans="1:9" x14ac:dyDescent="0.2">
      <c r="A90" s="27" t="s">
        <v>30</v>
      </c>
      <c r="B90" s="27"/>
      <c r="C90" s="27"/>
      <c r="D90" s="27"/>
      <c r="E90" s="28">
        <v>729316.09831290005</v>
      </c>
      <c r="F90" s="29">
        <v>100</v>
      </c>
      <c r="G90" s="14"/>
      <c r="H90" s="14"/>
      <c r="I90" s="14"/>
    </row>
    <row r="91" spans="1:9" x14ac:dyDescent="0.2">
      <c r="F91" s="15" t="s">
        <v>539</v>
      </c>
    </row>
    <row r="92" spans="1:9" x14ac:dyDescent="0.2">
      <c r="A92" s="14" t="s">
        <v>805</v>
      </c>
    </row>
    <row r="93" spans="1:9" x14ac:dyDescent="0.2">
      <c r="A93" s="14" t="s">
        <v>33</v>
      </c>
    </row>
    <row r="94" spans="1:9" x14ac:dyDescent="0.2">
      <c r="A94" s="14"/>
    </row>
    <row r="96" spans="1:9" x14ac:dyDescent="0.2">
      <c r="A96" s="14" t="s">
        <v>34</v>
      </c>
    </row>
    <row r="97" spans="1:4" x14ac:dyDescent="0.2">
      <c r="A97" s="14" t="s">
        <v>35</v>
      </c>
    </row>
    <row r="98" spans="1:4" x14ac:dyDescent="0.2">
      <c r="A98" s="14" t="s">
        <v>36</v>
      </c>
      <c r="B98" s="14"/>
      <c r="C98" s="30" t="s">
        <v>38</v>
      </c>
      <c r="D98" s="14" t="s">
        <v>37</v>
      </c>
    </row>
    <row r="99" spans="1:4" x14ac:dyDescent="0.2">
      <c r="A99" s="7" t="s">
        <v>70</v>
      </c>
      <c r="C99" s="31">
        <v>92.762</v>
      </c>
      <c r="D99" s="31">
        <v>96.371300000000005</v>
      </c>
    </row>
    <row r="100" spans="1:4" x14ac:dyDescent="0.2">
      <c r="A100" s="7" t="s">
        <v>72</v>
      </c>
      <c r="C100" s="31">
        <v>33.990600000000001</v>
      </c>
      <c r="D100" s="31">
        <v>32.366799999999998</v>
      </c>
    </row>
    <row r="101" spans="1:4" x14ac:dyDescent="0.2">
      <c r="A101" s="7" t="s">
        <v>71</v>
      </c>
      <c r="C101" s="31">
        <v>102.5411</v>
      </c>
      <c r="D101" s="31">
        <v>106.9714</v>
      </c>
    </row>
    <row r="102" spans="1:4" x14ac:dyDescent="0.2">
      <c r="A102" s="7" t="s">
        <v>73</v>
      </c>
      <c r="C102" s="31">
        <v>39.377499999999998</v>
      </c>
      <c r="D102" s="31">
        <v>37.638100000000001</v>
      </c>
    </row>
    <row r="104" spans="1:4" x14ac:dyDescent="0.2">
      <c r="A104" s="14" t="s">
        <v>40</v>
      </c>
    </row>
    <row r="105" spans="1:4" x14ac:dyDescent="0.2">
      <c r="A105" s="99" t="s">
        <v>58</v>
      </c>
      <c r="B105" s="100"/>
      <c r="C105" s="34" t="s">
        <v>59</v>
      </c>
    </row>
    <row r="106" spans="1:4" x14ac:dyDescent="0.2">
      <c r="A106" s="95" t="s">
        <v>72</v>
      </c>
      <c r="B106" s="96"/>
      <c r="C106" s="35">
        <v>3</v>
      </c>
    </row>
    <row r="107" spans="1:4" x14ac:dyDescent="0.2">
      <c r="A107" s="95" t="s">
        <v>73</v>
      </c>
      <c r="B107" s="96"/>
      <c r="C107" s="35">
        <v>3.5</v>
      </c>
    </row>
    <row r="108" spans="1:4" x14ac:dyDescent="0.2">
      <c r="A108" s="7" t="s">
        <v>60</v>
      </c>
    </row>
    <row r="109" spans="1:4" x14ac:dyDescent="0.2">
      <c r="A109" s="7" t="s">
        <v>39</v>
      </c>
    </row>
    <row r="111" spans="1:4" x14ac:dyDescent="0.2">
      <c r="A111" s="14" t="s">
        <v>241</v>
      </c>
      <c r="D111" s="49">
        <v>7.8059364104980697E-2</v>
      </c>
    </row>
    <row r="113" spans="1:4" x14ac:dyDescent="0.2">
      <c r="A113" s="14" t="s">
        <v>802</v>
      </c>
      <c r="D113" s="30" t="s">
        <v>41</v>
      </c>
    </row>
    <row r="114" spans="1:4" x14ac:dyDescent="0.2">
      <c r="A114" s="7" t="s">
        <v>803</v>
      </c>
    </row>
    <row r="115" spans="1:4" x14ac:dyDescent="0.2">
      <c r="A115" s="50" t="s">
        <v>804</v>
      </c>
    </row>
    <row r="117" spans="1:4" x14ac:dyDescent="0.2">
      <c r="A117" s="14" t="s">
        <v>783</v>
      </c>
    </row>
    <row r="118" spans="1:4" x14ac:dyDescent="0.2">
      <c r="A118" s="50"/>
    </row>
    <row r="119" spans="1:4" x14ac:dyDescent="0.2">
      <c r="A119" s="51" t="s">
        <v>775</v>
      </c>
    </row>
    <row r="120" spans="1:4" x14ac:dyDescent="0.2">
      <c r="A120" s="52"/>
    </row>
    <row r="121" spans="1:4" x14ac:dyDescent="0.2">
      <c r="A121" s="53"/>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3"/>
    </row>
    <row r="132" spans="1:1" x14ac:dyDescent="0.2">
      <c r="A132" s="53"/>
    </row>
    <row r="133" spans="1:1" x14ac:dyDescent="0.2">
      <c r="A133" s="51" t="s">
        <v>785</v>
      </c>
    </row>
    <row r="134" spans="1:1" x14ac:dyDescent="0.2">
      <c r="A134" s="53"/>
    </row>
    <row r="135" spans="1:1" x14ac:dyDescent="0.2">
      <c r="A135" s="51" t="s">
        <v>776</v>
      </c>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sheetData>
  <mergeCells count="4">
    <mergeCell ref="A1:F1"/>
    <mergeCell ref="A105:B105"/>
    <mergeCell ref="A106:B106"/>
    <mergeCell ref="A107:B107"/>
  </mergeCells>
  <conditionalFormatting sqref="F2:F3 F5:F116">
    <cfRule type="cellIs" dxfId="52" priority="2" stopIfTrue="1" operator="between">
      <formula>0.009</formula>
      <formula>-0.009</formula>
    </cfRule>
  </conditionalFormatting>
  <conditionalFormatting sqref="F117:F249">
    <cfRule type="cellIs" dxfId="51"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F00-000000000000}"/>
    <hyperlink ref="A115" r:id="rId2" tooltip="https://www.franklintempletonindia.com/investor/reports" xr:uid="{00000000-0004-0000-0F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rowBreaks count="1" manualBreakCount="1">
    <brk id="149" max="6" man="1"/>
  </rowBreaks>
  <colBreaks count="1" manualBreakCount="1">
    <brk id="7" max="1048575" man="1"/>
  </col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9"/>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x14ac:dyDescent="0.2">
      <c r="A1" s="97" t="s">
        <v>15</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541</v>
      </c>
      <c r="B7" s="21" t="s">
        <v>540</v>
      </c>
      <c r="C7" s="21" t="s">
        <v>84</v>
      </c>
      <c r="D7" s="24">
        <v>21069927</v>
      </c>
      <c r="E7" s="22">
        <v>27875.513419999999</v>
      </c>
      <c r="F7" s="23">
        <v>3.81957528811727</v>
      </c>
    </row>
    <row r="8" spans="1:6" x14ac:dyDescent="0.2">
      <c r="A8" s="21" t="s">
        <v>86</v>
      </c>
      <c r="B8" s="21" t="s">
        <v>85</v>
      </c>
      <c r="C8" s="21" t="s">
        <v>84</v>
      </c>
      <c r="D8" s="24">
        <v>2785566</v>
      </c>
      <c r="E8" s="22">
        <v>24436.37774</v>
      </c>
      <c r="F8" s="23">
        <v>3.3483359800589798</v>
      </c>
    </row>
    <row r="9" spans="1:6" x14ac:dyDescent="0.2">
      <c r="A9" s="21" t="s">
        <v>139</v>
      </c>
      <c r="B9" s="21" t="s">
        <v>138</v>
      </c>
      <c r="C9" s="21" t="s">
        <v>140</v>
      </c>
      <c r="D9" s="24">
        <v>7141052</v>
      </c>
      <c r="E9" s="22">
        <v>20923.282360000001</v>
      </c>
      <c r="F9" s="23">
        <v>2.8669625217097101</v>
      </c>
    </row>
    <row r="10" spans="1:6" x14ac:dyDescent="0.2">
      <c r="A10" s="21" t="s">
        <v>543</v>
      </c>
      <c r="B10" s="21" t="s">
        <v>542</v>
      </c>
      <c r="C10" s="21" t="s">
        <v>246</v>
      </c>
      <c r="D10" s="24">
        <v>6394174</v>
      </c>
      <c r="E10" s="22">
        <v>20454.962630000002</v>
      </c>
      <c r="F10" s="23">
        <v>2.80279213529586</v>
      </c>
    </row>
    <row r="11" spans="1:6" x14ac:dyDescent="0.2">
      <c r="A11" s="21" t="s">
        <v>83</v>
      </c>
      <c r="B11" s="21" t="s">
        <v>82</v>
      </c>
      <c r="C11" s="21" t="s">
        <v>84</v>
      </c>
      <c r="D11" s="24">
        <v>1223175</v>
      </c>
      <c r="E11" s="22">
        <v>19687.61321</v>
      </c>
      <c r="F11" s="23">
        <v>2.6976479236782098</v>
      </c>
    </row>
    <row r="12" spans="1:6" x14ac:dyDescent="0.2">
      <c r="A12" s="21" t="s">
        <v>545</v>
      </c>
      <c r="B12" s="21" t="s">
        <v>544</v>
      </c>
      <c r="C12" s="21" t="s">
        <v>183</v>
      </c>
      <c r="D12" s="24">
        <v>4409869</v>
      </c>
      <c r="E12" s="22">
        <v>19451.93216</v>
      </c>
      <c r="F12" s="23">
        <v>2.6653542937495298</v>
      </c>
    </row>
    <row r="13" spans="1:6" x14ac:dyDescent="0.2">
      <c r="A13" s="21" t="s">
        <v>435</v>
      </c>
      <c r="B13" s="21" t="s">
        <v>434</v>
      </c>
      <c r="C13" s="21" t="s">
        <v>307</v>
      </c>
      <c r="D13" s="24">
        <v>1050123</v>
      </c>
      <c r="E13" s="22">
        <v>19349.5664</v>
      </c>
      <c r="F13" s="23">
        <v>2.65132787129932</v>
      </c>
    </row>
    <row r="14" spans="1:6" x14ac:dyDescent="0.2">
      <c r="A14" s="21" t="s">
        <v>547</v>
      </c>
      <c r="B14" s="21" t="s">
        <v>546</v>
      </c>
      <c r="C14" s="21" t="s">
        <v>246</v>
      </c>
      <c r="D14" s="24">
        <v>1798493</v>
      </c>
      <c r="E14" s="22">
        <v>17589.26154</v>
      </c>
      <c r="F14" s="23">
        <v>2.4101263249276301</v>
      </c>
    </row>
    <row r="15" spans="1:6" x14ac:dyDescent="0.2">
      <c r="A15" s="21" t="s">
        <v>549</v>
      </c>
      <c r="B15" s="21" t="s">
        <v>548</v>
      </c>
      <c r="C15" s="21" t="s">
        <v>317</v>
      </c>
      <c r="D15" s="24">
        <v>1986228</v>
      </c>
      <c r="E15" s="22">
        <v>17463.90969</v>
      </c>
      <c r="F15" s="23">
        <v>2.3929502886923202</v>
      </c>
    </row>
    <row r="16" spans="1:6" x14ac:dyDescent="0.2">
      <c r="A16" s="21" t="s">
        <v>430</v>
      </c>
      <c r="B16" s="21" t="s">
        <v>429</v>
      </c>
      <c r="C16" s="21" t="s">
        <v>84</v>
      </c>
      <c r="D16" s="24">
        <v>25995601</v>
      </c>
      <c r="E16" s="22">
        <v>17443.048269999999</v>
      </c>
      <c r="F16" s="23">
        <v>2.39009180271194</v>
      </c>
    </row>
    <row r="17" spans="1:6" x14ac:dyDescent="0.2">
      <c r="A17" s="21" t="s">
        <v>551</v>
      </c>
      <c r="B17" s="21" t="s">
        <v>550</v>
      </c>
      <c r="C17" s="21" t="s">
        <v>110</v>
      </c>
      <c r="D17" s="24">
        <v>992366</v>
      </c>
      <c r="E17" s="22">
        <v>16171.59634</v>
      </c>
      <c r="F17" s="23">
        <v>2.2158741551771399</v>
      </c>
    </row>
    <row r="18" spans="1:6" x14ac:dyDescent="0.2">
      <c r="A18" s="21" t="s">
        <v>553</v>
      </c>
      <c r="B18" s="21" t="s">
        <v>552</v>
      </c>
      <c r="C18" s="21" t="s">
        <v>155</v>
      </c>
      <c r="D18" s="24">
        <v>1133937</v>
      </c>
      <c r="E18" s="22">
        <v>15591.066779999999</v>
      </c>
      <c r="F18" s="23">
        <v>2.1363284862601799</v>
      </c>
    </row>
    <row r="19" spans="1:6" x14ac:dyDescent="0.2">
      <c r="A19" s="21" t="s">
        <v>555</v>
      </c>
      <c r="B19" s="21" t="s">
        <v>554</v>
      </c>
      <c r="C19" s="21" t="s">
        <v>122</v>
      </c>
      <c r="D19" s="24">
        <v>4539831</v>
      </c>
      <c r="E19" s="22">
        <v>14724.941849999999</v>
      </c>
      <c r="F19" s="23">
        <v>2.0176497975772101</v>
      </c>
    </row>
    <row r="20" spans="1:6" x14ac:dyDescent="0.2">
      <c r="A20" s="21" t="s">
        <v>271</v>
      </c>
      <c r="B20" s="21" t="s">
        <v>270</v>
      </c>
      <c r="C20" s="21" t="s">
        <v>166</v>
      </c>
      <c r="D20" s="24">
        <v>14617750</v>
      </c>
      <c r="E20" s="22">
        <v>14259.61513</v>
      </c>
      <c r="F20" s="23">
        <v>1.95388952117141</v>
      </c>
    </row>
    <row r="21" spans="1:6" x14ac:dyDescent="0.2">
      <c r="A21" s="21" t="s">
        <v>557</v>
      </c>
      <c r="B21" s="21" t="s">
        <v>556</v>
      </c>
      <c r="C21" s="21" t="s">
        <v>163</v>
      </c>
      <c r="D21" s="24">
        <v>9989858</v>
      </c>
      <c r="E21" s="22">
        <v>13905.88234</v>
      </c>
      <c r="F21" s="23">
        <v>1.90542013505021</v>
      </c>
    </row>
    <row r="22" spans="1:6" x14ac:dyDescent="0.2">
      <c r="A22" s="21" t="s">
        <v>378</v>
      </c>
      <c r="B22" s="21" t="s">
        <v>377</v>
      </c>
      <c r="C22" s="21" t="s">
        <v>89</v>
      </c>
      <c r="D22" s="24">
        <v>762190</v>
      </c>
      <c r="E22" s="22">
        <v>13687.02693</v>
      </c>
      <c r="F22" s="23">
        <v>1.87543199803864</v>
      </c>
    </row>
    <row r="23" spans="1:6" x14ac:dyDescent="0.2">
      <c r="A23" s="21" t="s">
        <v>559</v>
      </c>
      <c r="B23" s="21" t="s">
        <v>558</v>
      </c>
      <c r="C23" s="21" t="s">
        <v>89</v>
      </c>
      <c r="D23" s="24">
        <v>294995</v>
      </c>
      <c r="E23" s="22">
        <v>13597.794529999999</v>
      </c>
      <c r="F23" s="23">
        <v>1.8632051427049301</v>
      </c>
    </row>
    <row r="24" spans="1:6" x14ac:dyDescent="0.2">
      <c r="A24" s="21" t="s">
        <v>159</v>
      </c>
      <c r="B24" s="21" t="s">
        <v>158</v>
      </c>
      <c r="C24" s="21" t="s">
        <v>160</v>
      </c>
      <c r="D24" s="24">
        <v>2075578</v>
      </c>
      <c r="E24" s="22">
        <v>13260.867840000001</v>
      </c>
      <c r="F24" s="23">
        <v>1.8170385720792599</v>
      </c>
    </row>
    <row r="25" spans="1:6" x14ac:dyDescent="0.2">
      <c r="A25" s="21" t="s">
        <v>275</v>
      </c>
      <c r="B25" s="21" t="s">
        <v>274</v>
      </c>
      <c r="C25" s="21" t="s">
        <v>113</v>
      </c>
      <c r="D25" s="24">
        <v>3651225</v>
      </c>
      <c r="E25" s="22">
        <v>13091.46724</v>
      </c>
      <c r="F25" s="23">
        <v>1.79382686165071</v>
      </c>
    </row>
    <row r="26" spans="1:6" x14ac:dyDescent="0.2">
      <c r="A26" s="21" t="s">
        <v>561</v>
      </c>
      <c r="B26" s="21" t="s">
        <v>560</v>
      </c>
      <c r="C26" s="21" t="s">
        <v>125</v>
      </c>
      <c r="D26" s="24">
        <v>444764</v>
      </c>
      <c r="E26" s="22">
        <v>13003.565070000001</v>
      </c>
      <c r="F26" s="23">
        <v>1.78178227788842</v>
      </c>
    </row>
    <row r="27" spans="1:6" x14ac:dyDescent="0.2">
      <c r="A27" s="21" t="s">
        <v>176</v>
      </c>
      <c r="B27" s="21" t="s">
        <v>175</v>
      </c>
      <c r="C27" s="21" t="s">
        <v>140</v>
      </c>
      <c r="D27" s="24">
        <v>3293869</v>
      </c>
      <c r="E27" s="22">
        <v>12740.685289999999</v>
      </c>
      <c r="F27" s="23">
        <v>1.74576180729457</v>
      </c>
    </row>
    <row r="28" spans="1:6" x14ac:dyDescent="0.2">
      <c r="A28" s="21" t="s">
        <v>563</v>
      </c>
      <c r="B28" s="21" t="s">
        <v>562</v>
      </c>
      <c r="C28" s="21" t="s">
        <v>107</v>
      </c>
      <c r="D28" s="24">
        <v>1491580</v>
      </c>
      <c r="E28" s="22">
        <v>12087.018529999999</v>
      </c>
      <c r="F28" s="23">
        <v>1.65619468917403</v>
      </c>
    </row>
    <row r="29" spans="1:6" x14ac:dyDescent="0.2">
      <c r="A29" s="21" t="s">
        <v>565</v>
      </c>
      <c r="B29" s="21" t="s">
        <v>564</v>
      </c>
      <c r="C29" s="21" t="s">
        <v>119</v>
      </c>
      <c r="D29" s="24">
        <v>2753992</v>
      </c>
      <c r="E29" s="22">
        <v>11806.3637</v>
      </c>
      <c r="F29" s="23">
        <v>1.6177386350376599</v>
      </c>
    </row>
    <row r="30" spans="1:6" x14ac:dyDescent="0.2">
      <c r="A30" s="21" t="s">
        <v>567</v>
      </c>
      <c r="B30" s="21" t="s">
        <v>566</v>
      </c>
      <c r="C30" s="21" t="s">
        <v>302</v>
      </c>
      <c r="D30" s="24">
        <v>2015127</v>
      </c>
      <c r="E30" s="22">
        <v>11692.77442</v>
      </c>
      <c r="F30" s="23">
        <v>1.6021743367108101</v>
      </c>
    </row>
    <row r="31" spans="1:6" x14ac:dyDescent="0.2">
      <c r="A31" s="21" t="s">
        <v>165</v>
      </c>
      <c r="B31" s="21" t="s">
        <v>164</v>
      </c>
      <c r="C31" s="21" t="s">
        <v>166</v>
      </c>
      <c r="D31" s="24">
        <v>425000</v>
      </c>
      <c r="E31" s="22">
        <v>11607.174999999999</v>
      </c>
      <c r="F31" s="23">
        <v>1.59044528173761</v>
      </c>
    </row>
    <row r="32" spans="1:6" x14ac:dyDescent="0.2">
      <c r="A32" s="21" t="s">
        <v>569</v>
      </c>
      <c r="B32" s="21" t="s">
        <v>568</v>
      </c>
      <c r="C32" s="21" t="s">
        <v>107</v>
      </c>
      <c r="D32" s="24">
        <v>52304</v>
      </c>
      <c r="E32" s="22">
        <v>11540.799139999999</v>
      </c>
      <c r="F32" s="23">
        <v>1.58135028891134</v>
      </c>
    </row>
    <row r="33" spans="1:6" x14ac:dyDescent="0.2">
      <c r="A33" s="21" t="s">
        <v>571</v>
      </c>
      <c r="B33" s="21" t="s">
        <v>570</v>
      </c>
      <c r="C33" s="21" t="s">
        <v>125</v>
      </c>
      <c r="D33" s="24">
        <v>1502334</v>
      </c>
      <c r="E33" s="22">
        <v>11367.41021</v>
      </c>
      <c r="F33" s="23">
        <v>1.5575920871418301</v>
      </c>
    </row>
    <row r="34" spans="1:6" x14ac:dyDescent="0.2">
      <c r="A34" s="21" t="s">
        <v>439</v>
      </c>
      <c r="B34" s="21" t="s">
        <v>438</v>
      </c>
      <c r="C34" s="21" t="s">
        <v>84</v>
      </c>
      <c r="D34" s="24">
        <v>10880441</v>
      </c>
      <c r="E34" s="22">
        <v>11359.180399999999</v>
      </c>
      <c r="F34" s="23">
        <v>1.55646441718906</v>
      </c>
    </row>
    <row r="35" spans="1:6" x14ac:dyDescent="0.2">
      <c r="A35" s="21" t="s">
        <v>314</v>
      </c>
      <c r="B35" s="21" t="s">
        <v>313</v>
      </c>
      <c r="C35" s="21" t="s">
        <v>84</v>
      </c>
      <c r="D35" s="24">
        <v>8960416</v>
      </c>
      <c r="E35" s="22">
        <v>11276.68354</v>
      </c>
      <c r="F35" s="23">
        <v>1.5451604830496</v>
      </c>
    </row>
    <row r="36" spans="1:6" x14ac:dyDescent="0.2">
      <c r="A36" s="21" t="s">
        <v>573</v>
      </c>
      <c r="B36" s="21" t="s">
        <v>572</v>
      </c>
      <c r="C36" s="21" t="s">
        <v>143</v>
      </c>
      <c r="D36" s="24">
        <v>4850000</v>
      </c>
      <c r="E36" s="22">
        <v>11235.025</v>
      </c>
      <c r="F36" s="23">
        <v>1.53945232164193</v>
      </c>
    </row>
    <row r="37" spans="1:6" x14ac:dyDescent="0.2">
      <c r="A37" s="21" t="s">
        <v>575</v>
      </c>
      <c r="B37" s="21" t="s">
        <v>574</v>
      </c>
      <c r="C37" s="21" t="s">
        <v>576</v>
      </c>
      <c r="D37" s="24">
        <v>10600000</v>
      </c>
      <c r="E37" s="22">
        <v>11077</v>
      </c>
      <c r="F37" s="23">
        <v>1.5177993254868301</v>
      </c>
    </row>
    <row r="38" spans="1:6" x14ac:dyDescent="0.2">
      <c r="A38" s="21" t="s">
        <v>578</v>
      </c>
      <c r="B38" s="21" t="s">
        <v>577</v>
      </c>
      <c r="C38" s="21" t="s">
        <v>148</v>
      </c>
      <c r="D38" s="24">
        <v>1717030</v>
      </c>
      <c r="E38" s="22">
        <v>10903.1405</v>
      </c>
      <c r="F38" s="23">
        <v>1.49397664499306</v>
      </c>
    </row>
    <row r="39" spans="1:6" x14ac:dyDescent="0.2">
      <c r="A39" s="21" t="s">
        <v>580</v>
      </c>
      <c r="B39" s="21" t="s">
        <v>579</v>
      </c>
      <c r="C39" s="21" t="s">
        <v>581</v>
      </c>
      <c r="D39" s="24">
        <v>3620695</v>
      </c>
      <c r="E39" s="22">
        <v>10863.895350000001</v>
      </c>
      <c r="F39" s="23">
        <v>1.4885991725548</v>
      </c>
    </row>
    <row r="40" spans="1:6" x14ac:dyDescent="0.2">
      <c r="A40" s="21" t="s">
        <v>583</v>
      </c>
      <c r="B40" s="21" t="s">
        <v>582</v>
      </c>
      <c r="C40" s="21" t="s">
        <v>433</v>
      </c>
      <c r="D40" s="24">
        <v>1283135</v>
      </c>
      <c r="E40" s="22">
        <v>10811.69551</v>
      </c>
      <c r="F40" s="23">
        <v>1.4814466148277501</v>
      </c>
    </row>
    <row r="41" spans="1:6" x14ac:dyDescent="0.2">
      <c r="A41" s="21" t="s">
        <v>152</v>
      </c>
      <c r="B41" s="21" t="s">
        <v>151</v>
      </c>
      <c r="C41" s="21" t="s">
        <v>125</v>
      </c>
      <c r="D41" s="24">
        <v>2902529</v>
      </c>
      <c r="E41" s="22">
        <v>10010.82252</v>
      </c>
      <c r="F41" s="23">
        <v>1.37170891653194</v>
      </c>
    </row>
    <row r="42" spans="1:6" x14ac:dyDescent="0.2">
      <c r="A42" s="21" t="s">
        <v>277</v>
      </c>
      <c r="B42" s="21" t="s">
        <v>276</v>
      </c>
      <c r="C42" s="21" t="s">
        <v>119</v>
      </c>
      <c r="D42" s="24">
        <v>3725151</v>
      </c>
      <c r="E42" s="22">
        <v>9871.6501499999995</v>
      </c>
      <c r="F42" s="23">
        <v>1.3526391567312399</v>
      </c>
    </row>
    <row r="43" spans="1:6" x14ac:dyDescent="0.2">
      <c r="A43" s="21" t="s">
        <v>585</v>
      </c>
      <c r="B43" s="21" t="s">
        <v>584</v>
      </c>
      <c r="C43" s="21" t="s">
        <v>433</v>
      </c>
      <c r="D43" s="24">
        <v>2447000</v>
      </c>
      <c r="E43" s="22">
        <v>9866.3040000000001</v>
      </c>
      <c r="F43" s="23">
        <v>1.3519066133653499</v>
      </c>
    </row>
    <row r="44" spans="1:6" x14ac:dyDescent="0.2">
      <c r="A44" s="21" t="s">
        <v>245</v>
      </c>
      <c r="B44" s="21" t="s">
        <v>244</v>
      </c>
      <c r="C44" s="21" t="s">
        <v>246</v>
      </c>
      <c r="D44" s="24">
        <v>44832</v>
      </c>
      <c r="E44" s="22">
        <v>8683.9135679999999</v>
      </c>
      <c r="F44" s="23">
        <v>1.18989240372811</v>
      </c>
    </row>
    <row r="45" spans="1:6" x14ac:dyDescent="0.2">
      <c r="A45" s="21" t="s">
        <v>587</v>
      </c>
      <c r="B45" s="21" t="s">
        <v>586</v>
      </c>
      <c r="C45" s="21" t="s">
        <v>110</v>
      </c>
      <c r="D45" s="24">
        <v>690000</v>
      </c>
      <c r="E45" s="22">
        <v>8316.9150000000009</v>
      </c>
      <c r="F45" s="23">
        <v>1.13960530623195</v>
      </c>
    </row>
    <row r="46" spans="1:6" x14ac:dyDescent="0.2">
      <c r="A46" s="21" t="s">
        <v>154</v>
      </c>
      <c r="B46" s="21" t="s">
        <v>153</v>
      </c>
      <c r="C46" s="21" t="s">
        <v>155</v>
      </c>
      <c r="D46" s="24">
        <v>3856067</v>
      </c>
      <c r="E46" s="22">
        <v>8265.4796150000002</v>
      </c>
      <c r="F46" s="23">
        <v>1.13255749611557</v>
      </c>
    </row>
    <row r="47" spans="1:6" x14ac:dyDescent="0.2">
      <c r="A47" s="21" t="s">
        <v>162</v>
      </c>
      <c r="B47" s="21" t="s">
        <v>161</v>
      </c>
      <c r="C47" s="21" t="s">
        <v>163</v>
      </c>
      <c r="D47" s="24">
        <v>415909</v>
      </c>
      <c r="E47" s="22">
        <v>7865.0471450000005</v>
      </c>
      <c r="F47" s="23">
        <v>1.0776891984836201</v>
      </c>
    </row>
    <row r="48" spans="1:6" x14ac:dyDescent="0.2">
      <c r="A48" s="21" t="s">
        <v>589</v>
      </c>
      <c r="B48" s="21" t="s">
        <v>588</v>
      </c>
      <c r="C48" s="21" t="s">
        <v>246</v>
      </c>
      <c r="D48" s="24">
        <v>16219870</v>
      </c>
      <c r="E48" s="22">
        <v>7826.0872749999999</v>
      </c>
      <c r="F48" s="23">
        <v>1.0723508158523101</v>
      </c>
    </row>
    <row r="49" spans="1:6" x14ac:dyDescent="0.2">
      <c r="A49" s="21" t="s">
        <v>591</v>
      </c>
      <c r="B49" s="21" t="s">
        <v>590</v>
      </c>
      <c r="C49" s="21" t="s">
        <v>107</v>
      </c>
      <c r="D49" s="24">
        <v>637149</v>
      </c>
      <c r="E49" s="22">
        <v>7701.8571119999997</v>
      </c>
      <c r="F49" s="23">
        <v>1.05532847608464</v>
      </c>
    </row>
    <row r="50" spans="1:6" x14ac:dyDescent="0.2">
      <c r="A50" s="21" t="s">
        <v>190</v>
      </c>
      <c r="B50" s="21" t="s">
        <v>189</v>
      </c>
      <c r="C50" s="21" t="s">
        <v>140</v>
      </c>
      <c r="D50" s="24">
        <v>934057</v>
      </c>
      <c r="E50" s="22">
        <v>7642.9214030000003</v>
      </c>
      <c r="F50" s="23">
        <v>1.0472529520828999</v>
      </c>
    </row>
    <row r="51" spans="1:6" x14ac:dyDescent="0.2">
      <c r="A51" s="21" t="s">
        <v>194</v>
      </c>
      <c r="B51" s="21" t="s">
        <v>193</v>
      </c>
      <c r="C51" s="21" t="s">
        <v>135</v>
      </c>
      <c r="D51" s="24">
        <v>533231</v>
      </c>
      <c r="E51" s="22">
        <v>7595.60898</v>
      </c>
      <c r="F51" s="23">
        <v>1.0407700809339799</v>
      </c>
    </row>
    <row r="52" spans="1:6" x14ac:dyDescent="0.2">
      <c r="A52" s="21" t="s">
        <v>328</v>
      </c>
      <c r="B52" s="21" t="s">
        <v>327</v>
      </c>
      <c r="C52" s="21" t="s">
        <v>113</v>
      </c>
      <c r="D52" s="24">
        <v>500000</v>
      </c>
      <c r="E52" s="22">
        <v>7536.75</v>
      </c>
      <c r="F52" s="23">
        <v>1.03270507053921</v>
      </c>
    </row>
    <row r="53" spans="1:6" x14ac:dyDescent="0.2">
      <c r="A53" s="21" t="s">
        <v>384</v>
      </c>
      <c r="B53" s="21" t="s">
        <v>383</v>
      </c>
      <c r="C53" s="21" t="s">
        <v>89</v>
      </c>
      <c r="D53" s="24">
        <v>195484</v>
      </c>
      <c r="E53" s="22">
        <v>7455.9552439999998</v>
      </c>
      <c r="F53" s="23">
        <v>1.02163436311304</v>
      </c>
    </row>
    <row r="54" spans="1:6" x14ac:dyDescent="0.2">
      <c r="A54" s="21" t="s">
        <v>593</v>
      </c>
      <c r="B54" s="21" t="s">
        <v>592</v>
      </c>
      <c r="C54" s="21" t="s">
        <v>433</v>
      </c>
      <c r="D54" s="24">
        <v>566062</v>
      </c>
      <c r="E54" s="22">
        <v>7364.1835890000002</v>
      </c>
      <c r="F54" s="23">
        <v>1.00905957246054</v>
      </c>
    </row>
    <row r="55" spans="1:6" x14ac:dyDescent="0.2">
      <c r="A55" s="21" t="s">
        <v>127</v>
      </c>
      <c r="B55" s="21" t="s">
        <v>126</v>
      </c>
      <c r="C55" s="21" t="s">
        <v>100</v>
      </c>
      <c r="D55" s="24">
        <v>3099850</v>
      </c>
      <c r="E55" s="22">
        <v>7340.4448000000002</v>
      </c>
      <c r="F55" s="23">
        <v>1.0058068219024401</v>
      </c>
    </row>
    <row r="56" spans="1:6" x14ac:dyDescent="0.2">
      <c r="A56" s="21" t="s">
        <v>454</v>
      </c>
      <c r="B56" s="21" t="s">
        <v>453</v>
      </c>
      <c r="C56" s="21" t="s">
        <v>246</v>
      </c>
      <c r="D56" s="24">
        <v>286027</v>
      </c>
      <c r="E56" s="22">
        <v>7283.9635820000003</v>
      </c>
      <c r="F56" s="23">
        <v>0.99806761863593096</v>
      </c>
    </row>
    <row r="57" spans="1:6" x14ac:dyDescent="0.2">
      <c r="A57" s="21" t="s">
        <v>145</v>
      </c>
      <c r="B57" s="21" t="s">
        <v>144</v>
      </c>
      <c r="C57" s="21" t="s">
        <v>122</v>
      </c>
      <c r="D57" s="24">
        <v>1637180</v>
      </c>
      <c r="E57" s="22">
        <v>7205.2291800000003</v>
      </c>
      <c r="F57" s="23">
        <v>0.98727922626902598</v>
      </c>
    </row>
    <row r="58" spans="1:6" x14ac:dyDescent="0.2">
      <c r="A58" s="21" t="s">
        <v>595</v>
      </c>
      <c r="B58" s="21" t="s">
        <v>594</v>
      </c>
      <c r="C58" s="21" t="s">
        <v>317</v>
      </c>
      <c r="D58" s="24">
        <v>224936</v>
      </c>
      <c r="E58" s="22">
        <v>6816.0106720000003</v>
      </c>
      <c r="F58" s="23">
        <v>0.93394749485173001</v>
      </c>
    </row>
    <row r="59" spans="1:6" x14ac:dyDescent="0.2">
      <c r="A59" s="21" t="s">
        <v>157</v>
      </c>
      <c r="B59" s="21" t="s">
        <v>156</v>
      </c>
      <c r="C59" s="21" t="s">
        <v>155</v>
      </c>
      <c r="D59" s="24">
        <v>13362074</v>
      </c>
      <c r="E59" s="22">
        <v>6814.6577399999996</v>
      </c>
      <c r="F59" s="23">
        <v>0.93376211259326403</v>
      </c>
    </row>
    <row r="60" spans="1:6" x14ac:dyDescent="0.2">
      <c r="A60" s="21" t="s">
        <v>137</v>
      </c>
      <c r="B60" s="21" t="s">
        <v>136</v>
      </c>
      <c r="C60" s="21" t="s">
        <v>84</v>
      </c>
      <c r="D60" s="24">
        <v>630366</v>
      </c>
      <c r="E60" s="22">
        <v>6731.9936969999999</v>
      </c>
      <c r="F60" s="23">
        <v>0.92243527060469199</v>
      </c>
    </row>
    <row r="61" spans="1:6" x14ac:dyDescent="0.2">
      <c r="A61" s="21" t="s">
        <v>597</v>
      </c>
      <c r="B61" s="21" t="s">
        <v>596</v>
      </c>
      <c r="C61" s="21" t="s">
        <v>140</v>
      </c>
      <c r="D61" s="24">
        <v>419825</v>
      </c>
      <c r="E61" s="22">
        <v>5520.9086630000002</v>
      </c>
      <c r="F61" s="23">
        <v>0.75648925203356299</v>
      </c>
    </row>
    <row r="62" spans="1:6" x14ac:dyDescent="0.2">
      <c r="A62" s="21" t="s">
        <v>599</v>
      </c>
      <c r="B62" s="21" t="s">
        <v>598</v>
      </c>
      <c r="C62" s="21" t="s">
        <v>122</v>
      </c>
      <c r="D62" s="24">
        <v>2879484</v>
      </c>
      <c r="E62" s="22">
        <v>4165.1736060000003</v>
      </c>
      <c r="F62" s="23">
        <v>0.57072291141304798</v>
      </c>
    </row>
    <row r="63" spans="1:6" x14ac:dyDescent="0.2">
      <c r="A63" s="21" t="s">
        <v>376</v>
      </c>
      <c r="B63" s="21" t="s">
        <v>375</v>
      </c>
      <c r="C63" s="21" t="s">
        <v>160</v>
      </c>
      <c r="D63" s="24">
        <v>650000</v>
      </c>
      <c r="E63" s="22">
        <v>4139.2</v>
      </c>
      <c r="F63" s="23">
        <v>0.56716394042205198</v>
      </c>
    </row>
    <row r="64" spans="1:6" x14ac:dyDescent="0.2">
      <c r="A64" s="21" t="s">
        <v>601</v>
      </c>
      <c r="B64" s="21" t="s">
        <v>600</v>
      </c>
      <c r="C64" s="21" t="s">
        <v>110</v>
      </c>
      <c r="D64" s="24">
        <v>532747</v>
      </c>
      <c r="E64" s="22">
        <v>4104.5492620000005</v>
      </c>
      <c r="F64" s="23">
        <v>0.562416006255399</v>
      </c>
    </row>
    <row r="65" spans="1:9" x14ac:dyDescent="0.2">
      <c r="A65" s="21" t="s">
        <v>296</v>
      </c>
      <c r="B65" s="21" t="s">
        <v>295</v>
      </c>
      <c r="C65" s="21" t="s">
        <v>297</v>
      </c>
      <c r="D65" s="24">
        <v>1927265</v>
      </c>
      <c r="E65" s="22">
        <v>4090.6199630000001</v>
      </c>
      <c r="F65" s="23">
        <v>0.56050737750874302</v>
      </c>
    </row>
    <row r="66" spans="1:9" x14ac:dyDescent="0.2">
      <c r="A66" s="21" t="s">
        <v>603</v>
      </c>
      <c r="B66" s="21" t="s">
        <v>602</v>
      </c>
      <c r="C66" s="21" t="s">
        <v>354</v>
      </c>
      <c r="D66" s="24">
        <v>11000</v>
      </c>
      <c r="E66" s="22">
        <v>4002.3719999999998</v>
      </c>
      <c r="F66" s="23">
        <v>0.548415412290996</v>
      </c>
    </row>
    <row r="67" spans="1:9" x14ac:dyDescent="0.2">
      <c r="A67" s="21" t="s">
        <v>605</v>
      </c>
      <c r="B67" s="21" t="s">
        <v>604</v>
      </c>
      <c r="C67" s="21" t="s">
        <v>140</v>
      </c>
      <c r="D67" s="24">
        <v>350000</v>
      </c>
      <c r="E67" s="22">
        <v>3690.05</v>
      </c>
      <c r="F67" s="23">
        <v>0.50562024022864205</v>
      </c>
    </row>
    <row r="68" spans="1:9" x14ac:dyDescent="0.2">
      <c r="A68" s="21" t="s">
        <v>192</v>
      </c>
      <c r="B68" s="21" t="s">
        <v>191</v>
      </c>
      <c r="C68" s="21" t="s">
        <v>125</v>
      </c>
      <c r="D68" s="24">
        <v>220000</v>
      </c>
      <c r="E68" s="22">
        <v>3667.84</v>
      </c>
      <c r="F68" s="23">
        <v>0.50257696831214205</v>
      </c>
    </row>
    <row r="69" spans="1:9" x14ac:dyDescent="0.2">
      <c r="A69" s="21" t="s">
        <v>607</v>
      </c>
      <c r="B69" s="21" t="s">
        <v>606</v>
      </c>
      <c r="C69" s="21" t="s">
        <v>110</v>
      </c>
      <c r="D69" s="24">
        <v>2053763</v>
      </c>
      <c r="E69" s="22">
        <v>3331.2035860000001</v>
      </c>
      <c r="F69" s="23">
        <v>0.456450172058328</v>
      </c>
    </row>
    <row r="70" spans="1:9" x14ac:dyDescent="0.2">
      <c r="A70" s="21" t="s">
        <v>609</v>
      </c>
      <c r="B70" s="21" t="s">
        <v>608</v>
      </c>
      <c r="C70" s="21" t="s">
        <v>143</v>
      </c>
      <c r="D70" s="24">
        <v>135023</v>
      </c>
      <c r="E70" s="22">
        <v>3104.853885</v>
      </c>
      <c r="F70" s="23">
        <v>0.42543514781873698</v>
      </c>
    </row>
    <row r="71" spans="1:9" x14ac:dyDescent="0.2">
      <c r="A71" s="21" t="s">
        <v>104</v>
      </c>
      <c r="B71" s="21" t="s">
        <v>103</v>
      </c>
      <c r="C71" s="21" t="s">
        <v>84</v>
      </c>
      <c r="D71" s="24">
        <v>518164</v>
      </c>
      <c r="E71" s="22">
        <v>2713.8839499999999</v>
      </c>
      <c r="F71" s="23">
        <v>0.37186343132251698</v>
      </c>
    </row>
    <row r="72" spans="1:9" x14ac:dyDescent="0.2">
      <c r="A72" s="21" t="s">
        <v>102</v>
      </c>
      <c r="B72" s="21" t="s">
        <v>101</v>
      </c>
      <c r="C72" s="21" t="s">
        <v>89</v>
      </c>
      <c r="D72" s="24">
        <v>173037</v>
      </c>
      <c r="E72" s="22">
        <v>1877.884043</v>
      </c>
      <c r="F72" s="23">
        <v>0.25731255157604699</v>
      </c>
    </row>
    <row r="73" spans="1:9" x14ac:dyDescent="0.2">
      <c r="A73" s="21" t="s">
        <v>478</v>
      </c>
      <c r="B73" s="21" t="s">
        <v>477</v>
      </c>
      <c r="C73" s="21" t="s">
        <v>307</v>
      </c>
      <c r="D73" s="24">
        <v>401269</v>
      </c>
      <c r="E73" s="22">
        <v>1395.8142170000001</v>
      </c>
      <c r="F73" s="23">
        <v>0.19125809127629501</v>
      </c>
    </row>
    <row r="74" spans="1:9" x14ac:dyDescent="0.2">
      <c r="A74" s="20" t="s">
        <v>26</v>
      </c>
      <c r="B74" s="20"/>
      <c r="C74" s="20"/>
      <c r="D74" s="20"/>
      <c r="E74" s="25">
        <f>SUM(E7:E73)</f>
        <v>710338.28650700022</v>
      </c>
      <c r="F74" s="26">
        <f>SUM(F7:F73)</f>
        <v>97.332397953217722</v>
      </c>
      <c r="G74" s="14"/>
      <c r="H74" s="14"/>
      <c r="I74" s="14"/>
    </row>
    <row r="75" spans="1:9" x14ac:dyDescent="0.2">
      <c r="A75" s="21"/>
      <c r="B75" s="21"/>
      <c r="C75" s="21"/>
      <c r="D75" s="21"/>
      <c r="E75" s="22"/>
      <c r="F75" s="23"/>
    </row>
    <row r="76" spans="1:9" x14ac:dyDescent="0.2">
      <c r="A76" s="20" t="s">
        <v>1165</v>
      </c>
      <c r="B76" s="21"/>
      <c r="C76" s="21"/>
      <c r="D76" s="21"/>
      <c r="E76" s="22"/>
      <c r="F76" s="23"/>
    </row>
    <row r="77" spans="1:9" x14ac:dyDescent="0.2">
      <c r="A77" s="21"/>
      <c r="B77" s="21" t="s">
        <v>234</v>
      </c>
      <c r="C77" s="21" t="s">
        <v>143</v>
      </c>
      <c r="D77" s="24">
        <v>8100</v>
      </c>
      <c r="E77" s="22">
        <v>8.0999999999999996E-4</v>
      </c>
      <c r="F77" s="23">
        <v>1.1098830492410699E-7</v>
      </c>
    </row>
    <row r="78" spans="1:9" x14ac:dyDescent="0.2">
      <c r="A78" s="20" t="s">
        <v>26</v>
      </c>
      <c r="B78" s="20"/>
      <c r="C78" s="20"/>
      <c r="D78" s="20"/>
      <c r="E78" s="25">
        <f>SUM(E76:E77)</f>
        <v>8.0999999999999996E-4</v>
      </c>
      <c r="F78" s="26">
        <f>SUM(F76:F77)</f>
        <v>1.1098830492410699E-7</v>
      </c>
      <c r="G78" s="14"/>
      <c r="H78" s="14"/>
      <c r="I78" s="14"/>
    </row>
    <row r="79" spans="1:9" x14ac:dyDescent="0.2">
      <c r="A79" s="21"/>
      <c r="B79" s="21"/>
      <c r="C79" s="21"/>
      <c r="D79" s="21"/>
      <c r="E79" s="22"/>
      <c r="F79" s="23"/>
    </row>
    <row r="80" spans="1:9" x14ac:dyDescent="0.2">
      <c r="A80" s="20" t="s">
        <v>29</v>
      </c>
      <c r="B80" s="20"/>
      <c r="C80" s="20"/>
      <c r="D80" s="20"/>
      <c r="E80" s="25">
        <f>E74+E78</f>
        <v>710338.28731700021</v>
      </c>
      <c r="F80" s="26">
        <f>F74+F78</f>
        <v>97.332398064206032</v>
      </c>
      <c r="G80" s="14"/>
      <c r="H80" s="14"/>
      <c r="I80" s="14"/>
    </row>
    <row r="81" spans="1:9" x14ac:dyDescent="0.2">
      <c r="A81" s="20"/>
      <c r="B81" s="20"/>
      <c r="C81" s="20"/>
      <c r="D81" s="20"/>
      <c r="E81" s="25"/>
      <c r="F81" s="26"/>
      <c r="G81" s="14"/>
      <c r="H81" s="14"/>
      <c r="I81" s="14"/>
    </row>
    <row r="82" spans="1:9" x14ac:dyDescent="0.2">
      <c r="A82" s="20" t="s">
        <v>31</v>
      </c>
      <c r="B82" s="20"/>
      <c r="C82" s="20"/>
      <c r="D82" s="20"/>
      <c r="E82" s="25">
        <f>E84-(E74+E78)</f>
        <v>19468.335600499762</v>
      </c>
      <c r="F82" s="26">
        <f>F84-(F74+F78)</f>
        <v>2.667601935793968</v>
      </c>
      <c r="G82" s="14"/>
      <c r="H82" s="14"/>
      <c r="I82" s="14"/>
    </row>
    <row r="83" spans="1:9" x14ac:dyDescent="0.2">
      <c r="A83" s="20"/>
      <c r="B83" s="20"/>
      <c r="C83" s="20"/>
      <c r="D83" s="20"/>
      <c r="E83" s="25"/>
      <c r="F83" s="26"/>
      <c r="G83" s="14"/>
      <c r="H83" s="14"/>
      <c r="I83" s="14"/>
    </row>
    <row r="84" spans="1:9" x14ac:dyDescent="0.2">
      <c r="A84" s="27" t="s">
        <v>30</v>
      </c>
      <c r="B84" s="27"/>
      <c r="C84" s="27"/>
      <c r="D84" s="27"/>
      <c r="E84" s="28">
        <v>729806.62291749998</v>
      </c>
      <c r="F84" s="29">
        <v>100</v>
      </c>
      <c r="G84" s="14"/>
      <c r="H84" s="14"/>
      <c r="I84" s="14"/>
    </row>
    <row r="85" spans="1:9" x14ac:dyDescent="0.2">
      <c r="F85" s="15" t="s">
        <v>539</v>
      </c>
    </row>
    <row r="86" spans="1:9" x14ac:dyDescent="0.2">
      <c r="A86" s="14" t="s">
        <v>33</v>
      </c>
    </row>
    <row r="87" spans="1:9" x14ac:dyDescent="0.2">
      <c r="A87" s="14" t="s">
        <v>43</v>
      </c>
    </row>
    <row r="89" spans="1:9" x14ac:dyDescent="0.2">
      <c r="A89" s="14" t="s">
        <v>34</v>
      </c>
    </row>
    <row r="90" spans="1:9" x14ac:dyDescent="0.2">
      <c r="A90" s="14" t="s">
        <v>35</v>
      </c>
    </row>
    <row r="91" spans="1:9" x14ac:dyDescent="0.2">
      <c r="A91" s="14" t="s">
        <v>36</v>
      </c>
      <c r="B91" s="14"/>
      <c r="C91" s="30" t="s">
        <v>38</v>
      </c>
      <c r="D91" s="14" t="s">
        <v>37</v>
      </c>
    </row>
    <row r="92" spans="1:9" x14ac:dyDescent="0.2">
      <c r="A92" s="7" t="s">
        <v>70</v>
      </c>
      <c r="C92" s="31">
        <v>1513.8813</v>
      </c>
      <c r="D92" s="31">
        <v>1476.126</v>
      </c>
    </row>
    <row r="93" spans="1:9" x14ac:dyDescent="0.2">
      <c r="A93" s="7" t="s">
        <v>72</v>
      </c>
      <c r="C93" s="31">
        <v>65.932000000000002</v>
      </c>
      <c r="D93" s="31">
        <v>64.287700000000001</v>
      </c>
    </row>
    <row r="94" spans="1:9" x14ac:dyDescent="0.2">
      <c r="A94" s="7" t="s">
        <v>71</v>
      </c>
      <c r="C94" s="31">
        <v>1662.8456000000001</v>
      </c>
      <c r="D94" s="31">
        <v>1627.9158</v>
      </c>
    </row>
    <row r="95" spans="1:9" x14ac:dyDescent="0.2">
      <c r="A95" s="7" t="s">
        <v>73</v>
      </c>
      <c r="C95" s="31">
        <v>77.052400000000006</v>
      </c>
      <c r="D95" s="31">
        <v>75.430999999999997</v>
      </c>
    </row>
    <row r="97" spans="1:4" x14ac:dyDescent="0.2">
      <c r="A97" s="7" t="s">
        <v>39</v>
      </c>
    </row>
    <row r="99" spans="1:4" x14ac:dyDescent="0.2">
      <c r="A99" s="14" t="s">
        <v>40</v>
      </c>
      <c r="D99" s="30" t="s">
        <v>41</v>
      </c>
    </row>
    <row r="101" spans="1:4" x14ac:dyDescent="0.2">
      <c r="A101" s="14" t="s">
        <v>241</v>
      </c>
      <c r="D101" s="49">
        <v>0.12083876455838</v>
      </c>
    </row>
    <row r="103" spans="1:4" x14ac:dyDescent="0.2">
      <c r="A103" s="14" t="s">
        <v>802</v>
      </c>
      <c r="D103" s="30" t="s">
        <v>41</v>
      </c>
    </row>
    <row r="104" spans="1:4" x14ac:dyDescent="0.2">
      <c r="A104" s="7" t="s">
        <v>803</v>
      </c>
    </row>
    <row r="105" spans="1:4" x14ac:dyDescent="0.2">
      <c r="A105" s="50" t="s">
        <v>804</v>
      </c>
    </row>
    <row r="107" spans="1:4" x14ac:dyDescent="0.2">
      <c r="A107" s="66" t="s">
        <v>1164</v>
      </c>
    </row>
    <row r="109" spans="1:4" x14ac:dyDescent="0.2">
      <c r="A109" s="14" t="s">
        <v>777</v>
      </c>
    </row>
    <row r="110" spans="1:4" x14ac:dyDescent="0.2">
      <c r="A110" s="14"/>
    </row>
    <row r="111" spans="1:4" x14ac:dyDescent="0.2">
      <c r="A111" s="51" t="s">
        <v>775</v>
      </c>
    </row>
    <row r="112" spans="1:4" x14ac:dyDescent="0.2">
      <c r="A112" s="52"/>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1" t="s">
        <v>786</v>
      </c>
    </row>
    <row r="126" spans="1:1" x14ac:dyDescent="0.2">
      <c r="A126" s="53"/>
    </row>
    <row r="127" spans="1:1" x14ac:dyDescent="0.2">
      <c r="A127" s="51" t="s">
        <v>776</v>
      </c>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sheetData>
  <mergeCells count="1">
    <mergeCell ref="A1:F1"/>
  </mergeCells>
  <conditionalFormatting sqref="F2:F3 F5:F108">
    <cfRule type="cellIs" dxfId="50" priority="2" stopIfTrue="1" operator="between">
      <formula>0.009</formula>
      <formula>-0.009</formula>
    </cfRule>
  </conditionalFormatting>
  <conditionalFormatting sqref="F109:F241">
    <cfRule type="cellIs" dxfId="49" priority="1" stopIfTrue="1" operator="between">
      <formula>0.009</formula>
      <formula>-0.009</formula>
    </cfRule>
  </conditionalFormatting>
  <hyperlinks>
    <hyperlink ref="A105" r:id="rId1" tooltip="https://www.franklintempletonindia.com/investor/reports" xr:uid="{00000000-0004-0000-10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rowBreaks count="1" manualBreakCount="1">
    <brk id="141" max="6" man="1"/>
  </rowBreaks>
  <colBreaks count="1" manualBreakCount="1">
    <brk id="7" max="1048575" man="1"/>
  </col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0"/>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7" style="7" bestFit="1" customWidth="1"/>
    <col min="3" max="3" width="35.42578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x14ac:dyDescent="0.2">
      <c r="A1" s="97" t="s">
        <v>16</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583651</v>
      </c>
      <c r="E7" s="22">
        <v>5120.0783979999997</v>
      </c>
      <c r="F7" s="23">
        <v>7.6211992326978004</v>
      </c>
    </row>
    <row r="8" spans="1:6" x14ac:dyDescent="0.2">
      <c r="A8" s="21" t="s">
        <v>109</v>
      </c>
      <c r="B8" s="21" t="s">
        <v>108</v>
      </c>
      <c r="C8" s="21" t="s">
        <v>110</v>
      </c>
      <c r="D8" s="24">
        <v>1257831</v>
      </c>
      <c r="E8" s="22">
        <v>4982.268591</v>
      </c>
      <c r="F8" s="23">
        <v>7.41607034330874</v>
      </c>
    </row>
    <row r="9" spans="1:6" x14ac:dyDescent="0.2">
      <c r="A9" s="21" t="s">
        <v>165</v>
      </c>
      <c r="B9" s="21" t="s">
        <v>164</v>
      </c>
      <c r="C9" s="21" t="s">
        <v>166</v>
      </c>
      <c r="D9" s="24">
        <v>164458</v>
      </c>
      <c r="E9" s="22">
        <v>4491.5124379999997</v>
      </c>
      <c r="F9" s="23">
        <v>6.6855834003458599</v>
      </c>
    </row>
    <row r="10" spans="1:6" x14ac:dyDescent="0.2">
      <c r="A10" s="21" t="s">
        <v>99</v>
      </c>
      <c r="B10" s="21" t="s">
        <v>98</v>
      </c>
      <c r="C10" s="21" t="s">
        <v>100</v>
      </c>
      <c r="D10" s="24">
        <v>146143</v>
      </c>
      <c r="E10" s="22">
        <v>3406.6664019999998</v>
      </c>
      <c r="F10" s="23">
        <v>5.0707980133900596</v>
      </c>
    </row>
    <row r="11" spans="1:6" x14ac:dyDescent="0.2">
      <c r="A11" s="21" t="s">
        <v>470</v>
      </c>
      <c r="B11" s="21" t="s">
        <v>469</v>
      </c>
      <c r="C11" s="21" t="s">
        <v>92</v>
      </c>
      <c r="D11" s="24">
        <v>84623</v>
      </c>
      <c r="E11" s="22">
        <v>2888.9869090000002</v>
      </c>
      <c r="F11" s="23">
        <v>4.3002358758305803</v>
      </c>
    </row>
    <row r="12" spans="1:6" x14ac:dyDescent="0.2">
      <c r="A12" s="21" t="s">
        <v>159</v>
      </c>
      <c r="B12" s="21" t="s">
        <v>158</v>
      </c>
      <c r="C12" s="21" t="s">
        <v>160</v>
      </c>
      <c r="D12" s="24">
        <v>448620</v>
      </c>
      <c r="E12" s="22">
        <v>2866.2331800000002</v>
      </c>
      <c r="F12" s="23">
        <v>4.2663671166991701</v>
      </c>
    </row>
    <row r="13" spans="1:6" x14ac:dyDescent="0.2">
      <c r="A13" s="21" t="s">
        <v>145</v>
      </c>
      <c r="B13" s="21" t="s">
        <v>144</v>
      </c>
      <c r="C13" s="21" t="s">
        <v>122</v>
      </c>
      <c r="D13" s="24">
        <v>592755</v>
      </c>
      <c r="E13" s="22">
        <v>2608.714755</v>
      </c>
      <c r="F13" s="23">
        <v>3.8830528253043002</v>
      </c>
    </row>
    <row r="14" spans="1:6" x14ac:dyDescent="0.2">
      <c r="A14" s="21" t="s">
        <v>91</v>
      </c>
      <c r="B14" s="21" t="s">
        <v>90</v>
      </c>
      <c r="C14" s="21" t="s">
        <v>92</v>
      </c>
      <c r="D14" s="24">
        <v>108417</v>
      </c>
      <c r="E14" s="22">
        <v>2346.3607139999999</v>
      </c>
      <c r="F14" s="23">
        <v>3.4925407548748</v>
      </c>
    </row>
    <row r="15" spans="1:6" x14ac:dyDescent="0.2">
      <c r="A15" s="21" t="s">
        <v>162</v>
      </c>
      <c r="B15" s="21" t="s">
        <v>161</v>
      </c>
      <c r="C15" s="21" t="s">
        <v>163</v>
      </c>
      <c r="D15" s="24">
        <v>122308</v>
      </c>
      <c r="E15" s="22">
        <v>2312.9054339999998</v>
      </c>
      <c r="F15" s="23">
        <v>3.44274281538127</v>
      </c>
    </row>
    <row r="16" spans="1:6" x14ac:dyDescent="0.2">
      <c r="A16" s="21" t="s">
        <v>245</v>
      </c>
      <c r="B16" s="21" t="s">
        <v>244</v>
      </c>
      <c r="C16" s="21" t="s">
        <v>246</v>
      </c>
      <c r="D16" s="24">
        <v>10834</v>
      </c>
      <c r="E16" s="22">
        <v>2098.5349660000002</v>
      </c>
      <c r="F16" s="23">
        <v>3.1236539422747902</v>
      </c>
    </row>
    <row r="17" spans="1:6" x14ac:dyDescent="0.2">
      <c r="A17" s="21" t="s">
        <v>139</v>
      </c>
      <c r="B17" s="21" t="s">
        <v>138</v>
      </c>
      <c r="C17" s="21" t="s">
        <v>140</v>
      </c>
      <c r="D17" s="24">
        <v>612257</v>
      </c>
      <c r="E17" s="22">
        <v>1793.91301</v>
      </c>
      <c r="F17" s="23">
        <v>2.6702263896347902</v>
      </c>
    </row>
    <row r="18" spans="1:6" x14ac:dyDescent="0.2">
      <c r="A18" s="21" t="s">
        <v>551</v>
      </c>
      <c r="B18" s="21" t="s">
        <v>550</v>
      </c>
      <c r="C18" s="21" t="s">
        <v>110</v>
      </c>
      <c r="D18" s="24">
        <v>106878</v>
      </c>
      <c r="E18" s="22">
        <v>1741.683888</v>
      </c>
      <c r="F18" s="23">
        <v>2.59248372368921</v>
      </c>
    </row>
    <row r="19" spans="1:6" x14ac:dyDescent="0.2">
      <c r="A19" s="21" t="s">
        <v>611</v>
      </c>
      <c r="B19" s="21" t="s">
        <v>610</v>
      </c>
      <c r="C19" s="21" t="s">
        <v>132</v>
      </c>
      <c r="D19" s="24">
        <v>156462</v>
      </c>
      <c r="E19" s="22">
        <v>1685.408664</v>
      </c>
      <c r="F19" s="23">
        <v>2.5087184645212601</v>
      </c>
    </row>
    <row r="20" spans="1:6" x14ac:dyDescent="0.2">
      <c r="A20" s="21" t="s">
        <v>589</v>
      </c>
      <c r="B20" s="21" t="s">
        <v>588</v>
      </c>
      <c r="C20" s="21" t="s">
        <v>246</v>
      </c>
      <c r="D20" s="24">
        <v>3421818</v>
      </c>
      <c r="E20" s="22">
        <v>1651.0271849999999</v>
      </c>
      <c r="F20" s="23">
        <v>2.4575418845930699</v>
      </c>
    </row>
    <row r="21" spans="1:6" x14ac:dyDescent="0.2">
      <c r="A21" s="21" t="s">
        <v>142</v>
      </c>
      <c r="B21" s="21" t="s">
        <v>141</v>
      </c>
      <c r="C21" s="21" t="s">
        <v>143</v>
      </c>
      <c r="D21" s="24">
        <v>218653</v>
      </c>
      <c r="E21" s="22">
        <v>1618.4695059999999</v>
      </c>
      <c r="F21" s="23">
        <v>2.4090800176204601</v>
      </c>
    </row>
    <row r="22" spans="1:6" x14ac:dyDescent="0.2">
      <c r="A22" s="21" t="s">
        <v>506</v>
      </c>
      <c r="B22" s="21" t="s">
        <v>505</v>
      </c>
      <c r="C22" s="21" t="s">
        <v>110</v>
      </c>
      <c r="D22" s="24">
        <v>274936</v>
      </c>
      <c r="E22" s="22">
        <v>1540.3289400000001</v>
      </c>
      <c r="F22" s="23">
        <v>2.29276835687042</v>
      </c>
    </row>
    <row r="23" spans="1:6" x14ac:dyDescent="0.2">
      <c r="A23" s="21" t="s">
        <v>374</v>
      </c>
      <c r="B23" s="21" t="s">
        <v>373</v>
      </c>
      <c r="C23" s="21" t="s">
        <v>89</v>
      </c>
      <c r="D23" s="24">
        <v>547930</v>
      </c>
      <c r="E23" s="22">
        <v>1503.2459550000001</v>
      </c>
      <c r="F23" s="23">
        <v>2.23757060502769</v>
      </c>
    </row>
    <row r="24" spans="1:6" x14ac:dyDescent="0.2">
      <c r="A24" s="21" t="s">
        <v>115</v>
      </c>
      <c r="B24" s="21" t="s">
        <v>114</v>
      </c>
      <c r="C24" s="21" t="s">
        <v>116</v>
      </c>
      <c r="D24" s="24">
        <v>812277</v>
      </c>
      <c r="E24" s="22">
        <v>1422.2970270000001</v>
      </c>
      <c r="F24" s="23">
        <v>2.1170787179889499</v>
      </c>
    </row>
    <row r="25" spans="1:6" x14ac:dyDescent="0.2">
      <c r="A25" s="21" t="s">
        <v>522</v>
      </c>
      <c r="B25" s="21" t="s">
        <v>521</v>
      </c>
      <c r="C25" s="21" t="s">
        <v>354</v>
      </c>
      <c r="D25" s="24">
        <v>202303</v>
      </c>
      <c r="E25" s="22">
        <v>1419.054394</v>
      </c>
      <c r="F25" s="23">
        <v>2.1122520824942299</v>
      </c>
    </row>
    <row r="26" spans="1:6" x14ac:dyDescent="0.2">
      <c r="A26" s="21" t="s">
        <v>190</v>
      </c>
      <c r="B26" s="21" t="s">
        <v>189</v>
      </c>
      <c r="C26" s="21" t="s">
        <v>140</v>
      </c>
      <c r="D26" s="24">
        <v>171665</v>
      </c>
      <c r="E26" s="22">
        <v>1404.6488629999999</v>
      </c>
      <c r="F26" s="23">
        <v>2.0908095550035002</v>
      </c>
    </row>
    <row r="27" spans="1:6" x14ac:dyDescent="0.2">
      <c r="A27" s="21" t="s">
        <v>127</v>
      </c>
      <c r="B27" s="21" t="s">
        <v>126</v>
      </c>
      <c r="C27" s="21" t="s">
        <v>100</v>
      </c>
      <c r="D27" s="24">
        <v>551423</v>
      </c>
      <c r="E27" s="22">
        <v>1305.7696639999999</v>
      </c>
      <c r="F27" s="23">
        <v>1.9436285907739499</v>
      </c>
    </row>
    <row r="28" spans="1:6" x14ac:dyDescent="0.2">
      <c r="A28" s="21" t="s">
        <v>580</v>
      </c>
      <c r="B28" s="21" t="s">
        <v>579</v>
      </c>
      <c r="C28" s="21" t="s">
        <v>581</v>
      </c>
      <c r="D28" s="24">
        <v>422746</v>
      </c>
      <c r="E28" s="22">
        <v>1268.4493729999999</v>
      </c>
      <c r="F28" s="23">
        <v>1.88807761068654</v>
      </c>
    </row>
    <row r="29" spans="1:6" x14ac:dyDescent="0.2">
      <c r="A29" s="21" t="s">
        <v>494</v>
      </c>
      <c r="B29" s="21" t="s">
        <v>493</v>
      </c>
      <c r="C29" s="21" t="s">
        <v>92</v>
      </c>
      <c r="D29" s="24">
        <v>364498</v>
      </c>
      <c r="E29" s="22">
        <v>1230.5452479999999</v>
      </c>
      <c r="F29" s="23">
        <v>1.8316575979619401</v>
      </c>
    </row>
    <row r="30" spans="1:6" x14ac:dyDescent="0.2">
      <c r="A30" s="21" t="s">
        <v>198</v>
      </c>
      <c r="B30" s="21" t="s">
        <v>197</v>
      </c>
      <c r="C30" s="21" t="s">
        <v>199</v>
      </c>
      <c r="D30" s="24">
        <v>123570</v>
      </c>
      <c r="E30" s="22">
        <v>1219.75947</v>
      </c>
      <c r="F30" s="23">
        <v>1.81560304632661</v>
      </c>
    </row>
    <row r="31" spans="1:6" x14ac:dyDescent="0.2">
      <c r="A31" s="21" t="s">
        <v>131</v>
      </c>
      <c r="B31" s="21" t="s">
        <v>130</v>
      </c>
      <c r="C31" s="21" t="s">
        <v>132</v>
      </c>
      <c r="D31" s="24">
        <v>277426</v>
      </c>
      <c r="E31" s="22">
        <v>1167.408608</v>
      </c>
      <c r="F31" s="23">
        <v>1.7376791712817801</v>
      </c>
    </row>
    <row r="32" spans="1:6" x14ac:dyDescent="0.2">
      <c r="A32" s="21" t="s">
        <v>613</v>
      </c>
      <c r="B32" s="21" t="s">
        <v>612</v>
      </c>
      <c r="C32" s="21" t="s">
        <v>581</v>
      </c>
      <c r="D32" s="24">
        <v>34755</v>
      </c>
      <c r="E32" s="22">
        <v>1161.9986699999999</v>
      </c>
      <c r="F32" s="23">
        <v>1.72962651815236</v>
      </c>
    </row>
    <row r="33" spans="1:9" x14ac:dyDescent="0.2">
      <c r="A33" s="21" t="s">
        <v>372</v>
      </c>
      <c r="B33" s="21" t="s">
        <v>371</v>
      </c>
      <c r="C33" s="21" t="s">
        <v>155</v>
      </c>
      <c r="D33" s="24">
        <v>30311</v>
      </c>
      <c r="E33" s="22">
        <v>1128.6452409999999</v>
      </c>
      <c r="F33" s="23">
        <v>1.6799801831271099</v>
      </c>
    </row>
    <row r="34" spans="1:9" x14ac:dyDescent="0.2">
      <c r="A34" s="21" t="s">
        <v>504</v>
      </c>
      <c r="B34" s="21" t="s">
        <v>503</v>
      </c>
      <c r="C34" s="21" t="s">
        <v>166</v>
      </c>
      <c r="D34" s="24">
        <v>63173</v>
      </c>
      <c r="E34" s="22">
        <v>999.11258150000003</v>
      </c>
      <c r="F34" s="23">
        <v>1.4871717672293601</v>
      </c>
    </row>
    <row r="35" spans="1:9" x14ac:dyDescent="0.2">
      <c r="A35" s="21" t="s">
        <v>615</v>
      </c>
      <c r="B35" s="21" t="s">
        <v>614</v>
      </c>
      <c r="C35" s="21" t="s">
        <v>110</v>
      </c>
      <c r="D35" s="24">
        <v>27048</v>
      </c>
      <c r="E35" s="22">
        <v>785.23048800000004</v>
      </c>
      <c r="F35" s="23">
        <v>1.1688098359927701</v>
      </c>
    </row>
    <row r="36" spans="1:9" x14ac:dyDescent="0.2">
      <c r="A36" s="21" t="s">
        <v>454</v>
      </c>
      <c r="B36" s="21" t="s">
        <v>453</v>
      </c>
      <c r="C36" s="21" t="s">
        <v>246</v>
      </c>
      <c r="D36" s="24">
        <v>30340</v>
      </c>
      <c r="E36" s="22">
        <v>772.63843999999995</v>
      </c>
      <c r="F36" s="23">
        <v>1.1500666646786</v>
      </c>
    </row>
    <row r="37" spans="1:9" x14ac:dyDescent="0.2">
      <c r="A37" s="21" t="s">
        <v>601</v>
      </c>
      <c r="B37" s="21" t="s">
        <v>600</v>
      </c>
      <c r="C37" s="21" t="s">
        <v>110</v>
      </c>
      <c r="D37" s="24">
        <v>86562</v>
      </c>
      <c r="E37" s="22">
        <v>666.91692899999998</v>
      </c>
      <c r="F37" s="23">
        <v>0.99270096910105399</v>
      </c>
    </row>
    <row r="38" spans="1:9" x14ac:dyDescent="0.2">
      <c r="A38" s="21" t="s">
        <v>382</v>
      </c>
      <c r="B38" s="21" t="s">
        <v>381</v>
      </c>
      <c r="C38" s="21" t="s">
        <v>155</v>
      </c>
      <c r="D38" s="24">
        <v>13002</v>
      </c>
      <c r="E38" s="22">
        <v>652.66789500000004</v>
      </c>
      <c r="F38" s="23">
        <v>0.97149138624976294</v>
      </c>
    </row>
    <row r="39" spans="1:9" x14ac:dyDescent="0.2">
      <c r="A39" s="21" t="s">
        <v>271</v>
      </c>
      <c r="B39" s="21" t="s">
        <v>270</v>
      </c>
      <c r="C39" s="21" t="s">
        <v>166</v>
      </c>
      <c r="D39" s="24">
        <v>665366</v>
      </c>
      <c r="E39" s="22">
        <v>649.06453299999998</v>
      </c>
      <c r="F39" s="23">
        <v>0.96612780827793798</v>
      </c>
    </row>
    <row r="40" spans="1:9" x14ac:dyDescent="0.2">
      <c r="A40" s="21" t="s">
        <v>233</v>
      </c>
      <c r="B40" s="21" t="s">
        <v>232</v>
      </c>
      <c r="C40" s="21" t="s">
        <v>140</v>
      </c>
      <c r="D40" s="24">
        <v>128530</v>
      </c>
      <c r="E40" s="22">
        <v>628.31890499999997</v>
      </c>
      <c r="F40" s="23">
        <v>0.93524809279209797</v>
      </c>
    </row>
    <row r="41" spans="1:9" x14ac:dyDescent="0.2">
      <c r="A41" s="20" t="s">
        <v>26</v>
      </c>
      <c r="B41" s="20"/>
      <c r="C41" s="20"/>
      <c r="D41" s="20"/>
      <c r="E41" s="25">
        <f>SUM(E7:E40)</f>
        <v>62538.865264499989</v>
      </c>
      <c r="F41" s="26">
        <f>SUM(F7:F40)</f>
        <v>93.088643360182829</v>
      </c>
      <c r="G41" s="14"/>
      <c r="H41" s="14"/>
      <c r="I41" s="14"/>
    </row>
    <row r="42" spans="1:9" x14ac:dyDescent="0.2">
      <c r="A42" s="21"/>
      <c r="B42" s="21"/>
      <c r="C42" s="21"/>
      <c r="D42" s="21"/>
      <c r="E42" s="22"/>
      <c r="F42" s="23"/>
    </row>
    <row r="43" spans="1:9" x14ac:dyDescent="0.2">
      <c r="A43" s="20" t="s">
        <v>1165</v>
      </c>
      <c r="B43" s="21"/>
      <c r="C43" s="21"/>
      <c r="D43" s="21"/>
      <c r="E43" s="22"/>
      <c r="F43" s="23"/>
    </row>
    <row r="44" spans="1:9" x14ac:dyDescent="0.2">
      <c r="A44" s="21"/>
      <c r="B44" s="21" t="s">
        <v>234</v>
      </c>
      <c r="C44" s="21" t="s">
        <v>143</v>
      </c>
      <c r="D44" s="24">
        <v>98000</v>
      </c>
      <c r="E44" s="22">
        <v>9.7999999999999997E-3</v>
      </c>
      <c r="F44" s="23">
        <v>1.45872282951005E-5</v>
      </c>
    </row>
    <row r="45" spans="1:9" x14ac:dyDescent="0.2">
      <c r="A45" s="21"/>
      <c r="B45" s="21" t="s">
        <v>616</v>
      </c>
      <c r="C45" s="21" t="s">
        <v>199</v>
      </c>
      <c r="D45" s="24">
        <v>23815</v>
      </c>
      <c r="E45" s="22">
        <v>2.3814999999999999E-3</v>
      </c>
      <c r="F45" s="23">
        <v>3.5448453249777399E-6</v>
      </c>
    </row>
    <row r="46" spans="1:9" x14ac:dyDescent="0.2">
      <c r="A46" s="20" t="s">
        <v>26</v>
      </c>
      <c r="B46" s="20"/>
      <c r="C46" s="20"/>
      <c r="D46" s="20"/>
      <c r="E46" s="25">
        <f>SUM(E43:E45)</f>
        <v>1.21815E-2</v>
      </c>
      <c r="F46" s="26">
        <f>SUM(F43:F45)</f>
        <v>1.813207362007824E-5</v>
      </c>
      <c r="G46" s="14"/>
      <c r="H46" s="14"/>
      <c r="I46" s="14"/>
    </row>
    <row r="47" spans="1:9" x14ac:dyDescent="0.2">
      <c r="A47" s="21"/>
      <c r="B47" s="21"/>
      <c r="C47" s="21"/>
      <c r="D47" s="21"/>
      <c r="E47" s="22"/>
      <c r="F47" s="23"/>
    </row>
    <row r="48" spans="1:9" x14ac:dyDescent="0.2">
      <c r="A48" s="20" t="s">
        <v>29</v>
      </c>
      <c r="B48" s="20"/>
      <c r="C48" s="20"/>
      <c r="D48" s="20"/>
      <c r="E48" s="25">
        <f>E41+E46</f>
        <v>62538.877445999991</v>
      </c>
      <c r="F48" s="26">
        <f>F41+F46</f>
        <v>93.088661492256449</v>
      </c>
      <c r="G48" s="14"/>
      <c r="H48" s="14"/>
      <c r="I48" s="14"/>
    </row>
    <row r="49" spans="1:9" x14ac:dyDescent="0.2">
      <c r="A49" s="20"/>
      <c r="B49" s="20"/>
      <c r="C49" s="20"/>
      <c r="D49" s="20"/>
      <c r="E49" s="25"/>
      <c r="F49" s="26"/>
      <c r="G49" s="14"/>
      <c r="H49" s="14"/>
      <c r="I49" s="14"/>
    </row>
    <row r="50" spans="1:9" x14ac:dyDescent="0.2">
      <c r="A50" s="20" t="s">
        <v>31</v>
      </c>
      <c r="B50" s="20"/>
      <c r="C50" s="20"/>
      <c r="D50" s="20"/>
      <c r="E50" s="25">
        <f>E52-(E41+E46)</f>
        <v>4643.1793625000064</v>
      </c>
      <c r="F50" s="26">
        <f>F52-(F41+F46)</f>
        <v>6.911338507743551</v>
      </c>
      <c r="G50" s="14"/>
      <c r="H50" s="14"/>
      <c r="I50" s="14"/>
    </row>
    <row r="51" spans="1:9" x14ac:dyDescent="0.2">
      <c r="A51" s="20"/>
      <c r="B51" s="20"/>
      <c r="C51" s="20"/>
      <c r="D51" s="20"/>
      <c r="E51" s="25"/>
      <c r="F51" s="26"/>
      <c r="G51" s="14"/>
      <c r="H51" s="14"/>
      <c r="I51" s="14"/>
    </row>
    <row r="52" spans="1:9" x14ac:dyDescent="0.2">
      <c r="A52" s="27" t="s">
        <v>30</v>
      </c>
      <c r="B52" s="27"/>
      <c r="C52" s="27"/>
      <c r="D52" s="27"/>
      <c r="E52" s="28">
        <v>67182.056808499998</v>
      </c>
      <c r="F52" s="29">
        <v>100</v>
      </c>
      <c r="G52" s="14"/>
      <c r="H52" s="14"/>
      <c r="I52" s="14"/>
    </row>
    <row r="53" spans="1:9" x14ac:dyDescent="0.2">
      <c r="F53" s="15" t="s">
        <v>539</v>
      </c>
    </row>
    <row r="54" spans="1:9" x14ac:dyDescent="0.2">
      <c r="A54" s="14" t="s">
        <v>33</v>
      </c>
    </row>
    <row r="55" spans="1:9" x14ac:dyDescent="0.2">
      <c r="A55" s="14" t="s">
        <v>43</v>
      </c>
    </row>
    <row r="57" spans="1:9" x14ac:dyDescent="0.2">
      <c r="A57" s="14" t="s">
        <v>34</v>
      </c>
    </row>
    <row r="58" spans="1:9" x14ac:dyDescent="0.2">
      <c r="A58" s="14" t="s">
        <v>35</v>
      </c>
    </row>
    <row r="59" spans="1:9" x14ac:dyDescent="0.2">
      <c r="A59" s="14" t="s">
        <v>36</v>
      </c>
      <c r="B59" s="14"/>
      <c r="C59" s="30" t="s">
        <v>38</v>
      </c>
      <c r="D59" s="14" t="s">
        <v>37</v>
      </c>
    </row>
    <row r="60" spans="1:9" x14ac:dyDescent="0.2">
      <c r="A60" s="7" t="s">
        <v>70</v>
      </c>
      <c r="C60" s="31">
        <v>117.7186</v>
      </c>
      <c r="D60" s="31">
        <v>121.03149999999999</v>
      </c>
    </row>
    <row r="61" spans="1:9" x14ac:dyDescent="0.2">
      <c r="A61" s="7" t="s">
        <v>72</v>
      </c>
      <c r="C61" s="31">
        <v>23.906500000000001</v>
      </c>
      <c r="D61" s="31">
        <v>22.3184</v>
      </c>
    </row>
    <row r="62" spans="1:9" x14ac:dyDescent="0.2">
      <c r="A62" s="7" t="s">
        <v>71</v>
      </c>
      <c r="C62" s="31">
        <v>125.93680000000001</v>
      </c>
      <c r="D62" s="31">
        <v>129.94220000000001</v>
      </c>
    </row>
    <row r="63" spans="1:9" x14ac:dyDescent="0.2">
      <c r="A63" s="7" t="s">
        <v>73</v>
      </c>
      <c r="C63" s="31">
        <v>26.215800000000002</v>
      </c>
      <c r="D63" s="31">
        <v>24.526199999999999</v>
      </c>
    </row>
    <row r="65" spans="1:4" x14ac:dyDescent="0.2">
      <c r="A65" s="14" t="s">
        <v>40</v>
      </c>
    </row>
    <row r="66" spans="1:4" x14ac:dyDescent="0.2">
      <c r="A66" s="99" t="s">
        <v>58</v>
      </c>
      <c r="B66" s="100"/>
      <c r="C66" s="34" t="s">
        <v>59</v>
      </c>
    </row>
    <row r="67" spans="1:4" x14ac:dyDescent="0.2">
      <c r="A67" s="95" t="s">
        <v>72</v>
      </c>
      <c r="B67" s="96"/>
      <c r="C67" s="35">
        <v>2.25</v>
      </c>
    </row>
    <row r="68" spans="1:4" x14ac:dyDescent="0.2">
      <c r="A68" s="95" t="s">
        <v>73</v>
      </c>
      <c r="B68" s="96"/>
      <c r="C68" s="35">
        <v>2.5</v>
      </c>
    </row>
    <row r="69" spans="1:4" x14ac:dyDescent="0.2">
      <c r="A69" s="7" t="s">
        <v>60</v>
      </c>
    </row>
    <row r="70" spans="1:4" x14ac:dyDescent="0.2">
      <c r="A70" s="7" t="s">
        <v>39</v>
      </c>
    </row>
    <row r="72" spans="1:4" x14ac:dyDescent="0.2">
      <c r="A72" s="14" t="s">
        <v>241</v>
      </c>
      <c r="D72" s="49">
        <v>0.11777037658063701</v>
      </c>
    </row>
    <row r="73" spans="1:4" x14ac:dyDescent="0.2">
      <c r="A73" s="14"/>
      <c r="D73" s="49"/>
    </row>
    <row r="74" spans="1:4" x14ac:dyDescent="0.2">
      <c r="A74" s="14" t="s">
        <v>802</v>
      </c>
      <c r="D74" s="30" t="s">
        <v>41</v>
      </c>
    </row>
    <row r="75" spans="1:4" x14ac:dyDescent="0.2">
      <c r="A75" s="7" t="s">
        <v>803</v>
      </c>
    </row>
    <row r="76" spans="1:4" x14ac:dyDescent="0.2">
      <c r="A76" s="50" t="s">
        <v>804</v>
      </c>
    </row>
    <row r="78" spans="1:4" x14ac:dyDescent="0.2">
      <c r="A78" s="66" t="s">
        <v>1234</v>
      </c>
    </row>
    <row r="80" spans="1:4" x14ac:dyDescent="0.2">
      <c r="A80" s="14" t="s">
        <v>777</v>
      </c>
    </row>
    <row r="81" spans="1:1" x14ac:dyDescent="0.2">
      <c r="A81" s="14"/>
    </row>
    <row r="82" spans="1:1" x14ac:dyDescent="0.2">
      <c r="A82" s="51" t="s">
        <v>775</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787</v>
      </c>
    </row>
    <row r="97" spans="1:1" x14ac:dyDescent="0.2">
      <c r="A97" s="53"/>
    </row>
    <row r="98" spans="1:1" x14ac:dyDescent="0.2">
      <c r="A98" s="51" t="s">
        <v>776</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4">
    <mergeCell ref="A1:F1"/>
    <mergeCell ref="A66:B66"/>
    <mergeCell ref="A67:B67"/>
    <mergeCell ref="A68:B68"/>
  </mergeCells>
  <conditionalFormatting sqref="F2:F3 F5:F79">
    <cfRule type="cellIs" dxfId="48" priority="2" stopIfTrue="1" operator="between">
      <formula>0.009</formula>
      <formula>-0.009</formula>
    </cfRule>
  </conditionalFormatting>
  <conditionalFormatting sqref="F80:F113">
    <cfRule type="cellIs" dxfId="47" priority="1" stopIfTrue="1" operator="between">
      <formula>0.009</formula>
      <formula>-0.009</formula>
    </cfRule>
  </conditionalFormatting>
  <hyperlinks>
    <hyperlink ref="A76" r:id="rId1" tooltip="https://www.franklintempletonindia.com/investor/reports" xr:uid="{00000000-0004-0000-11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7"/>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17</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83</v>
      </c>
      <c r="B7" s="21" t="s">
        <v>82</v>
      </c>
      <c r="C7" s="21" t="s">
        <v>84</v>
      </c>
      <c r="D7" s="24">
        <v>5100000</v>
      </c>
      <c r="E7" s="22">
        <v>82087.05</v>
      </c>
      <c r="F7" s="23">
        <v>10.258613293723</v>
      </c>
    </row>
    <row r="8" spans="1:6" x14ac:dyDescent="0.2">
      <c r="A8" s="21" t="s">
        <v>86</v>
      </c>
      <c r="B8" s="21" t="s">
        <v>85</v>
      </c>
      <c r="C8" s="21" t="s">
        <v>84</v>
      </c>
      <c r="D8" s="24">
        <v>8650000</v>
      </c>
      <c r="E8" s="22">
        <v>75882.125</v>
      </c>
      <c r="F8" s="23">
        <v>9.4831691025679792</v>
      </c>
    </row>
    <row r="9" spans="1:6" x14ac:dyDescent="0.2">
      <c r="A9" s="21" t="s">
        <v>91</v>
      </c>
      <c r="B9" s="21" t="s">
        <v>90</v>
      </c>
      <c r="C9" s="21" t="s">
        <v>92</v>
      </c>
      <c r="D9" s="24">
        <v>2395000</v>
      </c>
      <c r="E9" s="22">
        <v>51832.59</v>
      </c>
      <c r="F9" s="23">
        <v>6.4776416843106901</v>
      </c>
    </row>
    <row r="10" spans="1:6" x14ac:dyDescent="0.2">
      <c r="A10" s="21" t="s">
        <v>88</v>
      </c>
      <c r="B10" s="21" t="s">
        <v>87</v>
      </c>
      <c r="C10" s="21" t="s">
        <v>89</v>
      </c>
      <c r="D10" s="24">
        <v>3000000</v>
      </c>
      <c r="E10" s="22">
        <v>42838.5</v>
      </c>
      <c r="F10" s="23">
        <v>5.3536289290838699</v>
      </c>
    </row>
    <row r="11" spans="1:6" x14ac:dyDescent="0.2">
      <c r="A11" s="21" t="s">
        <v>94</v>
      </c>
      <c r="B11" s="21" t="s">
        <v>93</v>
      </c>
      <c r="C11" s="21" t="s">
        <v>84</v>
      </c>
      <c r="D11" s="24">
        <v>4970000</v>
      </c>
      <c r="E11" s="22">
        <v>42667.45</v>
      </c>
      <c r="F11" s="23">
        <v>5.3322524049684201</v>
      </c>
    </row>
    <row r="12" spans="1:6" x14ac:dyDescent="0.2">
      <c r="A12" s="21" t="s">
        <v>96</v>
      </c>
      <c r="B12" s="21" t="s">
        <v>95</v>
      </c>
      <c r="C12" s="21" t="s">
        <v>97</v>
      </c>
      <c r="D12" s="24">
        <v>5100000</v>
      </c>
      <c r="E12" s="22">
        <v>38199</v>
      </c>
      <c r="F12" s="23">
        <v>4.7738196123131003</v>
      </c>
    </row>
    <row r="13" spans="1:6" x14ac:dyDescent="0.2">
      <c r="A13" s="21" t="s">
        <v>618</v>
      </c>
      <c r="B13" s="21" t="s">
        <v>617</v>
      </c>
      <c r="C13" s="21" t="s">
        <v>110</v>
      </c>
      <c r="D13" s="24">
        <v>2000000</v>
      </c>
      <c r="E13" s="22">
        <v>33973</v>
      </c>
      <c r="F13" s="23">
        <v>4.24568637108597</v>
      </c>
    </row>
    <row r="14" spans="1:6" x14ac:dyDescent="0.2">
      <c r="A14" s="21" t="s">
        <v>106</v>
      </c>
      <c r="B14" s="21" t="s">
        <v>105</v>
      </c>
      <c r="C14" s="21" t="s">
        <v>107</v>
      </c>
      <c r="D14" s="24">
        <v>3313107</v>
      </c>
      <c r="E14" s="22">
        <v>32571.154920000001</v>
      </c>
      <c r="F14" s="23">
        <v>4.0704944672055401</v>
      </c>
    </row>
    <row r="15" spans="1:6" x14ac:dyDescent="0.2">
      <c r="A15" s="21" t="s">
        <v>180</v>
      </c>
      <c r="B15" s="21" t="s">
        <v>179</v>
      </c>
      <c r="C15" s="21" t="s">
        <v>107</v>
      </c>
      <c r="D15" s="24">
        <v>3466950</v>
      </c>
      <c r="E15" s="22">
        <v>31219.884750000001</v>
      </c>
      <c r="F15" s="23">
        <v>3.9016230297574501</v>
      </c>
    </row>
    <row r="16" spans="1:6" x14ac:dyDescent="0.2">
      <c r="A16" s="21" t="s">
        <v>104</v>
      </c>
      <c r="B16" s="21" t="s">
        <v>103</v>
      </c>
      <c r="C16" s="21" t="s">
        <v>84</v>
      </c>
      <c r="D16" s="24">
        <v>5800000</v>
      </c>
      <c r="E16" s="22">
        <v>30377.5</v>
      </c>
      <c r="F16" s="23">
        <v>3.7963482099803998</v>
      </c>
    </row>
    <row r="17" spans="1:6" x14ac:dyDescent="0.2">
      <c r="A17" s="21" t="s">
        <v>150</v>
      </c>
      <c r="B17" s="21" t="s">
        <v>149</v>
      </c>
      <c r="C17" s="21" t="s">
        <v>132</v>
      </c>
      <c r="D17" s="24">
        <v>355000</v>
      </c>
      <c r="E17" s="22">
        <v>29437.1325</v>
      </c>
      <c r="F17" s="23">
        <v>3.67882825358673</v>
      </c>
    </row>
    <row r="18" spans="1:6" x14ac:dyDescent="0.2">
      <c r="A18" s="21" t="s">
        <v>215</v>
      </c>
      <c r="B18" s="21" t="s">
        <v>214</v>
      </c>
      <c r="C18" s="21" t="s">
        <v>216</v>
      </c>
      <c r="D18" s="24">
        <v>1100000</v>
      </c>
      <c r="E18" s="22">
        <v>28163.85</v>
      </c>
      <c r="F18" s="23">
        <v>3.5197031201927902</v>
      </c>
    </row>
    <row r="19" spans="1:6" x14ac:dyDescent="0.2">
      <c r="A19" s="21" t="s">
        <v>551</v>
      </c>
      <c r="B19" s="21" t="s">
        <v>550</v>
      </c>
      <c r="C19" s="21" t="s">
        <v>110</v>
      </c>
      <c r="D19" s="24">
        <v>1500000</v>
      </c>
      <c r="E19" s="22">
        <v>24444</v>
      </c>
      <c r="F19" s="23">
        <v>3.0548246447127299</v>
      </c>
    </row>
    <row r="20" spans="1:6" x14ac:dyDescent="0.2">
      <c r="A20" s="21" t="s">
        <v>137</v>
      </c>
      <c r="B20" s="21" t="s">
        <v>136</v>
      </c>
      <c r="C20" s="21" t="s">
        <v>84</v>
      </c>
      <c r="D20" s="24">
        <v>2250000</v>
      </c>
      <c r="E20" s="22">
        <v>24028.875</v>
      </c>
      <c r="F20" s="23">
        <v>3.0029454890656799</v>
      </c>
    </row>
    <row r="21" spans="1:6" x14ac:dyDescent="0.2">
      <c r="A21" s="21" t="s">
        <v>620</v>
      </c>
      <c r="B21" s="21" t="s">
        <v>619</v>
      </c>
      <c r="C21" s="21" t="s">
        <v>302</v>
      </c>
      <c r="D21" s="24">
        <v>1150000</v>
      </c>
      <c r="E21" s="22">
        <v>21972.474999999999</v>
      </c>
      <c r="F21" s="23">
        <v>2.7459523046692098</v>
      </c>
    </row>
    <row r="22" spans="1:6" x14ac:dyDescent="0.2">
      <c r="A22" s="21" t="s">
        <v>622</v>
      </c>
      <c r="B22" s="21" t="s">
        <v>621</v>
      </c>
      <c r="C22" s="21" t="s">
        <v>148</v>
      </c>
      <c r="D22" s="24">
        <v>4400000</v>
      </c>
      <c r="E22" s="22">
        <v>21964.799999999999</v>
      </c>
      <c r="F22" s="23">
        <v>2.7449931417192799</v>
      </c>
    </row>
    <row r="23" spans="1:6" x14ac:dyDescent="0.2">
      <c r="A23" s="21" t="s">
        <v>99</v>
      </c>
      <c r="B23" s="21" t="s">
        <v>98</v>
      </c>
      <c r="C23" s="21" t="s">
        <v>100</v>
      </c>
      <c r="D23" s="24">
        <v>900000</v>
      </c>
      <c r="E23" s="22">
        <v>20979.45</v>
      </c>
      <c r="F23" s="23">
        <v>2.6218516156324001</v>
      </c>
    </row>
    <row r="24" spans="1:6" x14ac:dyDescent="0.2">
      <c r="A24" s="21" t="s">
        <v>557</v>
      </c>
      <c r="B24" s="21" t="s">
        <v>556</v>
      </c>
      <c r="C24" s="21" t="s">
        <v>163</v>
      </c>
      <c r="D24" s="24">
        <v>14000000</v>
      </c>
      <c r="E24" s="22">
        <v>19488</v>
      </c>
      <c r="F24" s="23">
        <v>2.4354615724170201</v>
      </c>
    </row>
    <row r="25" spans="1:6" x14ac:dyDescent="0.2">
      <c r="A25" s="21" t="s">
        <v>624</v>
      </c>
      <c r="B25" s="21" t="s">
        <v>623</v>
      </c>
      <c r="C25" s="21" t="s">
        <v>246</v>
      </c>
      <c r="D25" s="24">
        <v>24000000</v>
      </c>
      <c r="E25" s="22">
        <v>16104</v>
      </c>
      <c r="F25" s="23">
        <v>2.0125550678470701</v>
      </c>
    </row>
    <row r="26" spans="1:6" x14ac:dyDescent="0.2">
      <c r="A26" s="21" t="s">
        <v>575</v>
      </c>
      <c r="B26" s="21" t="s">
        <v>574</v>
      </c>
      <c r="C26" s="21" t="s">
        <v>576</v>
      </c>
      <c r="D26" s="24">
        <v>15000000</v>
      </c>
      <c r="E26" s="22">
        <v>15675</v>
      </c>
      <c r="F26" s="23">
        <v>1.95894192054786</v>
      </c>
    </row>
    <row r="27" spans="1:6" x14ac:dyDescent="0.2">
      <c r="A27" s="21" t="s">
        <v>474</v>
      </c>
      <c r="B27" s="21" t="s">
        <v>473</v>
      </c>
      <c r="C27" s="21" t="s">
        <v>433</v>
      </c>
      <c r="D27" s="24">
        <v>3157370</v>
      </c>
      <c r="E27" s="22">
        <v>13595.63522</v>
      </c>
      <c r="F27" s="23">
        <v>1.6990787731378001</v>
      </c>
    </row>
    <row r="28" spans="1:6" x14ac:dyDescent="0.2">
      <c r="A28" s="21" t="s">
        <v>435</v>
      </c>
      <c r="B28" s="21" t="s">
        <v>434</v>
      </c>
      <c r="C28" s="21" t="s">
        <v>307</v>
      </c>
      <c r="D28" s="24">
        <v>700000</v>
      </c>
      <c r="E28" s="22">
        <v>12898.2</v>
      </c>
      <c r="F28" s="23">
        <v>1.61191863984756</v>
      </c>
    </row>
    <row r="29" spans="1:6" x14ac:dyDescent="0.2">
      <c r="A29" s="21" t="s">
        <v>275</v>
      </c>
      <c r="B29" s="21" t="s">
        <v>274</v>
      </c>
      <c r="C29" s="21" t="s">
        <v>113</v>
      </c>
      <c r="D29" s="24">
        <v>3300000</v>
      </c>
      <c r="E29" s="22">
        <v>11832.15</v>
      </c>
      <c r="F29" s="23">
        <v>1.4786918433945999</v>
      </c>
    </row>
    <row r="30" spans="1:6" x14ac:dyDescent="0.2">
      <c r="A30" s="21" t="s">
        <v>139</v>
      </c>
      <c r="B30" s="21" t="s">
        <v>138</v>
      </c>
      <c r="C30" s="21" t="s">
        <v>140</v>
      </c>
      <c r="D30" s="24">
        <v>3820097</v>
      </c>
      <c r="E30" s="22">
        <v>11192.88421</v>
      </c>
      <c r="F30" s="23">
        <v>1.39880128171019</v>
      </c>
    </row>
    <row r="31" spans="1:6" x14ac:dyDescent="0.2">
      <c r="A31" s="21" t="s">
        <v>145</v>
      </c>
      <c r="B31" s="21" t="s">
        <v>144</v>
      </c>
      <c r="C31" s="21" t="s">
        <v>122</v>
      </c>
      <c r="D31" s="24">
        <v>2500000</v>
      </c>
      <c r="E31" s="22">
        <v>11002.5</v>
      </c>
      <c r="F31" s="23">
        <v>1.37500851552331</v>
      </c>
    </row>
    <row r="32" spans="1:6" x14ac:dyDescent="0.2">
      <c r="A32" s="21" t="s">
        <v>233</v>
      </c>
      <c r="B32" s="21" t="s">
        <v>232</v>
      </c>
      <c r="C32" s="21" t="s">
        <v>140</v>
      </c>
      <c r="D32" s="24">
        <v>1500000</v>
      </c>
      <c r="E32" s="22">
        <v>7332.75</v>
      </c>
      <c r="F32" s="23">
        <v>0.91639115584672104</v>
      </c>
    </row>
    <row r="33" spans="1:9" x14ac:dyDescent="0.2">
      <c r="A33" s="21" t="s">
        <v>192</v>
      </c>
      <c r="B33" s="21" t="s">
        <v>191</v>
      </c>
      <c r="C33" s="21" t="s">
        <v>125</v>
      </c>
      <c r="D33" s="24">
        <v>435287</v>
      </c>
      <c r="E33" s="22">
        <v>7257.1048639999999</v>
      </c>
      <c r="F33" s="23">
        <v>0.90693760382146105</v>
      </c>
    </row>
    <row r="34" spans="1:9" x14ac:dyDescent="0.2">
      <c r="A34" s="21" t="s">
        <v>626</v>
      </c>
      <c r="B34" s="21" t="s">
        <v>625</v>
      </c>
      <c r="C34" s="21" t="s">
        <v>92</v>
      </c>
      <c r="D34" s="24">
        <v>5782005</v>
      </c>
      <c r="E34" s="22">
        <v>6033.5222180000001</v>
      </c>
      <c r="F34" s="23">
        <v>0.75402357903649897</v>
      </c>
    </row>
    <row r="35" spans="1:9" x14ac:dyDescent="0.2">
      <c r="A35" s="20" t="s">
        <v>26</v>
      </c>
      <c r="B35" s="20"/>
      <c r="C35" s="20"/>
      <c r="D35" s="20"/>
      <c r="E35" s="25">
        <f>SUM(E7:E34)</f>
        <v>765050.58368200005</v>
      </c>
      <c r="F35" s="26">
        <f>SUM(F7:F34)</f>
        <v>95.61018562770532</v>
      </c>
      <c r="G35" s="14"/>
      <c r="H35" s="14"/>
      <c r="I35" s="14"/>
    </row>
    <row r="36" spans="1:9" x14ac:dyDescent="0.2">
      <c r="A36" s="21"/>
      <c r="B36" s="21"/>
      <c r="C36" s="21"/>
      <c r="D36" s="21"/>
      <c r="E36" s="22"/>
      <c r="F36" s="23"/>
    </row>
    <row r="37" spans="1:9" x14ac:dyDescent="0.2">
      <c r="A37" s="20" t="s">
        <v>29</v>
      </c>
      <c r="B37" s="20"/>
      <c r="C37" s="20"/>
      <c r="D37" s="20"/>
      <c r="E37" s="25">
        <f>E35</f>
        <v>765050.58368200005</v>
      </c>
      <c r="F37" s="26">
        <f>F35</f>
        <v>95.61018562770532</v>
      </c>
      <c r="G37" s="14"/>
      <c r="H37" s="14"/>
      <c r="I37" s="14"/>
    </row>
    <row r="38" spans="1:9" x14ac:dyDescent="0.2">
      <c r="A38" s="20"/>
      <c r="B38" s="20"/>
      <c r="C38" s="20"/>
      <c r="D38" s="20"/>
      <c r="E38" s="25"/>
      <c r="F38" s="26"/>
      <c r="G38" s="14"/>
      <c r="H38" s="14"/>
      <c r="I38" s="14"/>
    </row>
    <row r="39" spans="1:9" x14ac:dyDescent="0.2">
      <c r="A39" s="20" t="s">
        <v>31</v>
      </c>
      <c r="B39" s="20"/>
      <c r="C39" s="20"/>
      <c r="D39" s="20"/>
      <c r="E39" s="25">
        <f>E41-(E35)</f>
        <v>35126.27891819994</v>
      </c>
      <c r="F39" s="26">
        <f>F41-(F35)</f>
        <v>4.3898143722946799</v>
      </c>
      <c r="G39" s="14"/>
      <c r="H39" s="14"/>
      <c r="I39" s="14"/>
    </row>
    <row r="40" spans="1:9" x14ac:dyDescent="0.2">
      <c r="A40" s="20"/>
      <c r="B40" s="20"/>
      <c r="C40" s="20"/>
      <c r="D40" s="20"/>
      <c r="E40" s="25"/>
      <c r="F40" s="26"/>
      <c r="G40" s="14"/>
      <c r="H40" s="14"/>
      <c r="I40" s="14"/>
    </row>
    <row r="41" spans="1:9" x14ac:dyDescent="0.2">
      <c r="A41" s="27" t="s">
        <v>30</v>
      </c>
      <c r="B41" s="27"/>
      <c r="C41" s="27"/>
      <c r="D41" s="27"/>
      <c r="E41" s="28">
        <v>800176.86260019999</v>
      </c>
      <c r="F41" s="29">
        <v>100</v>
      </c>
      <c r="G41" s="14"/>
      <c r="H41" s="14"/>
      <c r="I41" s="14"/>
    </row>
    <row r="43" spans="1:9" x14ac:dyDescent="0.2">
      <c r="A43" s="14" t="s">
        <v>34</v>
      </c>
    </row>
    <row r="44" spans="1:9" x14ac:dyDescent="0.2">
      <c r="A44" s="14" t="s">
        <v>35</v>
      </c>
    </row>
    <row r="45" spans="1:9" x14ac:dyDescent="0.2">
      <c r="A45" s="14" t="s">
        <v>36</v>
      </c>
      <c r="B45" s="14"/>
      <c r="C45" s="30" t="s">
        <v>38</v>
      </c>
      <c r="D45" s="14" t="s">
        <v>37</v>
      </c>
    </row>
    <row r="46" spans="1:9" x14ac:dyDescent="0.2">
      <c r="A46" s="7" t="s">
        <v>70</v>
      </c>
      <c r="C46" s="31">
        <v>67.9041</v>
      </c>
      <c r="D46" s="31">
        <v>67.290599999999998</v>
      </c>
    </row>
    <row r="47" spans="1:9" x14ac:dyDescent="0.2">
      <c r="A47" s="7" t="s">
        <v>72</v>
      </c>
      <c r="C47" s="31">
        <v>28.953800000000001</v>
      </c>
      <c r="D47" s="31">
        <v>28.6922</v>
      </c>
    </row>
    <row r="48" spans="1:9" x14ac:dyDescent="0.2">
      <c r="A48" s="7" t="s">
        <v>71</v>
      </c>
      <c r="C48" s="31">
        <v>74.756399999999999</v>
      </c>
      <c r="D48" s="31">
        <v>74.375600000000006</v>
      </c>
    </row>
    <row r="49" spans="1:4" x14ac:dyDescent="0.2">
      <c r="A49" s="7" t="s">
        <v>73</v>
      </c>
      <c r="C49" s="31">
        <v>33.619700000000002</v>
      </c>
      <c r="D49" s="31">
        <v>33.447299999999998</v>
      </c>
    </row>
    <row r="51" spans="1:4" x14ac:dyDescent="0.2">
      <c r="A51" s="7" t="s">
        <v>39</v>
      </c>
    </row>
    <row r="53" spans="1:4" x14ac:dyDescent="0.2">
      <c r="A53" s="14" t="s">
        <v>40</v>
      </c>
      <c r="D53" s="30" t="s">
        <v>41</v>
      </c>
    </row>
    <row r="55" spans="1:4" x14ac:dyDescent="0.2">
      <c r="A55" s="14" t="s">
        <v>241</v>
      </c>
      <c r="D55" s="49">
        <v>6.2336529534521998E-2</v>
      </c>
    </row>
    <row r="57" spans="1:4" x14ac:dyDescent="0.2">
      <c r="A57" s="14" t="s">
        <v>780</v>
      </c>
    </row>
    <row r="58" spans="1:4" x14ac:dyDescent="0.2">
      <c r="A58" s="50"/>
    </row>
    <row r="59" spans="1:4" x14ac:dyDescent="0.2">
      <c r="A59" s="51" t="s">
        <v>775</v>
      </c>
    </row>
    <row r="60" spans="1:4" x14ac:dyDescent="0.2">
      <c r="A60" s="52"/>
    </row>
    <row r="61" spans="1:4" x14ac:dyDescent="0.2">
      <c r="A61" s="53"/>
    </row>
    <row r="62" spans="1:4" x14ac:dyDescent="0.2">
      <c r="A62" s="53"/>
    </row>
    <row r="63" spans="1:4" x14ac:dyDescent="0.2">
      <c r="A63" s="53"/>
    </row>
    <row r="64" spans="1:4"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1" t="s">
        <v>787</v>
      </c>
    </row>
    <row r="74" spans="1:1" x14ac:dyDescent="0.2">
      <c r="A74" s="53"/>
    </row>
    <row r="75" spans="1:1" x14ac:dyDescent="0.2">
      <c r="A75" s="51" t="s">
        <v>776</v>
      </c>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sheetData>
  <mergeCells count="1">
    <mergeCell ref="A1:F1"/>
  </mergeCells>
  <conditionalFormatting sqref="F2:F3 F5:F56">
    <cfRule type="cellIs" dxfId="46" priority="2" stopIfTrue="1" operator="between">
      <formula>0.009</formula>
      <formula>-0.009</formula>
    </cfRule>
  </conditionalFormatting>
  <conditionalFormatting sqref="F57:F189">
    <cfRule type="cellIs" dxfId="45"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view="pageBreakPreview" zoomScaleNormal="100" zoomScaleSheetLayoutView="100" workbookViewId="0">
      <selection sqref="A1:G1"/>
    </sheetView>
  </sheetViews>
  <sheetFormatPr defaultColWidth="9.28515625" defaultRowHeight="11.25" x14ac:dyDescent="0.2"/>
  <cols>
    <col min="1" max="1" width="33.42578125" style="7" bestFit="1" customWidth="1"/>
    <col min="2" max="2" width="20"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9" s="1" customFormat="1" ht="15" x14ac:dyDescent="0.2">
      <c r="A1" s="97" t="s">
        <v>879</v>
      </c>
      <c r="B1" s="98"/>
      <c r="C1" s="98"/>
      <c r="D1" s="98"/>
      <c r="E1" s="98"/>
      <c r="F1" s="98"/>
      <c r="G1" s="9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20" t="s">
        <v>31</v>
      </c>
      <c r="B5" s="20"/>
      <c r="C5" s="20"/>
      <c r="D5" s="20"/>
      <c r="E5" s="25">
        <v>15802.9971773</v>
      </c>
      <c r="F5" s="26">
        <v>100</v>
      </c>
      <c r="G5" s="25"/>
      <c r="H5" s="14"/>
      <c r="I5" s="14"/>
    </row>
    <row r="6" spans="1:9" x14ac:dyDescent="0.2">
      <c r="A6" s="20"/>
      <c r="B6" s="20"/>
      <c r="C6" s="20"/>
      <c r="D6" s="20"/>
      <c r="E6" s="25"/>
      <c r="F6" s="26"/>
      <c r="G6" s="25"/>
      <c r="H6" s="14"/>
      <c r="I6" s="14"/>
    </row>
    <row r="7" spans="1:9" x14ac:dyDescent="0.2">
      <c r="A7" s="27" t="s">
        <v>30</v>
      </c>
      <c r="B7" s="27"/>
      <c r="C7" s="27"/>
      <c r="D7" s="27"/>
      <c r="E7" s="28">
        <v>15802.9971773</v>
      </c>
      <c r="F7" s="29">
        <v>100</v>
      </c>
      <c r="G7" s="28"/>
      <c r="H7" s="14"/>
      <c r="I7" s="14"/>
    </row>
    <row r="9" spans="1:9" x14ac:dyDescent="0.2">
      <c r="A9" s="14" t="s">
        <v>34</v>
      </c>
    </row>
    <row r="10" spans="1:9" x14ac:dyDescent="0.2">
      <c r="A10" s="14" t="s">
        <v>35</v>
      </c>
    </row>
    <row r="11" spans="1:9" x14ac:dyDescent="0.2">
      <c r="A11" s="14" t="s">
        <v>36</v>
      </c>
      <c r="B11" s="14"/>
      <c r="C11" s="30" t="s">
        <v>38</v>
      </c>
      <c r="D11" s="14" t="s">
        <v>37</v>
      </c>
    </row>
    <row r="12" spans="1:9" x14ac:dyDescent="0.2">
      <c r="A12" s="7" t="s">
        <v>70</v>
      </c>
      <c r="C12" s="31">
        <v>1133.3384000000001</v>
      </c>
      <c r="D12" s="31">
        <v>1167.7012999999999</v>
      </c>
    </row>
    <row r="13" spans="1:9" x14ac:dyDescent="0.2">
      <c r="A13" s="7" t="s">
        <v>880</v>
      </c>
      <c r="C13" s="31">
        <v>1000</v>
      </c>
      <c r="D13" s="31">
        <v>1000</v>
      </c>
    </row>
    <row r="14" spans="1:9" x14ac:dyDescent="0.2">
      <c r="A14" s="7" t="s">
        <v>881</v>
      </c>
      <c r="C14" s="31">
        <v>1000.7469</v>
      </c>
      <c r="D14" s="31">
        <v>1000.9055</v>
      </c>
    </row>
    <row r="15" spans="1:9" x14ac:dyDescent="0.2">
      <c r="A15" s="7" t="s">
        <v>71</v>
      </c>
      <c r="C15" s="31">
        <v>1135.4436000000001</v>
      </c>
      <c r="D15" s="31">
        <v>1170.1615999999999</v>
      </c>
    </row>
    <row r="16" spans="1:9" x14ac:dyDescent="0.2">
      <c r="A16" s="7" t="s">
        <v>882</v>
      </c>
      <c r="C16" s="31">
        <v>1000</v>
      </c>
      <c r="D16" s="31">
        <v>1000</v>
      </c>
    </row>
    <row r="17" spans="1:5" x14ac:dyDescent="0.2">
      <c r="A17" s="7" t="s">
        <v>883</v>
      </c>
      <c r="C17" s="31">
        <v>1000.7553</v>
      </c>
      <c r="D17" s="31">
        <v>1000.9112</v>
      </c>
    </row>
    <row r="18" spans="1:5" x14ac:dyDescent="0.2">
      <c r="A18" s="7" t="s">
        <v>884</v>
      </c>
      <c r="C18" s="31">
        <v>10.3055</v>
      </c>
      <c r="D18" s="31">
        <v>10.6206</v>
      </c>
    </row>
    <row r="19" spans="1:5" x14ac:dyDescent="0.2">
      <c r="A19" s="7" t="s">
        <v>885</v>
      </c>
      <c r="C19" s="31">
        <v>10.3055</v>
      </c>
      <c r="D19" s="31">
        <v>10.6206</v>
      </c>
    </row>
    <row r="20" spans="1:5" x14ac:dyDescent="0.2">
      <c r="A20" s="7" t="s">
        <v>886</v>
      </c>
      <c r="C20" s="31">
        <v>10</v>
      </c>
      <c r="D20" s="31">
        <v>10</v>
      </c>
    </row>
    <row r="21" spans="1:5" x14ac:dyDescent="0.2">
      <c r="A21" s="7" t="s">
        <v>887</v>
      </c>
      <c r="C21" s="31">
        <v>10</v>
      </c>
      <c r="D21" s="31">
        <v>10</v>
      </c>
    </row>
    <row r="23" spans="1:5" x14ac:dyDescent="0.2">
      <c r="A23" s="14" t="s">
        <v>40</v>
      </c>
    </row>
    <row r="24" spans="1:5" x14ac:dyDescent="0.2">
      <c r="A24" s="99" t="s">
        <v>58</v>
      </c>
      <c r="B24" s="100"/>
      <c r="C24" s="34" t="s">
        <v>59</v>
      </c>
    </row>
    <row r="25" spans="1:5" x14ac:dyDescent="0.2">
      <c r="A25" s="95" t="s">
        <v>880</v>
      </c>
      <c r="B25" s="96"/>
      <c r="C25" s="35">
        <v>29.814442419999999</v>
      </c>
    </row>
    <row r="26" spans="1:5" x14ac:dyDescent="0.2">
      <c r="A26" s="95" t="s">
        <v>881</v>
      </c>
      <c r="B26" s="96"/>
      <c r="C26" s="35">
        <v>29.732685790000001</v>
      </c>
    </row>
    <row r="27" spans="1:5" x14ac:dyDescent="0.2">
      <c r="A27" s="95" t="s">
        <v>882</v>
      </c>
      <c r="B27" s="96"/>
      <c r="C27" s="35">
        <v>30.12022434</v>
      </c>
    </row>
    <row r="28" spans="1:5" x14ac:dyDescent="0.2">
      <c r="A28" s="95" t="s">
        <v>883</v>
      </c>
      <c r="B28" s="96"/>
      <c r="C28" s="35">
        <v>29.987483789999999</v>
      </c>
    </row>
    <row r="29" spans="1:5" x14ac:dyDescent="0.2">
      <c r="A29" s="7" t="s">
        <v>60</v>
      </c>
    </row>
    <row r="30" spans="1:5" x14ac:dyDescent="0.2">
      <c r="A30" s="7" t="s">
        <v>39</v>
      </c>
    </row>
    <row r="32" spans="1:5" x14ac:dyDescent="0.2">
      <c r="A32" s="14" t="s">
        <v>875</v>
      </c>
      <c r="D32" s="32">
        <v>8.21917808219178E-3</v>
      </c>
      <c r="E32" s="10" t="s">
        <v>42</v>
      </c>
    </row>
    <row r="34" spans="1:4" ht="24.75" customHeight="1" x14ac:dyDescent="0.25">
      <c r="A34" s="101" t="s">
        <v>802</v>
      </c>
      <c r="B34" s="102"/>
      <c r="C34" s="102"/>
      <c r="D34" s="30" t="s">
        <v>41</v>
      </c>
    </row>
    <row r="36" spans="1:4" x14ac:dyDescent="0.2">
      <c r="A36" s="14" t="s">
        <v>876</v>
      </c>
    </row>
    <row r="38" spans="1:4" x14ac:dyDescent="0.2">
      <c r="A38" s="51" t="s">
        <v>775</v>
      </c>
    </row>
    <row r="39" spans="1:4" x14ac:dyDescent="0.2">
      <c r="A39" s="52"/>
    </row>
    <row r="40" spans="1:4" x14ac:dyDescent="0.2">
      <c r="A40" s="53"/>
    </row>
    <row r="41" spans="1:4" x14ac:dyDescent="0.2">
      <c r="A41" s="53"/>
    </row>
    <row r="42" spans="1:4" x14ac:dyDescent="0.2">
      <c r="A42" s="53"/>
    </row>
    <row r="43" spans="1:4" x14ac:dyDescent="0.2">
      <c r="A43" s="53"/>
    </row>
    <row r="44" spans="1:4" x14ac:dyDescent="0.2">
      <c r="A44" s="53"/>
    </row>
    <row r="45" spans="1:4" x14ac:dyDescent="0.2">
      <c r="A45" s="53"/>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1" t="s">
        <v>1247</v>
      </c>
    </row>
    <row r="53" spans="1:1" x14ac:dyDescent="0.2">
      <c r="A53" s="53"/>
    </row>
    <row r="54" spans="1:1" x14ac:dyDescent="0.2">
      <c r="A54" s="51" t="s">
        <v>776</v>
      </c>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2"/>
    </row>
  </sheetData>
  <mergeCells count="7">
    <mergeCell ref="A34:C34"/>
    <mergeCell ref="A1:G1"/>
    <mergeCell ref="A24:B24"/>
    <mergeCell ref="A25:B25"/>
    <mergeCell ref="A26:B26"/>
    <mergeCell ref="A27:B27"/>
    <mergeCell ref="A28:B28"/>
  </mergeCells>
  <conditionalFormatting sqref="F2:F3">
    <cfRule type="cellIs" dxfId="81" priority="2" stopIfTrue="1" operator="between">
      <formula>0.009</formula>
      <formula>-0.009</formula>
    </cfRule>
  </conditionalFormatting>
  <conditionalFormatting sqref="F5:F65534">
    <cfRule type="cellIs" dxfId="80" priority="1" stopIfTrue="1" operator="between">
      <formula>0.009</formula>
      <formula>-0.009</formula>
    </cfRule>
  </conditionalFormatting>
  <pageMargins left="0.7" right="0.7" top="0.75" bottom="0.75" header="0.3" footer="0.3"/>
  <pageSetup paperSize="9" scale="54"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30"/>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28" style="7" bestFit="1" customWidth="1"/>
    <col min="3" max="3" width="35.42578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customHeight="1" x14ac:dyDescent="0.2">
      <c r="A1" s="97" t="s">
        <v>806</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83</v>
      </c>
      <c r="B7" s="21" t="s">
        <v>82</v>
      </c>
      <c r="C7" s="21" t="s">
        <v>84</v>
      </c>
      <c r="D7" s="24">
        <v>5500000</v>
      </c>
      <c r="E7" s="22">
        <v>88525.25</v>
      </c>
      <c r="F7" s="23">
        <v>8.8277153844261704</v>
      </c>
    </row>
    <row r="8" spans="1:6" x14ac:dyDescent="0.2">
      <c r="A8" s="21" t="s">
        <v>86</v>
      </c>
      <c r="B8" s="21" t="s">
        <v>85</v>
      </c>
      <c r="C8" s="21" t="s">
        <v>84</v>
      </c>
      <c r="D8" s="24">
        <v>10000000</v>
      </c>
      <c r="E8" s="22">
        <v>87725</v>
      </c>
      <c r="F8" s="23">
        <v>8.7479146582334995</v>
      </c>
    </row>
    <row r="9" spans="1:6" x14ac:dyDescent="0.2">
      <c r="A9" s="21" t="s">
        <v>88</v>
      </c>
      <c r="B9" s="21" t="s">
        <v>87</v>
      </c>
      <c r="C9" s="21" t="s">
        <v>89</v>
      </c>
      <c r="D9" s="24">
        <v>4200000</v>
      </c>
      <c r="E9" s="22">
        <v>59973.9</v>
      </c>
      <c r="F9" s="23">
        <v>5.9805820338720999</v>
      </c>
    </row>
    <row r="10" spans="1:6" x14ac:dyDescent="0.2">
      <c r="A10" s="21" t="s">
        <v>91</v>
      </c>
      <c r="B10" s="21" t="s">
        <v>90</v>
      </c>
      <c r="C10" s="21" t="s">
        <v>92</v>
      </c>
      <c r="D10" s="24">
        <v>2500000</v>
      </c>
      <c r="E10" s="22">
        <v>54105</v>
      </c>
      <c r="F10" s="23">
        <v>5.3953368205611101</v>
      </c>
    </row>
    <row r="11" spans="1:6" x14ac:dyDescent="0.2">
      <c r="A11" s="21" t="s">
        <v>94</v>
      </c>
      <c r="B11" s="21" t="s">
        <v>93</v>
      </c>
      <c r="C11" s="21" t="s">
        <v>84</v>
      </c>
      <c r="D11" s="24">
        <v>6000000</v>
      </c>
      <c r="E11" s="22">
        <v>51510</v>
      </c>
      <c r="F11" s="23">
        <v>5.1365640814546296</v>
      </c>
    </row>
    <row r="12" spans="1:6" x14ac:dyDescent="0.2">
      <c r="A12" s="21" t="s">
        <v>96</v>
      </c>
      <c r="B12" s="21" t="s">
        <v>95</v>
      </c>
      <c r="C12" s="21" t="s">
        <v>97</v>
      </c>
      <c r="D12" s="24">
        <v>6700000</v>
      </c>
      <c r="E12" s="22">
        <v>50183</v>
      </c>
      <c r="F12" s="23">
        <v>5.0042359794144398</v>
      </c>
    </row>
    <row r="13" spans="1:6" x14ac:dyDescent="0.2">
      <c r="A13" s="21" t="s">
        <v>104</v>
      </c>
      <c r="B13" s="21" t="s">
        <v>103</v>
      </c>
      <c r="C13" s="21" t="s">
        <v>84</v>
      </c>
      <c r="D13" s="24">
        <v>6350000</v>
      </c>
      <c r="E13" s="22">
        <v>33258.125</v>
      </c>
      <c r="F13" s="23">
        <v>3.3164917548345598</v>
      </c>
    </row>
    <row r="14" spans="1:6" x14ac:dyDescent="0.2">
      <c r="A14" s="21" t="s">
        <v>102</v>
      </c>
      <c r="B14" s="21" t="s">
        <v>101</v>
      </c>
      <c r="C14" s="21" t="s">
        <v>89</v>
      </c>
      <c r="D14" s="24">
        <v>2800000</v>
      </c>
      <c r="E14" s="22">
        <v>30387</v>
      </c>
      <c r="F14" s="23">
        <v>3.0301839010514802</v>
      </c>
    </row>
    <row r="15" spans="1:6" x14ac:dyDescent="0.2">
      <c r="A15" s="21" t="s">
        <v>260</v>
      </c>
      <c r="B15" s="21" t="s">
        <v>259</v>
      </c>
      <c r="C15" s="21" t="s">
        <v>125</v>
      </c>
      <c r="D15" s="24">
        <v>1720000</v>
      </c>
      <c r="E15" s="22">
        <v>28082.44</v>
      </c>
      <c r="F15" s="23">
        <v>2.8003737647758702</v>
      </c>
    </row>
    <row r="16" spans="1:6" x14ac:dyDescent="0.2">
      <c r="A16" s="21" t="s">
        <v>134</v>
      </c>
      <c r="B16" s="21" t="s">
        <v>133</v>
      </c>
      <c r="C16" s="21" t="s">
        <v>135</v>
      </c>
      <c r="D16" s="24">
        <v>3500000</v>
      </c>
      <c r="E16" s="22">
        <v>26470.5</v>
      </c>
      <c r="F16" s="23">
        <v>2.63963151850407</v>
      </c>
    </row>
    <row r="17" spans="1:6" x14ac:dyDescent="0.2">
      <c r="A17" s="21" t="s">
        <v>99</v>
      </c>
      <c r="B17" s="21" t="s">
        <v>98</v>
      </c>
      <c r="C17" s="21" t="s">
        <v>100</v>
      </c>
      <c r="D17" s="24">
        <v>1100000</v>
      </c>
      <c r="E17" s="22">
        <v>25641.55</v>
      </c>
      <c r="F17" s="23">
        <v>2.5569688356207201</v>
      </c>
    </row>
    <row r="18" spans="1:6" x14ac:dyDescent="0.2">
      <c r="A18" s="21" t="s">
        <v>115</v>
      </c>
      <c r="B18" s="21" t="s">
        <v>114</v>
      </c>
      <c r="C18" s="21" t="s">
        <v>116</v>
      </c>
      <c r="D18" s="24">
        <v>13000000</v>
      </c>
      <c r="E18" s="22">
        <v>22763</v>
      </c>
      <c r="F18" s="23">
        <v>2.2699205627286299</v>
      </c>
    </row>
    <row r="19" spans="1:6" x14ac:dyDescent="0.2">
      <c r="A19" s="21" t="s">
        <v>194</v>
      </c>
      <c r="B19" s="21" t="s">
        <v>193</v>
      </c>
      <c r="C19" s="21" t="s">
        <v>135</v>
      </c>
      <c r="D19" s="24">
        <v>1500000</v>
      </c>
      <c r="E19" s="22">
        <v>21366.75</v>
      </c>
      <c r="F19" s="23">
        <v>2.1306868683250002</v>
      </c>
    </row>
    <row r="20" spans="1:6" x14ac:dyDescent="0.2">
      <c r="A20" s="21" t="s">
        <v>628</v>
      </c>
      <c r="B20" s="21" t="s">
        <v>627</v>
      </c>
      <c r="C20" s="21" t="s">
        <v>442</v>
      </c>
      <c r="D20" s="24">
        <v>4000000</v>
      </c>
      <c r="E20" s="22">
        <v>19192</v>
      </c>
      <c r="F20" s="23">
        <v>1.9138213521894301</v>
      </c>
    </row>
    <row r="21" spans="1:6" x14ac:dyDescent="0.2">
      <c r="A21" s="21" t="s">
        <v>154</v>
      </c>
      <c r="B21" s="21" t="s">
        <v>153</v>
      </c>
      <c r="C21" s="21" t="s">
        <v>155</v>
      </c>
      <c r="D21" s="24">
        <v>8600000</v>
      </c>
      <c r="E21" s="22">
        <v>18434.099999999999</v>
      </c>
      <c r="F21" s="23">
        <v>1.8382437572110799</v>
      </c>
    </row>
    <row r="22" spans="1:6" x14ac:dyDescent="0.2">
      <c r="A22" s="21" t="s">
        <v>129</v>
      </c>
      <c r="B22" s="21" t="s">
        <v>128</v>
      </c>
      <c r="C22" s="21" t="s">
        <v>89</v>
      </c>
      <c r="D22" s="24">
        <v>1620000</v>
      </c>
      <c r="E22" s="22">
        <v>17849.97</v>
      </c>
      <c r="F22" s="23">
        <v>1.77999446237707</v>
      </c>
    </row>
    <row r="23" spans="1:6" x14ac:dyDescent="0.2">
      <c r="A23" s="21" t="s">
        <v>168</v>
      </c>
      <c r="B23" s="21" t="s">
        <v>167</v>
      </c>
      <c r="C23" s="21" t="s">
        <v>169</v>
      </c>
      <c r="D23" s="24">
        <v>9200000</v>
      </c>
      <c r="E23" s="22">
        <v>17526</v>
      </c>
      <c r="F23" s="23">
        <v>1.74768825648561</v>
      </c>
    </row>
    <row r="24" spans="1:6" x14ac:dyDescent="0.2">
      <c r="A24" s="21" t="s">
        <v>118</v>
      </c>
      <c r="B24" s="21" t="s">
        <v>117</v>
      </c>
      <c r="C24" s="21" t="s">
        <v>119</v>
      </c>
      <c r="D24" s="24">
        <v>16000000</v>
      </c>
      <c r="E24" s="22">
        <v>16824</v>
      </c>
      <c r="F24" s="23">
        <v>1.67768499527068</v>
      </c>
    </row>
    <row r="25" spans="1:6" x14ac:dyDescent="0.2">
      <c r="A25" s="21" t="s">
        <v>271</v>
      </c>
      <c r="B25" s="21" t="s">
        <v>270</v>
      </c>
      <c r="C25" s="21" t="s">
        <v>166</v>
      </c>
      <c r="D25" s="24">
        <v>17000000</v>
      </c>
      <c r="E25" s="22">
        <v>16583.5</v>
      </c>
      <c r="F25" s="23">
        <v>1.6537023965211199</v>
      </c>
    </row>
    <row r="26" spans="1:6" x14ac:dyDescent="0.2">
      <c r="A26" s="21" t="s">
        <v>109</v>
      </c>
      <c r="B26" s="21" t="s">
        <v>108</v>
      </c>
      <c r="C26" s="21" t="s">
        <v>110</v>
      </c>
      <c r="D26" s="24">
        <v>3800000</v>
      </c>
      <c r="E26" s="22">
        <v>15051.8</v>
      </c>
      <c r="F26" s="23">
        <v>1.50096166261384</v>
      </c>
    </row>
    <row r="27" spans="1:6" x14ac:dyDescent="0.2">
      <c r="A27" s="21" t="s">
        <v>131</v>
      </c>
      <c r="B27" s="21" t="s">
        <v>130</v>
      </c>
      <c r="C27" s="21" t="s">
        <v>132</v>
      </c>
      <c r="D27" s="24">
        <v>3300000</v>
      </c>
      <c r="E27" s="22">
        <v>13886.4</v>
      </c>
      <c r="F27" s="23">
        <v>1.38474827141743</v>
      </c>
    </row>
    <row r="28" spans="1:6" x14ac:dyDescent="0.2">
      <c r="A28" s="21" t="s">
        <v>147</v>
      </c>
      <c r="B28" s="21" t="s">
        <v>146</v>
      </c>
      <c r="C28" s="21" t="s">
        <v>148</v>
      </c>
      <c r="D28" s="24">
        <v>3000000</v>
      </c>
      <c r="E28" s="22">
        <v>13071</v>
      </c>
      <c r="F28" s="23">
        <v>1.3034367910831599</v>
      </c>
    </row>
    <row r="29" spans="1:6" x14ac:dyDescent="0.2">
      <c r="A29" s="21" t="s">
        <v>145</v>
      </c>
      <c r="B29" s="21" t="s">
        <v>144</v>
      </c>
      <c r="C29" s="21" t="s">
        <v>122</v>
      </c>
      <c r="D29" s="24">
        <v>2900000</v>
      </c>
      <c r="E29" s="22">
        <v>12762.9</v>
      </c>
      <c r="F29" s="23">
        <v>1.2727131375499401</v>
      </c>
    </row>
    <row r="30" spans="1:6" x14ac:dyDescent="0.2">
      <c r="A30" s="21" t="s">
        <v>222</v>
      </c>
      <c r="B30" s="21" t="s">
        <v>221</v>
      </c>
      <c r="C30" s="21" t="s">
        <v>84</v>
      </c>
      <c r="D30" s="24">
        <v>700000</v>
      </c>
      <c r="E30" s="22">
        <v>12129.95</v>
      </c>
      <c r="F30" s="23">
        <v>1.2095955247493799</v>
      </c>
    </row>
    <row r="31" spans="1:6" x14ac:dyDescent="0.2">
      <c r="A31" s="21" t="s">
        <v>188</v>
      </c>
      <c r="B31" s="21" t="s">
        <v>187</v>
      </c>
      <c r="C31" s="21" t="s">
        <v>122</v>
      </c>
      <c r="D31" s="24">
        <v>1579845</v>
      </c>
      <c r="E31" s="22">
        <v>10795.87081</v>
      </c>
      <c r="F31" s="23">
        <v>1.07656148768531</v>
      </c>
    </row>
    <row r="32" spans="1:6" x14ac:dyDescent="0.2">
      <c r="A32" s="21" t="s">
        <v>190</v>
      </c>
      <c r="B32" s="21" t="s">
        <v>189</v>
      </c>
      <c r="C32" s="21" t="s">
        <v>140</v>
      </c>
      <c r="D32" s="24">
        <v>1300000</v>
      </c>
      <c r="E32" s="22">
        <v>10637.25</v>
      </c>
      <c r="F32" s="23">
        <v>1.0607438609096</v>
      </c>
    </row>
    <row r="33" spans="1:6" x14ac:dyDescent="0.2">
      <c r="A33" s="21" t="s">
        <v>157</v>
      </c>
      <c r="B33" s="21" t="s">
        <v>156</v>
      </c>
      <c r="C33" s="21" t="s">
        <v>155</v>
      </c>
      <c r="D33" s="24">
        <v>20500000</v>
      </c>
      <c r="E33" s="22">
        <v>10455</v>
      </c>
      <c r="F33" s="23">
        <v>1.04256993732495</v>
      </c>
    </row>
    <row r="34" spans="1:6" x14ac:dyDescent="0.2">
      <c r="A34" s="21" t="s">
        <v>165</v>
      </c>
      <c r="B34" s="21" t="s">
        <v>164</v>
      </c>
      <c r="C34" s="21" t="s">
        <v>166</v>
      </c>
      <c r="D34" s="24">
        <v>380000</v>
      </c>
      <c r="E34" s="22">
        <v>10378.18</v>
      </c>
      <c r="F34" s="23">
        <v>1.03490946648944</v>
      </c>
    </row>
    <row r="35" spans="1:6" x14ac:dyDescent="0.2">
      <c r="A35" s="21" t="s">
        <v>290</v>
      </c>
      <c r="B35" s="21" t="s">
        <v>289</v>
      </c>
      <c r="C35" s="21" t="s">
        <v>291</v>
      </c>
      <c r="D35" s="24">
        <v>1600000</v>
      </c>
      <c r="E35" s="22">
        <v>10144</v>
      </c>
      <c r="F35" s="23">
        <v>1.0115570965303</v>
      </c>
    </row>
    <row r="36" spans="1:6" x14ac:dyDescent="0.2">
      <c r="A36" s="21" t="s">
        <v>630</v>
      </c>
      <c r="B36" s="21" t="s">
        <v>629</v>
      </c>
      <c r="C36" s="21" t="s">
        <v>107</v>
      </c>
      <c r="D36" s="24">
        <v>1980000</v>
      </c>
      <c r="E36" s="22">
        <v>9732.69</v>
      </c>
      <c r="F36" s="23">
        <v>0.97054136808255997</v>
      </c>
    </row>
    <row r="37" spans="1:6" x14ac:dyDescent="0.2">
      <c r="A37" s="21" t="s">
        <v>599</v>
      </c>
      <c r="B37" s="21" t="s">
        <v>598</v>
      </c>
      <c r="C37" s="21" t="s">
        <v>122</v>
      </c>
      <c r="D37" s="24">
        <v>6703802</v>
      </c>
      <c r="E37" s="22">
        <v>9697.0495929999997</v>
      </c>
      <c r="F37" s="23">
        <v>0.96698731577340402</v>
      </c>
    </row>
    <row r="38" spans="1:6" x14ac:dyDescent="0.2">
      <c r="A38" s="21" t="s">
        <v>142</v>
      </c>
      <c r="B38" s="21" t="s">
        <v>141</v>
      </c>
      <c r="C38" s="21" t="s">
        <v>143</v>
      </c>
      <c r="D38" s="24">
        <v>1300000</v>
      </c>
      <c r="E38" s="22">
        <v>9622.6</v>
      </c>
      <c r="F38" s="23">
        <v>0.95956322132023597</v>
      </c>
    </row>
    <row r="39" spans="1:6" x14ac:dyDescent="0.2">
      <c r="A39" s="21" t="s">
        <v>162</v>
      </c>
      <c r="B39" s="21" t="s">
        <v>161</v>
      </c>
      <c r="C39" s="21" t="s">
        <v>163</v>
      </c>
      <c r="D39" s="24">
        <v>500000</v>
      </c>
      <c r="E39" s="22">
        <v>9455.25</v>
      </c>
      <c r="F39" s="23">
        <v>0.94287512194086398</v>
      </c>
    </row>
    <row r="40" spans="1:6" x14ac:dyDescent="0.2">
      <c r="A40" s="21" t="s">
        <v>267</v>
      </c>
      <c r="B40" s="21" t="s">
        <v>266</v>
      </c>
      <c r="C40" s="21" t="s">
        <v>132</v>
      </c>
      <c r="D40" s="24">
        <v>4500000</v>
      </c>
      <c r="E40" s="22">
        <v>9393.75</v>
      </c>
      <c r="F40" s="23">
        <v>0.93674235760365898</v>
      </c>
    </row>
    <row r="41" spans="1:6" x14ac:dyDescent="0.2">
      <c r="A41" s="21" t="s">
        <v>281</v>
      </c>
      <c r="B41" s="21" t="s">
        <v>280</v>
      </c>
      <c r="C41" s="21" t="s">
        <v>100</v>
      </c>
      <c r="D41" s="24">
        <v>12000000</v>
      </c>
      <c r="E41" s="22">
        <v>9348</v>
      </c>
      <c r="F41" s="23">
        <v>0.93218017925524999</v>
      </c>
    </row>
    <row r="42" spans="1:6" x14ac:dyDescent="0.2">
      <c r="A42" s="21" t="s">
        <v>176</v>
      </c>
      <c r="B42" s="21" t="s">
        <v>175</v>
      </c>
      <c r="C42" s="21" t="s">
        <v>140</v>
      </c>
      <c r="D42" s="24">
        <v>2400000</v>
      </c>
      <c r="E42" s="22">
        <v>9283.2000000000007</v>
      </c>
      <c r="F42" s="23">
        <v>0.92571833975848705</v>
      </c>
    </row>
    <row r="43" spans="1:6" x14ac:dyDescent="0.2">
      <c r="A43" s="21" t="s">
        <v>150</v>
      </c>
      <c r="B43" s="21" t="s">
        <v>149</v>
      </c>
      <c r="C43" s="21" t="s">
        <v>132</v>
      </c>
      <c r="D43" s="24">
        <v>110000</v>
      </c>
      <c r="E43" s="22">
        <v>9121.3649999999998</v>
      </c>
      <c r="F43" s="23">
        <v>0.90958019477455698</v>
      </c>
    </row>
    <row r="44" spans="1:6" x14ac:dyDescent="0.2">
      <c r="A44" s="21" t="s">
        <v>137</v>
      </c>
      <c r="B44" s="21" t="s">
        <v>136</v>
      </c>
      <c r="C44" s="21" t="s">
        <v>84</v>
      </c>
      <c r="D44" s="24">
        <v>750000</v>
      </c>
      <c r="E44" s="22">
        <v>8009.625</v>
      </c>
      <c r="F44" s="23">
        <v>0.79871776511203796</v>
      </c>
    </row>
    <row r="45" spans="1:6" x14ac:dyDescent="0.2">
      <c r="A45" s="21" t="s">
        <v>277</v>
      </c>
      <c r="B45" s="21" t="s">
        <v>276</v>
      </c>
      <c r="C45" s="21" t="s">
        <v>119</v>
      </c>
      <c r="D45" s="24">
        <v>2855890</v>
      </c>
      <c r="E45" s="22">
        <v>7568.1085000000003</v>
      </c>
      <c r="F45" s="23">
        <v>0.75468985217727602</v>
      </c>
    </row>
    <row r="46" spans="1:6" x14ac:dyDescent="0.2">
      <c r="A46" s="21" t="s">
        <v>224</v>
      </c>
      <c r="B46" s="21" t="s">
        <v>223</v>
      </c>
      <c r="C46" s="21" t="s">
        <v>116</v>
      </c>
      <c r="D46" s="24">
        <v>3500000</v>
      </c>
      <c r="E46" s="22">
        <v>6658.75</v>
      </c>
      <c r="F46" s="23">
        <v>0.66400885415232103</v>
      </c>
    </row>
    <row r="47" spans="1:6" x14ac:dyDescent="0.2">
      <c r="A47" s="21" t="s">
        <v>173</v>
      </c>
      <c r="B47" s="21" t="s">
        <v>172</v>
      </c>
      <c r="C47" s="21" t="s">
        <v>174</v>
      </c>
      <c r="D47" s="24">
        <v>430000</v>
      </c>
      <c r="E47" s="22">
        <v>6520.95</v>
      </c>
      <c r="F47" s="23">
        <v>0.65026747324716705</v>
      </c>
    </row>
    <row r="48" spans="1:6" x14ac:dyDescent="0.2">
      <c r="A48" s="21" t="s">
        <v>309</v>
      </c>
      <c r="B48" s="21" t="s">
        <v>308</v>
      </c>
      <c r="C48" s="21" t="s">
        <v>107</v>
      </c>
      <c r="D48" s="24">
        <v>1000000</v>
      </c>
      <c r="E48" s="22">
        <v>6484</v>
      </c>
      <c r="F48" s="23">
        <v>0.64658282865757799</v>
      </c>
    </row>
    <row r="49" spans="1:8" x14ac:dyDescent="0.2">
      <c r="A49" s="21" t="s">
        <v>632</v>
      </c>
      <c r="B49" s="21" t="s">
        <v>631</v>
      </c>
      <c r="C49" s="21" t="s">
        <v>155</v>
      </c>
      <c r="D49" s="24">
        <v>2277895</v>
      </c>
      <c r="E49" s="22">
        <v>6371.2723150000002</v>
      </c>
      <c r="F49" s="23">
        <v>0.63534165261881803</v>
      </c>
    </row>
    <row r="50" spans="1:8" x14ac:dyDescent="0.2">
      <c r="A50" s="21" t="s">
        <v>185</v>
      </c>
      <c r="B50" s="21" t="s">
        <v>184</v>
      </c>
      <c r="C50" s="21" t="s">
        <v>186</v>
      </c>
      <c r="D50" s="24">
        <v>270000</v>
      </c>
      <c r="E50" s="22">
        <v>6046.5150000000003</v>
      </c>
      <c r="F50" s="23">
        <v>0.60295693587607602</v>
      </c>
    </row>
    <row r="51" spans="1:8" x14ac:dyDescent="0.2">
      <c r="A51" s="21" t="s">
        <v>597</v>
      </c>
      <c r="B51" s="21" t="s">
        <v>596</v>
      </c>
      <c r="C51" s="21" t="s">
        <v>140</v>
      </c>
      <c r="D51" s="24">
        <v>450000</v>
      </c>
      <c r="E51" s="22">
        <v>5917.7250000000004</v>
      </c>
      <c r="F51" s="23">
        <v>0.59011402987625905</v>
      </c>
    </row>
    <row r="52" spans="1:8" x14ac:dyDescent="0.2">
      <c r="A52" s="21" t="s">
        <v>192</v>
      </c>
      <c r="B52" s="21" t="s">
        <v>191</v>
      </c>
      <c r="C52" s="21" t="s">
        <v>125</v>
      </c>
      <c r="D52" s="24">
        <v>320000</v>
      </c>
      <c r="E52" s="22">
        <v>5335.04</v>
      </c>
      <c r="F52" s="23">
        <v>0.53200883007423305</v>
      </c>
    </row>
    <row r="53" spans="1:8" x14ac:dyDescent="0.2">
      <c r="A53" s="21" t="s">
        <v>301</v>
      </c>
      <c r="B53" s="21" t="s">
        <v>300</v>
      </c>
      <c r="C53" s="21" t="s">
        <v>302</v>
      </c>
      <c r="D53" s="24">
        <v>1600000</v>
      </c>
      <c r="E53" s="22">
        <v>5306.4</v>
      </c>
      <c r="F53" s="23">
        <v>0.52915285656825595</v>
      </c>
    </row>
    <row r="54" spans="1:8" x14ac:dyDescent="0.2">
      <c r="A54" s="21" t="s">
        <v>127</v>
      </c>
      <c r="B54" s="21" t="s">
        <v>126</v>
      </c>
      <c r="C54" s="21" t="s">
        <v>100</v>
      </c>
      <c r="D54" s="24">
        <v>2100000</v>
      </c>
      <c r="E54" s="22">
        <v>4972.8</v>
      </c>
      <c r="F54" s="23">
        <v>0.495886349529365</v>
      </c>
    </row>
    <row r="55" spans="1:8" x14ac:dyDescent="0.2">
      <c r="A55" s="21" t="s">
        <v>376</v>
      </c>
      <c r="B55" s="21" t="s">
        <v>375</v>
      </c>
      <c r="C55" s="21" t="s">
        <v>160</v>
      </c>
      <c r="D55" s="24">
        <v>641937</v>
      </c>
      <c r="E55" s="22">
        <v>4087.854816</v>
      </c>
      <c r="F55" s="23">
        <v>0.407639841158356</v>
      </c>
    </row>
    <row r="56" spans="1:8" x14ac:dyDescent="0.2">
      <c r="A56" s="21" t="s">
        <v>516</v>
      </c>
      <c r="B56" s="21" t="s">
        <v>515</v>
      </c>
      <c r="C56" s="21" t="s">
        <v>100</v>
      </c>
      <c r="D56" s="24">
        <v>974000</v>
      </c>
      <c r="E56" s="22">
        <v>3939.3429999999998</v>
      </c>
      <c r="F56" s="23">
        <v>0.392830280689764</v>
      </c>
    </row>
    <row r="57" spans="1:8" x14ac:dyDescent="0.2">
      <c r="A57" s="21" t="s">
        <v>314</v>
      </c>
      <c r="B57" s="21" t="s">
        <v>313</v>
      </c>
      <c r="C57" s="21" t="s">
        <v>84</v>
      </c>
      <c r="D57" s="24">
        <v>3100000</v>
      </c>
      <c r="E57" s="22">
        <v>3901.35</v>
      </c>
      <c r="F57" s="23">
        <v>0.38904162840580497</v>
      </c>
    </row>
    <row r="58" spans="1:8" x14ac:dyDescent="0.2">
      <c r="A58" s="21" t="s">
        <v>634</v>
      </c>
      <c r="B58" s="21" t="s">
        <v>633</v>
      </c>
      <c r="C58" s="21" t="s">
        <v>148</v>
      </c>
      <c r="D58" s="24">
        <v>431102</v>
      </c>
      <c r="E58" s="22">
        <v>2303.5935370000002</v>
      </c>
      <c r="F58" s="23">
        <v>0.229713760831396</v>
      </c>
    </row>
    <row r="59" spans="1:8" x14ac:dyDescent="0.2">
      <c r="A59" s="20" t="s">
        <v>26</v>
      </c>
      <c r="B59" s="20"/>
      <c r="C59" s="20"/>
      <c r="D59" s="20"/>
      <c r="E59" s="25">
        <f>SUM(E7:E58)</f>
        <v>964790.66757099982</v>
      </c>
      <c r="F59" s="26">
        <f>SUM(F7:F58)</f>
        <v>96.208679657694404</v>
      </c>
      <c r="G59" s="14"/>
      <c r="H59" s="14"/>
    </row>
    <row r="60" spans="1:8" x14ac:dyDescent="0.2">
      <c r="A60" s="21"/>
      <c r="B60" s="21"/>
      <c r="C60" s="21"/>
      <c r="D60" s="21"/>
      <c r="E60" s="22"/>
      <c r="F60" s="23"/>
    </row>
    <row r="61" spans="1:8" x14ac:dyDescent="0.2">
      <c r="A61" s="20" t="s">
        <v>1165</v>
      </c>
      <c r="B61" s="21"/>
      <c r="C61" s="21"/>
      <c r="D61" s="21"/>
      <c r="E61" s="22"/>
      <c r="F61" s="23"/>
    </row>
    <row r="62" spans="1:8" x14ac:dyDescent="0.2">
      <c r="A62" s="21"/>
      <c r="B62" s="21" t="s">
        <v>234</v>
      </c>
      <c r="C62" s="21" t="s">
        <v>143</v>
      </c>
      <c r="D62" s="24">
        <v>73500</v>
      </c>
      <c r="E62" s="22">
        <v>7.3499999999999998E-3</v>
      </c>
      <c r="F62" s="23">
        <v>7.3294012810505801E-7</v>
      </c>
    </row>
    <row r="63" spans="1:8" x14ac:dyDescent="0.2">
      <c r="A63" s="21"/>
      <c r="B63" s="21" t="s">
        <v>635</v>
      </c>
      <c r="C63" s="21" t="s">
        <v>186</v>
      </c>
      <c r="D63" s="24">
        <v>45000</v>
      </c>
      <c r="E63" s="22">
        <v>4.4999999999999997E-3</v>
      </c>
      <c r="F63" s="23">
        <v>4.48738853941872E-7</v>
      </c>
    </row>
    <row r="64" spans="1:8" x14ac:dyDescent="0.2">
      <c r="A64" s="20" t="s">
        <v>26</v>
      </c>
      <c r="B64" s="20"/>
      <c r="C64" s="20"/>
      <c r="D64" s="20"/>
      <c r="E64" s="25">
        <f>SUM(E61:E63)</f>
        <v>1.1849999999999999E-2</v>
      </c>
      <c r="F64" s="26">
        <f>SUM(F61:F63)</f>
        <v>1.1816789820469301E-6</v>
      </c>
      <c r="G64" s="14"/>
      <c r="H64" s="14"/>
    </row>
    <row r="65" spans="1:8" x14ac:dyDescent="0.2">
      <c r="A65" s="21"/>
      <c r="B65" s="21"/>
      <c r="C65" s="21"/>
      <c r="D65" s="21"/>
      <c r="E65" s="22"/>
      <c r="F65" s="23"/>
    </row>
    <row r="66" spans="1:8" x14ac:dyDescent="0.2">
      <c r="A66" s="20" t="s">
        <v>29</v>
      </c>
      <c r="B66" s="20"/>
      <c r="C66" s="20"/>
      <c r="D66" s="20"/>
      <c r="E66" s="25">
        <f>E59+E64</f>
        <v>964790.67942099983</v>
      </c>
      <c r="F66" s="26">
        <f>F59+F64</f>
        <v>96.208680839373386</v>
      </c>
      <c r="G66" s="14"/>
      <c r="H66" s="14"/>
    </row>
    <row r="67" spans="1:8" x14ac:dyDescent="0.2">
      <c r="A67" s="20"/>
      <c r="B67" s="20"/>
      <c r="C67" s="20"/>
      <c r="D67" s="20"/>
      <c r="E67" s="25"/>
      <c r="F67" s="26"/>
      <c r="G67" s="14"/>
      <c r="H67" s="14"/>
    </row>
    <row r="68" spans="1:8" x14ac:dyDescent="0.2">
      <c r="A68" s="20" t="s">
        <v>31</v>
      </c>
      <c r="B68" s="20"/>
      <c r="C68" s="20"/>
      <c r="D68" s="20"/>
      <c r="E68" s="25">
        <f>E70-(E59+E64)</f>
        <v>38019.743717200123</v>
      </c>
      <c r="F68" s="26">
        <f>F70-(F59+F64)</f>
        <v>3.7913191606266139</v>
      </c>
      <c r="G68" s="14"/>
      <c r="H68" s="14"/>
    </row>
    <row r="69" spans="1:8" x14ac:dyDescent="0.2">
      <c r="A69" s="20"/>
      <c r="B69" s="20"/>
      <c r="C69" s="20"/>
      <c r="D69" s="20"/>
      <c r="E69" s="25"/>
      <c r="F69" s="26"/>
      <c r="G69" s="14"/>
      <c r="H69" s="14"/>
    </row>
    <row r="70" spans="1:8" x14ac:dyDescent="0.2">
      <c r="A70" s="27" t="s">
        <v>30</v>
      </c>
      <c r="B70" s="27"/>
      <c r="C70" s="27"/>
      <c r="D70" s="27"/>
      <c r="E70" s="28">
        <v>1002810.4231382</v>
      </c>
      <c r="F70" s="29">
        <v>100</v>
      </c>
      <c r="G70" s="14"/>
      <c r="H70" s="14"/>
    </row>
    <row r="71" spans="1:8" x14ac:dyDescent="0.2">
      <c r="F71" s="15" t="s">
        <v>539</v>
      </c>
    </row>
    <row r="72" spans="1:8" x14ac:dyDescent="0.2">
      <c r="A72" s="14" t="s">
        <v>33</v>
      </c>
    </row>
    <row r="73" spans="1:8" x14ac:dyDescent="0.2">
      <c r="A73" s="14" t="s">
        <v>43</v>
      </c>
    </row>
    <row r="75" spans="1:8" x14ac:dyDescent="0.2">
      <c r="A75" s="14" t="s">
        <v>34</v>
      </c>
    </row>
    <row r="76" spans="1:8" x14ac:dyDescent="0.2">
      <c r="A76" s="14" t="s">
        <v>35</v>
      </c>
    </row>
    <row r="77" spans="1:8" x14ac:dyDescent="0.2">
      <c r="A77" s="14" t="s">
        <v>36</v>
      </c>
      <c r="B77" s="14"/>
      <c r="C77" s="30" t="s">
        <v>38</v>
      </c>
      <c r="D77" s="14" t="s">
        <v>37</v>
      </c>
    </row>
    <row r="78" spans="1:8" x14ac:dyDescent="0.2">
      <c r="A78" s="7" t="s">
        <v>70</v>
      </c>
      <c r="C78" s="31">
        <v>963.21130000000005</v>
      </c>
      <c r="D78" s="31">
        <v>966.21389999999997</v>
      </c>
    </row>
    <row r="79" spans="1:8" x14ac:dyDescent="0.2">
      <c r="A79" s="7" t="s">
        <v>72</v>
      </c>
      <c r="C79" s="31">
        <v>47.372599999999998</v>
      </c>
      <c r="D79" s="31">
        <v>44.567100000000003</v>
      </c>
    </row>
    <row r="80" spans="1:8" x14ac:dyDescent="0.2">
      <c r="A80" s="7" t="s">
        <v>71</v>
      </c>
      <c r="C80" s="31">
        <v>1049.1931999999999</v>
      </c>
      <c r="D80" s="31">
        <v>1056.2954</v>
      </c>
    </row>
    <row r="81" spans="1:4" x14ac:dyDescent="0.2">
      <c r="A81" s="7" t="s">
        <v>73</v>
      </c>
      <c r="C81" s="31">
        <v>53.584800000000001</v>
      </c>
      <c r="D81" s="31">
        <v>50.006</v>
      </c>
    </row>
    <row r="83" spans="1:4" x14ac:dyDescent="0.2">
      <c r="A83" s="14" t="s">
        <v>40</v>
      </c>
    </row>
    <row r="84" spans="1:4" x14ac:dyDescent="0.2">
      <c r="A84" s="99" t="s">
        <v>58</v>
      </c>
      <c r="B84" s="100"/>
      <c r="C84" s="34" t="s">
        <v>59</v>
      </c>
    </row>
    <row r="85" spans="1:4" x14ac:dyDescent="0.2">
      <c r="A85" s="95" t="s">
        <v>72</v>
      </c>
      <c r="B85" s="96"/>
      <c r="C85" s="35">
        <v>3</v>
      </c>
    </row>
    <row r="86" spans="1:4" x14ac:dyDescent="0.2">
      <c r="A86" s="95" t="s">
        <v>73</v>
      </c>
      <c r="B86" s="96"/>
      <c r="C86" s="35">
        <v>4</v>
      </c>
    </row>
    <row r="87" spans="1:4" x14ac:dyDescent="0.2">
      <c r="A87" s="7" t="s">
        <v>60</v>
      </c>
    </row>
    <row r="88" spans="1:4" x14ac:dyDescent="0.2">
      <c r="A88" s="7" t="s">
        <v>39</v>
      </c>
    </row>
    <row r="90" spans="1:4" x14ac:dyDescent="0.2">
      <c r="A90" s="14" t="s">
        <v>241</v>
      </c>
      <c r="D90" s="49">
        <v>9.0096560923548299E-2</v>
      </c>
    </row>
    <row r="91" spans="1:4" x14ac:dyDescent="0.2">
      <c r="A91" s="14"/>
      <c r="D91" s="49"/>
    </row>
    <row r="92" spans="1:4" x14ac:dyDescent="0.2">
      <c r="A92" s="106" t="s">
        <v>802</v>
      </c>
      <c r="B92" s="106"/>
      <c r="C92" s="106"/>
      <c r="D92" s="30" t="s">
        <v>41</v>
      </c>
    </row>
    <row r="93" spans="1:4" x14ac:dyDescent="0.2">
      <c r="A93" s="7" t="s">
        <v>803</v>
      </c>
    </row>
    <row r="94" spans="1:4" x14ac:dyDescent="0.2">
      <c r="A94" s="50" t="s">
        <v>804</v>
      </c>
    </row>
    <row r="96" spans="1:4" x14ac:dyDescent="0.2">
      <c r="A96" s="66" t="s">
        <v>1233</v>
      </c>
    </row>
    <row r="98" spans="1:1" x14ac:dyDescent="0.2">
      <c r="A98" s="14" t="s">
        <v>777</v>
      </c>
    </row>
    <row r="99" spans="1:1" x14ac:dyDescent="0.2">
      <c r="A99" s="14"/>
    </row>
    <row r="100" spans="1:1" x14ac:dyDescent="0.2">
      <c r="A100" s="51" t="s">
        <v>775</v>
      </c>
    </row>
    <row r="101" spans="1:1" x14ac:dyDescent="0.2">
      <c r="A101" s="52"/>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1" t="s">
        <v>787</v>
      </c>
    </row>
    <row r="115" spans="1:1" x14ac:dyDescent="0.2">
      <c r="A115" s="53"/>
    </row>
    <row r="116" spans="1:1" x14ac:dyDescent="0.2">
      <c r="A116" s="51" t="s">
        <v>776</v>
      </c>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30" spans="1:1" x14ac:dyDescent="0.2">
      <c r="A130" s="14" t="s">
        <v>788</v>
      </c>
    </row>
  </sheetData>
  <mergeCells count="5">
    <mergeCell ref="A1:F1"/>
    <mergeCell ref="A84:B84"/>
    <mergeCell ref="A85:B85"/>
    <mergeCell ref="A86:B86"/>
    <mergeCell ref="A92:C92"/>
  </mergeCells>
  <conditionalFormatting sqref="F2:F3 F5:F97">
    <cfRule type="cellIs" dxfId="44" priority="2" stopIfTrue="1" operator="between">
      <formula>0.009</formula>
      <formula>-0.009</formula>
    </cfRule>
  </conditionalFormatting>
  <conditionalFormatting sqref="F98:F232">
    <cfRule type="cellIs" dxfId="43" priority="1" stopIfTrue="1" operator="between">
      <formula>0.009</formula>
      <formula>-0.009</formula>
    </cfRule>
  </conditionalFormatting>
  <hyperlinks>
    <hyperlink ref="A94" r:id="rId1" tooltip="https://www.franklintempletonindia.com/investor/reports" xr:uid="{00000000-0004-0000-13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27"/>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4.28515625" style="7" bestFit="1" customWidth="1"/>
    <col min="3" max="3" width="35.425781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18</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1700000</v>
      </c>
      <c r="E7" s="22">
        <v>14913.25</v>
      </c>
      <c r="F7" s="23">
        <v>5.8742766579029997</v>
      </c>
    </row>
    <row r="8" spans="1:6" x14ac:dyDescent="0.2">
      <c r="A8" s="21" t="s">
        <v>83</v>
      </c>
      <c r="B8" s="21" t="s">
        <v>82</v>
      </c>
      <c r="C8" s="21" t="s">
        <v>84</v>
      </c>
      <c r="D8" s="24">
        <v>925000</v>
      </c>
      <c r="E8" s="22">
        <v>14888.3375</v>
      </c>
      <c r="F8" s="23">
        <v>5.86446371188251</v>
      </c>
    </row>
    <row r="9" spans="1:6" x14ac:dyDescent="0.2">
      <c r="A9" s="21" t="s">
        <v>99</v>
      </c>
      <c r="B9" s="21" t="s">
        <v>98</v>
      </c>
      <c r="C9" s="21" t="s">
        <v>100</v>
      </c>
      <c r="D9" s="24">
        <v>420000</v>
      </c>
      <c r="E9" s="22">
        <v>9790.41</v>
      </c>
      <c r="F9" s="23">
        <v>3.8564080220139898</v>
      </c>
    </row>
    <row r="10" spans="1:6" x14ac:dyDescent="0.2">
      <c r="A10" s="21" t="s">
        <v>88</v>
      </c>
      <c r="B10" s="21" t="s">
        <v>87</v>
      </c>
      <c r="C10" s="21" t="s">
        <v>89</v>
      </c>
      <c r="D10" s="24">
        <v>680000</v>
      </c>
      <c r="E10" s="22">
        <v>9710.06</v>
      </c>
      <c r="F10" s="23">
        <v>3.8247584399669798</v>
      </c>
    </row>
    <row r="11" spans="1:6" x14ac:dyDescent="0.2">
      <c r="A11" s="21" t="s">
        <v>269</v>
      </c>
      <c r="B11" s="21" t="s">
        <v>268</v>
      </c>
      <c r="C11" s="21" t="s">
        <v>143</v>
      </c>
      <c r="D11" s="24">
        <v>235000</v>
      </c>
      <c r="E11" s="22">
        <v>6169.9250000000002</v>
      </c>
      <c r="F11" s="23">
        <v>2.4303117300730701</v>
      </c>
    </row>
    <row r="12" spans="1:6" x14ac:dyDescent="0.2">
      <c r="A12" s="21" t="s">
        <v>222</v>
      </c>
      <c r="B12" s="21" t="s">
        <v>221</v>
      </c>
      <c r="C12" s="21" t="s">
        <v>84</v>
      </c>
      <c r="D12" s="24">
        <v>350000</v>
      </c>
      <c r="E12" s="22">
        <v>6064.9750000000004</v>
      </c>
      <c r="F12" s="23">
        <v>2.3889722946551002</v>
      </c>
    </row>
    <row r="13" spans="1:6" x14ac:dyDescent="0.2">
      <c r="A13" s="21" t="s">
        <v>159</v>
      </c>
      <c r="B13" s="21" t="s">
        <v>158</v>
      </c>
      <c r="C13" s="21" t="s">
        <v>160</v>
      </c>
      <c r="D13" s="24">
        <v>900000</v>
      </c>
      <c r="E13" s="22">
        <v>5750.1</v>
      </c>
      <c r="F13" s="23">
        <v>2.2649441409892601</v>
      </c>
    </row>
    <row r="14" spans="1:6" x14ac:dyDescent="0.2">
      <c r="A14" s="21" t="s">
        <v>91</v>
      </c>
      <c r="B14" s="21" t="s">
        <v>90</v>
      </c>
      <c r="C14" s="21" t="s">
        <v>92</v>
      </c>
      <c r="D14" s="24">
        <v>260000</v>
      </c>
      <c r="E14" s="22">
        <v>5626.92</v>
      </c>
      <c r="F14" s="23">
        <v>2.2164239727683501</v>
      </c>
    </row>
    <row r="15" spans="1:6" x14ac:dyDescent="0.2">
      <c r="A15" s="21" t="s">
        <v>194</v>
      </c>
      <c r="B15" s="21" t="s">
        <v>193</v>
      </c>
      <c r="C15" s="21" t="s">
        <v>135</v>
      </c>
      <c r="D15" s="24">
        <v>389414</v>
      </c>
      <c r="E15" s="22">
        <v>5547.0077229999997</v>
      </c>
      <c r="F15" s="23">
        <v>2.1849468082696002</v>
      </c>
    </row>
    <row r="16" spans="1:6" x14ac:dyDescent="0.2">
      <c r="A16" s="21" t="s">
        <v>178</v>
      </c>
      <c r="B16" s="21" t="s">
        <v>177</v>
      </c>
      <c r="C16" s="21" t="s">
        <v>125</v>
      </c>
      <c r="D16" s="24">
        <v>270000</v>
      </c>
      <c r="E16" s="22">
        <v>5314.2749999999996</v>
      </c>
      <c r="F16" s="23">
        <v>2.0932742082495399</v>
      </c>
    </row>
    <row r="17" spans="1:6" x14ac:dyDescent="0.2">
      <c r="A17" s="21" t="s">
        <v>545</v>
      </c>
      <c r="B17" s="21" t="s">
        <v>544</v>
      </c>
      <c r="C17" s="21" t="s">
        <v>183</v>
      </c>
      <c r="D17" s="24">
        <v>1200000</v>
      </c>
      <c r="E17" s="22">
        <v>5293.2</v>
      </c>
      <c r="F17" s="23">
        <v>2.08497283996528</v>
      </c>
    </row>
    <row r="18" spans="1:6" x14ac:dyDescent="0.2">
      <c r="A18" s="21" t="s">
        <v>541</v>
      </c>
      <c r="B18" s="21" t="s">
        <v>540</v>
      </c>
      <c r="C18" s="21" t="s">
        <v>84</v>
      </c>
      <c r="D18" s="24">
        <v>3900000</v>
      </c>
      <c r="E18" s="22">
        <v>5159.7</v>
      </c>
      <c r="F18" s="23">
        <v>2.03238766008631</v>
      </c>
    </row>
    <row r="19" spans="1:6" x14ac:dyDescent="0.2">
      <c r="A19" s="21" t="s">
        <v>102</v>
      </c>
      <c r="B19" s="21" t="s">
        <v>101</v>
      </c>
      <c r="C19" s="21" t="s">
        <v>89</v>
      </c>
      <c r="D19" s="24">
        <v>450000</v>
      </c>
      <c r="E19" s="22">
        <v>4883.625</v>
      </c>
      <c r="F19" s="23">
        <v>1.9236426897860299</v>
      </c>
    </row>
    <row r="20" spans="1:6" x14ac:dyDescent="0.2">
      <c r="A20" s="21" t="s">
        <v>557</v>
      </c>
      <c r="B20" s="21" t="s">
        <v>556</v>
      </c>
      <c r="C20" s="21" t="s">
        <v>163</v>
      </c>
      <c r="D20" s="24">
        <v>3400000</v>
      </c>
      <c r="E20" s="22">
        <v>4732.8</v>
      </c>
      <c r="F20" s="23">
        <v>1.86423325341715</v>
      </c>
    </row>
    <row r="21" spans="1:6" x14ac:dyDescent="0.2">
      <c r="A21" s="21" t="s">
        <v>589</v>
      </c>
      <c r="B21" s="21" t="s">
        <v>588</v>
      </c>
      <c r="C21" s="21" t="s">
        <v>246</v>
      </c>
      <c r="D21" s="24">
        <v>9800000</v>
      </c>
      <c r="E21" s="22">
        <v>4728.5</v>
      </c>
      <c r="F21" s="23">
        <v>1.86253949855963</v>
      </c>
    </row>
    <row r="22" spans="1:6" x14ac:dyDescent="0.2">
      <c r="A22" s="21" t="s">
        <v>637</v>
      </c>
      <c r="B22" s="21" t="s">
        <v>636</v>
      </c>
      <c r="C22" s="21" t="s">
        <v>84</v>
      </c>
      <c r="D22" s="24">
        <v>800000</v>
      </c>
      <c r="E22" s="22">
        <v>4633.6000000000004</v>
      </c>
      <c r="F22" s="23">
        <v>1.8251587227505299</v>
      </c>
    </row>
    <row r="23" spans="1:6" x14ac:dyDescent="0.2">
      <c r="A23" s="21" t="s">
        <v>215</v>
      </c>
      <c r="B23" s="21" t="s">
        <v>214</v>
      </c>
      <c r="C23" s="21" t="s">
        <v>216</v>
      </c>
      <c r="D23" s="24">
        <v>175000</v>
      </c>
      <c r="E23" s="22">
        <v>4480.6125000000002</v>
      </c>
      <c r="F23" s="23">
        <v>1.7648974852468999</v>
      </c>
    </row>
    <row r="24" spans="1:6" x14ac:dyDescent="0.2">
      <c r="A24" s="21" t="s">
        <v>573</v>
      </c>
      <c r="B24" s="21" t="s">
        <v>572</v>
      </c>
      <c r="C24" s="21" t="s">
        <v>143</v>
      </c>
      <c r="D24" s="24">
        <v>1900000</v>
      </c>
      <c r="E24" s="22">
        <v>4401.3500000000004</v>
      </c>
      <c r="F24" s="23">
        <v>1.73367626562026</v>
      </c>
    </row>
    <row r="25" spans="1:6" x14ac:dyDescent="0.2">
      <c r="A25" s="21" t="s">
        <v>157</v>
      </c>
      <c r="B25" s="21" t="s">
        <v>156</v>
      </c>
      <c r="C25" s="21" t="s">
        <v>155</v>
      </c>
      <c r="D25" s="24">
        <v>8500000</v>
      </c>
      <c r="E25" s="22">
        <v>4335</v>
      </c>
      <c r="F25" s="23">
        <v>1.7075412342721701</v>
      </c>
    </row>
    <row r="26" spans="1:6" x14ac:dyDescent="0.2">
      <c r="A26" s="21" t="s">
        <v>301</v>
      </c>
      <c r="B26" s="21" t="s">
        <v>300</v>
      </c>
      <c r="C26" s="21" t="s">
        <v>302</v>
      </c>
      <c r="D26" s="24">
        <v>1300000</v>
      </c>
      <c r="E26" s="22">
        <v>4311.45</v>
      </c>
      <c r="F26" s="23">
        <v>1.69826497220364</v>
      </c>
    </row>
    <row r="27" spans="1:6" x14ac:dyDescent="0.2">
      <c r="A27" s="21" t="s">
        <v>296</v>
      </c>
      <c r="B27" s="21" t="s">
        <v>295</v>
      </c>
      <c r="C27" s="21" t="s">
        <v>297</v>
      </c>
      <c r="D27" s="24">
        <v>2000000</v>
      </c>
      <c r="E27" s="22">
        <v>4245</v>
      </c>
      <c r="F27" s="23">
        <v>1.6720905512077</v>
      </c>
    </row>
    <row r="28" spans="1:6" x14ac:dyDescent="0.2">
      <c r="A28" s="21" t="s">
        <v>150</v>
      </c>
      <c r="B28" s="21" t="s">
        <v>149</v>
      </c>
      <c r="C28" s="21" t="s">
        <v>132</v>
      </c>
      <c r="D28" s="24">
        <v>50000</v>
      </c>
      <c r="E28" s="22">
        <v>4146.0749999999998</v>
      </c>
      <c r="F28" s="23">
        <v>1.63312434207267</v>
      </c>
    </row>
    <row r="29" spans="1:6" x14ac:dyDescent="0.2">
      <c r="A29" s="21" t="s">
        <v>279</v>
      </c>
      <c r="B29" s="21" t="s">
        <v>278</v>
      </c>
      <c r="C29" s="21" t="s">
        <v>116</v>
      </c>
      <c r="D29" s="24">
        <v>1800000</v>
      </c>
      <c r="E29" s="22">
        <v>4062.6</v>
      </c>
      <c r="F29" s="23">
        <v>1.6002438335303699</v>
      </c>
    </row>
    <row r="30" spans="1:6" x14ac:dyDescent="0.2">
      <c r="A30" s="21" t="s">
        <v>104</v>
      </c>
      <c r="B30" s="21" t="s">
        <v>103</v>
      </c>
      <c r="C30" s="21" t="s">
        <v>84</v>
      </c>
      <c r="D30" s="24">
        <v>775000</v>
      </c>
      <c r="E30" s="22">
        <v>4059.0625</v>
      </c>
      <c r="F30" s="23">
        <v>1.59885042473769</v>
      </c>
    </row>
    <row r="31" spans="1:6" x14ac:dyDescent="0.2">
      <c r="A31" s="21" t="s">
        <v>328</v>
      </c>
      <c r="B31" s="21" t="s">
        <v>327</v>
      </c>
      <c r="C31" s="21" t="s">
        <v>113</v>
      </c>
      <c r="D31" s="24">
        <v>250000</v>
      </c>
      <c r="E31" s="22">
        <v>3768.375</v>
      </c>
      <c r="F31" s="23">
        <v>1.4843496421454201</v>
      </c>
    </row>
    <row r="32" spans="1:6" x14ac:dyDescent="0.2">
      <c r="A32" s="21" t="s">
        <v>96</v>
      </c>
      <c r="B32" s="21" t="s">
        <v>95</v>
      </c>
      <c r="C32" s="21" t="s">
        <v>97</v>
      </c>
      <c r="D32" s="24">
        <v>500000</v>
      </c>
      <c r="E32" s="22">
        <v>3745</v>
      </c>
      <c r="F32" s="23">
        <v>1.47514231196062</v>
      </c>
    </row>
    <row r="33" spans="1:6" x14ac:dyDescent="0.2">
      <c r="A33" s="21" t="s">
        <v>139</v>
      </c>
      <c r="B33" s="21" t="s">
        <v>138</v>
      </c>
      <c r="C33" s="21" t="s">
        <v>140</v>
      </c>
      <c r="D33" s="24">
        <v>1250000</v>
      </c>
      <c r="E33" s="22">
        <v>3662.5</v>
      </c>
      <c r="F33" s="23">
        <v>1.44264585248485</v>
      </c>
    </row>
    <row r="34" spans="1:6" x14ac:dyDescent="0.2">
      <c r="A34" s="21" t="s">
        <v>324</v>
      </c>
      <c r="B34" s="21" t="s">
        <v>323</v>
      </c>
      <c r="C34" s="21" t="s">
        <v>89</v>
      </c>
      <c r="D34" s="24">
        <v>112500</v>
      </c>
      <c r="E34" s="22">
        <v>3606.6374999999998</v>
      </c>
      <c r="F34" s="23">
        <v>1.4206418104549701</v>
      </c>
    </row>
    <row r="35" spans="1:6" x14ac:dyDescent="0.2">
      <c r="A35" s="21" t="s">
        <v>639</v>
      </c>
      <c r="B35" s="21" t="s">
        <v>638</v>
      </c>
      <c r="C35" s="21" t="s">
        <v>143</v>
      </c>
      <c r="D35" s="24">
        <v>1075000</v>
      </c>
      <c r="E35" s="22">
        <v>3534.0625</v>
      </c>
      <c r="F35" s="23">
        <v>1.39205477352826</v>
      </c>
    </row>
    <row r="36" spans="1:6" x14ac:dyDescent="0.2">
      <c r="A36" s="21" t="s">
        <v>378</v>
      </c>
      <c r="B36" s="21" t="s">
        <v>377</v>
      </c>
      <c r="C36" s="21" t="s">
        <v>89</v>
      </c>
      <c r="D36" s="24">
        <v>190000</v>
      </c>
      <c r="E36" s="22">
        <v>3411.9250000000002</v>
      </c>
      <c r="F36" s="23">
        <v>1.34394524238618</v>
      </c>
    </row>
    <row r="37" spans="1:6" x14ac:dyDescent="0.2">
      <c r="A37" s="21" t="s">
        <v>641</v>
      </c>
      <c r="B37" s="21" t="s">
        <v>640</v>
      </c>
      <c r="C37" s="21" t="s">
        <v>107</v>
      </c>
      <c r="D37" s="24">
        <v>100000</v>
      </c>
      <c r="E37" s="22">
        <v>3396.1</v>
      </c>
      <c r="F37" s="23">
        <v>1.3377118306140099</v>
      </c>
    </row>
    <row r="38" spans="1:6" x14ac:dyDescent="0.2">
      <c r="A38" s="21" t="s">
        <v>643</v>
      </c>
      <c r="B38" s="21" t="s">
        <v>642</v>
      </c>
      <c r="C38" s="21" t="s">
        <v>113</v>
      </c>
      <c r="D38" s="24">
        <v>350000</v>
      </c>
      <c r="E38" s="22">
        <v>3388.5250000000001</v>
      </c>
      <c r="F38" s="23">
        <v>1.33472806478942</v>
      </c>
    </row>
    <row r="39" spans="1:6" x14ac:dyDescent="0.2">
      <c r="A39" s="21" t="s">
        <v>112</v>
      </c>
      <c r="B39" s="21" t="s">
        <v>111</v>
      </c>
      <c r="C39" s="21" t="s">
        <v>113</v>
      </c>
      <c r="D39" s="24">
        <v>600000</v>
      </c>
      <c r="E39" s="22">
        <v>3269.4</v>
      </c>
      <c r="F39" s="23">
        <v>1.2878051467888001</v>
      </c>
    </row>
    <row r="40" spans="1:6" x14ac:dyDescent="0.2">
      <c r="A40" s="21" t="s">
        <v>575</v>
      </c>
      <c r="B40" s="21" t="s">
        <v>574</v>
      </c>
      <c r="C40" s="21" t="s">
        <v>576</v>
      </c>
      <c r="D40" s="24">
        <v>3100000</v>
      </c>
      <c r="E40" s="22">
        <v>3239.5</v>
      </c>
      <c r="F40" s="23">
        <v>1.27602764208182</v>
      </c>
    </row>
    <row r="41" spans="1:6" x14ac:dyDescent="0.2">
      <c r="A41" s="21" t="s">
        <v>645</v>
      </c>
      <c r="B41" s="21" t="s">
        <v>644</v>
      </c>
      <c r="C41" s="21" t="s">
        <v>183</v>
      </c>
      <c r="D41" s="24">
        <v>75000</v>
      </c>
      <c r="E41" s="22">
        <v>3233.1750000000002</v>
      </c>
      <c r="F41" s="23">
        <v>1.2735362468553499</v>
      </c>
    </row>
    <row r="42" spans="1:6" x14ac:dyDescent="0.2">
      <c r="A42" s="21" t="s">
        <v>647</v>
      </c>
      <c r="B42" s="21" t="s">
        <v>646</v>
      </c>
      <c r="C42" s="21" t="s">
        <v>246</v>
      </c>
      <c r="D42" s="24">
        <v>250000</v>
      </c>
      <c r="E42" s="22">
        <v>3104.125</v>
      </c>
      <c r="F42" s="23">
        <v>1.2227039063056799</v>
      </c>
    </row>
    <row r="43" spans="1:6" x14ac:dyDescent="0.2">
      <c r="A43" s="21" t="s">
        <v>171</v>
      </c>
      <c r="B43" s="21" t="s">
        <v>170</v>
      </c>
      <c r="C43" s="21" t="s">
        <v>107</v>
      </c>
      <c r="D43" s="24">
        <v>200000</v>
      </c>
      <c r="E43" s="22">
        <v>3074.3</v>
      </c>
      <c r="F43" s="23">
        <v>1.21095594383459</v>
      </c>
    </row>
    <row r="44" spans="1:6" x14ac:dyDescent="0.2">
      <c r="A44" s="21" t="s">
        <v>190</v>
      </c>
      <c r="B44" s="21" t="s">
        <v>189</v>
      </c>
      <c r="C44" s="21" t="s">
        <v>140</v>
      </c>
      <c r="D44" s="24">
        <v>350000</v>
      </c>
      <c r="E44" s="22">
        <v>2863.875</v>
      </c>
      <c r="F44" s="23">
        <v>1.12807027734746</v>
      </c>
    </row>
    <row r="45" spans="1:6" x14ac:dyDescent="0.2">
      <c r="A45" s="21" t="s">
        <v>145</v>
      </c>
      <c r="B45" s="21" t="s">
        <v>144</v>
      </c>
      <c r="C45" s="21" t="s">
        <v>122</v>
      </c>
      <c r="D45" s="24">
        <v>650000</v>
      </c>
      <c r="E45" s="22">
        <v>2860.65</v>
      </c>
      <c r="F45" s="23">
        <v>1.12679996120431</v>
      </c>
    </row>
    <row r="46" spans="1:6" x14ac:dyDescent="0.2">
      <c r="A46" s="21" t="s">
        <v>649</v>
      </c>
      <c r="B46" s="21" t="s">
        <v>648</v>
      </c>
      <c r="C46" s="21" t="s">
        <v>174</v>
      </c>
      <c r="D46" s="24">
        <v>1300000</v>
      </c>
      <c r="E46" s="22">
        <v>2730.65</v>
      </c>
      <c r="F46" s="23">
        <v>1.07559341900007</v>
      </c>
    </row>
    <row r="47" spans="1:6" x14ac:dyDescent="0.2">
      <c r="A47" s="21" t="s">
        <v>106</v>
      </c>
      <c r="B47" s="21" t="s">
        <v>105</v>
      </c>
      <c r="C47" s="21" t="s">
        <v>107</v>
      </c>
      <c r="D47" s="24">
        <v>275000</v>
      </c>
      <c r="E47" s="22">
        <v>2703.5250000000001</v>
      </c>
      <c r="F47" s="23">
        <v>1.0649089770209199</v>
      </c>
    </row>
    <row r="48" spans="1:6" x14ac:dyDescent="0.2">
      <c r="A48" s="21" t="s">
        <v>293</v>
      </c>
      <c r="B48" s="21" t="s">
        <v>292</v>
      </c>
      <c r="C48" s="21" t="s">
        <v>294</v>
      </c>
      <c r="D48" s="24">
        <v>650000</v>
      </c>
      <c r="E48" s="22">
        <v>2634.7750000000001</v>
      </c>
      <c r="F48" s="23">
        <v>1.0378285941244401</v>
      </c>
    </row>
    <row r="49" spans="1:6" x14ac:dyDescent="0.2">
      <c r="A49" s="21" t="s">
        <v>622</v>
      </c>
      <c r="B49" s="21" t="s">
        <v>621</v>
      </c>
      <c r="C49" s="21" t="s">
        <v>148</v>
      </c>
      <c r="D49" s="24">
        <v>511553</v>
      </c>
      <c r="E49" s="22">
        <v>2553.6725759999999</v>
      </c>
      <c r="F49" s="23">
        <v>1.0058826349134999</v>
      </c>
    </row>
    <row r="50" spans="1:6" x14ac:dyDescent="0.2">
      <c r="A50" s="21" t="s">
        <v>651</v>
      </c>
      <c r="B50" s="21" t="s">
        <v>650</v>
      </c>
      <c r="C50" s="21" t="s">
        <v>107</v>
      </c>
      <c r="D50" s="24">
        <v>200000</v>
      </c>
      <c r="E50" s="22">
        <v>2536.5</v>
      </c>
      <c r="F50" s="23">
        <v>0.99911841770043097</v>
      </c>
    </row>
    <row r="51" spans="1:6" x14ac:dyDescent="0.2">
      <c r="A51" s="21" t="s">
        <v>131</v>
      </c>
      <c r="B51" s="21" t="s">
        <v>130</v>
      </c>
      <c r="C51" s="21" t="s">
        <v>132</v>
      </c>
      <c r="D51" s="24">
        <v>600000</v>
      </c>
      <c r="E51" s="22">
        <v>2524.8000000000002</v>
      </c>
      <c r="F51" s="23">
        <v>0.99450982890204997</v>
      </c>
    </row>
    <row r="52" spans="1:6" x14ac:dyDescent="0.2">
      <c r="A52" s="21" t="s">
        <v>435</v>
      </c>
      <c r="B52" s="21" t="s">
        <v>434</v>
      </c>
      <c r="C52" s="21" t="s">
        <v>307</v>
      </c>
      <c r="D52" s="24">
        <v>125000</v>
      </c>
      <c r="E52" s="22">
        <v>2303.25</v>
      </c>
      <c r="F52" s="23">
        <v>0.90724206409166896</v>
      </c>
    </row>
    <row r="53" spans="1:6" x14ac:dyDescent="0.2">
      <c r="A53" s="21" t="s">
        <v>124</v>
      </c>
      <c r="B53" s="21" t="s">
        <v>123</v>
      </c>
      <c r="C53" s="21" t="s">
        <v>125</v>
      </c>
      <c r="D53" s="24">
        <v>30000</v>
      </c>
      <c r="E53" s="22">
        <v>2286.645</v>
      </c>
      <c r="F53" s="23">
        <v>0.90070141306627305</v>
      </c>
    </row>
    <row r="54" spans="1:6" x14ac:dyDescent="0.2">
      <c r="A54" s="21" t="s">
        <v>653</v>
      </c>
      <c r="B54" s="21" t="s">
        <v>652</v>
      </c>
      <c r="C54" s="21" t="s">
        <v>246</v>
      </c>
      <c r="D54" s="24">
        <v>109078</v>
      </c>
      <c r="E54" s="22">
        <v>2128.6026310000002</v>
      </c>
      <c r="F54" s="23">
        <v>0.838449080464299</v>
      </c>
    </row>
    <row r="55" spans="1:6" x14ac:dyDescent="0.2">
      <c r="A55" s="21" t="s">
        <v>147</v>
      </c>
      <c r="B55" s="21" t="s">
        <v>146</v>
      </c>
      <c r="C55" s="21" t="s">
        <v>148</v>
      </c>
      <c r="D55" s="24">
        <v>475000</v>
      </c>
      <c r="E55" s="22">
        <v>2069.5749999999998</v>
      </c>
      <c r="F55" s="23">
        <v>0.815198304479547</v>
      </c>
    </row>
    <row r="56" spans="1:6" x14ac:dyDescent="0.2">
      <c r="A56" s="21" t="s">
        <v>655</v>
      </c>
      <c r="B56" s="21" t="s">
        <v>654</v>
      </c>
      <c r="C56" s="21" t="s">
        <v>107</v>
      </c>
      <c r="D56" s="24">
        <v>700000</v>
      </c>
      <c r="E56" s="22">
        <v>2050.65</v>
      </c>
      <c r="F56" s="23">
        <v>0.80774381362404502</v>
      </c>
    </row>
    <row r="57" spans="1:6" x14ac:dyDescent="0.2">
      <c r="A57" s="21" t="s">
        <v>628</v>
      </c>
      <c r="B57" s="21" t="s">
        <v>627</v>
      </c>
      <c r="C57" s="21" t="s">
        <v>442</v>
      </c>
      <c r="D57" s="24">
        <v>400000</v>
      </c>
      <c r="E57" s="22">
        <v>1919.2</v>
      </c>
      <c r="F57" s="23">
        <v>0.75596612152598797</v>
      </c>
    </row>
    <row r="58" spans="1:6" x14ac:dyDescent="0.2">
      <c r="A58" s="21" t="s">
        <v>657</v>
      </c>
      <c r="B58" s="21" t="s">
        <v>656</v>
      </c>
      <c r="C58" s="21" t="s">
        <v>148</v>
      </c>
      <c r="D58" s="24">
        <v>175000</v>
      </c>
      <c r="E58" s="22">
        <v>1871.625</v>
      </c>
      <c r="F58" s="23">
        <v>0.73722649656162798</v>
      </c>
    </row>
    <row r="59" spans="1:6" x14ac:dyDescent="0.2">
      <c r="A59" s="21" t="s">
        <v>659</v>
      </c>
      <c r="B59" s="21" t="s">
        <v>658</v>
      </c>
      <c r="C59" s="21" t="s">
        <v>148</v>
      </c>
      <c r="D59" s="24">
        <v>167360</v>
      </c>
      <c r="E59" s="22">
        <v>1842.80096</v>
      </c>
      <c r="F59" s="23">
        <v>0.72587280870965298</v>
      </c>
    </row>
    <row r="60" spans="1:6" x14ac:dyDescent="0.2">
      <c r="A60" s="21" t="s">
        <v>661</v>
      </c>
      <c r="B60" s="21" t="s">
        <v>660</v>
      </c>
      <c r="C60" s="21" t="s">
        <v>143</v>
      </c>
      <c r="D60" s="24">
        <v>145000</v>
      </c>
      <c r="E60" s="22">
        <v>1836.425</v>
      </c>
      <c r="F60" s="23">
        <v>0.72336134051863399</v>
      </c>
    </row>
    <row r="61" spans="1:6" x14ac:dyDescent="0.2">
      <c r="A61" s="21" t="s">
        <v>180</v>
      </c>
      <c r="B61" s="21" t="s">
        <v>179</v>
      </c>
      <c r="C61" s="21" t="s">
        <v>107</v>
      </c>
      <c r="D61" s="24">
        <v>200000</v>
      </c>
      <c r="E61" s="22">
        <v>1801</v>
      </c>
      <c r="F61" s="23">
        <v>0.70940755776797804</v>
      </c>
    </row>
    <row r="62" spans="1:6" x14ac:dyDescent="0.2">
      <c r="A62" s="21" t="s">
        <v>154</v>
      </c>
      <c r="B62" s="21" t="s">
        <v>153</v>
      </c>
      <c r="C62" s="21" t="s">
        <v>155</v>
      </c>
      <c r="D62" s="24">
        <v>800000</v>
      </c>
      <c r="E62" s="22">
        <v>1714.8</v>
      </c>
      <c r="F62" s="23">
        <v>0.67545368132178196</v>
      </c>
    </row>
    <row r="63" spans="1:6" x14ac:dyDescent="0.2">
      <c r="A63" s="21" t="s">
        <v>551</v>
      </c>
      <c r="B63" s="21" t="s">
        <v>550</v>
      </c>
      <c r="C63" s="21" t="s">
        <v>110</v>
      </c>
      <c r="D63" s="24">
        <v>100000</v>
      </c>
      <c r="E63" s="22">
        <v>1629.6</v>
      </c>
      <c r="F63" s="23">
        <v>0.64189370135407997</v>
      </c>
    </row>
    <row r="64" spans="1:6" x14ac:dyDescent="0.2">
      <c r="A64" s="21" t="s">
        <v>620</v>
      </c>
      <c r="B64" s="21" t="s">
        <v>619</v>
      </c>
      <c r="C64" s="21" t="s">
        <v>302</v>
      </c>
      <c r="D64" s="24">
        <v>80000</v>
      </c>
      <c r="E64" s="22">
        <v>1528.52</v>
      </c>
      <c r="F64" s="23">
        <v>0.60207864530789001</v>
      </c>
    </row>
    <row r="65" spans="1:8" x14ac:dyDescent="0.2">
      <c r="A65" s="21" t="s">
        <v>142</v>
      </c>
      <c r="B65" s="21" t="s">
        <v>141</v>
      </c>
      <c r="C65" s="21" t="s">
        <v>143</v>
      </c>
      <c r="D65" s="24">
        <v>200000</v>
      </c>
      <c r="E65" s="22">
        <v>1480.4</v>
      </c>
      <c r="F65" s="23">
        <v>0.58312434676275104</v>
      </c>
    </row>
    <row r="66" spans="1:8" x14ac:dyDescent="0.2">
      <c r="A66" s="21" t="s">
        <v>267</v>
      </c>
      <c r="B66" s="21" t="s">
        <v>266</v>
      </c>
      <c r="C66" s="21" t="s">
        <v>132</v>
      </c>
      <c r="D66" s="24">
        <v>600000</v>
      </c>
      <c r="E66" s="22">
        <v>1252.5</v>
      </c>
      <c r="F66" s="23">
        <v>0.49335533931393299</v>
      </c>
    </row>
    <row r="67" spans="1:8" x14ac:dyDescent="0.2">
      <c r="A67" s="21" t="s">
        <v>376</v>
      </c>
      <c r="B67" s="21" t="s">
        <v>375</v>
      </c>
      <c r="C67" s="21" t="s">
        <v>160</v>
      </c>
      <c r="D67" s="24">
        <v>175000</v>
      </c>
      <c r="E67" s="22">
        <v>1114.4000000000001</v>
      </c>
      <c r="F67" s="23">
        <v>0.43895823563388903</v>
      </c>
    </row>
    <row r="68" spans="1:8" x14ac:dyDescent="0.2">
      <c r="A68" s="21" t="s">
        <v>488</v>
      </c>
      <c r="B68" s="21" t="s">
        <v>487</v>
      </c>
      <c r="C68" s="21" t="s">
        <v>143</v>
      </c>
      <c r="D68" s="24">
        <v>140000</v>
      </c>
      <c r="E68" s="22">
        <v>1065.82</v>
      </c>
      <c r="F68" s="23">
        <v>0.419822744708643</v>
      </c>
    </row>
    <row r="69" spans="1:8" x14ac:dyDescent="0.2">
      <c r="A69" s="21" t="s">
        <v>624</v>
      </c>
      <c r="B69" s="21" t="s">
        <v>623</v>
      </c>
      <c r="C69" s="21" t="s">
        <v>246</v>
      </c>
      <c r="D69" s="24">
        <v>679076</v>
      </c>
      <c r="E69" s="22">
        <v>455.65999599999998</v>
      </c>
      <c r="F69" s="23">
        <v>0.17948286781506201</v>
      </c>
    </row>
    <row r="70" spans="1:8" x14ac:dyDescent="0.2">
      <c r="A70" s="20" t="s">
        <v>26</v>
      </c>
      <c r="B70" s="20"/>
      <c r="C70" s="20"/>
      <c r="D70" s="20"/>
      <c r="E70" s="25">
        <f>SUM(E7:E69)</f>
        <v>243441.38138599991</v>
      </c>
      <c r="F70" s="26">
        <f>SUM(F7:F69)</f>
        <v>95.890702847698634</v>
      </c>
      <c r="G70" s="14"/>
      <c r="H70" s="14"/>
    </row>
    <row r="71" spans="1:8" x14ac:dyDescent="0.2">
      <c r="A71" s="21"/>
      <c r="B71" s="21"/>
      <c r="C71" s="21"/>
      <c r="D71" s="21"/>
      <c r="E71" s="22"/>
      <c r="F71" s="23"/>
    </row>
    <row r="72" spans="1:8" x14ac:dyDescent="0.2">
      <c r="A72" s="20" t="s">
        <v>208</v>
      </c>
      <c r="B72" s="21"/>
      <c r="C72" s="21"/>
      <c r="D72" s="21"/>
      <c r="E72" s="22"/>
      <c r="F72" s="23"/>
    </row>
    <row r="73" spans="1:8" x14ac:dyDescent="0.2">
      <c r="A73" s="21" t="s">
        <v>402</v>
      </c>
      <c r="B73" s="21" t="s">
        <v>401</v>
      </c>
      <c r="C73" s="21" t="s">
        <v>199</v>
      </c>
      <c r="D73" s="24">
        <v>125000</v>
      </c>
      <c r="E73" s="22">
        <v>1514.5073629999999</v>
      </c>
      <c r="F73" s="23">
        <v>0.59655911693917296</v>
      </c>
    </row>
    <row r="74" spans="1:8" x14ac:dyDescent="0.2">
      <c r="A74" s="21" t="s">
        <v>210</v>
      </c>
      <c r="B74" s="21" t="s">
        <v>209</v>
      </c>
      <c r="C74" s="21" t="s">
        <v>199</v>
      </c>
      <c r="D74" s="24">
        <v>25000</v>
      </c>
      <c r="E74" s="22">
        <v>1229.073071</v>
      </c>
      <c r="F74" s="23">
        <v>0.48412755447889999</v>
      </c>
    </row>
    <row r="75" spans="1:8" x14ac:dyDescent="0.2">
      <c r="A75" s="20" t="s">
        <v>26</v>
      </c>
      <c r="B75" s="20"/>
      <c r="C75" s="20"/>
      <c r="D75" s="20"/>
      <c r="E75" s="25">
        <f>SUM(E72:E74)</f>
        <v>2743.580434</v>
      </c>
      <c r="F75" s="26">
        <f>SUM(F72:F74)</f>
        <v>1.080686671418073</v>
      </c>
      <c r="G75" s="14"/>
      <c r="H75" s="14"/>
    </row>
    <row r="76" spans="1:8" x14ac:dyDescent="0.2">
      <c r="A76" s="21"/>
      <c r="B76" s="21"/>
      <c r="C76" s="21"/>
      <c r="D76" s="21"/>
      <c r="E76" s="22"/>
      <c r="F76" s="23"/>
    </row>
    <row r="77" spans="1:8" x14ac:dyDescent="0.2">
      <c r="A77" s="20" t="s">
        <v>29</v>
      </c>
      <c r="B77" s="20"/>
      <c r="C77" s="20"/>
      <c r="D77" s="20"/>
      <c r="E77" s="25">
        <f>E70+E75</f>
        <v>246184.96181999991</v>
      </c>
      <c r="F77" s="26">
        <f>F70+F75</f>
        <v>96.971389519116713</v>
      </c>
      <c r="G77" s="14"/>
      <c r="H77" s="14"/>
    </row>
    <row r="78" spans="1:8" x14ac:dyDescent="0.2">
      <c r="A78" s="20"/>
      <c r="B78" s="20"/>
      <c r="C78" s="20"/>
      <c r="D78" s="20"/>
      <c r="E78" s="25"/>
      <c r="F78" s="26"/>
      <c r="G78" s="14"/>
      <c r="H78" s="14"/>
    </row>
    <row r="79" spans="1:8" x14ac:dyDescent="0.2">
      <c r="A79" s="20" t="s">
        <v>31</v>
      </c>
      <c r="B79" s="20"/>
      <c r="C79" s="20"/>
      <c r="D79" s="20"/>
      <c r="E79" s="25">
        <f>E81-(E70+E75)</f>
        <v>7688.8488378000911</v>
      </c>
      <c r="F79" s="26">
        <f>F81-(F70+F75)</f>
        <v>3.0286104808832874</v>
      </c>
      <c r="G79" s="14"/>
      <c r="H79" s="14"/>
    </row>
    <row r="80" spans="1:8" x14ac:dyDescent="0.2">
      <c r="A80" s="20"/>
      <c r="B80" s="20"/>
      <c r="C80" s="20"/>
      <c r="D80" s="20"/>
      <c r="E80" s="25"/>
      <c r="F80" s="26"/>
      <c r="G80" s="14"/>
      <c r="H80" s="14"/>
    </row>
    <row r="81" spans="1:8" x14ac:dyDescent="0.2">
      <c r="A81" s="27" t="s">
        <v>30</v>
      </c>
      <c r="B81" s="27"/>
      <c r="C81" s="27"/>
      <c r="D81" s="27"/>
      <c r="E81" s="28">
        <v>253873.8106578</v>
      </c>
      <c r="F81" s="29">
        <v>100</v>
      </c>
      <c r="G81" s="14"/>
      <c r="H81" s="14"/>
    </row>
    <row r="83" spans="1:8" x14ac:dyDescent="0.2">
      <c r="A83" s="14" t="s">
        <v>34</v>
      </c>
    </row>
    <row r="84" spans="1:8" x14ac:dyDescent="0.2">
      <c r="A84" s="14" t="s">
        <v>35</v>
      </c>
    </row>
    <row r="85" spans="1:8" x14ac:dyDescent="0.2">
      <c r="A85" s="14" t="s">
        <v>36</v>
      </c>
      <c r="B85" s="14"/>
      <c r="C85" s="30" t="s">
        <v>38</v>
      </c>
      <c r="D85" s="14" t="s">
        <v>37</v>
      </c>
    </row>
    <row r="86" spans="1:8" x14ac:dyDescent="0.2">
      <c r="A86" s="7" t="s">
        <v>70</v>
      </c>
      <c r="C86" s="31">
        <v>119.6391</v>
      </c>
      <c r="D86" s="31">
        <v>116.261</v>
      </c>
    </row>
    <row r="87" spans="1:8" x14ac:dyDescent="0.2">
      <c r="A87" s="7" t="s">
        <v>72</v>
      </c>
      <c r="C87" s="31">
        <v>17.618200000000002</v>
      </c>
      <c r="D87" s="31">
        <v>17.120799999999999</v>
      </c>
    </row>
    <row r="88" spans="1:8" x14ac:dyDescent="0.2">
      <c r="A88" s="7" t="s">
        <v>71</v>
      </c>
      <c r="C88" s="31">
        <v>128.71420000000001</v>
      </c>
      <c r="D88" s="31">
        <v>125.52760000000001</v>
      </c>
    </row>
    <row r="89" spans="1:8" x14ac:dyDescent="0.2">
      <c r="A89" s="7" t="s">
        <v>73</v>
      </c>
      <c r="C89" s="31">
        <v>19.743200000000002</v>
      </c>
      <c r="D89" s="31">
        <v>19.251799999999999</v>
      </c>
    </row>
    <row r="91" spans="1:8" x14ac:dyDescent="0.2">
      <c r="A91" s="7" t="s">
        <v>39</v>
      </c>
    </row>
    <row r="93" spans="1:8" x14ac:dyDescent="0.2">
      <c r="A93" s="14" t="s">
        <v>40</v>
      </c>
      <c r="D93" s="30" t="s">
        <v>41</v>
      </c>
    </row>
    <row r="95" spans="1:8" x14ac:dyDescent="0.2">
      <c r="A95" s="14" t="s">
        <v>241</v>
      </c>
      <c r="D95" s="49">
        <v>0.33937702430591199</v>
      </c>
    </row>
    <row r="97" spans="1:1" x14ac:dyDescent="0.2">
      <c r="A97" s="14" t="s">
        <v>780</v>
      </c>
    </row>
    <row r="98" spans="1:1" x14ac:dyDescent="0.2">
      <c r="A98" s="50"/>
    </row>
    <row r="99" spans="1:1" x14ac:dyDescent="0.2">
      <c r="A99" s="51" t="s">
        <v>775</v>
      </c>
    </row>
    <row r="100" spans="1:1" x14ac:dyDescent="0.2">
      <c r="A100" s="52"/>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1" t="s">
        <v>789</v>
      </c>
    </row>
    <row r="114" spans="1:1" x14ac:dyDescent="0.2">
      <c r="A114" s="53"/>
    </row>
    <row r="115" spans="1:1" x14ac:dyDescent="0.2">
      <c r="A115" s="51" t="s">
        <v>776</v>
      </c>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sheetData>
  <mergeCells count="1">
    <mergeCell ref="A1:F1"/>
  </mergeCells>
  <conditionalFormatting sqref="F2:F3 F5:F96">
    <cfRule type="cellIs" dxfId="42" priority="2" stopIfTrue="1" operator="between">
      <formula>0.009</formula>
      <formula>-0.009</formula>
    </cfRule>
  </conditionalFormatting>
  <conditionalFormatting sqref="F97:F229">
    <cfRule type="cellIs" dxfId="41" priority="1" stopIfTrue="1" operator="between">
      <formula>0.009</formula>
      <formula>-0.009</formula>
    </cfRule>
  </conditionalFormatting>
  <hyperlinks>
    <hyperlink ref="A98"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scale="47" orientation="portrait" r:id="rId2"/>
  <headerFooter>
    <oddFooter>&amp;C&amp;1#&amp;"Calibri"&amp;10&amp;K000000PUBLIC</oddFooter>
    <evenFooter>&amp;LPUBLIC</evenFooter>
    <firstFooter>&amp;LPUBLIC</firstFooter>
  </headerFooter>
  <rowBreaks count="1" manualBreakCount="1">
    <brk id="130" max="7" man="1"/>
  </rowBreaks>
  <colBreaks count="1" manualBreakCount="1">
    <brk id="7" max="1048575" man="1"/>
  </col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10"/>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4.28515625" style="7" bestFit="1" customWidth="1"/>
    <col min="3" max="3" width="25.57031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19</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6900000</v>
      </c>
      <c r="E7" s="22">
        <v>60530.25</v>
      </c>
      <c r="F7" s="23">
        <v>9.7833470115451604</v>
      </c>
    </row>
    <row r="8" spans="1:6" x14ac:dyDescent="0.2">
      <c r="A8" s="21" t="s">
        <v>83</v>
      </c>
      <c r="B8" s="21" t="s">
        <v>82</v>
      </c>
      <c r="C8" s="21" t="s">
        <v>84</v>
      </c>
      <c r="D8" s="24">
        <v>3350000</v>
      </c>
      <c r="E8" s="22">
        <v>53919.925000000003</v>
      </c>
      <c r="F8" s="23">
        <v>8.7149373596092694</v>
      </c>
    </row>
    <row r="9" spans="1:6" x14ac:dyDescent="0.2">
      <c r="A9" s="21" t="s">
        <v>99</v>
      </c>
      <c r="B9" s="21" t="s">
        <v>98</v>
      </c>
      <c r="C9" s="21" t="s">
        <v>100</v>
      </c>
      <c r="D9" s="24">
        <v>1700000</v>
      </c>
      <c r="E9" s="22">
        <v>39627.85</v>
      </c>
      <c r="F9" s="23">
        <v>6.4049464172287296</v>
      </c>
    </row>
    <row r="10" spans="1:6" x14ac:dyDescent="0.2">
      <c r="A10" s="21" t="s">
        <v>88</v>
      </c>
      <c r="B10" s="21" t="s">
        <v>87</v>
      </c>
      <c r="C10" s="21" t="s">
        <v>89</v>
      </c>
      <c r="D10" s="24">
        <v>2725000</v>
      </c>
      <c r="E10" s="22">
        <v>38911.637499999997</v>
      </c>
      <c r="F10" s="23">
        <v>6.2891868520277603</v>
      </c>
    </row>
    <row r="11" spans="1:6" x14ac:dyDescent="0.2">
      <c r="A11" s="21" t="s">
        <v>269</v>
      </c>
      <c r="B11" s="21" t="s">
        <v>268</v>
      </c>
      <c r="C11" s="21" t="s">
        <v>143</v>
      </c>
      <c r="D11" s="24">
        <v>1185000</v>
      </c>
      <c r="E11" s="22">
        <v>31112.174999999999</v>
      </c>
      <c r="F11" s="23">
        <v>5.0285799960997997</v>
      </c>
    </row>
    <row r="12" spans="1:6" x14ac:dyDescent="0.2">
      <c r="A12" s="21" t="s">
        <v>222</v>
      </c>
      <c r="B12" s="21" t="s">
        <v>221</v>
      </c>
      <c r="C12" s="21" t="s">
        <v>84</v>
      </c>
      <c r="D12" s="24">
        <v>1440000</v>
      </c>
      <c r="E12" s="22">
        <v>24953.040000000001</v>
      </c>
      <c r="F12" s="23">
        <v>4.0330950113863198</v>
      </c>
    </row>
    <row r="13" spans="1:6" x14ac:dyDescent="0.2">
      <c r="A13" s="21" t="s">
        <v>91</v>
      </c>
      <c r="B13" s="21" t="s">
        <v>90</v>
      </c>
      <c r="C13" s="21" t="s">
        <v>92</v>
      </c>
      <c r="D13" s="24">
        <v>1050000</v>
      </c>
      <c r="E13" s="22">
        <v>22724.1</v>
      </c>
      <c r="F13" s="23">
        <v>3.67283723138519</v>
      </c>
    </row>
    <row r="14" spans="1:6" x14ac:dyDescent="0.2">
      <c r="A14" s="21" t="s">
        <v>102</v>
      </c>
      <c r="B14" s="21" t="s">
        <v>101</v>
      </c>
      <c r="C14" s="21" t="s">
        <v>89</v>
      </c>
      <c r="D14" s="24">
        <v>1800000</v>
      </c>
      <c r="E14" s="22">
        <v>19534.5</v>
      </c>
      <c r="F14" s="23">
        <v>3.1573104719876199</v>
      </c>
    </row>
    <row r="15" spans="1:6" x14ac:dyDescent="0.2">
      <c r="A15" s="21" t="s">
        <v>215</v>
      </c>
      <c r="B15" s="21" t="s">
        <v>214</v>
      </c>
      <c r="C15" s="21" t="s">
        <v>216</v>
      </c>
      <c r="D15" s="24">
        <v>700000</v>
      </c>
      <c r="E15" s="22">
        <v>17922.45</v>
      </c>
      <c r="F15" s="23">
        <v>2.8967590196152702</v>
      </c>
    </row>
    <row r="16" spans="1:6" x14ac:dyDescent="0.2">
      <c r="A16" s="21" t="s">
        <v>279</v>
      </c>
      <c r="B16" s="21" t="s">
        <v>278</v>
      </c>
      <c r="C16" s="21" t="s">
        <v>116</v>
      </c>
      <c r="D16" s="24">
        <v>7000000</v>
      </c>
      <c r="E16" s="22">
        <v>15799</v>
      </c>
      <c r="F16" s="23">
        <v>2.5535513141842601</v>
      </c>
    </row>
    <row r="17" spans="1:6" x14ac:dyDescent="0.2">
      <c r="A17" s="21" t="s">
        <v>150</v>
      </c>
      <c r="B17" s="21" t="s">
        <v>149</v>
      </c>
      <c r="C17" s="21" t="s">
        <v>132</v>
      </c>
      <c r="D17" s="24">
        <v>190000</v>
      </c>
      <c r="E17" s="22">
        <v>15755.084999999999</v>
      </c>
      <c r="F17" s="23">
        <v>2.54645344685327</v>
      </c>
    </row>
    <row r="18" spans="1:6" x14ac:dyDescent="0.2">
      <c r="A18" s="21" t="s">
        <v>104</v>
      </c>
      <c r="B18" s="21" t="s">
        <v>103</v>
      </c>
      <c r="C18" s="21" t="s">
        <v>84</v>
      </c>
      <c r="D18" s="24">
        <v>3000000</v>
      </c>
      <c r="E18" s="22">
        <v>15712.5</v>
      </c>
      <c r="F18" s="23">
        <v>2.5395705439660898</v>
      </c>
    </row>
    <row r="19" spans="1:6" x14ac:dyDescent="0.2">
      <c r="A19" s="21" t="s">
        <v>96</v>
      </c>
      <c r="B19" s="21" t="s">
        <v>95</v>
      </c>
      <c r="C19" s="21" t="s">
        <v>97</v>
      </c>
      <c r="D19" s="24">
        <v>2000000</v>
      </c>
      <c r="E19" s="22">
        <v>14980</v>
      </c>
      <c r="F19" s="23">
        <v>2.42117847246536</v>
      </c>
    </row>
    <row r="20" spans="1:6" x14ac:dyDescent="0.2">
      <c r="A20" s="21" t="s">
        <v>324</v>
      </c>
      <c r="B20" s="21" t="s">
        <v>323</v>
      </c>
      <c r="C20" s="21" t="s">
        <v>89</v>
      </c>
      <c r="D20" s="24">
        <v>450000</v>
      </c>
      <c r="E20" s="22">
        <v>14426.55</v>
      </c>
      <c r="F20" s="23">
        <v>2.3317257871792498</v>
      </c>
    </row>
    <row r="21" spans="1:6" x14ac:dyDescent="0.2">
      <c r="A21" s="21" t="s">
        <v>131</v>
      </c>
      <c r="B21" s="21" t="s">
        <v>130</v>
      </c>
      <c r="C21" s="21" t="s">
        <v>132</v>
      </c>
      <c r="D21" s="24">
        <v>3250000</v>
      </c>
      <c r="E21" s="22">
        <v>13676</v>
      </c>
      <c r="F21" s="23">
        <v>2.2104163410838602</v>
      </c>
    </row>
    <row r="22" spans="1:6" x14ac:dyDescent="0.2">
      <c r="A22" s="21" t="s">
        <v>643</v>
      </c>
      <c r="B22" s="21" t="s">
        <v>642</v>
      </c>
      <c r="C22" s="21" t="s">
        <v>113</v>
      </c>
      <c r="D22" s="24">
        <v>1400000</v>
      </c>
      <c r="E22" s="22">
        <v>13554.1</v>
      </c>
      <c r="F22" s="23">
        <v>2.1907139608573298</v>
      </c>
    </row>
    <row r="23" spans="1:6" x14ac:dyDescent="0.2">
      <c r="A23" s="21" t="s">
        <v>112</v>
      </c>
      <c r="B23" s="21" t="s">
        <v>111</v>
      </c>
      <c r="C23" s="21" t="s">
        <v>113</v>
      </c>
      <c r="D23" s="24">
        <v>2350000</v>
      </c>
      <c r="E23" s="22">
        <v>12805.15</v>
      </c>
      <c r="F23" s="23">
        <v>2.0696631186041299</v>
      </c>
    </row>
    <row r="24" spans="1:6" x14ac:dyDescent="0.2">
      <c r="A24" s="21" t="s">
        <v>106</v>
      </c>
      <c r="B24" s="21" t="s">
        <v>105</v>
      </c>
      <c r="C24" s="21" t="s">
        <v>107</v>
      </c>
      <c r="D24" s="24">
        <v>1100000</v>
      </c>
      <c r="E24" s="22">
        <v>10814.1</v>
      </c>
      <c r="F24" s="23">
        <v>1.747854881114</v>
      </c>
    </row>
    <row r="25" spans="1:6" x14ac:dyDescent="0.2">
      <c r="A25" s="21" t="s">
        <v>124</v>
      </c>
      <c r="B25" s="21" t="s">
        <v>123</v>
      </c>
      <c r="C25" s="21" t="s">
        <v>125</v>
      </c>
      <c r="D25" s="24">
        <v>125000</v>
      </c>
      <c r="E25" s="22">
        <v>9527.6875</v>
      </c>
      <c r="F25" s="23">
        <v>1.53993537165403</v>
      </c>
    </row>
    <row r="26" spans="1:6" x14ac:dyDescent="0.2">
      <c r="A26" s="21" t="s">
        <v>157</v>
      </c>
      <c r="B26" s="21" t="s">
        <v>156</v>
      </c>
      <c r="C26" s="21" t="s">
        <v>155</v>
      </c>
      <c r="D26" s="24">
        <v>18500000</v>
      </c>
      <c r="E26" s="22">
        <v>9435</v>
      </c>
      <c r="F26" s="23">
        <v>1.5249545318899</v>
      </c>
    </row>
    <row r="27" spans="1:6" x14ac:dyDescent="0.2">
      <c r="A27" s="21" t="s">
        <v>575</v>
      </c>
      <c r="B27" s="21" t="s">
        <v>574</v>
      </c>
      <c r="C27" s="21" t="s">
        <v>576</v>
      </c>
      <c r="D27" s="24">
        <v>9000000</v>
      </c>
      <c r="E27" s="22">
        <v>9405</v>
      </c>
      <c r="F27" s="23">
        <v>1.5201057098489099</v>
      </c>
    </row>
    <row r="28" spans="1:6" x14ac:dyDescent="0.2">
      <c r="A28" s="21" t="s">
        <v>293</v>
      </c>
      <c r="B28" s="21" t="s">
        <v>292</v>
      </c>
      <c r="C28" s="21" t="s">
        <v>294</v>
      </c>
      <c r="D28" s="24">
        <v>2300000</v>
      </c>
      <c r="E28" s="22">
        <v>9323.0499999999993</v>
      </c>
      <c r="F28" s="23">
        <v>1.5068603443069599</v>
      </c>
    </row>
    <row r="29" spans="1:6" x14ac:dyDescent="0.2">
      <c r="A29" s="21" t="s">
        <v>622</v>
      </c>
      <c r="B29" s="21" t="s">
        <v>621</v>
      </c>
      <c r="C29" s="21" t="s">
        <v>148</v>
      </c>
      <c r="D29" s="24">
        <v>1846213</v>
      </c>
      <c r="E29" s="22">
        <v>9216.2952960000002</v>
      </c>
      <c r="F29" s="23">
        <v>1.4896058589158201</v>
      </c>
    </row>
    <row r="30" spans="1:6" x14ac:dyDescent="0.2">
      <c r="A30" s="21" t="s">
        <v>645</v>
      </c>
      <c r="B30" s="21" t="s">
        <v>644</v>
      </c>
      <c r="C30" s="21" t="s">
        <v>183</v>
      </c>
      <c r="D30" s="24">
        <v>200000</v>
      </c>
      <c r="E30" s="22">
        <v>8621.7999999999993</v>
      </c>
      <c r="F30" s="23">
        <v>1.39351912909892</v>
      </c>
    </row>
    <row r="31" spans="1:6" x14ac:dyDescent="0.2">
      <c r="A31" s="21" t="s">
        <v>194</v>
      </c>
      <c r="B31" s="21" t="s">
        <v>193</v>
      </c>
      <c r="C31" s="21" t="s">
        <v>135</v>
      </c>
      <c r="D31" s="24">
        <v>600000</v>
      </c>
      <c r="E31" s="22">
        <v>8546.7000000000007</v>
      </c>
      <c r="F31" s="23">
        <v>1.38138091125632</v>
      </c>
    </row>
    <row r="32" spans="1:6" x14ac:dyDescent="0.2">
      <c r="A32" s="21" t="s">
        <v>147</v>
      </c>
      <c r="B32" s="21" t="s">
        <v>146</v>
      </c>
      <c r="C32" s="21" t="s">
        <v>148</v>
      </c>
      <c r="D32" s="24">
        <v>1850000</v>
      </c>
      <c r="E32" s="22">
        <v>8060.45</v>
      </c>
      <c r="F32" s="23">
        <v>1.3027895873420201</v>
      </c>
    </row>
    <row r="33" spans="1:6" x14ac:dyDescent="0.2">
      <c r="A33" s="21" t="s">
        <v>171</v>
      </c>
      <c r="B33" s="21" t="s">
        <v>170</v>
      </c>
      <c r="C33" s="21" t="s">
        <v>107</v>
      </c>
      <c r="D33" s="24">
        <v>511939</v>
      </c>
      <c r="E33" s="22">
        <v>7869.2703389999997</v>
      </c>
      <c r="F33" s="23">
        <v>1.27188971554052</v>
      </c>
    </row>
    <row r="34" spans="1:6" x14ac:dyDescent="0.2">
      <c r="A34" s="21" t="s">
        <v>659</v>
      </c>
      <c r="B34" s="21" t="s">
        <v>658</v>
      </c>
      <c r="C34" s="21" t="s">
        <v>148</v>
      </c>
      <c r="D34" s="24">
        <v>700000</v>
      </c>
      <c r="E34" s="22">
        <v>7707.7</v>
      </c>
      <c r="F34" s="23">
        <v>1.2457755215101001</v>
      </c>
    </row>
    <row r="35" spans="1:6" x14ac:dyDescent="0.2">
      <c r="A35" s="21" t="s">
        <v>628</v>
      </c>
      <c r="B35" s="21" t="s">
        <v>627</v>
      </c>
      <c r="C35" s="21" t="s">
        <v>442</v>
      </c>
      <c r="D35" s="24">
        <v>1600000</v>
      </c>
      <c r="E35" s="22">
        <v>7676.8</v>
      </c>
      <c r="F35" s="23">
        <v>1.2407812348078799</v>
      </c>
    </row>
    <row r="36" spans="1:6" x14ac:dyDescent="0.2">
      <c r="A36" s="21" t="s">
        <v>661</v>
      </c>
      <c r="B36" s="21" t="s">
        <v>660</v>
      </c>
      <c r="C36" s="21" t="s">
        <v>143</v>
      </c>
      <c r="D36" s="24">
        <v>600000</v>
      </c>
      <c r="E36" s="22">
        <v>7599</v>
      </c>
      <c r="F36" s="23">
        <v>1.22820662298159</v>
      </c>
    </row>
    <row r="37" spans="1:6" x14ac:dyDescent="0.2">
      <c r="A37" s="21" t="s">
        <v>301</v>
      </c>
      <c r="B37" s="21" t="s">
        <v>300</v>
      </c>
      <c r="C37" s="21" t="s">
        <v>302</v>
      </c>
      <c r="D37" s="24">
        <v>2100000</v>
      </c>
      <c r="E37" s="22">
        <v>6964.65</v>
      </c>
      <c r="F37" s="23">
        <v>1.1256782809249599</v>
      </c>
    </row>
    <row r="38" spans="1:6" x14ac:dyDescent="0.2">
      <c r="A38" s="21" t="s">
        <v>180</v>
      </c>
      <c r="B38" s="21" t="s">
        <v>179</v>
      </c>
      <c r="C38" s="21" t="s">
        <v>107</v>
      </c>
      <c r="D38" s="24">
        <v>750000</v>
      </c>
      <c r="E38" s="22">
        <v>6753.75</v>
      </c>
      <c r="F38" s="23">
        <v>1.0915910619768301</v>
      </c>
    </row>
    <row r="39" spans="1:6" x14ac:dyDescent="0.2">
      <c r="A39" s="21" t="s">
        <v>620</v>
      </c>
      <c r="B39" s="21" t="s">
        <v>619</v>
      </c>
      <c r="C39" s="21" t="s">
        <v>302</v>
      </c>
      <c r="D39" s="24">
        <v>315000</v>
      </c>
      <c r="E39" s="22">
        <v>6018.5474999999997</v>
      </c>
      <c r="F39" s="23">
        <v>0.97276219242391304</v>
      </c>
    </row>
    <row r="40" spans="1:6" x14ac:dyDescent="0.2">
      <c r="A40" s="21" t="s">
        <v>142</v>
      </c>
      <c r="B40" s="21" t="s">
        <v>141</v>
      </c>
      <c r="C40" s="21" t="s">
        <v>143</v>
      </c>
      <c r="D40" s="24">
        <v>800000</v>
      </c>
      <c r="E40" s="22">
        <v>5921.6</v>
      </c>
      <c r="F40" s="23">
        <v>0.95709281992996498</v>
      </c>
    </row>
    <row r="41" spans="1:6" x14ac:dyDescent="0.2">
      <c r="A41" s="21" t="s">
        <v>159</v>
      </c>
      <c r="B41" s="21" t="s">
        <v>158</v>
      </c>
      <c r="C41" s="21" t="s">
        <v>160</v>
      </c>
      <c r="D41" s="24">
        <v>900000</v>
      </c>
      <c r="E41" s="22">
        <v>5750.1</v>
      </c>
      <c r="F41" s="23">
        <v>0.92937372059566603</v>
      </c>
    </row>
    <row r="42" spans="1:6" x14ac:dyDescent="0.2">
      <c r="A42" s="21" t="s">
        <v>589</v>
      </c>
      <c r="B42" s="21" t="s">
        <v>588</v>
      </c>
      <c r="C42" s="21" t="s">
        <v>246</v>
      </c>
      <c r="D42" s="24">
        <v>10657830</v>
      </c>
      <c r="E42" s="22">
        <v>5142.402975</v>
      </c>
      <c r="F42" s="23">
        <v>0.83115322962695803</v>
      </c>
    </row>
    <row r="43" spans="1:6" x14ac:dyDescent="0.2">
      <c r="A43" s="21" t="s">
        <v>651</v>
      </c>
      <c r="B43" s="21" t="s">
        <v>650</v>
      </c>
      <c r="C43" s="21" t="s">
        <v>107</v>
      </c>
      <c r="D43" s="24">
        <v>400000</v>
      </c>
      <c r="E43" s="22">
        <v>5073</v>
      </c>
      <c r="F43" s="23">
        <v>0.81993580713062597</v>
      </c>
    </row>
    <row r="44" spans="1:6" x14ac:dyDescent="0.2">
      <c r="A44" s="21" t="s">
        <v>488</v>
      </c>
      <c r="B44" s="21" t="s">
        <v>487</v>
      </c>
      <c r="C44" s="21" t="s">
        <v>143</v>
      </c>
      <c r="D44" s="24">
        <v>500000</v>
      </c>
      <c r="E44" s="22">
        <v>3806.5</v>
      </c>
      <c r="F44" s="23">
        <v>0.61523470330036001</v>
      </c>
    </row>
    <row r="45" spans="1:6" x14ac:dyDescent="0.2">
      <c r="A45" s="21" t="s">
        <v>657</v>
      </c>
      <c r="B45" s="21" t="s">
        <v>656</v>
      </c>
      <c r="C45" s="21" t="s">
        <v>148</v>
      </c>
      <c r="D45" s="24">
        <v>350000</v>
      </c>
      <c r="E45" s="22">
        <v>3743.25</v>
      </c>
      <c r="F45" s="23">
        <v>0.60501177016394903</v>
      </c>
    </row>
    <row r="46" spans="1:6" x14ac:dyDescent="0.2">
      <c r="A46" s="21" t="s">
        <v>190</v>
      </c>
      <c r="B46" s="21" t="s">
        <v>189</v>
      </c>
      <c r="C46" s="21" t="s">
        <v>140</v>
      </c>
      <c r="D46" s="24">
        <v>266875</v>
      </c>
      <c r="E46" s="22">
        <v>2183.7046879999998</v>
      </c>
      <c r="F46" s="23">
        <v>0.35294651407258298</v>
      </c>
    </row>
    <row r="47" spans="1:6" x14ac:dyDescent="0.2">
      <c r="A47" s="21" t="s">
        <v>378</v>
      </c>
      <c r="B47" s="21" t="s">
        <v>377</v>
      </c>
      <c r="C47" s="21" t="s">
        <v>89</v>
      </c>
      <c r="D47" s="24">
        <v>105420</v>
      </c>
      <c r="E47" s="22">
        <v>1893.0796499999999</v>
      </c>
      <c r="F47" s="23">
        <v>0.30597354440869601</v>
      </c>
    </row>
    <row r="48" spans="1:6" x14ac:dyDescent="0.2">
      <c r="A48" s="21" t="s">
        <v>624</v>
      </c>
      <c r="B48" s="21" t="s">
        <v>623</v>
      </c>
      <c r="C48" s="21" t="s">
        <v>246</v>
      </c>
      <c r="D48" s="24">
        <v>2716303</v>
      </c>
      <c r="E48" s="22">
        <v>1822.6393129999999</v>
      </c>
      <c r="F48" s="23">
        <v>0.294588455788028</v>
      </c>
    </row>
    <row r="49" spans="1:8" x14ac:dyDescent="0.2">
      <c r="A49" s="21" t="s">
        <v>145</v>
      </c>
      <c r="B49" s="21" t="s">
        <v>144</v>
      </c>
      <c r="C49" s="21" t="s">
        <v>122</v>
      </c>
      <c r="D49" s="24">
        <v>113270</v>
      </c>
      <c r="E49" s="22">
        <v>498.50126999999998</v>
      </c>
      <c r="F49" s="23">
        <v>8.0571464847840002E-2</v>
      </c>
    </row>
    <row r="50" spans="1:8" x14ac:dyDescent="0.2">
      <c r="A50" s="20" t="s">
        <v>26</v>
      </c>
      <c r="B50" s="20"/>
      <c r="C50" s="20"/>
      <c r="D50" s="20"/>
      <c r="E50" s="25">
        <f>SUM(E7:E49)</f>
        <v>595318.89103099995</v>
      </c>
      <c r="F50" s="26">
        <f>SUM(F7:F49)</f>
        <v>96.219845341536001</v>
      </c>
      <c r="G50" s="14"/>
      <c r="H50" s="14"/>
    </row>
    <row r="51" spans="1:8" x14ac:dyDescent="0.2">
      <c r="A51" s="21"/>
      <c r="B51" s="21"/>
      <c r="C51" s="21"/>
      <c r="D51" s="21"/>
      <c r="E51" s="22"/>
      <c r="F51" s="23"/>
    </row>
    <row r="52" spans="1:8" x14ac:dyDescent="0.2">
      <c r="A52" s="20" t="s">
        <v>208</v>
      </c>
      <c r="B52" s="21"/>
      <c r="C52" s="21"/>
      <c r="D52" s="21"/>
      <c r="E52" s="22"/>
      <c r="F52" s="23"/>
    </row>
    <row r="53" spans="1:8" x14ac:dyDescent="0.2">
      <c r="A53" s="21" t="s">
        <v>210</v>
      </c>
      <c r="B53" s="21" t="s">
        <v>209</v>
      </c>
      <c r="C53" s="21" t="s">
        <v>199</v>
      </c>
      <c r="D53" s="24">
        <v>100000</v>
      </c>
      <c r="E53" s="22">
        <v>4916.2922850000004</v>
      </c>
      <c r="F53" s="23">
        <v>0.79460754638114395</v>
      </c>
    </row>
    <row r="54" spans="1:8" x14ac:dyDescent="0.2">
      <c r="A54" s="21" t="s">
        <v>402</v>
      </c>
      <c r="B54" s="21" t="s">
        <v>401</v>
      </c>
      <c r="C54" s="21" t="s">
        <v>199</v>
      </c>
      <c r="D54" s="24">
        <v>350000</v>
      </c>
      <c r="E54" s="22">
        <v>4240.6206149999998</v>
      </c>
      <c r="F54" s="23">
        <v>0.68540049018229798</v>
      </c>
    </row>
    <row r="55" spans="1:8" x14ac:dyDescent="0.2">
      <c r="A55" s="20" t="s">
        <v>26</v>
      </c>
      <c r="B55" s="20"/>
      <c r="C55" s="20"/>
      <c r="D55" s="20"/>
      <c r="E55" s="25">
        <f>SUM(E52:E54)</f>
        <v>9156.9128999999994</v>
      </c>
      <c r="F55" s="26">
        <f>SUM(F52:F54)</f>
        <v>1.4800080365634418</v>
      </c>
      <c r="G55" s="14"/>
      <c r="H55" s="14"/>
    </row>
    <row r="56" spans="1:8" x14ac:dyDescent="0.2">
      <c r="A56" s="21"/>
      <c r="B56" s="21"/>
      <c r="C56" s="21"/>
      <c r="D56" s="21"/>
      <c r="E56" s="22"/>
      <c r="F56" s="23"/>
    </row>
    <row r="57" spans="1:8" x14ac:dyDescent="0.2">
      <c r="A57" s="20" t="s">
        <v>29</v>
      </c>
      <c r="B57" s="20"/>
      <c r="C57" s="20"/>
      <c r="D57" s="20"/>
      <c r="E57" s="25">
        <f>E50+E55</f>
        <v>604475.80393099994</v>
      </c>
      <c r="F57" s="26">
        <f>F50+F55</f>
        <v>97.699853378099448</v>
      </c>
      <c r="G57" s="14"/>
      <c r="H57" s="14"/>
    </row>
    <row r="58" spans="1:8" x14ac:dyDescent="0.2">
      <c r="A58" s="20"/>
      <c r="B58" s="20"/>
      <c r="C58" s="20"/>
      <c r="D58" s="20"/>
      <c r="E58" s="25"/>
      <c r="F58" s="26"/>
      <c r="G58" s="14"/>
      <c r="H58" s="14"/>
    </row>
    <row r="59" spans="1:8" x14ac:dyDescent="0.2">
      <c r="A59" s="20" t="s">
        <v>31</v>
      </c>
      <c r="B59" s="20"/>
      <c r="C59" s="20"/>
      <c r="D59" s="20"/>
      <c r="E59" s="25">
        <f>E61-(E50+E55)</f>
        <v>14231.167502900003</v>
      </c>
      <c r="F59" s="26">
        <f>F61-(F50+F55)</f>
        <v>2.3001466219005522</v>
      </c>
      <c r="G59" s="14"/>
      <c r="H59" s="14"/>
    </row>
    <row r="60" spans="1:8" x14ac:dyDescent="0.2">
      <c r="A60" s="20"/>
      <c r="B60" s="20"/>
      <c r="C60" s="20"/>
      <c r="D60" s="20"/>
      <c r="E60" s="25"/>
      <c r="F60" s="26"/>
      <c r="G60" s="14"/>
      <c r="H60" s="14"/>
    </row>
    <row r="61" spans="1:8" x14ac:dyDescent="0.2">
      <c r="A61" s="27" t="s">
        <v>30</v>
      </c>
      <c r="B61" s="27"/>
      <c r="C61" s="27"/>
      <c r="D61" s="27"/>
      <c r="E61" s="28">
        <v>618706.97143389995</v>
      </c>
      <c r="F61" s="29">
        <v>100</v>
      </c>
      <c r="G61" s="14"/>
      <c r="H61" s="14"/>
    </row>
    <row r="63" spans="1:8" x14ac:dyDescent="0.2">
      <c r="A63" s="14" t="s">
        <v>34</v>
      </c>
    </row>
    <row r="64" spans="1:8" x14ac:dyDescent="0.2">
      <c r="A64" s="14" t="s">
        <v>35</v>
      </c>
    </row>
    <row r="65" spans="1:4" x14ac:dyDescent="0.2">
      <c r="A65" s="14" t="s">
        <v>36</v>
      </c>
      <c r="B65" s="14"/>
      <c r="C65" s="30" t="s">
        <v>38</v>
      </c>
      <c r="D65" s="14" t="s">
        <v>37</v>
      </c>
    </row>
    <row r="66" spans="1:4" x14ac:dyDescent="0.2">
      <c r="A66" s="7" t="s">
        <v>70</v>
      </c>
      <c r="C66" s="31">
        <v>672.88260000000002</v>
      </c>
      <c r="D66" s="31">
        <v>673.09939999999995</v>
      </c>
    </row>
    <row r="67" spans="1:4" x14ac:dyDescent="0.2">
      <c r="A67" s="7" t="s">
        <v>72</v>
      </c>
      <c r="C67" s="31">
        <v>41.475700000000003</v>
      </c>
      <c r="D67" s="31">
        <v>37.3001</v>
      </c>
    </row>
    <row r="68" spans="1:4" x14ac:dyDescent="0.2">
      <c r="A68" s="7" t="s">
        <v>71</v>
      </c>
      <c r="C68" s="31">
        <v>727.80790000000002</v>
      </c>
      <c r="D68" s="31">
        <v>731.03570000000002</v>
      </c>
    </row>
    <row r="69" spans="1:4" x14ac:dyDescent="0.2">
      <c r="A69" s="7" t="s">
        <v>73</v>
      </c>
      <c r="C69" s="31">
        <v>46.944499999999998</v>
      </c>
      <c r="D69" s="31">
        <v>42.4619</v>
      </c>
    </row>
    <row r="71" spans="1:4" x14ac:dyDescent="0.2">
      <c r="A71" s="14" t="s">
        <v>40</v>
      </c>
    </row>
    <row r="72" spans="1:4" x14ac:dyDescent="0.2">
      <c r="A72" s="99" t="s">
        <v>58</v>
      </c>
      <c r="B72" s="100"/>
      <c r="C72" s="34" t="s">
        <v>59</v>
      </c>
    </row>
    <row r="73" spans="1:4" x14ac:dyDescent="0.2">
      <c r="A73" s="95" t="s">
        <v>72</v>
      </c>
      <c r="B73" s="96"/>
      <c r="C73" s="35">
        <v>4.25</v>
      </c>
    </row>
    <row r="74" spans="1:4" x14ac:dyDescent="0.2">
      <c r="A74" s="95" t="s">
        <v>73</v>
      </c>
      <c r="B74" s="96"/>
      <c r="C74" s="35">
        <v>4.75</v>
      </c>
    </row>
    <row r="75" spans="1:4" x14ac:dyDescent="0.2">
      <c r="A75" s="7" t="s">
        <v>60</v>
      </c>
    </row>
    <row r="76" spans="1:4" x14ac:dyDescent="0.2">
      <c r="A76" s="7" t="s">
        <v>39</v>
      </c>
    </row>
    <row r="78" spans="1:4" x14ac:dyDescent="0.2">
      <c r="A78" s="14" t="s">
        <v>241</v>
      </c>
      <c r="D78" s="49">
        <v>0.22740437346841799</v>
      </c>
    </row>
    <row r="80" spans="1:4" x14ac:dyDescent="0.2">
      <c r="A80" s="14" t="s">
        <v>780</v>
      </c>
    </row>
    <row r="81" spans="1:1" x14ac:dyDescent="0.2">
      <c r="A81" s="50"/>
    </row>
    <row r="82" spans="1:1" x14ac:dyDescent="0.2">
      <c r="A82" s="51" t="s">
        <v>775</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790</v>
      </c>
    </row>
    <row r="97" spans="1:1" x14ac:dyDescent="0.2">
      <c r="A97" s="53"/>
    </row>
    <row r="98" spans="1:1" x14ac:dyDescent="0.2">
      <c r="A98" s="51" t="s">
        <v>776</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4">
    <mergeCell ref="A1:F1"/>
    <mergeCell ref="A72:B72"/>
    <mergeCell ref="A73:B73"/>
    <mergeCell ref="A74:B74"/>
  </mergeCells>
  <conditionalFormatting sqref="F2:F3 F5:F79">
    <cfRule type="cellIs" dxfId="40" priority="2" stopIfTrue="1" operator="between">
      <formula>0.009</formula>
      <formula>-0.009</formula>
    </cfRule>
  </conditionalFormatting>
  <conditionalFormatting sqref="F80:F212">
    <cfRule type="cellIs" dxfId="39" priority="1" stopIfTrue="1" operator="between">
      <formula>0.009</formula>
      <formula>-0.009</formula>
    </cfRule>
  </conditionalFormatting>
  <hyperlinks>
    <hyperlink ref="A81"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98"/>
  <sheetViews>
    <sheetView view="pageBreakPreview" zoomScale="106" zoomScaleNormal="100" zoomScaleSheetLayoutView="106"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x14ac:dyDescent="0.2">
      <c r="A1" s="97" t="s">
        <v>20</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91</v>
      </c>
      <c r="B7" s="21" t="s">
        <v>90</v>
      </c>
      <c r="C7" s="21" t="s">
        <v>92</v>
      </c>
      <c r="D7" s="24">
        <v>550000</v>
      </c>
      <c r="E7" s="22">
        <v>11903.1</v>
      </c>
      <c r="F7" s="23">
        <v>9.9603176333221501</v>
      </c>
    </row>
    <row r="8" spans="1:6" x14ac:dyDescent="0.2">
      <c r="A8" s="21" t="s">
        <v>86</v>
      </c>
      <c r="B8" s="21" t="s">
        <v>85</v>
      </c>
      <c r="C8" s="21" t="s">
        <v>84</v>
      </c>
      <c r="D8" s="24">
        <v>925000</v>
      </c>
      <c r="E8" s="22">
        <v>8114.5625</v>
      </c>
      <c r="F8" s="23">
        <v>6.7901319786815799</v>
      </c>
    </row>
    <row r="9" spans="1:6" x14ac:dyDescent="0.2">
      <c r="A9" s="21" t="s">
        <v>115</v>
      </c>
      <c r="B9" s="21" t="s">
        <v>114</v>
      </c>
      <c r="C9" s="21" t="s">
        <v>116</v>
      </c>
      <c r="D9" s="24">
        <v>3600000</v>
      </c>
      <c r="E9" s="22">
        <v>6303.6</v>
      </c>
      <c r="F9" s="23">
        <v>5.2747484464895296</v>
      </c>
    </row>
    <row r="10" spans="1:6" x14ac:dyDescent="0.2">
      <c r="A10" s="21" t="s">
        <v>279</v>
      </c>
      <c r="B10" s="21" t="s">
        <v>278</v>
      </c>
      <c r="C10" s="21" t="s">
        <v>116</v>
      </c>
      <c r="D10" s="24">
        <v>2625000</v>
      </c>
      <c r="E10" s="22">
        <v>5924.625</v>
      </c>
      <c r="F10" s="23">
        <v>4.95762842102656</v>
      </c>
    </row>
    <row r="11" spans="1:6" x14ac:dyDescent="0.2">
      <c r="A11" s="21" t="s">
        <v>618</v>
      </c>
      <c r="B11" s="21" t="s">
        <v>617</v>
      </c>
      <c r="C11" s="21" t="s">
        <v>110</v>
      </c>
      <c r="D11" s="24">
        <v>340000</v>
      </c>
      <c r="E11" s="22">
        <v>5775.41</v>
      </c>
      <c r="F11" s="23">
        <v>4.8327677716447903</v>
      </c>
    </row>
    <row r="12" spans="1:6" x14ac:dyDescent="0.2">
      <c r="A12" s="21" t="s">
        <v>99</v>
      </c>
      <c r="B12" s="21" t="s">
        <v>98</v>
      </c>
      <c r="C12" s="21" t="s">
        <v>100</v>
      </c>
      <c r="D12" s="24">
        <v>243000</v>
      </c>
      <c r="E12" s="22">
        <v>5664.4515000000001</v>
      </c>
      <c r="F12" s="23">
        <v>4.7399195300844399</v>
      </c>
    </row>
    <row r="13" spans="1:6" x14ac:dyDescent="0.2">
      <c r="A13" s="21" t="s">
        <v>96</v>
      </c>
      <c r="B13" s="21" t="s">
        <v>95</v>
      </c>
      <c r="C13" s="21" t="s">
        <v>97</v>
      </c>
      <c r="D13" s="24">
        <v>750000</v>
      </c>
      <c r="E13" s="22">
        <v>5617.5</v>
      </c>
      <c r="F13" s="23">
        <v>4.7006312897637699</v>
      </c>
    </row>
    <row r="14" spans="1:6" x14ac:dyDescent="0.2">
      <c r="A14" s="21" t="s">
        <v>109</v>
      </c>
      <c r="B14" s="21" t="s">
        <v>108</v>
      </c>
      <c r="C14" s="21" t="s">
        <v>110</v>
      </c>
      <c r="D14" s="24">
        <v>1212983</v>
      </c>
      <c r="E14" s="22">
        <v>4804.6256629999998</v>
      </c>
      <c r="F14" s="23">
        <v>4.0204314600978801</v>
      </c>
    </row>
    <row r="15" spans="1:6" x14ac:dyDescent="0.2">
      <c r="A15" s="21" t="s">
        <v>94</v>
      </c>
      <c r="B15" s="21" t="s">
        <v>93</v>
      </c>
      <c r="C15" s="21" t="s">
        <v>84</v>
      </c>
      <c r="D15" s="24">
        <v>500000</v>
      </c>
      <c r="E15" s="22">
        <v>4292.5</v>
      </c>
      <c r="F15" s="23">
        <v>3.5918931573317301</v>
      </c>
    </row>
    <row r="16" spans="1:6" x14ac:dyDescent="0.2">
      <c r="A16" s="21" t="s">
        <v>470</v>
      </c>
      <c r="B16" s="21" t="s">
        <v>469</v>
      </c>
      <c r="C16" s="21" t="s">
        <v>92</v>
      </c>
      <c r="D16" s="24">
        <v>105084</v>
      </c>
      <c r="E16" s="22">
        <v>3587.515218</v>
      </c>
      <c r="F16" s="23">
        <v>3.0019735266995098</v>
      </c>
    </row>
    <row r="17" spans="1:6" x14ac:dyDescent="0.2">
      <c r="A17" s="21" t="s">
        <v>620</v>
      </c>
      <c r="B17" s="21" t="s">
        <v>619</v>
      </c>
      <c r="C17" s="21" t="s">
        <v>302</v>
      </c>
      <c r="D17" s="24">
        <v>185000</v>
      </c>
      <c r="E17" s="22">
        <v>3534.7024999999999</v>
      </c>
      <c r="F17" s="23">
        <v>2.9577807158889602</v>
      </c>
    </row>
    <row r="18" spans="1:6" x14ac:dyDescent="0.2">
      <c r="A18" s="21" t="s">
        <v>104</v>
      </c>
      <c r="B18" s="21" t="s">
        <v>103</v>
      </c>
      <c r="C18" s="21" t="s">
        <v>84</v>
      </c>
      <c r="D18" s="24">
        <v>590000</v>
      </c>
      <c r="E18" s="22">
        <v>3090.125</v>
      </c>
      <c r="F18" s="23">
        <v>2.58576560111816</v>
      </c>
    </row>
    <row r="19" spans="1:6" x14ac:dyDescent="0.2">
      <c r="A19" s="21" t="s">
        <v>173</v>
      </c>
      <c r="B19" s="21" t="s">
        <v>172</v>
      </c>
      <c r="C19" s="21" t="s">
        <v>174</v>
      </c>
      <c r="D19" s="24">
        <v>200000</v>
      </c>
      <c r="E19" s="22">
        <v>3033</v>
      </c>
      <c r="F19" s="23">
        <v>2.5379643438991599</v>
      </c>
    </row>
    <row r="20" spans="1:6" x14ac:dyDescent="0.2">
      <c r="A20" s="21" t="s">
        <v>557</v>
      </c>
      <c r="B20" s="21" t="s">
        <v>556</v>
      </c>
      <c r="C20" s="21" t="s">
        <v>163</v>
      </c>
      <c r="D20" s="24">
        <v>1975000</v>
      </c>
      <c r="E20" s="22">
        <v>2749.2</v>
      </c>
      <c r="F20" s="23">
        <v>2.3004851876846599</v>
      </c>
    </row>
    <row r="21" spans="1:6" x14ac:dyDescent="0.2">
      <c r="A21" s="21" t="s">
        <v>565</v>
      </c>
      <c r="B21" s="21" t="s">
        <v>564</v>
      </c>
      <c r="C21" s="21" t="s">
        <v>119</v>
      </c>
      <c r="D21" s="24">
        <v>600000</v>
      </c>
      <c r="E21" s="22">
        <v>2572.1999999999998</v>
      </c>
      <c r="F21" s="23">
        <v>2.1523745088616599</v>
      </c>
    </row>
    <row r="22" spans="1:6" x14ac:dyDescent="0.2">
      <c r="A22" s="21" t="s">
        <v>264</v>
      </c>
      <c r="B22" s="21" t="s">
        <v>263</v>
      </c>
      <c r="C22" s="21" t="s">
        <v>265</v>
      </c>
      <c r="D22" s="24">
        <v>1700000</v>
      </c>
      <c r="E22" s="22">
        <v>2567.85</v>
      </c>
      <c r="F22" s="23">
        <v>2.1487345006532999</v>
      </c>
    </row>
    <row r="23" spans="1:6" x14ac:dyDescent="0.2">
      <c r="A23" s="21" t="s">
        <v>601</v>
      </c>
      <c r="B23" s="21" t="s">
        <v>600</v>
      </c>
      <c r="C23" s="21" t="s">
        <v>110</v>
      </c>
      <c r="D23" s="24">
        <v>330000</v>
      </c>
      <c r="E23" s="22">
        <v>2542.4850000000001</v>
      </c>
      <c r="F23" s="23">
        <v>2.1275094872728202</v>
      </c>
    </row>
    <row r="24" spans="1:6" x14ac:dyDescent="0.2">
      <c r="A24" s="21" t="s">
        <v>551</v>
      </c>
      <c r="B24" s="21" t="s">
        <v>550</v>
      </c>
      <c r="C24" s="21" t="s">
        <v>110</v>
      </c>
      <c r="D24" s="24">
        <v>155000</v>
      </c>
      <c r="E24" s="22">
        <v>2525.88</v>
      </c>
      <c r="F24" s="23">
        <v>2.1136146973188299</v>
      </c>
    </row>
    <row r="25" spans="1:6" x14ac:dyDescent="0.2">
      <c r="A25" s="21" t="s">
        <v>124</v>
      </c>
      <c r="B25" s="21" t="s">
        <v>123</v>
      </c>
      <c r="C25" s="21" t="s">
        <v>125</v>
      </c>
      <c r="D25" s="24">
        <v>31000</v>
      </c>
      <c r="E25" s="22">
        <v>2362.8665000000001</v>
      </c>
      <c r="F25" s="23">
        <v>1.97720769086508</v>
      </c>
    </row>
    <row r="26" spans="1:6" x14ac:dyDescent="0.2">
      <c r="A26" s="21" t="s">
        <v>474</v>
      </c>
      <c r="B26" s="21" t="s">
        <v>473</v>
      </c>
      <c r="C26" s="21" t="s">
        <v>433</v>
      </c>
      <c r="D26" s="24">
        <v>540000</v>
      </c>
      <c r="E26" s="22">
        <v>2325.2399999999998</v>
      </c>
      <c r="F26" s="23">
        <v>1.9457224566462501</v>
      </c>
    </row>
    <row r="27" spans="1:6" x14ac:dyDescent="0.2">
      <c r="A27" s="21" t="s">
        <v>567</v>
      </c>
      <c r="B27" s="21" t="s">
        <v>566</v>
      </c>
      <c r="C27" s="21" t="s">
        <v>302</v>
      </c>
      <c r="D27" s="24">
        <v>400000</v>
      </c>
      <c r="E27" s="22">
        <v>2321</v>
      </c>
      <c r="F27" s="23">
        <v>1.9421744946224699</v>
      </c>
    </row>
    <row r="28" spans="1:6" x14ac:dyDescent="0.2">
      <c r="A28" s="21" t="s">
        <v>575</v>
      </c>
      <c r="B28" s="21" t="s">
        <v>574</v>
      </c>
      <c r="C28" s="21" t="s">
        <v>576</v>
      </c>
      <c r="D28" s="24">
        <v>2150000</v>
      </c>
      <c r="E28" s="22">
        <v>2246.75</v>
      </c>
      <c r="F28" s="23">
        <v>1.8800433200314699</v>
      </c>
    </row>
    <row r="29" spans="1:6" x14ac:dyDescent="0.2">
      <c r="A29" s="21" t="s">
        <v>150</v>
      </c>
      <c r="B29" s="21" t="s">
        <v>149</v>
      </c>
      <c r="C29" s="21" t="s">
        <v>132</v>
      </c>
      <c r="D29" s="24">
        <v>25000</v>
      </c>
      <c r="E29" s="22">
        <v>2073.0374999999999</v>
      </c>
      <c r="F29" s="23">
        <v>1.7346835669521401</v>
      </c>
    </row>
    <row r="30" spans="1:6" x14ac:dyDescent="0.2">
      <c r="A30" s="21" t="s">
        <v>472</v>
      </c>
      <c r="B30" s="21" t="s">
        <v>471</v>
      </c>
      <c r="C30" s="21" t="s">
        <v>110</v>
      </c>
      <c r="D30" s="24">
        <v>234853</v>
      </c>
      <c r="E30" s="22">
        <v>1970.7689499999999</v>
      </c>
      <c r="F30" s="23">
        <v>1.6491069321343801</v>
      </c>
    </row>
    <row r="31" spans="1:6" x14ac:dyDescent="0.2">
      <c r="A31" s="21" t="s">
        <v>506</v>
      </c>
      <c r="B31" s="21" t="s">
        <v>505</v>
      </c>
      <c r="C31" s="21" t="s">
        <v>110</v>
      </c>
      <c r="D31" s="24">
        <v>350000</v>
      </c>
      <c r="E31" s="22">
        <v>1960.875</v>
      </c>
      <c r="F31" s="23">
        <v>1.6408278380624</v>
      </c>
    </row>
    <row r="32" spans="1:6" x14ac:dyDescent="0.2">
      <c r="A32" s="21" t="s">
        <v>496</v>
      </c>
      <c r="B32" s="21" t="s">
        <v>495</v>
      </c>
      <c r="C32" s="21" t="s">
        <v>302</v>
      </c>
      <c r="D32" s="24">
        <v>3000000</v>
      </c>
      <c r="E32" s="22">
        <v>1872</v>
      </c>
      <c r="F32" s="23">
        <v>1.56645870483984</v>
      </c>
    </row>
    <row r="33" spans="1:8" x14ac:dyDescent="0.2">
      <c r="A33" s="21" t="s">
        <v>233</v>
      </c>
      <c r="B33" s="21" t="s">
        <v>232</v>
      </c>
      <c r="C33" s="21" t="s">
        <v>140</v>
      </c>
      <c r="D33" s="24">
        <v>350000</v>
      </c>
      <c r="E33" s="22">
        <v>1710.9749999999999</v>
      </c>
      <c r="F33" s="23">
        <v>1.43171564236824</v>
      </c>
    </row>
    <row r="34" spans="1:8" x14ac:dyDescent="0.2">
      <c r="A34" s="21" t="s">
        <v>165</v>
      </c>
      <c r="B34" s="21" t="s">
        <v>164</v>
      </c>
      <c r="C34" s="21" t="s">
        <v>166</v>
      </c>
      <c r="D34" s="24">
        <v>60000</v>
      </c>
      <c r="E34" s="22">
        <v>1638.66</v>
      </c>
      <c r="F34" s="23">
        <v>1.3712036438423301</v>
      </c>
    </row>
    <row r="35" spans="1:8" x14ac:dyDescent="0.2">
      <c r="A35" s="21" t="s">
        <v>139</v>
      </c>
      <c r="B35" s="21" t="s">
        <v>138</v>
      </c>
      <c r="C35" s="21" t="s">
        <v>140</v>
      </c>
      <c r="D35" s="24">
        <v>534718</v>
      </c>
      <c r="E35" s="22">
        <v>1566.7237399999999</v>
      </c>
      <c r="F35" s="23">
        <v>1.3110085686977699</v>
      </c>
    </row>
    <row r="36" spans="1:8" x14ac:dyDescent="0.2">
      <c r="A36" s="21" t="s">
        <v>663</v>
      </c>
      <c r="B36" s="21" t="s">
        <v>662</v>
      </c>
      <c r="C36" s="21" t="s">
        <v>246</v>
      </c>
      <c r="D36" s="24">
        <v>1100000</v>
      </c>
      <c r="E36" s="22">
        <v>1469.6</v>
      </c>
      <c r="F36" s="23">
        <v>1.2297370259789699</v>
      </c>
    </row>
    <row r="37" spans="1:8" x14ac:dyDescent="0.2">
      <c r="A37" s="21" t="s">
        <v>271</v>
      </c>
      <c r="B37" s="21" t="s">
        <v>270</v>
      </c>
      <c r="C37" s="21" t="s">
        <v>166</v>
      </c>
      <c r="D37" s="24">
        <v>1500000</v>
      </c>
      <c r="E37" s="22">
        <v>1463.25</v>
      </c>
      <c r="F37" s="23">
        <v>1.2244234507782501</v>
      </c>
    </row>
    <row r="38" spans="1:8" x14ac:dyDescent="0.2">
      <c r="A38" s="21" t="s">
        <v>494</v>
      </c>
      <c r="B38" s="21" t="s">
        <v>493</v>
      </c>
      <c r="C38" s="21" t="s">
        <v>92</v>
      </c>
      <c r="D38" s="24">
        <v>365000</v>
      </c>
      <c r="E38" s="22">
        <v>1232.24</v>
      </c>
      <c r="F38" s="23">
        <v>1.03111809532684</v>
      </c>
    </row>
    <row r="39" spans="1:8" x14ac:dyDescent="0.2">
      <c r="A39" s="21" t="s">
        <v>162</v>
      </c>
      <c r="B39" s="21" t="s">
        <v>161</v>
      </c>
      <c r="C39" s="21" t="s">
        <v>163</v>
      </c>
      <c r="D39" s="24">
        <v>60000</v>
      </c>
      <c r="E39" s="22">
        <v>1134.6300000000001</v>
      </c>
      <c r="F39" s="23">
        <v>0.94943965826518395</v>
      </c>
    </row>
    <row r="40" spans="1:8" x14ac:dyDescent="0.2">
      <c r="A40" s="21" t="s">
        <v>192</v>
      </c>
      <c r="B40" s="21" t="s">
        <v>191</v>
      </c>
      <c r="C40" s="21" t="s">
        <v>125</v>
      </c>
      <c r="D40" s="24">
        <v>62058</v>
      </c>
      <c r="E40" s="22">
        <v>1034.6309759999999</v>
      </c>
      <c r="F40" s="23">
        <v>0.86576212534836305</v>
      </c>
    </row>
    <row r="41" spans="1:8" x14ac:dyDescent="0.2">
      <c r="A41" s="21" t="s">
        <v>626</v>
      </c>
      <c r="B41" s="21" t="s">
        <v>625</v>
      </c>
      <c r="C41" s="21" t="s">
        <v>92</v>
      </c>
      <c r="D41" s="24">
        <v>857397</v>
      </c>
      <c r="E41" s="22">
        <v>894.69376950000003</v>
      </c>
      <c r="F41" s="23">
        <v>0.74866498044831298</v>
      </c>
    </row>
    <row r="42" spans="1:8" x14ac:dyDescent="0.2">
      <c r="A42" s="21" t="s">
        <v>665</v>
      </c>
      <c r="B42" s="21" t="s">
        <v>664</v>
      </c>
      <c r="C42" s="21" t="s">
        <v>433</v>
      </c>
      <c r="D42" s="24">
        <v>725000</v>
      </c>
      <c r="E42" s="22">
        <v>473.78750000000002</v>
      </c>
      <c r="F42" s="23">
        <v>0.39645756069407301</v>
      </c>
    </row>
    <row r="43" spans="1:8" x14ac:dyDescent="0.2">
      <c r="A43" s="20" t="s">
        <v>26</v>
      </c>
      <c r="B43" s="20"/>
      <c r="C43" s="20"/>
      <c r="D43" s="20"/>
      <c r="E43" s="25">
        <f>SUM(E7:E42)</f>
        <v>114355.06131650004</v>
      </c>
      <c r="F43" s="26">
        <f>SUM(F7:F42)</f>
        <v>95.690428013741865</v>
      </c>
      <c r="G43" s="14"/>
      <c r="H43" s="14"/>
    </row>
    <row r="44" spans="1:8" x14ac:dyDescent="0.2">
      <c r="A44" s="21"/>
      <c r="B44" s="21"/>
      <c r="C44" s="21"/>
      <c r="D44" s="21"/>
      <c r="E44" s="22"/>
      <c r="F44" s="23"/>
    </row>
    <row r="45" spans="1:8" x14ac:dyDescent="0.2">
      <c r="A45" s="20" t="s">
        <v>29</v>
      </c>
      <c r="B45" s="20"/>
      <c r="C45" s="20"/>
      <c r="D45" s="20"/>
      <c r="E45" s="25">
        <f>E43</f>
        <v>114355.06131650004</v>
      </c>
      <c r="F45" s="26">
        <f>F43</f>
        <v>95.690428013741865</v>
      </c>
      <c r="G45" s="14"/>
      <c r="H45" s="14"/>
    </row>
    <row r="46" spans="1:8" x14ac:dyDescent="0.2">
      <c r="A46" s="20"/>
      <c r="B46" s="20"/>
      <c r="C46" s="20"/>
      <c r="D46" s="20"/>
      <c r="E46" s="25"/>
      <c r="F46" s="26"/>
      <c r="G46" s="14"/>
      <c r="H46" s="14"/>
    </row>
    <row r="47" spans="1:8" x14ac:dyDescent="0.2">
      <c r="A47" s="20" t="s">
        <v>31</v>
      </c>
      <c r="B47" s="20"/>
      <c r="C47" s="20"/>
      <c r="D47" s="20"/>
      <c r="E47" s="25">
        <f>E49-(E43)</f>
        <v>5150.1636993999564</v>
      </c>
      <c r="F47" s="26">
        <f>F49-(F43)</f>
        <v>4.3095719862581348</v>
      </c>
      <c r="G47" s="14"/>
      <c r="H47" s="14"/>
    </row>
    <row r="48" spans="1:8" x14ac:dyDescent="0.2">
      <c r="A48" s="20"/>
      <c r="B48" s="20"/>
      <c r="C48" s="20"/>
      <c r="D48" s="20"/>
      <c r="E48" s="25"/>
      <c r="F48" s="26"/>
      <c r="G48" s="14"/>
      <c r="H48" s="14"/>
    </row>
    <row r="49" spans="1:8" x14ac:dyDescent="0.2">
      <c r="A49" s="27" t="s">
        <v>30</v>
      </c>
      <c r="B49" s="27"/>
      <c r="C49" s="27"/>
      <c r="D49" s="27"/>
      <c r="E49" s="28">
        <v>119505.2250159</v>
      </c>
      <c r="F49" s="29">
        <v>100</v>
      </c>
      <c r="G49" s="14"/>
      <c r="H49" s="14"/>
    </row>
    <row r="51" spans="1:8" x14ac:dyDescent="0.2">
      <c r="A51" s="14" t="s">
        <v>34</v>
      </c>
    </row>
    <row r="52" spans="1:8" x14ac:dyDescent="0.2">
      <c r="A52" s="14" t="s">
        <v>35</v>
      </c>
    </row>
    <row r="53" spans="1:8" x14ac:dyDescent="0.2">
      <c r="A53" s="14" t="s">
        <v>36</v>
      </c>
      <c r="B53" s="14"/>
      <c r="C53" s="30" t="s">
        <v>38</v>
      </c>
      <c r="D53" s="14" t="s">
        <v>37</v>
      </c>
    </row>
    <row r="54" spans="1:8" x14ac:dyDescent="0.2">
      <c r="A54" s="7" t="s">
        <v>70</v>
      </c>
      <c r="C54" s="31">
        <v>67.020099999999999</v>
      </c>
      <c r="D54" s="31">
        <v>70.543000000000006</v>
      </c>
    </row>
    <row r="55" spans="1:8" x14ac:dyDescent="0.2">
      <c r="A55" s="7" t="s">
        <v>72</v>
      </c>
      <c r="C55" s="31">
        <v>27.003299999999999</v>
      </c>
      <c r="D55" s="31">
        <v>26.161200000000001</v>
      </c>
    </row>
    <row r="56" spans="1:8" x14ac:dyDescent="0.2">
      <c r="A56" s="7" t="s">
        <v>71</v>
      </c>
      <c r="C56" s="31">
        <v>74.839600000000004</v>
      </c>
      <c r="D56" s="31">
        <v>79.171400000000006</v>
      </c>
    </row>
    <row r="57" spans="1:8" x14ac:dyDescent="0.2">
      <c r="A57" s="7" t="s">
        <v>73</v>
      </c>
      <c r="C57" s="31">
        <v>31.84</v>
      </c>
      <c r="D57" s="31">
        <v>30.930800000000001</v>
      </c>
    </row>
    <row r="59" spans="1:8" x14ac:dyDescent="0.2">
      <c r="A59" s="14" t="s">
        <v>40</v>
      </c>
    </row>
    <row r="60" spans="1:8" x14ac:dyDescent="0.2">
      <c r="A60" s="99" t="s">
        <v>58</v>
      </c>
      <c r="B60" s="100"/>
      <c r="C60" s="34" t="s">
        <v>59</v>
      </c>
    </row>
    <row r="61" spans="1:8" x14ac:dyDescent="0.2">
      <c r="A61" s="95" t="s">
        <v>72</v>
      </c>
      <c r="B61" s="96"/>
      <c r="C61" s="35">
        <v>2.35</v>
      </c>
    </row>
    <row r="62" spans="1:8" x14ac:dyDescent="0.2">
      <c r="A62" s="95" t="s">
        <v>73</v>
      </c>
      <c r="B62" s="96"/>
      <c r="C62" s="35">
        <v>2.85</v>
      </c>
    </row>
    <row r="63" spans="1:8" x14ac:dyDescent="0.2">
      <c r="A63" s="7" t="s">
        <v>60</v>
      </c>
    </row>
    <row r="64" spans="1:8" x14ac:dyDescent="0.2">
      <c r="A64" s="7" t="s">
        <v>39</v>
      </c>
    </row>
    <row r="66" spans="1:4" x14ac:dyDescent="0.2">
      <c r="A66" s="14" t="s">
        <v>241</v>
      </c>
      <c r="D66" s="49">
        <v>8.7764004678800606E-2</v>
      </c>
    </row>
    <row r="68" spans="1:4" x14ac:dyDescent="0.2">
      <c r="A68" s="14" t="s">
        <v>780</v>
      </c>
    </row>
    <row r="69" spans="1:4" x14ac:dyDescent="0.2">
      <c r="A69" s="50"/>
    </row>
    <row r="70" spans="1:4" x14ac:dyDescent="0.2">
      <c r="A70" s="51" t="s">
        <v>775</v>
      </c>
    </row>
    <row r="71" spans="1:4" x14ac:dyDescent="0.2">
      <c r="A71" s="52"/>
    </row>
    <row r="72" spans="1:4" x14ac:dyDescent="0.2">
      <c r="A72" s="53"/>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1" t="s">
        <v>791</v>
      </c>
    </row>
    <row r="85" spans="1:1" x14ac:dyDescent="0.2">
      <c r="A85" s="53"/>
    </row>
    <row r="86" spans="1:1" x14ac:dyDescent="0.2">
      <c r="A86" s="51" t="s">
        <v>776</v>
      </c>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sheetData>
  <mergeCells count="4">
    <mergeCell ref="A1:F1"/>
    <mergeCell ref="A60:B60"/>
    <mergeCell ref="A61:B61"/>
    <mergeCell ref="A62:B62"/>
  </mergeCells>
  <conditionalFormatting sqref="F2:F3 F5:F67">
    <cfRule type="cellIs" dxfId="38" priority="2" stopIfTrue="1" operator="between">
      <formula>0.009</formula>
      <formula>-0.009</formula>
    </cfRule>
  </conditionalFormatting>
  <conditionalFormatting sqref="F68:F200">
    <cfRule type="cellIs" dxfId="37"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16"/>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9.5703125" style="7" bestFit="1" customWidth="1"/>
    <col min="3" max="3" width="25.5703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x14ac:dyDescent="0.2">
      <c r="A1" s="97" t="s">
        <v>21</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115639</v>
      </c>
      <c r="E7" s="22">
        <v>1014.443128</v>
      </c>
      <c r="F7" s="23">
        <v>3.4975804708937899</v>
      </c>
    </row>
    <row r="8" spans="1:6" x14ac:dyDescent="0.2">
      <c r="A8" s="21" t="s">
        <v>83</v>
      </c>
      <c r="B8" s="21" t="s">
        <v>82</v>
      </c>
      <c r="C8" s="21" t="s">
        <v>84</v>
      </c>
      <c r="D8" s="24">
        <v>46047</v>
      </c>
      <c r="E8" s="22">
        <v>741.14948849999996</v>
      </c>
      <c r="F8" s="23">
        <v>2.5553231181142402</v>
      </c>
    </row>
    <row r="9" spans="1:6" x14ac:dyDescent="0.2">
      <c r="A9" s="21" t="s">
        <v>99</v>
      </c>
      <c r="B9" s="21" t="s">
        <v>98</v>
      </c>
      <c r="C9" s="21" t="s">
        <v>100</v>
      </c>
      <c r="D9" s="24">
        <v>25747</v>
      </c>
      <c r="E9" s="22">
        <v>600.17544350000003</v>
      </c>
      <c r="F9" s="23">
        <v>2.0692751050856599</v>
      </c>
    </row>
    <row r="10" spans="1:6" x14ac:dyDescent="0.2">
      <c r="A10" s="21" t="s">
        <v>622</v>
      </c>
      <c r="B10" s="21" t="s">
        <v>621</v>
      </c>
      <c r="C10" s="21" t="s">
        <v>148</v>
      </c>
      <c r="D10" s="24">
        <v>80257</v>
      </c>
      <c r="E10" s="22">
        <v>400.642944</v>
      </c>
      <c r="F10" s="23">
        <v>1.3813302077352101</v>
      </c>
    </row>
    <row r="11" spans="1:6" x14ac:dyDescent="0.2">
      <c r="A11" s="21" t="s">
        <v>667</v>
      </c>
      <c r="B11" s="21" t="s">
        <v>666</v>
      </c>
      <c r="C11" s="21" t="s">
        <v>442</v>
      </c>
      <c r="D11" s="24">
        <v>44932</v>
      </c>
      <c r="E11" s="22">
        <v>318.50048199999998</v>
      </c>
      <c r="F11" s="23">
        <v>1.09812076701599</v>
      </c>
    </row>
    <row r="12" spans="1:6" x14ac:dyDescent="0.2">
      <c r="A12" s="21" t="s">
        <v>134</v>
      </c>
      <c r="B12" s="21" t="s">
        <v>133</v>
      </c>
      <c r="C12" s="21" t="s">
        <v>135</v>
      </c>
      <c r="D12" s="24">
        <v>39811</v>
      </c>
      <c r="E12" s="22">
        <v>301.09059300000001</v>
      </c>
      <c r="F12" s="23">
        <v>1.0380952356814901</v>
      </c>
    </row>
    <row r="13" spans="1:6" x14ac:dyDescent="0.2">
      <c r="A13" s="21" t="s">
        <v>583</v>
      </c>
      <c r="B13" s="21" t="s">
        <v>582</v>
      </c>
      <c r="C13" s="21" t="s">
        <v>433</v>
      </c>
      <c r="D13" s="24">
        <v>34595</v>
      </c>
      <c r="E13" s="22">
        <v>291.49747000000002</v>
      </c>
      <c r="F13" s="23">
        <v>1.00502022266836</v>
      </c>
    </row>
    <row r="14" spans="1:6" x14ac:dyDescent="0.2">
      <c r="A14" s="21" t="s">
        <v>91</v>
      </c>
      <c r="B14" s="21" t="s">
        <v>90</v>
      </c>
      <c r="C14" s="21" t="s">
        <v>92</v>
      </c>
      <c r="D14" s="24">
        <v>12964</v>
      </c>
      <c r="E14" s="22">
        <v>280.56688800000001</v>
      </c>
      <c r="F14" s="23">
        <v>0.96733394032932596</v>
      </c>
    </row>
    <row r="15" spans="1:6" x14ac:dyDescent="0.2">
      <c r="A15" s="21" t="s">
        <v>157</v>
      </c>
      <c r="B15" s="21" t="s">
        <v>156</v>
      </c>
      <c r="C15" s="21" t="s">
        <v>155</v>
      </c>
      <c r="D15" s="24">
        <v>516491</v>
      </c>
      <c r="E15" s="22">
        <v>263.41041000000001</v>
      </c>
      <c r="F15" s="23">
        <v>0.90818211530743198</v>
      </c>
    </row>
    <row r="16" spans="1:6" x14ac:dyDescent="0.2">
      <c r="A16" s="21" t="s">
        <v>454</v>
      </c>
      <c r="B16" s="21" t="s">
        <v>453</v>
      </c>
      <c r="C16" s="21" t="s">
        <v>246</v>
      </c>
      <c r="D16" s="24">
        <v>9974</v>
      </c>
      <c r="E16" s="22">
        <v>253.997884</v>
      </c>
      <c r="F16" s="23">
        <v>0.87572976168531702</v>
      </c>
    </row>
    <row r="17" spans="1:8" x14ac:dyDescent="0.2">
      <c r="A17" s="21" t="s">
        <v>131</v>
      </c>
      <c r="B17" s="21" t="s">
        <v>130</v>
      </c>
      <c r="C17" s="21" t="s">
        <v>132</v>
      </c>
      <c r="D17" s="24">
        <v>36740</v>
      </c>
      <c r="E17" s="22">
        <v>154.60192000000001</v>
      </c>
      <c r="F17" s="23">
        <v>0.53303397817948905</v>
      </c>
    </row>
    <row r="18" spans="1:8" x14ac:dyDescent="0.2">
      <c r="A18" s="21" t="s">
        <v>669</v>
      </c>
      <c r="B18" s="21" t="s">
        <v>668</v>
      </c>
      <c r="C18" s="21" t="s">
        <v>140</v>
      </c>
      <c r="D18" s="24">
        <v>5986</v>
      </c>
      <c r="E18" s="22">
        <v>150.54191399999999</v>
      </c>
      <c r="F18" s="23">
        <v>0.51903595571241601</v>
      </c>
    </row>
    <row r="19" spans="1:8" x14ac:dyDescent="0.2">
      <c r="A19" s="21" t="s">
        <v>330</v>
      </c>
      <c r="B19" s="21" t="s">
        <v>329</v>
      </c>
      <c r="C19" s="21" t="s">
        <v>174</v>
      </c>
      <c r="D19" s="24">
        <v>21574</v>
      </c>
      <c r="E19" s="22">
        <v>92.347506999999993</v>
      </c>
      <c r="F19" s="23">
        <v>0.31839422842334802</v>
      </c>
    </row>
    <row r="20" spans="1:8" x14ac:dyDescent="0.2">
      <c r="A20" s="20" t="s">
        <v>26</v>
      </c>
      <c r="B20" s="20"/>
      <c r="C20" s="20"/>
      <c r="D20" s="20"/>
      <c r="E20" s="25">
        <f>SUM(E7:E19)</f>
        <v>4862.9660720000011</v>
      </c>
      <c r="F20" s="26">
        <f>SUM(F7:F19)</f>
        <v>16.766455106832069</v>
      </c>
      <c r="G20" s="14"/>
      <c r="H20" s="14"/>
    </row>
    <row r="21" spans="1:8" x14ac:dyDescent="0.2">
      <c r="A21" s="21"/>
      <c r="B21" s="21"/>
      <c r="C21" s="21"/>
      <c r="D21" s="21"/>
      <c r="E21" s="22"/>
      <c r="F21" s="23"/>
    </row>
    <row r="22" spans="1:8" x14ac:dyDescent="0.2">
      <c r="A22" s="20" t="s">
        <v>208</v>
      </c>
      <c r="B22" s="21"/>
      <c r="C22" s="21"/>
      <c r="D22" s="21"/>
      <c r="E22" s="22"/>
      <c r="F22" s="23"/>
    </row>
    <row r="23" spans="1:8" x14ac:dyDescent="0.2">
      <c r="A23" s="21" t="s">
        <v>424</v>
      </c>
      <c r="B23" s="21" t="s">
        <v>423</v>
      </c>
      <c r="C23" s="21" t="s">
        <v>347</v>
      </c>
      <c r="D23" s="24">
        <v>194000</v>
      </c>
      <c r="E23" s="22">
        <v>2786.0783750000001</v>
      </c>
      <c r="F23" s="23">
        <v>9.6057955796803594</v>
      </c>
    </row>
    <row r="24" spans="1:8" x14ac:dyDescent="0.2">
      <c r="A24" s="21" t="s">
        <v>406</v>
      </c>
      <c r="B24" s="21" t="s">
        <v>405</v>
      </c>
      <c r="C24" s="21" t="s">
        <v>347</v>
      </c>
      <c r="D24" s="24">
        <v>62858</v>
      </c>
      <c r="E24" s="22">
        <v>2532.6450380000001</v>
      </c>
      <c r="F24" s="23">
        <v>8.7320122539337408</v>
      </c>
    </row>
    <row r="25" spans="1:8" x14ac:dyDescent="0.2">
      <c r="A25" s="21" t="s">
        <v>404</v>
      </c>
      <c r="B25" s="21" t="s">
        <v>403</v>
      </c>
      <c r="C25" s="21" t="s">
        <v>89</v>
      </c>
      <c r="D25" s="24">
        <v>45900</v>
      </c>
      <c r="E25" s="22">
        <v>1854.2654689999999</v>
      </c>
      <c r="F25" s="23">
        <v>6.3931062404782999</v>
      </c>
    </row>
    <row r="26" spans="1:8" x14ac:dyDescent="0.2">
      <c r="A26" s="21" t="s">
        <v>671</v>
      </c>
      <c r="B26" s="21" t="s">
        <v>670</v>
      </c>
      <c r="C26" s="21" t="s">
        <v>148</v>
      </c>
      <c r="D26" s="24">
        <v>194000</v>
      </c>
      <c r="E26" s="22">
        <v>1678.9647950000001</v>
      </c>
      <c r="F26" s="23">
        <v>5.7887074358595303</v>
      </c>
    </row>
    <row r="27" spans="1:8" x14ac:dyDescent="0.2">
      <c r="A27" s="21" t="s">
        <v>400</v>
      </c>
      <c r="B27" s="21" t="s">
        <v>399</v>
      </c>
      <c r="C27" s="21" t="s">
        <v>155</v>
      </c>
      <c r="D27" s="24">
        <v>101604</v>
      </c>
      <c r="E27" s="22">
        <v>1068.172814</v>
      </c>
      <c r="F27" s="23">
        <v>3.6828288059397898</v>
      </c>
    </row>
    <row r="28" spans="1:8" x14ac:dyDescent="0.2">
      <c r="A28" s="21" t="s">
        <v>673</v>
      </c>
      <c r="B28" s="21" t="s">
        <v>672</v>
      </c>
      <c r="C28" s="21" t="s">
        <v>84</v>
      </c>
      <c r="D28" s="24">
        <v>40800</v>
      </c>
      <c r="E28" s="22">
        <v>832.24590460000002</v>
      </c>
      <c r="F28" s="23">
        <v>2.86940385573818</v>
      </c>
    </row>
    <row r="29" spans="1:8" x14ac:dyDescent="0.2">
      <c r="A29" s="21" t="s">
        <v>416</v>
      </c>
      <c r="B29" s="21" t="s">
        <v>415</v>
      </c>
      <c r="C29" s="21" t="s">
        <v>307</v>
      </c>
      <c r="D29" s="24">
        <v>1764</v>
      </c>
      <c r="E29" s="22">
        <v>790.70114460000002</v>
      </c>
      <c r="F29" s="23">
        <v>2.7261665098157501</v>
      </c>
    </row>
    <row r="30" spans="1:8" x14ac:dyDescent="0.2">
      <c r="A30" s="21" t="s">
        <v>675</v>
      </c>
      <c r="B30" s="21" t="s">
        <v>674</v>
      </c>
      <c r="C30" s="21" t="s">
        <v>135</v>
      </c>
      <c r="D30" s="24">
        <v>257600</v>
      </c>
      <c r="E30" s="22">
        <v>646.02359220000005</v>
      </c>
      <c r="F30" s="23">
        <v>2.2273496043785901</v>
      </c>
    </row>
    <row r="31" spans="1:8" x14ac:dyDescent="0.2">
      <c r="A31" s="21" t="s">
        <v>677</v>
      </c>
      <c r="B31" s="21" t="s">
        <v>676</v>
      </c>
      <c r="C31" s="21" t="s">
        <v>84</v>
      </c>
      <c r="D31" s="24">
        <v>1336900</v>
      </c>
      <c r="E31" s="22">
        <v>641.26698339999996</v>
      </c>
      <c r="F31" s="23">
        <v>2.2109498461394401</v>
      </c>
    </row>
    <row r="32" spans="1:8" x14ac:dyDescent="0.2">
      <c r="A32" s="21" t="s">
        <v>679</v>
      </c>
      <c r="B32" s="21" t="s">
        <v>678</v>
      </c>
      <c r="C32" s="21" t="s">
        <v>680</v>
      </c>
      <c r="D32" s="24">
        <v>188000</v>
      </c>
      <c r="E32" s="22">
        <v>633.88536180000006</v>
      </c>
      <c r="F32" s="23">
        <v>2.1854996115830798</v>
      </c>
    </row>
    <row r="33" spans="1:6" x14ac:dyDescent="0.2">
      <c r="A33" s="21" t="s">
        <v>358</v>
      </c>
      <c r="B33" s="21" t="s">
        <v>357</v>
      </c>
      <c r="C33" s="21" t="s">
        <v>132</v>
      </c>
      <c r="D33" s="24">
        <v>5392</v>
      </c>
      <c r="E33" s="22">
        <v>626.29659000000004</v>
      </c>
      <c r="F33" s="23">
        <v>2.1593351679458301</v>
      </c>
    </row>
    <row r="34" spans="1:6" x14ac:dyDescent="0.2">
      <c r="A34" s="21" t="s">
        <v>426</v>
      </c>
      <c r="B34" s="21" t="s">
        <v>425</v>
      </c>
      <c r="C34" s="21" t="s">
        <v>155</v>
      </c>
      <c r="D34" s="24">
        <v>39790</v>
      </c>
      <c r="E34" s="22">
        <v>597.89213719999998</v>
      </c>
      <c r="F34" s="23">
        <v>2.0614027588658201</v>
      </c>
    </row>
    <row r="35" spans="1:6" x14ac:dyDescent="0.2">
      <c r="A35" s="21" t="s">
        <v>420</v>
      </c>
      <c r="B35" s="21" t="s">
        <v>419</v>
      </c>
      <c r="C35" s="21" t="s">
        <v>347</v>
      </c>
      <c r="D35" s="24">
        <v>1239</v>
      </c>
      <c r="E35" s="22">
        <v>573.31385660000001</v>
      </c>
      <c r="F35" s="23">
        <v>1.9766621638911299</v>
      </c>
    </row>
    <row r="36" spans="1:6" x14ac:dyDescent="0.2">
      <c r="A36" s="21" t="s">
        <v>346</v>
      </c>
      <c r="B36" s="21" t="s">
        <v>345</v>
      </c>
      <c r="C36" s="21" t="s">
        <v>347</v>
      </c>
      <c r="D36" s="24">
        <v>27000</v>
      </c>
      <c r="E36" s="22">
        <v>572.53611520000004</v>
      </c>
      <c r="F36" s="23">
        <v>1.97398067977737</v>
      </c>
    </row>
    <row r="37" spans="1:6" x14ac:dyDescent="0.2">
      <c r="A37" s="21" t="s">
        <v>682</v>
      </c>
      <c r="B37" s="21" t="s">
        <v>681</v>
      </c>
      <c r="C37" s="21" t="s">
        <v>155</v>
      </c>
      <c r="D37" s="24">
        <v>31112</v>
      </c>
      <c r="E37" s="22">
        <v>560.34226190000004</v>
      </c>
      <c r="F37" s="23">
        <v>1.93193891125447</v>
      </c>
    </row>
    <row r="38" spans="1:6" x14ac:dyDescent="0.2">
      <c r="A38" s="21" t="s">
        <v>684</v>
      </c>
      <c r="B38" s="21" t="s">
        <v>683</v>
      </c>
      <c r="C38" s="21" t="s">
        <v>155</v>
      </c>
      <c r="D38" s="24">
        <v>56000</v>
      </c>
      <c r="E38" s="22">
        <v>497.55016610000001</v>
      </c>
      <c r="F38" s="23">
        <v>1.71544534751023</v>
      </c>
    </row>
    <row r="39" spans="1:6" x14ac:dyDescent="0.2">
      <c r="A39" s="21" t="s">
        <v>686</v>
      </c>
      <c r="B39" s="21" t="s">
        <v>685</v>
      </c>
      <c r="C39" s="21" t="s">
        <v>84</v>
      </c>
      <c r="D39" s="24">
        <v>117000</v>
      </c>
      <c r="E39" s="22">
        <v>491.2779094</v>
      </c>
      <c r="F39" s="23">
        <v>1.6938199631620701</v>
      </c>
    </row>
    <row r="40" spans="1:6" x14ac:dyDescent="0.2">
      <c r="A40" s="21" t="s">
        <v>688</v>
      </c>
      <c r="B40" s="21" t="s">
        <v>687</v>
      </c>
      <c r="C40" s="21" t="s">
        <v>140</v>
      </c>
      <c r="D40" s="24">
        <v>74800</v>
      </c>
      <c r="E40" s="22">
        <v>481.20542239999997</v>
      </c>
      <c r="F40" s="23">
        <v>1.6590922067682801</v>
      </c>
    </row>
    <row r="41" spans="1:6" x14ac:dyDescent="0.2">
      <c r="A41" s="21" t="s">
        <v>690</v>
      </c>
      <c r="B41" s="21" t="s">
        <v>689</v>
      </c>
      <c r="C41" s="21" t="s">
        <v>110</v>
      </c>
      <c r="D41" s="24">
        <v>345000</v>
      </c>
      <c r="E41" s="22">
        <v>455.18363749999997</v>
      </c>
      <c r="F41" s="23">
        <v>1.56937472121197</v>
      </c>
    </row>
    <row r="42" spans="1:6" x14ac:dyDescent="0.2">
      <c r="A42" s="21" t="s">
        <v>692</v>
      </c>
      <c r="B42" s="21" t="s">
        <v>691</v>
      </c>
      <c r="C42" s="21" t="s">
        <v>122</v>
      </c>
      <c r="D42" s="24">
        <v>14738</v>
      </c>
      <c r="E42" s="22">
        <v>447.99106410000002</v>
      </c>
      <c r="F42" s="23">
        <v>1.5445762839561501</v>
      </c>
    </row>
    <row r="43" spans="1:6" x14ac:dyDescent="0.2">
      <c r="A43" s="21" t="s">
        <v>694</v>
      </c>
      <c r="B43" s="21" t="s">
        <v>693</v>
      </c>
      <c r="C43" s="21" t="s">
        <v>347</v>
      </c>
      <c r="D43" s="24">
        <v>7216</v>
      </c>
      <c r="E43" s="22">
        <v>402.49828989999997</v>
      </c>
      <c r="F43" s="23">
        <v>1.38772703906807</v>
      </c>
    </row>
    <row r="44" spans="1:6" x14ac:dyDescent="0.2">
      <c r="A44" s="21" t="s">
        <v>696</v>
      </c>
      <c r="B44" s="21" t="s">
        <v>695</v>
      </c>
      <c r="C44" s="21" t="s">
        <v>143</v>
      </c>
      <c r="D44" s="24">
        <v>11000</v>
      </c>
      <c r="E44" s="22">
        <v>401.06840770000002</v>
      </c>
      <c r="F44" s="23">
        <v>1.3827971145406499</v>
      </c>
    </row>
    <row r="45" spans="1:6" x14ac:dyDescent="0.2">
      <c r="A45" s="21" t="s">
        <v>698</v>
      </c>
      <c r="B45" s="21" t="s">
        <v>697</v>
      </c>
      <c r="C45" s="21" t="s">
        <v>354</v>
      </c>
      <c r="D45" s="24">
        <v>82484</v>
      </c>
      <c r="E45" s="22">
        <v>398.49647729999998</v>
      </c>
      <c r="F45" s="23">
        <v>1.37392965485637</v>
      </c>
    </row>
    <row r="46" spans="1:6" x14ac:dyDescent="0.2">
      <c r="A46" s="21" t="s">
        <v>700</v>
      </c>
      <c r="B46" s="21" t="s">
        <v>699</v>
      </c>
      <c r="C46" s="21" t="s">
        <v>148</v>
      </c>
      <c r="D46" s="24">
        <v>72310</v>
      </c>
      <c r="E46" s="22">
        <v>386.91562069999998</v>
      </c>
      <c r="F46" s="23">
        <v>1.33400136635759</v>
      </c>
    </row>
    <row r="47" spans="1:6" x14ac:dyDescent="0.2">
      <c r="A47" s="21" t="s">
        <v>702</v>
      </c>
      <c r="B47" s="21" t="s">
        <v>701</v>
      </c>
      <c r="C47" s="21" t="s">
        <v>344</v>
      </c>
      <c r="D47" s="24">
        <v>6696</v>
      </c>
      <c r="E47" s="22">
        <v>346.69768820000002</v>
      </c>
      <c r="F47" s="23">
        <v>1.19533863464877</v>
      </c>
    </row>
    <row r="48" spans="1:6" x14ac:dyDescent="0.2">
      <c r="A48" s="21" t="s">
        <v>704</v>
      </c>
      <c r="B48" s="21" t="s">
        <v>703</v>
      </c>
      <c r="C48" s="21" t="s">
        <v>125</v>
      </c>
      <c r="D48" s="24">
        <v>995101</v>
      </c>
      <c r="E48" s="22">
        <v>343.66841190000002</v>
      </c>
      <c r="F48" s="23">
        <v>1.1848943452298899</v>
      </c>
    </row>
    <row r="49" spans="1:8" x14ac:dyDescent="0.2">
      <c r="A49" s="21" t="s">
        <v>706</v>
      </c>
      <c r="B49" s="21" t="s">
        <v>705</v>
      </c>
      <c r="C49" s="21" t="s">
        <v>143</v>
      </c>
      <c r="D49" s="24">
        <v>24495</v>
      </c>
      <c r="E49" s="22">
        <v>329.5151151</v>
      </c>
      <c r="F49" s="23">
        <v>1.1360968393667099</v>
      </c>
    </row>
    <row r="50" spans="1:8" x14ac:dyDescent="0.2">
      <c r="A50" s="21" t="s">
        <v>708</v>
      </c>
      <c r="B50" s="21" t="s">
        <v>707</v>
      </c>
      <c r="C50" s="21" t="s">
        <v>581</v>
      </c>
      <c r="D50" s="24">
        <v>38100</v>
      </c>
      <c r="E50" s="22">
        <v>320.21835579999998</v>
      </c>
      <c r="F50" s="23">
        <v>1.1040436242846701</v>
      </c>
    </row>
    <row r="51" spans="1:8" x14ac:dyDescent="0.2">
      <c r="A51" s="21" t="s">
        <v>710</v>
      </c>
      <c r="B51" s="21" t="s">
        <v>709</v>
      </c>
      <c r="C51" s="21" t="s">
        <v>307</v>
      </c>
      <c r="D51" s="24">
        <v>63030</v>
      </c>
      <c r="E51" s="22">
        <v>316.19042130000003</v>
      </c>
      <c r="F51" s="23">
        <v>1.0901561774122099</v>
      </c>
    </row>
    <row r="52" spans="1:8" x14ac:dyDescent="0.2">
      <c r="A52" s="21" t="s">
        <v>712</v>
      </c>
      <c r="B52" s="21" t="s">
        <v>711</v>
      </c>
      <c r="C52" s="21" t="s">
        <v>155</v>
      </c>
      <c r="D52" s="24">
        <v>1611300</v>
      </c>
      <c r="E52" s="22">
        <v>254.39044720000001</v>
      </c>
      <c r="F52" s="23">
        <v>0.87708323468347205</v>
      </c>
    </row>
    <row r="53" spans="1:8" x14ac:dyDescent="0.2">
      <c r="A53" s="21" t="s">
        <v>714</v>
      </c>
      <c r="B53" s="21" t="s">
        <v>713</v>
      </c>
      <c r="C53" s="21" t="s">
        <v>122</v>
      </c>
      <c r="D53" s="24">
        <v>305689</v>
      </c>
      <c r="E53" s="22">
        <v>236.97951950000001</v>
      </c>
      <c r="F53" s="23">
        <v>0.81705412213605699</v>
      </c>
    </row>
    <row r="54" spans="1:8" x14ac:dyDescent="0.2">
      <c r="A54" s="21" t="s">
        <v>716</v>
      </c>
      <c r="B54" s="21" t="s">
        <v>715</v>
      </c>
      <c r="C54" s="21" t="s">
        <v>89</v>
      </c>
      <c r="D54" s="24">
        <v>3300</v>
      </c>
      <c r="E54" s="22">
        <v>234.96112429999999</v>
      </c>
      <c r="F54" s="23">
        <v>0.81009513208603401</v>
      </c>
    </row>
    <row r="55" spans="1:8" x14ac:dyDescent="0.2">
      <c r="A55" s="21" t="s">
        <v>718</v>
      </c>
      <c r="B55" s="21" t="s">
        <v>717</v>
      </c>
      <c r="C55" s="21" t="s">
        <v>107</v>
      </c>
      <c r="D55" s="24">
        <v>42000</v>
      </c>
      <c r="E55" s="22">
        <v>213.73840369999999</v>
      </c>
      <c r="F55" s="23">
        <v>0.73692378214930698</v>
      </c>
    </row>
    <row r="56" spans="1:8" x14ac:dyDescent="0.2">
      <c r="A56" s="21" t="s">
        <v>720</v>
      </c>
      <c r="B56" s="21" t="s">
        <v>719</v>
      </c>
      <c r="C56" s="21" t="s">
        <v>92</v>
      </c>
      <c r="D56" s="24">
        <v>52650</v>
      </c>
      <c r="E56" s="22">
        <v>210.741345</v>
      </c>
      <c r="F56" s="23">
        <v>0.72659057204623501</v>
      </c>
    </row>
    <row r="57" spans="1:8" x14ac:dyDescent="0.2">
      <c r="A57" s="21" t="s">
        <v>414</v>
      </c>
      <c r="B57" s="21" t="s">
        <v>413</v>
      </c>
      <c r="C57" s="21" t="s">
        <v>122</v>
      </c>
      <c r="D57" s="24">
        <v>9742</v>
      </c>
      <c r="E57" s="22">
        <v>191.06558000000001</v>
      </c>
      <c r="F57" s="23">
        <v>0.65875279039595003</v>
      </c>
    </row>
    <row r="58" spans="1:8" x14ac:dyDescent="0.2">
      <c r="A58" s="21" t="s">
        <v>722</v>
      </c>
      <c r="B58" s="21" t="s">
        <v>721</v>
      </c>
      <c r="C58" s="21" t="s">
        <v>125</v>
      </c>
      <c r="D58" s="24">
        <v>15212</v>
      </c>
      <c r="E58" s="22">
        <v>115.185591</v>
      </c>
      <c r="F58" s="23">
        <v>0.39713500194360801</v>
      </c>
    </row>
    <row r="59" spans="1:8" x14ac:dyDescent="0.2">
      <c r="A59" s="21" t="s">
        <v>724</v>
      </c>
      <c r="B59" s="21" t="s">
        <v>723</v>
      </c>
      <c r="C59" s="21" t="s">
        <v>183</v>
      </c>
      <c r="D59" s="24">
        <v>93800</v>
      </c>
      <c r="E59" s="22">
        <v>66.516002099999994</v>
      </c>
      <c r="F59" s="23">
        <v>0.229332787147522</v>
      </c>
    </row>
    <row r="60" spans="1:8" x14ac:dyDescent="0.2">
      <c r="A60" s="21" t="s">
        <v>726</v>
      </c>
      <c r="B60" s="21" t="s">
        <v>725</v>
      </c>
      <c r="C60" s="21" t="s">
        <v>122</v>
      </c>
      <c r="D60" s="24">
        <v>6798</v>
      </c>
      <c r="E60" s="22">
        <v>0.58828119999999995</v>
      </c>
      <c r="F60" s="23">
        <v>2.02826632634448E-3</v>
      </c>
    </row>
    <row r="61" spans="1:8" x14ac:dyDescent="0.2">
      <c r="A61" s="20" t="s">
        <v>26</v>
      </c>
      <c r="B61" s="20"/>
      <c r="C61" s="20"/>
      <c r="D61" s="20"/>
      <c r="E61" s="25">
        <f>SUM(E22:E60)</f>
        <v>23537.2737199</v>
      </c>
      <c r="F61" s="26">
        <f>SUM(F22:F60)</f>
        <v>81.151428432569531</v>
      </c>
      <c r="G61" s="14"/>
      <c r="H61" s="14"/>
    </row>
    <row r="62" spans="1:8" x14ac:dyDescent="0.2">
      <c r="A62" s="21"/>
      <c r="B62" s="21"/>
      <c r="C62" s="21"/>
      <c r="D62" s="21"/>
      <c r="E62" s="22"/>
      <c r="F62" s="23"/>
    </row>
    <row r="63" spans="1:8" x14ac:dyDescent="0.2">
      <c r="A63" s="20" t="s">
        <v>29</v>
      </c>
      <c r="B63" s="20"/>
      <c r="C63" s="20"/>
      <c r="D63" s="20"/>
      <c r="E63" s="25">
        <f>E20+E61</f>
        <v>28400.2397919</v>
      </c>
      <c r="F63" s="26">
        <f>F20+F61</f>
        <v>97.917883539401601</v>
      </c>
      <c r="G63" s="14"/>
      <c r="H63" s="14"/>
    </row>
    <row r="64" spans="1:8" x14ac:dyDescent="0.2">
      <c r="A64" s="20"/>
      <c r="B64" s="20"/>
      <c r="C64" s="20"/>
      <c r="D64" s="20"/>
      <c r="E64" s="25"/>
      <c r="F64" s="26"/>
      <c r="G64" s="14"/>
      <c r="H64" s="14"/>
    </row>
    <row r="65" spans="1:8" x14ac:dyDescent="0.2">
      <c r="A65" s="20" t="s">
        <v>31</v>
      </c>
      <c r="B65" s="20"/>
      <c r="C65" s="20"/>
      <c r="D65" s="20"/>
      <c r="E65" s="25">
        <f>E67-(E20+E61)</f>
        <v>603.89996819999942</v>
      </c>
      <c r="F65" s="26">
        <f>F67-(F20+F61)</f>
        <v>2.0821164605983995</v>
      </c>
      <c r="G65" s="14"/>
      <c r="H65" s="14"/>
    </row>
    <row r="66" spans="1:8" x14ac:dyDescent="0.2">
      <c r="A66" s="20"/>
      <c r="B66" s="20"/>
      <c r="C66" s="20"/>
      <c r="D66" s="20"/>
      <c r="E66" s="25"/>
      <c r="F66" s="26"/>
      <c r="G66" s="14"/>
      <c r="H66" s="14"/>
    </row>
    <row r="67" spans="1:8" x14ac:dyDescent="0.2">
      <c r="A67" s="27" t="s">
        <v>30</v>
      </c>
      <c r="B67" s="27"/>
      <c r="C67" s="27"/>
      <c r="D67" s="27"/>
      <c r="E67" s="28">
        <v>29004.139760099999</v>
      </c>
      <c r="F67" s="29">
        <v>100</v>
      </c>
      <c r="G67" s="14"/>
      <c r="H67" s="14"/>
    </row>
    <row r="68" spans="1:8" x14ac:dyDescent="0.2">
      <c r="F68" s="15" t="s">
        <v>539</v>
      </c>
    </row>
    <row r="69" spans="1:8" x14ac:dyDescent="0.2">
      <c r="A69" s="14" t="s">
        <v>34</v>
      </c>
    </row>
    <row r="70" spans="1:8" x14ac:dyDescent="0.2">
      <c r="A70" s="14" t="s">
        <v>35</v>
      </c>
    </row>
    <row r="71" spans="1:8" x14ac:dyDescent="0.2">
      <c r="A71" s="14" t="s">
        <v>36</v>
      </c>
      <c r="B71" s="14"/>
      <c r="C71" s="30" t="s">
        <v>38</v>
      </c>
      <c r="D71" s="14" t="s">
        <v>37</v>
      </c>
    </row>
    <row r="72" spans="1:8" x14ac:dyDescent="0.2">
      <c r="A72" s="7" t="s">
        <v>70</v>
      </c>
      <c r="C72" s="31">
        <v>22.351900000000001</v>
      </c>
      <c r="D72" s="31">
        <v>25.724699999999999</v>
      </c>
    </row>
    <row r="73" spans="1:8" x14ac:dyDescent="0.2">
      <c r="A73" s="7" t="s">
        <v>72</v>
      </c>
      <c r="C73" s="31">
        <v>11.1783</v>
      </c>
      <c r="D73" s="31">
        <v>12.504799999999999</v>
      </c>
    </row>
    <row r="74" spans="1:8" x14ac:dyDescent="0.2">
      <c r="A74" s="7" t="s">
        <v>71</v>
      </c>
      <c r="C74" s="31">
        <v>23.829799999999999</v>
      </c>
      <c r="D74" s="31">
        <v>27.538799999999998</v>
      </c>
    </row>
    <row r="75" spans="1:8" x14ac:dyDescent="0.2">
      <c r="A75" s="7" t="s">
        <v>73</v>
      </c>
      <c r="C75" s="31">
        <v>12.073700000000001</v>
      </c>
      <c r="D75" s="31">
        <v>13.2819</v>
      </c>
    </row>
    <row r="77" spans="1:8" x14ac:dyDescent="0.2">
      <c r="A77" s="14" t="s">
        <v>40</v>
      </c>
    </row>
    <row r="78" spans="1:8" x14ac:dyDescent="0.2">
      <c r="A78" s="99" t="s">
        <v>58</v>
      </c>
      <c r="B78" s="100"/>
      <c r="C78" s="34" t="s">
        <v>59</v>
      </c>
    </row>
    <row r="79" spans="1:8" x14ac:dyDescent="0.2">
      <c r="A79" s="95" t="s">
        <v>72</v>
      </c>
      <c r="B79" s="96"/>
      <c r="C79" s="35">
        <v>0.35</v>
      </c>
    </row>
    <row r="80" spans="1:8" x14ac:dyDescent="0.2">
      <c r="A80" s="95" t="s">
        <v>73</v>
      </c>
      <c r="B80" s="96"/>
      <c r="C80" s="35">
        <v>0.65</v>
      </c>
    </row>
    <row r="81" spans="1:4" x14ac:dyDescent="0.2">
      <c r="A81" s="7" t="s">
        <v>60</v>
      </c>
    </row>
    <row r="82" spans="1:4" x14ac:dyDescent="0.2">
      <c r="A82" s="7" t="s">
        <v>39</v>
      </c>
    </row>
    <row r="84" spans="1:4" x14ac:dyDescent="0.2">
      <c r="A84" s="14" t="s">
        <v>241</v>
      </c>
      <c r="D84" s="49">
        <v>0.47138265414240099</v>
      </c>
    </row>
    <row r="86" spans="1:4" x14ac:dyDescent="0.2">
      <c r="A86" s="14" t="s">
        <v>780</v>
      </c>
    </row>
    <row r="87" spans="1:4" x14ac:dyDescent="0.2">
      <c r="A87" s="50"/>
    </row>
    <row r="88" spans="1:4" x14ac:dyDescent="0.2">
      <c r="A88" s="51" t="s">
        <v>775</v>
      </c>
    </row>
    <row r="89" spans="1:4" x14ac:dyDescent="0.2">
      <c r="A89" s="52"/>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1" t="s">
        <v>792</v>
      </c>
    </row>
    <row r="103" spans="1:1" x14ac:dyDescent="0.2">
      <c r="A103" s="53"/>
    </row>
    <row r="104" spans="1:1" x14ac:dyDescent="0.2">
      <c r="A104" s="51" t="s">
        <v>776</v>
      </c>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sheetData>
  <mergeCells count="4">
    <mergeCell ref="A1:F1"/>
    <mergeCell ref="A78:B78"/>
    <mergeCell ref="A79:B79"/>
    <mergeCell ref="A80:B80"/>
  </mergeCells>
  <conditionalFormatting sqref="F2:F3 F5:F85">
    <cfRule type="cellIs" dxfId="36" priority="2" stopIfTrue="1" operator="between">
      <formula>0.009</formula>
      <formula>-0.009</formula>
    </cfRule>
  </conditionalFormatting>
  <conditionalFormatting sqref="F86:F218">
    <cfRule type="cellIs" dxfId="35"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12"/>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33.42578125" style="7" bestFit="1" customWidth="1"/>
    <col min="3" max="3" width="25.5703125" style="7" bestFit="1" customWidth="1"/>
    <col min="4" max="4" width="15.42578125" style="7" bestFit="1" customWidth="1"/>
    <col min="5" max="5" width="23" style="10" customWidth="1"/>
    <col min="6" max="6" width="13.5703125" style="11" bestFit="1" customWidth="1"/>
    <col min="7" max="16384" width="9.28515625" style="7"/>
  </cols>
  <sheetData>
    <row r="1" spans="1:6" s="1" customFormat="1" ht="15" customHeight="1" x14ac:dyDescent="0.2">
      <c r="A1" s="97" t="s">
        <v>807</v>
      </c>
      <c r="B1" s="98"/>
      <c r="C1" s="98"/>
      <c r="D1" s="98"/>
      <c r="E1" s="98"/>
      <c r="F1" s="98"/>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99</v>
      </c>
      <c r="B7" s="21" t="s">
        <v>98</v>
      </c>
      <c r="C7" s="21" t="s">
        <v>100</v>
      </c>
      <c r="D7" s="24">
        <v>216847</v>
      </c>
      <c r="E7" s="22">
        <v>5054.8119939999997</v>
      </c>
      <c r="F7" s="23">
        <v>10.4232418388311</v>
      </c>
    </row>
    <row r="8" spans="1:6" x14ac:dyDescent="0.2">
      <c r="A8" s="21" t="s">
        <v>83</v>
      </c>
      <c r="B8" s="21" t="s">
        <v>82</v>
      </c>
      <c r="C8" s="21" t="s">
        <v>84</v>
      </c>
      <c r="D8" s="24">
        <v>277974</v>
      </c>
      <c r="E8" s="22">
        <v>4474.1305169999996</v>
      </c>
      <c r="F8" s="23">
        <v>9.22585141693507</v>
      </c>
    </row>
    <row r="9" spans="1:6" x14ac:dyDescent="0.2">
      <c r="A9" s="21" t="s">
        <v>86</v>
      </c>
      <c r="B9" s="21" t="s">
        <v>85</v>
      </c>
      <c r="C9" s="21" t="s">
        <v>84</v>
      </c>
      <c r="D9" s="24">
        <v>439595</v>
      </c>
      <c r="E9" s="22">
        <v>3856.3471380000001</v>
      </c>
      <c r="F9" s="23">
        <v>7.9519552619503502</v>
      </c>
    </row>
    <row r="10" spans="1:6" x14ac:dyDescent="0.2">
      <c r="A10" s="21" t="s">
        <v>88</v>
      </c>
      <c r="B10" s="21" t="s">
        <v>87</v>
      </c>
      <c r="C10" s="21" t="s">
        <v>89</v>
      </c>
      <c r="D10" s="24">
        <v>230359</v>
      </c>
      <c r="E10" s="22">
        <v>3289.411341</v>
      </c>
      <c r="F10" s="23">
        <v>6.7829090291259204</v>
      </c>
    </row>
    <row r="11" spans="1:6" x14ac:dyDescent="0.2">
      <c r="A11" s="21" t="s">
        <v>269</v>
      </c>
      <c r="B11" s="21" t="s">
        <v>268</v>
      </c>
      <c r="C11" s="21" t="s">
        <v>143</v>
      </c>
      <c r="D11" s="24">
        <v>113671</v>
      </c>
      <c r="E11" s="22">
        <v>2984.4321049999999</v>
      </c>
      <c r="F11" s="23">
        <v>6.1540286006503999</v>
      </c>
    </row>
    <row r="12" spans="1:6" x14ac:dyDescent="0.2">
      <c r="A12" s="21" t="s">
        <v>262</v>
      </c>
      <c r="B12" s="21" t="s">
        <v>261</v>
      </c>
      <c r="C12" s="21" t="s">
        <v>216</v>
      </c>
      <c r="D12" s="24">
        <v>556400</v>
      </c>
      <c r="E12" s="22">
        <v>2133.7939999999999</v>
      </c>
      <c r="F12" s="23">
        <v>4.3999758888454297</v>
      </c>
    </row>
    <row r="13" spans="1:6" x14ac:dyDescent="0.2">
      <c r="A13" s="21" t="s">
        <v>324</v>
      </c>
      <c r="B13" s="21" t="s">
        <v>323</v>
      </c>
      <c r="C13" s="21" t="s">
        <v>89</v>
      </c>
      <c r="D13" s="24">
        <v>64233</v>
      </c>
      <c r="E13" s="22">
        <v>2059.2457469999999</v>
      </c>
      <c r="F13" s="23">
        <v>4.2462541538721599</v>
      </c>
    </row>
    <row r="14" spans="1:6" x14ac:dyDescent="0.2">
      <c r="A14" s="21" t="s">
        <v>91</v>
      </c>
      <c r="B14" s="21" t="s">
        <v>90</v>
      </c>
      <c r="C14" s="21" t="s">
        <v>92</v>
      </c>
      <c r="D14" s="24">
        <v>75823</v>
      </c>
      <c r="E14" s="22">
        <v>1640.961366</v>
      </c>
      <c r="F14" s="23">
        <v>3.3837335960860599</v>
      </c>
    </row>
    <row r="15" spans="1:6" x14ac:dyDescent="0.2">
      <c r="A15" s="21" t="s">
        <v>222</v>
      </c>
      <c r="B15" s="21" t="s">
        <v>221</v>
      </c>
      <c r="C15" s="21" t="s">
        <v>84</v>
      </c>
      <c r="D15" s="24">
        <v>91449</v>
      </c>
      <c r="E15" s="22">
        <v>1584.6739970000001</v>
      </c>
      <c r="F15" s="23">
        <v>3.2676665969068801</v>
      </c>
    </row>
    <row r="16" spans="1:6" x14ac:dyDescent="0.2">
      <c r="A16" s="21" t="s">
        <v>94</v>
      </c>
      <c r="B16" s="21" t="s">
        <v>93</v>
      </c>
      <c r="C16" s="21" t="s">
        <v>84</v>
      </c>
      <c r="D16" s="24">
        <v>169875</v>
      </c>
      <c r="E16" s="22">
        <v>1458.3768749999999</v>
      </c>
      <c r="F16" s="23">
        <v>3.0072364468405799</v>
      </c>
    </row>
    <row r="17" spans="1:6" x14ac:dyDescent="0.2">
      <c r="A17" s="21" t="s">
        <v>215</v>
      </c>
      <c r="B17" s="21" t="s">
        <v>214</v>
      </c>
      <c r="C17" s="21" t="s">
        <v>216</v>
      </c>
      <c r="D17" s="24">
        <v>56021</v>
      </c>
      <c r="E17" s="22">
        <v>1434.333674</v>
      </c>
      <c r="F17" s="23">
        <v>2.9576583222931001</v>
      </c>
    </row>
    <row r="18" spans="1:6" x14ac:dyDescent="0.2">
      <c r="A18" s="21" t="s">
        <v>104</v>
      </c>
      <c r="B18" s="21" t="s">
        <v>103</v>
      </c>
      <c r="C18" s="21" t="s">
        <v>84</v>
      </c>
      <c r="D18" s="24">
        <v>241128</v>
      </c>
      <c r="E18" s="22">
        <v>1262.9078999999999</v>
      </c>
      <c r="F18" s="23">
        <v>2.6041709320733002</v>
      </c>
    </row>
    <row r="19" spans="1:6" x14ac:dyDescent="0.2">
      <c r="A19" s="21" t="s">
        <v>96</v>
      </c>
      <c r="B19" s="21" t="s">
        <v>95</v>
      </c>
      <c r="C19" s="21" t="s">
        <v>97</v>
      </c>
      <c r="D19" s="24">
        <v>157587</v>
      </c>
      <c r="E19" s="22">
        <v>1180.32663</v>
      </c>
      <c r="F19" s="23">
        <v>2.4338847672091002</v>
      </c>
    </row>
    <row r="20" spans="1:6" x14ac:dyDescent="0.2">
      <c r="A20" s="21" t="s">
        <v>728</v>
      </c>
      <c r="B20" s="21" t="s">
        <v>727</v>
      </c>
      <c r="C20" s="21" t="s">
        <v>143</v>
      </c>
      <c r="D20" s="24">
        <v>16583</v>
      </c>
      <c r="E20" s="22">
        <v>931.42565249999996</v>
      </c>
      <c r="F20" s="23">
        <v>1.92064014298106</v>
      </c>
    </row>
    <row r="21" spans="1:6" x14ac:dyDescent="0.2">
      <c r="A21" s="21" t="s">
        <v>220</v>
      </c>
      <c r="B21" s="21" t="s">
        <v>219</v>
      </c>
      <c r="C21" s="21" t="s">
        <v>140</v>
      </c>
      <c r="D21" s="24">
        <v>27629</v>
      </c>
      <c r="E21" s="22">
        <v>763.0162785</v>
      </c>
      <c r="F21" s="23">
        <v>1.5733727005496201</v>
      </c>
    </row>
    <row r="22" spans="1:6" x14ac:dyDescent="0.2">
      <c r="A22" s="21" t="s">
        <v>102</v>
      </c>
      <c r="B22" s="21" t="s">
        <v>101</v>
      </c>
      <c r="C22" s="21" t="s">
        <v>89</v>
      </c>
      <c r="D22" s="24">
        <v>66856</v>
      </c>
      <c r="E22" s="22">
        <v>725.55474000000004</v>
      </c>
      <c r="F22" s="23">
        <v>1.49612538138054</v>
      </c>
    </row>
    <row r="23" spans="1:6" x14ac:dyDescent="0.2">
      <c r="A23" s="21" t="s">
        <v>218</v>
      </c>
      <c r="B23" s="21" t="s">
        <v>217</v>
      </c>
      <c r="C23" s="21" t="s">
        <v>132</v>
      </c>
      <c r="D23" s="24">
        <v>60218</v>
      </c>
      <c r="E23" s="22">
        <v>697.74596599999995</v>
      </c>
      <c r="F23" s="23">
        <v>1.4387824817855699</v>
      </c>
    </row>
    <row r="24" spans="1:6" x14ac:dyDescent="0.2">
      <c r="A24" s="21" t="s">
        <v>150</v>
      </c>
      <c r="B24" s="21" t="s">
        <v>149</v>
      </c>
      <c r="C24" s="21" t="s">
        <v>132</v>
      </c>
      <c r="D24" s="24">
        <v>8339</v>
      </c>
      <c r="E24" s="22">
        <v>691.48238849999996</v>
      </c>
      <c r="F24" s="23">
        <v>1.42586671298225</v>
      </c>
    </row>
    <row r="25" spans="1:6" x14ac:dyDescent="0.2">
      <c r="A25" s="21" t="s">
        <v>106</v>
      </c>
      <c r="B25" s="21" t="s">
        <v>105</v>
      </c>
      <c r="C25" s="21" t="s">
        <v>107</v>
      </c>
      <c r="D25" s="24">
        <v>67199</v>
      </c>
      <c r="E25" s="22">
        <v>660.63336900000002</v>
      </c>
      <c r="F25" s="23">
        <v>1.3622546951424199</v>
      </c>
    </row>
    <row r="26" spans="1:6" x14ac:dyDescent="0.2">
      <c r="A26" s="21" t="s">
        <v>669</v>
      </c>
      <c r="B26" s="21" t="s">
        <v>668</v>
      </c>
      <c r="C26" s="21" t="s">
        <v>140</v>
      </c>
      <c r="D26" s="24">
        <v>26181</v>
      </c>
      <c r="E26" s="22">
        <v>658.42596900000001</v>
      </c>
      <c r="F26" s="23">
        <v>1.3577029404852099</v>
      </c>
    </row>
    <row r="27" spans="1:6" x14ac:dyDescent="0.2">
      <c r="A27" s="21" t="s">
        <v>124</v>
      </c>
      <c r="B27" s="21" t="s">
        <v>123</v>
      </c>
      <c r="C27" s="21" t="s">
        <v>125</v>
      </c>
      <c r="D27" s="24">
        <v>7281</v>
      </c>
      <c r="E27" s="22">
        <v>554.96874149999996</v>
      </c>
      <c r="F27" s="23">
        <v>1.1443696447093299</v>
      </c>
    </row>
    <row r="28" spans="1:6" x14ac:dyDescent="0.2">
      <c r="A28" s="21" t="s">
        <v>115</v>
      </c>
      <c r="B28" s="21" t="s">
        <v>114</v>
      </c>
      <c r="C28" s="21" t="s">
        <v>116</v>
      </c>
      <c r="D28" s="24">
        <v>295912</v>
      </c>
      <c r="E28" s="22">
        <v>518.14191200000005</v>
      </c>
      <c r="F28" s="23">
        <v>1.06843112306074</v>
      </c>
    </row>
    <row r="29" spans="1:6" x14ac:dyDescent="0.2">
      <c r="A29" s="21" t="s">
        <v>575</v>
      </c>
      <c r="B29" s="21" t="s">
        <v>574</v>
      </c>
      <c r="C29" s="21" t="s">
        <v>576</v>
      </c>
      <c r="D29" s="24">
        <v>484899</v>
      </c>
      <c r="E29" s="22">
        <v>506.71945499999998</v>
      </c>
      <c r="F29" s="23">
        <v>1.04487752070204</v>
      </c>
    </row>
    <row r="30" spans="1:6" x14ac:dyDescent="0.2">
      <c r="A30" s="21" t="s">
        <v>279</v>
      </c>
      <c r="B30" s="21" t="s">
        <v>278</v>
      </c>
      <c r="C30" s="21" t="s">
        <v>116</v>
      </c>
      <c r="D30" s="24">
        <v>211840</v>
      </c>
      <c r="E30" s="22">
        <v>478.12288000000001</v>
      </c>
      <c r="F30" s="23">
        <v>0.98591014123450404</v>
      </c>
    </row>
    <row r="31" spans="1:6" x14ac:dyDescent="0.2">
      <c r="A31" s="21" t="s">
        <v>131</v>
      </c>
      <c r="B31" s="21" t="s">
        <v>130</v>
      </c>
      <c r="C31" s="21" t="s">
        <v>132</v>
      </c>
      <c r="D31" s="24">
        <v>113426</v>
      </c>
      <c r="E31" s="22">
        <v>477.29660799999999</v>
      </c>
      <c r="F31" s="23">
        <v>0.98420633248931699</v>
      </c>
    </row>
    <row r="32" spans="1:6" x14ac:dyDescent="0.2">
      <c r="A32" s="21" t="s">
        <v>730</v>
      </c>
      <c r="B32" s="21" t="s">
        <v>729</v>
      </c>
      <c r="C32" s="21" t="s">
        <v>344</v>
      </c>
      <c r="D32" s="24">
        <v>2238</v>
      </c>
      <c r="E32" s="22">
        <v>440.98671000000002</v>
      </c>
      <c r="F32" s="23">
        <v>0.90933374604168604</v>
      </c>
    </row>
    <row r="33" spans="1:6" x14ac:dyDescent="0.2">
      <c r="A33" s="21" t="s">
        <v>137</v>
      </c>
      <c r="B33" s="21" t="s">
        <v>136</v>
      </c>
      <c r="C33" s="21" t="s">
        <v>84</v>
      </c>
      <c r="D33" s="24">
        <v>41064</v>
      </c>
      <c r="E33" s="22">
        <v>438.54298799999998</v>
      </c>
      <c r="F33" s="23">
        <v>0.90429468515809497</v>
      </c>
    </row>
    <row r="34" spans="1:6" x14ac:dyDescent="0.2">
      <c r="A34" s="21" t="s">
        <v>129</v>
      </c>
      <c r="B34" s="21" t="s">
        <v>128</v>
      </c>
      <c r="C34" s="21" t="s">
        <v>89</v>
      </c>
      <c r="D34" s="24">
        <v>39659</v>
      </c>
      <c r="E34" s="22">
        <v>436.98269149999999</v>
      </c>
      <c r="F34" s="23">
        <v>0.90107728601860404</v>
      </c>
    </row>
    <row r="35" spans="1:6" x14ac:dyDescent="0.2">
      <c r="A35" s="21" t="s">
        <v>661</v>
      </c>
      <c r="B35" s="21" t="s">
        <v>660</v>
      </c>
      <c r="C35" s="21" t="s">
        <v>143</v>
      </c>
      <c r="D35" s="24">
        <v>34277</v>
      </c>
      <c r="E35" s="22">
        <v>434.11820499999999</v>
      </c>
      <c r="F35" s="23">
        <v>0.89517059046414904</v>
      </c>
    </row>
    <row r="36" spans="1:6" x14ac:dyDescent="0.2">
      <c r="A36" s="21" t="s">
        <v>732</v>
      </c>
      <c r="B36" s="21" t="s">
        <v>731</v>
      </c>
      <c r="C36" s="21" t="s">
        <v>576</v>
      </c>
      <c r="D36" s="24">
        <v>59399</v>
      </c>
      <c r="E36" s="22">
        <v>408.72451899999999</v>
      </c>
      <c r="F36" s="23">
        <v>0.84280770720132603</v>
      </c>
    </row>
    <row r="37" spans="1:6" x14ac:dyDescent="0.2">
      <c r="A37" s="21" t="s">
        <v>260</v>
      </c>
      <c r="B37" s="21" t="s">
        <v>259</v>
      </c>
      <c r="C37" s="21" t="s">
        <v>125</v>
      </c>
      <c r="D37" s="24">
        <v>23468</v>
      </c>
      <c r="E37" s="22">
        <v>383.162036</v>
      </c>
      <c r="F37" s="23">
        <v>0.79009675719442696</v>
      </c>
    </row>
    <row r="38" spans="1:6" x14ac:dyDescent="0.2">
      <c r="A38" s="21" t="s">
        <v>293</v>
      </c>
      <c r="B38" s="21" t="s">
        <v>292</v>
      </c>
      <c r="C38" s="21" t="s">
        <v>294</v>
      </c>
      <c r="D38" s="24">
        <v>91148</v>
      </c>
      <c r="E38" s="22">
        <v>369.46841799999999</v>
      </c>
      <c r="F38" s="23">
        <v>0.76185992222766796</v>
      </c>
    </row>
    <row r="39" spans="1:6" x14ac:dyDescent="0.2">
      <c r="A39" s="21" t="s">
        <v>264</v>
      </c>
      <c r="B39" s="21" t="s">
        <v>263</v>
      </c>
      <c r="C39" s="21" t="s">
        <v>265</v>
      </c>
      <c r="D39" s="24">
        <v>242940</v>
      </c>
      <c r="E39" s="22">
        <v>366.96087</v>
      </c>
      <c r="F39" s="23">
        <v>0.75668924936040804</v>
      </c>
    </row>
    <row r="40" spans="1:6" x14ac:dyDescent="0.2">
      <c r="A40" s="21" t="s">
        <v>734</v>
      </c>
      <c r="B40" s="21" t="s">
        <v>733</v>
      </c>
      <c r="C40" s="21" t="s">
        <v>107</v>
      </c>
      <c r="D40" s="24">
        <v>7622</v>
      </c>
      <c r="E40" s="22">
        <v>352.34600499999999</v>
      </c>
      <c r="F40" s="23">
        <v>0.72655276307413497</v>
      </c>
    </row>
    <row r="41" spans="1:6" x14ac:dyDescent="0.2">
      <c r="A41" s="21" t="s">
        <v>736</v>
      </c>
      <c r="B41" s="21" t="s">
        <v>735</v>
      </c>
      <c r="C41" s="21" t="s">
        <v>89</v>
      </c>
      <c r="D41" s="24">
        <v>91625</v>
      </c>
      <c r="E41" s="22">
        <v>334.66031249999997</v>
      </c>
      <c r="F41" s="23">
        <v>0.69008409713096797</v>
      </c>
    </row>
    <row r="42" spans="1:6" x14ac:dyDescent="0.2">
      <c r="A42" s="21" t="s">
        <v>659</v>
      </c>
      <c r="B42" s="21" t="s">
        <v>658</v>
      </c>
      <c r="C42" s="21" t="s">
        <v>148</v>
      </c>
      <c r="D42" s="24">
        <v>28247</v>
      </c>
      <c r="E42" s="22">
        <v>311.027717</v>
      </c>
      <c r="F42" s="23">
        <v>0.641352658955194</v>
      </c>
    </row>
    <row r="43" spans="1:6" x14ac:dyDescent="0.2">
      <c r="A43" s="21" t="s">
        <v>738</v>
      </c>
      <c r="B43" s="21" t="s">
        <v>737</v>
      </c>
      <c r="C43" s="21" t="s">
        <v>344</v>
      </c>
      <c r="D43" s="24">
        <v>7167</v>
      </c>
      <c r="E43" s="22">
        <v>309.76849049999998</v>
      </c>
      <c r="F43" s="23">
        <v>0.63875607922978805</v>
      </c>
    </row>
    <row r="44" spans="1:6" x14ac:dyDescent="0.2">
      <c r="A44" s="21" t="s">
        <v>180</v>
      </c>
      <c r="B44" s="21" t="s">
        <v>179</v>
      </c>
      <c r="C44" s="21" t="s">
        <v>107</v>
      </c>
      <c r="D44" s="24">
        <v>33818</v>
      </c>
      <c r="E44" s="22">
        <v>304.53109000000001</v>
      </c>
      <c r="F44" s="23">
        <v>0.62795633196260703</v>
      </c>
    </row>
    <row r="45" spans="1:6" x14ac:dyDescent="0.2">
      <c r="A45" s="21" t="s">
        <v>740</v>
      </c>
      <c r="B45" s="21" t="s">
        <v>739</v>
      </c>
      <c r="C45" s="21" t="s">
        <v>741</v>
      </c>
      <c r="D45" s="24">
        <v>17176</v>
      </c>
      <c r="E45" s="22">
        <v>300.65729199999998</v>
      </c>
      <c r="F45" s="23">
        <v>0.61996839226540201</v>
      </c>
    </row>
    <row r="46" spans="1:6" x14ac:dyDescent="0.2">
      <c r="A46" s="21" t="s">
        <v>622</v>
      </c>
      <c r="B46" s="21" t="s">
        <v>621</v>
      </c>
      <c r="C46" s="21" t="s">
        <v>148</v>
      </c>
      <c r="D46" s="24">
        <v>60020</v>
      </c>
      <c r="E46" s="22">
        <v>299.61984000000001</v>
      </c>
      <c r="F46" s="23">
        <v>0.61782912118963995</v>
      </c>
    </row>
    <row r="47" spans="1:6" x14ac:dyDescent="0.2">
      <c r="A47" s="21" t="s">
        <v>743</v>
      </c>
      <c r="B47" s="21" t="s">
        <v>742</v>
      </c>
      <c r="C47" s="21" t="s">
        <v>744</v>
      </c>
      <c r="D47" s="24">
        <v>45064</v>
      </c>
      <c r="E47" s="22">
        <v>284.75941599999999</v>
      </c>
      <c r="F47" s="23">
        <v>0.58718628158187103</v>
      </c>
    </row>
    <row r="48" spans="1:6" x14ac:dyDescent="0.2">
      <c r="A48" s="21" t="s">
        <v>326</v>
      </c>
      <c r="B48" s="21" t="s">
        <v>325</v>
      </c>
      <c r="C48" s="21" t="s">
        <v>132</v>
      </c>
      <c r="D48" s="24">
        <v>7146</v>
      </c>
      <c r="E48" s="22">
        <v>277.60423500000002</v>
      </c>
      <c r="F48" s="23">
        <v>0.57243198764331604</v>
      </c>
    </row>
    <row r="49" spans="1:8" x14ac:dyDescent="0.2">
      <c r="A49" s="21" t="s">
        <v>645</v>
      </c>
      <c r="B49" s="21" t="s">
        <v>644</v>
      </c>
      <c r="C49" s="21" t="s">
        <v>183</v>
      </c>
      <c r="D49" s="24">
        <v>6405</v>
      </c>
      <c r="E49" s="22">
        <v>276.11314499999997</v>
      </c>
      <c r="F49" s="23">
        <v>0.56935729531214496</v>
      </c>
    </row>
    <row r="50" spans="1:8" x14ac:dyDescent="0.2">
      <c r="A50" s="21" t="s">
        <v>283</v>
      </c>
      <c r="B50" s="21" t="s">
        <v>282</v>
      </c>
      <c r="C50" s="21" t="s">
        <v>284</v>
      </c>
      <c r="D50" s="24">
        <v>129014</v>
      </c>
      <c r="E50" s="22">
        <v>275.63841100000002</v>
      </c>
      <c r="F50" s="23">
        <v>0.56837837318863405</v>
      </c>
    </row>
    <row r="51" spans="1:8" x14ac:dyDescent="0.2">
      <c r="A51" s="21" t="s">
        <v>667</v>
      </c>
      <c r="B51" s="21" t="s">
        <v>666</v>
      </c>
      <c r="C51" s="21" t="s">
        <v>442</v>
      </c>
      <c r="D51" s="24">
        <v>37585</v>
      </c>
      <c r="E51" s="22">
        <v>266.42127249999999</v>
      </c>
      <c r="F51" s="23">
        <v>0.54937223334376195</v>
      </c>
    </row>
    <row r="52" spans="1:8" x14ac:dyDescent="0.2">
      <c r="A52" s="21" t="s">
        <v>196</v>
      </c>
      <c r="B52" s="21" t="s">
        <v>195</v>
      </c>
      <c r="C52" s="21" t="s">
        <v>132</v>
      </c>
      <c r="D52" s="24">
        <v>8711</v>
      </c>
      <c r="E52" s="22">
        <v>256.8743235</v>
      </c>
      <c r="F52" s="23">
        <v>0.529686009925739</v>
      </c>
    </row>
    <row r="53" spans="1:8" x14ac:dyDescent="0.2">
      <c r="A53" s="21" t="s">
        <v>746</v>
      </c>
      <c r="B53" s="21" t="s">
        <v>745</v>
      </c>
      <c r="C53" s="21" t="s">
        <v>317</v>
      </c>
      <c r="D53" s="24">
        <v>33214</v>
      </c>
      <c r="E53" s="22">
        <v>238.36027100000001</v>
      </c>
      <c r="F53" s="23">
        <v>0.49150922969071198</v>
      </c>
    </row>
    <row r="54" spans="1:8" x14ac:dyDescent="0.2">
      <c r="A54" s="21" t="s">
        <v>748</v>
      </c>
      <c r="B54" s="21" t="s">
        <v>747</v>
      </c>
      <c r="C54" s="21" t="s">
        <v>107</v>
      </c>
      <c r="D54" s="24">
        <v>7995</v>
      </c>
      <c r="E54" s="22">
        <v>225.7268325</v>
      </c>
      <c r="F54" s="23">
        <v>0.465458530891666</v>
      </c>
    </row>
    <row r="55" spans="1:8" x14ac:dyDescent="0.2">
      <c r="A55" s="21" t="s">
        <v>304</v>
      </c>
      <c r="B55" s="21" t="s">
        <v>303</v>
      </c>
      <c r="C55" s="21" t="s">
        <v>100</v>
      </c>
      <c r="D55" s="24">
        <v>60891</v>
      </c>
      <c r="E55" s="22">
        <v>209.64771300000001</v>
      </c>
      <c r="F55" s="23">
        <v>0.432302688240564</v>
      </c>
    </row>
    <row r="56" spans="1:8" x14ac:dyDescent="0.2">
      <c r="A56" s="21" t="s">
        <v>332</v>
      </c>
      <c r="B56" s="21" t="s">
        <v>331</v>
      </c>
      <c r="C56" s="21" t="s">
        <v>132</v>
      </c>
      <c r="D56" s="24">
        <v>7963</v>
      </c>
      <c r="E56" s="22">
        <v>186.91948049999999</v>
      </c>
      <c r="F56" s="23">
        <v>0.38543608584311001</v>
      </c>
    </row>
    <row r="57" spans="1:8" x14ac:dyDescent="0.2">
      <c r="A57" s="20" t="s">
        <v>26</v>
      </c>
      <c r="B57" s="20"/>
      <c r="C57" s="20"/>
      <c r="D57" s="20"/>
      <c r="E57" s="25">
        <f>SUM(E7:E56)</f>
        <v>48066.9095285</v>
      </c>
      <c r="F57" s="26">
        <f>SUM(F7:F56)</f>
        <v>99.116054772257669</v>
      </c>
      <c r="G57" s="14"/>
      <c r="H57" s="14"/>
    </row>
    <row r="58" spans="1:8" x14ac:dyDescent="0.2">
      <c r="A58" s="21"/>
      <c r="B58" s="21"/>
      <c r="C58" s="21"/>
      <c r="D58" s="21"/>
      <c r="E58" s="22"/>
      <c r="F58" s="23"/>
    </row>
    <row r="59" spans="1:8" x14ac:dyDescent="0.2">
      <c r="A59" s="20" t="s">
        <v>29</v>
      </c>
      <c r="B59" s="20"/>
      <c r="C59" s="20"/>
      <c r="D59" s="20"/>
      <c r="E59" s="25">
        <f>E57</f>
        <v>48066.9095285</v>
      </c>
      <c r="F59" s="26">
        <f>F57</f>
        <v>99.116054772257669</v>
      </c>
      <c r="G59" s="14"/>
      <c r="H59" s="14"/>
    </row>
    <row r="60" spans="1:8" x14ac:dyDescent="0.2">
      <c r="A60" s="20"/>
      <c r="B60" s="20"/>
      <c r="C60" s="20"/>
      <c r="D60" s="20"/>
      <c r="E60" s="25"/>
      <c r="F60" s="26"/>
      <c r="G60" s="14"/>
      <c r="H60" s="14"/>
    </row>
    <row r="61" spans="1:8" x14ac:dyDescent="0.2">
      <c r="A61" s="20" t="s">
        <v>31</v>
      </c>
      <c r="B61" s="20"/>
      <c r="C61" s="20"/>
      <c r="D61" s="20"/>
      <c r="E61" s="25">
        <f>E63-(E57)</f>
        <v>428.67439980000199</v>
      </c>
      <c r="F61" s="26">
        <f>F63-(F57)</f>
        <v>0.88394522774233053</v>
      </c>
      <c r="G61" s="14"/>
      <c r="H61" s="14"/>
    </row>
    <row r="62" spans="1:8" x14ac:dyDescent="0.2">
      <c r="A62" s="20"/>
      <c r="B62" s="20"/>
      <c r="C62" s="20"/>
      <c r="D62" s="20"/>
      <c r="E62" s="25"/>
      <c r="F62" s="26"/>
      <c r="G62" s="14"/>
      <c r="H62" s="14"/>
    </row>
    <row r="63" spans="1:8" x14ac:dyDescent="0.2">
      <c r="A63" s="27" t="s">
        <v>30</v>
      </c>
      <c r="B63" s="27"/>
      <c r="C63" s="27"/>
      <c r="D63" s="27"/>
      <c r="E63" s="28">
        <v>48495.583928300002</v>
      </c>
      <c r="F63" s="29">
        <v>100</v>
      </c>
      <c r="G63" s="14"/>
      <c r="H63" s="14"/>
    </row>
    <row r="65" spans="1:4" x14ac:dyDescent="0.2">
      <c r="A65" s="14" t="s">
        <v>34</v>
      </c>
    </row>
    <row r="66" spans="1:4" x14ac:dyDescent="0.2">
      <c r="A66" s="14" t="s">
        <v>35</v>
      </c>
    </row>
    <row r="67" spans="1:4" x14ac:dyDescent="0.2">
      <c r="A67" s="14" t="s">
        <v>36</v>
      </c>
      <c r="B67" s="14"/>
      <c r="C67" s="30" t="s">
        <v>38</v>
      </c>
      <c r="D67" s="14" t="s">
        <v>37</v>
      </c>
    </row>
    <row r="68" spans="1:4" x14ac:dyDescent="0.2">
      <c r="A68" s="7" t="s">
        <v>70</v>
      </c>
      <c r="C68" s="31">
        <v>136.03229999999999</v>
      </c>
      <c r="D68" s="31">
        <v>138.02070000000001</v>
      </c>
    </row>
    <row r="69" spans="1:4" x14ac:dyDescent="0.2">
      <c r="A69" s="7" t="s">
        <v>72</v>
      </c>
      <c r="C69" s="31">
        <v>136.03229999999999</v>
      </c>
      <c r="D69" s="31">
        <v>138.02070000000001</v>
      </c>
    </row>
    <row r="70" spans="1:4" x14ac:dyDescent="0.2">
      <c r="A70" s="7" t="s">
        <v>71</v>
      </c>
      <c r="C70" s="31">
        <v>141.38390000000001</v>
      </c>
      <c r="D70" s="31">
        <v>143.7407</v>
      </c>
    </row>
    <row r="71" spans="1:4" x14ac:dyDescent="0.2">
      <c r="A71" s="7" t="s">
        <v>73</v>
      </c>
      <c r="C71" s="31">
        <v>141.38390000000001</v>
      </c>
      <c r="D71" s="31">
        <v>143.7407</v>
      </c>
    </row>
    <row r="73" spans="1:4" x14ac:dyDescent="0.2">
      <c r="A73" s="7" t="s">
        <v>39</v>
      </c>
    </row>
    <row r="75" spans="1:4" x14ac:dyDescent="0.2">
      <c r="A75" s="14" t="s">
        <v>40</v>
      </c>
      <c r="D75" s="30" t="s">
        <v>41</v>
      </c>
    </row>
    <row r="77" spans="1:4" x14ac:dyDescent="0.2">
      <c r="A77" s="14" t="s">
        <v>241</v>
      </c>
      <c r="D77" s="49">
        <v>7.4400664037109704E-3</v>
      </c>
    </row>
    <row r="79" spans="1:4" x14ac:dyDescent="0.2">
      <c r="A79" s="14" t="s">
        <v>780</v>
      </c>
    </row>
    <row r="80" spans="1:4" x14ac:dyDescent="0.2">
      <c r="A80" s="14"/>
    </row>
    <row r="81" spans="1:1" x14ac:dyDescent="0.2">
      <c r="A81" s="51" t="s">
        <v>775</v>
      </c>
    </row>
    <row r="82" spans="1:1" x14ac:dyDescent="0.2">
      <c r="A82" s="52"/>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1" t="s">
        <v>793</v>
      </c>
    </row>
    <row r="96" spans="1:1" x14ac:dyDescent="0.2">
      <c r="A96" s="53"/>
    </row>
    <row r="97" spans="1:1" x14ac:dyDescent="0.2">
      <c r="A97" s="51" t="s">
        <v>776</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2" spans="1:1" x14ac:dyDescent="0.2">
      <c r="A112" s="14" t="s">
        <v>794</v>
      </c>
    </row>
  </sheetData>
  <mergeCells count="1">
    <mergeCell ref="A1:F1"/>
  </mergeCells>
  <conditionalFormatting sqref="F2:F3 F5:F78">
    <cfRule type="cellIs" dxfId="34" priority="2" stopIfTrue="1" operator="between">
      <formula>0.009</formula>
      <formula>-0.009</formula>
    </cfRule>
  </conditionalFormatting>
  <conditionalFormatting sqref="F79:F211">
    <cfRule type="cellIs" dxfId="33"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26"/>
  <sheetViews>
    <sheetView view="pageBreakPreview" zoomScaleNormal="100" zoomScaleSheetLayoutView="100" workbookViewId="0">
      <selection sqref="A1:F1"/>
    </sheetView>
  </sheetViews>
  <sheetFormatPr defaultColWidth="9.28515625" defaultRowHeight="11.25" x14ac:dyDescent="0.2"/>
  <cols>
    <col min="1" max="1" width="38.7109375" style="7" bestFit="1" customWidth="1"/>
    <col min="2" max="2" width="28" style="7" bestFit="1" customWidth="1"/>
    <col min="3" max="3" width="35.42578125" style="7" bestFit="1" customWidth="1"/>
    <col min="4" max="4" width="15.42578125" style="7" bestFit="1" customWidth="1"/>
    <col min="5" max="5" width="23" style="10" customWidth="1"/>
    <col min="6" max="6" width="14.7109375" style="11" bestFit="1" customWidth="1"/>
    <col min="7" max="16384" width="9.28515625" style="7"/>
  </cols>
  <sheetData>
    <row r="1" spans="1:6" s="1" customFormat="1" ht="15" x14ac:dyDescent="0.2">
      <c r="A1" s="97" t="s">
        <v>22</v>
      </c>
      <c r="B1" s="98"/>
      <c r="C1" s="98"/>
      <c r="D1" s="98"/>
      <c r="E1" s="98"/>
      <c r="F1" s="98"/>
    </row>
    <row r="2" spans="1:6" s="1" customFormat="1" ht="12" x14ac:dyDescent="0.2">
      <c r="E2" s="5"/>
      <c r="F2" s="9"/>
    </row>
    <row r="3" spans="1:6" s="1" customFormat="1" ht="12" x14ac:dyDescent="0.2">
      <c r="A3" s="8" t="s">
        <v>7</v>
      </c>
      <c r="B3" s="2"/>
      <c r="C3" s="3"/>
      <c r="D3" s="3"/>
      <c r="F3" s="9"/>
    </row>
    <row r="4" spans="1:6" s="1" customFormat="1" ht="33.75" x14ac:dyDescent="0.2">
      <c r="A4" s="6" t="s">
        <v>2</v>
      </c>
      <c r="B4" s="6" t="s">
        <v>0</v>
      </c>
      <c r="C4" s="13" t="s">
        <v>318</v>
      </c>
      <c r="D4" s="13" t="s">
        <v>1</v>
      </c>
      <c r="E4" s="54" t="s">
        <v>6</v>
      </c>
      <c r="F4" s="12" t="s">
        <v>3</v>
      </c>
    </row>
    <row r="5" spans="1:6" x14ac:dyDescent="0.2">
      <c r="A5" s="16" t="s">
        <v>81</v>
      </c>
      <c r="B5" s="17"/>
      <c r="C5" s="17"/>
      <c r="D5" s="17"/>
      <c r="E5" s="18"/>
      <c r="F5" s="19"/>
    </row>
    <row r="6" spans="1:6" x14ac:dyDescent="0.2">
      <c r="A6" s="20" t="s">
        <v>25</v>
      </c>
      <c r="B6" s="21"/>
      <c r="C6" s="21"/>
      <c r="D6" s="21"/>
      <c r="E6" s="22"/>
      <c r="F6" s="23"/>
    </row>
    <row r="7" spans="1:6" x14ac:dyDescent="0.2">
      <c r="A7" s="21" t="s">
        <v>86</v>
      </c>
      <c r="B7" s="21" t="s">
        <v>85</v>
      </c>
      <c r="C7" s="21" t="s">
        <v>84</v>
      </c>
      <c r="D7" s="24">
        <v>4600000</v>
      </c>
      <c r="E7" s="22">
        <v>40353.5</v>
      </c>
      <c r="F7" s="23">
        <v>8.7693218131177897</v>
      </c>
    </row>
    <row r="8" spans="1:6" x14ac:dyDescent="0.2">
      <c r="A8" s="21" t="s">
        <v>83</v>
      </c>
      <c r="B8" s="21" t="s">
        <v>82</v>
      </c>
      <c r="C8" s="21" t="s">
        <v>84</v>
      </c>
      <c r="D8" s="24">
        <v>2500000</v>
      </c>
      <c r="E8" s="22">
        <v>40238.75</v>
      </c>
      <c r="F8" s="23">
        <v>8.7443851984981098</v>
      </c>
    </row>
    <row r="9" spans="1:6" x14ac:dyDescent="0.2">
      <c r="A9" s="21" t="s">
        <v>88</v>
      </c>
      <c r="B9" s="21" t="s">
        <v>87</v>
      </c>
      <c r="C9" s="21" t="s">
        <v>89</v>
      </c>
      <c r="D9" s="24">
        <v>2000000</v>
      </c>
      <c r="E9" s="22">
        <v>28559</v>
      </c>
      <c r="F9" s="23">
        <v>6.2062289927969303</v>
      </c>
    </row>
    <row r="10" spans="1:6" x14ac:dyDescent="0.2">
      <c r="A10" s="21" t="s">
        <v>91</v>
      </c>
      <c r="B10" s="21" t="s">
        <v>90</v>
      </c>
      <c r="C10" s="21" t="s">
        <v>92</v>
      </c>
      <c r="D10" s="24">
        <v>1140000</v>
      </c>
      <c r="E10" s="22">
        <v>24671.88</v>
      </c>
      <c r="F10" s="23">
        <v>5.3615090501350497</v>
      </c>
    </row>
    <row r="11" spans="1:6" x14ac:dyDescent="0.2">
      <c r="A11" s="21" t="s">
        <v>94</v>
      </c>
      <c r="B11" s="21" t="s">
        <v>93</v>
      </c>
      <c r="C11" s="21" t="s">
        <v>84</v>
      </c>
      <c r="D11" s="24">
        <v>2750000</v>
      </c>
      <c r="E11" s="22">
        <v>23608.75</v>
      </c>
      <c r="F11" s="23">
        <v>5.1304775634194</v>
      </c>
    </row>
    <row r="12" spans="1:6" x14ac:dyDescent="0.2">
      <c r="A12" s="21" t="s">
        <v>96</v>
      </c>
      <c r="B12" s="21" t="s">
        <v>95</v>
      </c>
      <c r="C12" s="21" t="s">
        <v>97</v>
      </c>
      <c r="D12" s="24">
        <v>3100000</v>
      </c>
      <c r="E12" s="22">
        <v>23219</v>
      </c>
      <c r="F12" s="23">
        <v>5.0457799987307697</v>
      </c>
    </row>
    <row r="13" spans="1:6" x14ac:dyDescent="0.2">
      <c r="A13" s="21" t="s">
        <v>104</v>
      </c>
      <c r="B13" s="21" t="s">
        <v>103</v>
      </c>
      <c r="C13" s="21" t="s">
        <v>84</v>
      </c>
      <c r="D13" s="24">
        <v>3000000</v>
      </c>
      <c r="E13" s="22">
        <v>15712.5</v>
      </c>
      <c r="F13" s="23">
        <v>3.4145233743941201</v>
      </c>
    </row>
    <row r="14" spans="1:6" x14ac:dyDescent="0.2">
      <c r="A14" s="21" t="s">
        <v>102</v>
      </c>
      <c r="B14" s="21" t="s">
        <v>101</v>
      </c>
      <c r="C14" s="21" t="s">
        <v>89</v>
      </c>
      <c r="D14" s="24">
        <v>1300000</v>
      </c>
      <c r="E14" s="22">
        <v>14108.25</v>
      </c>
      <c r="F14" s="23">
        <v>3.06589972294644</v>
      </c>
    </row>
    <row r="15" spans="1:6" x14ac:dyDescent="0.2">
      <c r="A15" s="21" t="s">
        <v>260</v>
      </c>
      <c r="B15" s="21" t="s">
        <v>259</v>
      </c>
      <c r="C15" s="21" t="s">
        <v>125</v>
      </c>
      <c r="D15" s="24">
        <v>800000</v>
      </c>
      <c r="E15" s="22">
        <v>13061.6</v>
      </c>
      <c r="F15" s="23">
        <v>2.8384495469840099</v>
      </c>
    </row>
    <row r="16" spans="1:6" x14ac:dyDescent="0.2">
      <c r="A16" s="21" t="s">
        <v>134</v>
      </c>
      <c r="B16" s="21" t="s">
        <v>133</v>
      </c>
      <c r="C16" s="21" t="s">
        <v>135</v>
      </c>
      <c r="D16" s="24">
        <v>1650000</v>
      </c>
      <c r="E16" s="22">
        <v>12478.95</v>
      </c>
      <c r="F16" s="23">
        <v>2.7118323922288301</v>
      </c>
    </row>
    <row r="17" spans="1:6" x14ac:dyDescent="0.2">
      <c r="A17" s="21" t="s">
        <v>99</v>
      </c>
      <c r="B17" s="21" t="s">
        <v>98</v>
      </c>
      <c r="C17" s="21" t="s">
        <v>100</v>
      </c>
      <c r="D17" s="24">
        <v>500000</v>
      </c>
      <c r="E17" s="22">
        <v>11655.25</v>
      </c>
      <c r="F17" s="23">
        <v>2.5328320483314002</v>
      </c>
    </row>
    <row r="18" spans="1:6" x14ac:dyDescent="0.2">
      <c r="A18" s="21" t="s">
        <v>194</v>
      </c>
      <c r="B18" s="21" t="s">
        <v>193</v>
      </c>
      <c r="C18" s="21" t="s">
        <v>135</v>
      </c>
      <c r="D18" s="24">
        <v>680000</v>
      </c>
      <c r="E18" s="22">
        <v>9686.26</v>
      </c>
      <c r="F18" s="23">
        <v>2.10494581896317</v>
      </c>
    </row>
    <row r="19" spans="1:6" x14ac:dyDescent="0.2">
      <c r="A19" s="21" t="s">
        <v>115</v>
      </c>
      <c r="B19" s="21" t="s">
        <v>114</v>
      </c>
      <c r="C19" s="21" t="s">
        <v>116</v>
      </c>
      <c r="D19" s="24">
        <v>5500000</v>
      </c>
      <c r="E19" s="22">
        <v>9630.5</v>
      </c>
      <c r="F19" s="23">
        <v>2.0928284714146499</v>
      </c>
    </row>
    <row r="20" spans="1:6" x14ac:dyDescent="0.2">
      <c r="A20" s="21" t="s">
        <v>628</v>
      </c>
      <c r="B20" s="21" t="s">
        <v>627</v>
      </c>
      <c r="C20" s="21" t="s">
        <v>442</v>
      </c>
      <c r="D20" s="24">
        <v>1800000</v>
      </c>
      <c r="E20" s="22">
        <v>8636.4</v>
      </c>
      <c r="F20" s="23">
        <v>1.8767980697290301</v>
      </c>
    </row>
    <row r="21" spans="1:6" x14ac:dyDescent="0.2">
      <c r="A21" s="21" t="s">
        <v>154</v>
      </c>
      <c r="B21" s="21" t="s">
        <v>153</v>
      </c>
      <c r="C21" s="21" t="s">
        <v>155</v>
      </c>
      <c r="D21" s="24">
        <v>3900000</v>
      </c>
      <c r="E21" s="22">
        <v>8359.65</v>
      </c>
      <c r="F21" s="23">
        <v>1.8166568227051001</v>
      </c>
    </row>
    <row r="22" spans="1:6" x14ac:dyDescent="0.2">
      <c r="A22" s="21" t="s">
        <v>129</v>
      </c>
      <c r="B22" s="21" t="s">
        <v>128</v>
      </c>
      <c r="C22" s="21" t="s">
        <v>89</v>
      </c>
      <c r="D22" s="24">
        <v>740000</v>
      </c>
      <c r="E22" s="22">
        <v>8153.69</v>
      </c>
      <c r="F22" s="23">
        <v>1.7718991307916401</v>
      </c>
    </row>
    <row r="23" spans="1:6" x14ac:dyDescent="0.2">
      <c r="A23" s="21" t="s">
        <v>118</v>
      </c>
      <c r="B23" s="21" t="s">
        <v>117</v>
      </c>
      <c r="C23" s="21" t="s">
        <v>119</v>
      </c>
      <c r="D23" s="24">
        <v>7500000</v>
      </c>
      <c r="E23" s="22">
        <v>7886.25</v>
      </c>
      <c r="F23" s="23">
        <v>1.71378106356822</v>
      </c>
    </row>
    <row r="24" spans="1:6" x14ac:dyDescent="0.2">
      <c r="A24" s="21" t="s">
        <v>271</v>
      </c>
      <c r="B24" s="21" t="s">
        <v>270</v>
      </c>
      <c r="C24" s="21" t="s">
        <v>166</v>
      </c>
      <c r="D24" s="24">
        <v>8000000</v>
      </c>
      <c r="E24" s="22">
        <v>7804</v>
      </c>
      <c r="F24" s="23">
        <v>1.6959071066839599</v>
      </c>
    </row>
    <row r="25" spans="1:6" x14ac:dyDescent="0.2">
      <c r="A25" s="21" t="s">
        <v>168</v>
      </c>
      <c r="B25" s="21" t="s">
        <v>167</v>
      </c>
      <c r="C25" s="21" t="s">
        <v>169</v>
      </c>
      <c r="D25" s="24">
        <v>3800000</v>
      </c>
      <c r="E25" s="22">
        <v>7239</v>
      </c>
      <c r="F25" s="23">
        <v>1.57312551836048</v>
      </c>
    </row>
    <row r="26" spans="1:6" x14ac:dyDescent="0.2">
      <c r="A26" s="21" t="s">
        <v>109</v>
      </c>
      <c r="B26" s="21" t="s">
        <v>108</v>
      </c>
      <c r="C26" s="21" t="s">
        <v>110</v>
      </c>
      <c r="D26" s="24">
        <v>1800000</v>
      </c>
      <c r="E26" s="22">
        <v>7129.8</v>
      </c>
      <c r="F26" s="23">
        <v>1.54939498836947</v>
      </c>
    </row>
    <row r="27" spans="1:6" x14ac:dyDescent="0.2">
      <c r="A27" s="21" t="s">
        <v>131</v>
      </c>
      <c r="B27" s="21" t="s">
        <v>130</v>
      </c>
      <c r="C27" s="21" t="s">
        <v>132</v>
      </c>
      <c r="D27" s="24">
        <v>1550000</v>
      </c>
      <c r="E27" s="22">
        <v>6522.4</v>
      </c>
      <c r="F27" s="23">
        <v>1.41739934810808</v>
      </c>
    </row>
    <row r="28" spans="1:6" x14ac:dyDescent="0.2">
      <c r="A28" s="21" t="s">
        <v>147</v>
      </c>
      <c r="B28" s="21" t="s">
        <v>146</v>
      </c>
      <c r="C28" s="21" t="s">
        <v>148</v>
      </c>
      <c r="D28" s="24">
        <v>1400000</v>
      </c>
      <c r="E28" s="22">
        <v>6099.8</v>
      </c>
      <c r="F28" s="23">
        <v>1.32556306629303</v>
      </c>
    </row>
    <row r="29" spans="1:6" x14ac:dyDescent="0.2">
      <c r="A29" s="21" t="s">
        <v>145</v>
      </c>
      <c r="B29" s="21" t="s">
        <v>144</v>
      </c>
      <c r="C29" s="21" t="s">
        <v>122</v>
      </c>
      <c r="D29" s="24">
        <v>1330000</v>
      </c>
      <c r="E29" s="22">
        <v>5853.33</v>
      </c>
      <c r="F29" s="23">
        <v>1.2720020431530501</v>
      </c>
    </row>
    <row r="30" spans="1:6" x14ac:dyDescent="0.2">
      <c r="A30" s="21" t="s">
        <v>281</v>
      </c>
      <c r="B30" s="21" t="s">
        <v>280</v>
      </c>
      <c r="C30" s="21" t="s">
        <v>100</v>
      </c>
      <c r="D30" s="24">
        <v>7500000</v>
      </c>
      <c r="E30" s="22">
        <v>5842.5</v>
      </c>
      <c r="F30" s="23">
        <v>1.2696485482830699</v>
      </c>
    </row>
    <row r="31" spans="1:6" x14ac:dyDescent="0.2">
      <c r="A31" s="21" t="s">
        <v>222</v>
      </c>
      <c r="B31" s="21" t="s">
        <v>221</v>
      </c>
      <c r="C31" s="21" t="s">
        <v>84</v>
      </c>
      <c r="D31" s="24">
        <v>325000</v>
      </c>
      <c r="E31" s="22">
        <v>5631.7624999999998</v>
      </c>
      <c r="F31" s="23">
        <v>1.2238526456825001</v>
      </c>
    </row>
    <row r="32" spans="1:6" x14ac:dyDescent="0.2">
      <c r="A32" s="21" t="s">
        <v>157</v>
      </c>
      <c r="B32" s="21" t="s">
        <v>156</v>
      </c>
      <c r="C32" s="21" t="s">
        <v>155</v>
      </c>
      <c r="D32" s="24">
        <v>10000000</v>
      </c>
      <c r="E32" s="22">
        <v>5100</v>
      </c>
      <c r="F32" s="23">
        <v>1.1082939830969001</v>
      </c>
    </row>
    <row r="33" spans="1:6" x14ac:dyDescent="0.2">
      <c r="A33" s="21" t="s">
        <v>190</v>
      </c>
      <c r="B33" s="21" t="s">
        <v>189</v>
      </c>
      <c r="C33" s="21" t="s">
        <v>140</v>
      </c>
      <c r="D33" s="24">
        <v>600000</v>
      </c>
      <c r="E33" s="22">
        <v>4909.5</v>
      </c>
      <c r="F33" s="23">
        <v>1.06689594314004</v>
      </c>
    </row>
    <row r="34" spans="1:6" x14ac:dyDescent="0.2">
      <c r="A34" s="21" t="s">
        <v>188</v>
      </c>
      <c r="B34" s="21" t="s">
        <v>187</v>
      </c>
      <c r="C34" s="21" t="s">
        <v>122</v>
      </c>
      <c r="D34" s="24">
        <v>712851</v>
      </c>
      <c r="E34" s="22">
        <v>4871.2673089999998</v>
      </c>
      <c r="F34" s="23">
        <v>1.05858749972967</v>
      </c>
    </row>
    <row r="35" spans="1:6" x14ac:dyDescent="0.2">
      <c r="A35" s="21" t="s">
        <v>165</v>
      </c>
      <c r="B35" s="21" t="s">
        <v>164</v>
      </c>
      <c r="C35" s="21" t="s">
        <v>166</v>
      </c>
      <c r="D35" s="24">
        <v>175000</v>
      </c>
      <c r="E35" s="22">
        <v>4779.4250000000002</v>
      </c>
      <c r="F35" s="23">
        <v>1.0386290137574301</v>
      </c>
    </row>
    <row r="36" spans="1:6" x14ac:dyDescent="0.2">
      <c r="A36" s="21" t="s">
        <v>162</v>
      </c>
      <c r="B36" s="21" t="s">
        <v>161</v>
      </c>
      <c r="C36" s="21" t="s">
        <v>163</v>
      </c>
      <c r="D36" s="24">
        <v>250000</v>
      </c>
      <c r="E36" s="22">
        <v>4727.625</v>
      </c>
      <c r="F36" s="23">
        <v>1.0273722238898999</v>
      </c>
    </row>
    <row r="37" spans="1:6" x14ac:dyDescent="0.2">
      <c r="A37" s="21" t="s">
        <v>290</v>
      </c>
      <c r="B37" s="21" t="s">
        <v>289</v>
      </c>
      <c r="C37" s="21" t="s">
        <v>291</v>
      </c>
      <c r="D37" s="24">
        <v>730000</v>
      </c>
      <c r="E37" s="22">
        <v>4628.2</v>
      </c>
      <c r="F37" s="23">
        <v>1.00576592403315</v>
      </c>
    </row>
    <row r="38" spans="1:6" x14ac:dyDescent="0.2">
      <c r="A38" s="21" t="s">
        <v>630</v>
      </c>
      <c r="B38" s="21" t="s">
        <v>629</v>
      </c>
      <c r="C38" s="21" t="s">
        <v>107</v>
      </c>
      <c r="D38" s="24">
        <v>940592</v>
      </c>
      <c r="E38" s="22">
        <v>4623.4799759999996</v>
      </c>
      <c r="F38" s="23">
        <v>1.00474020360192</v>
      </c>
    </row>
    <row r="39" spans="1:6" x14ac:dyDescent="0.2">
      <c r="A39" s="21" t="s">
        <v>142</v>
      </c>
      <c r="B39" s="21" t="s">
        <v>141</v>
      </c>
      <c r="C39" s="21" t="s">
        <v>143</v>
      </c>
      <c r="D39" s="24">
        <v>600000</v>
      </c>
      <c r="E39" s="22">
        <v>4441.2</v>
      </c>
      <c r="F39" s="23">
        <v>0.965128477986265</v>
      </c>
    </row>
    <row r="40" spans="1:6" x14ac:dyDescent="0.2">
      <c r="A40" s="21" t="s">
        <v>599</v>
      </c>
      <c r="B40" s="21" t="s">
        <v>598</v>
      </c>
      <c r="C40" s="21" t="s">
        <v>122</v>
      </c>
      <c r="D40" s="24">
        <v>3051901</v>
      </c>
      <c r="E40" s="22">
        <v>4414.5747970000002</v>
      </c>
      <c r="F40" s="23">
        <v>0.95934248734241501</v>
      </c>
    </row>
    <row r="41" spans="1:6" x14ac:dyDescent="0.2">
      <c r="A41" s="21" t="s">
        <v>176</v>
      </c>
      <c r="B41" s="21" t="s">
        <v>175</v>
      </c>
      <c r="C41" s="21" t="s">
        <v>140</v>
      </c>
      <c r="D41" s="24">
        <v>1100000</v>
      </c>
      <c r="E41" s="22">
        <v>4254.8</v>
      </c>
      <c r="F41" s="23">
        <v>0.92462141946680199</v>
      </c>
    </row>
    <row r="42" spans="1:6" x14ac:dyDescent="0.2">
      <c r="A42" s="21" t="s">
        <v>267</v>
      </c>
      <c r="B42" s="21" t="s">
        <v>266</v>
      </c>
      <c r="C42" s="21" t="s">
        <v>132</v>
      </c>
      <c r="D42" s="24">
        <v>2000000</v>
      </c>
      <c r="E42" s="22">
        <v>4175</v>
      </c>
      <c r="F42" s="23">
        <v>0.90727987831952095</v>
      </c>
    </row>
    <row r="43" spans="1:6" x14ac:dyDescent="0.2">
      <c r="A43" s="21" t="s">
        <v>150</v>
      </c>
      <c r="B43" s="21" t="s">
        <v>149</v>
      </c>
      <c r="C43" s="21" t="s">
        <v>132</v>
      </c>
      <c r="D43" s="24">
        <v>50000</v>
      </c>
      <c r="E43" s="22">
        <v>4146.0749999999998</v>
      </c>
      <c r="F43" s="23">
        <v>0.90099411293499598</v>
      </c>
    </row>
    <row r="44" spans="1:6" x14ac:dyDescent="0.2">
      <c r="A44" s="21" t="s">
        <v>224</v>
      </c>
      <c r="B44" s="21" t="s">
        <v>223</v>
      </c>
      <c r="C44" s="21" t="s">
        <v>116</v>
      </c>
      <c r="D44" s="24">
        <v>2000000</v>
      </c>
      <c r="E44" s="22">
        <v>3805</v>
      </c>
      <c r="F44" s="23">
        <v>0.82687423640856905</v>
      </c>
    </row>
    <row r="45" spans="1:6" x14ac:dyDescent="0.2">
      <c r="A45" s="21" t="s">
        <v>137</v>
      </c>
      <c r="B45" s="21" t="s">
        <v>136</v>
      </c>
      <c r="C45" s="21" t="s">
        <v>84</v>
      </c>
      <c r="D45" s="24">
        <v>350000</v>
      </c>
      <c r="E45" s="22">
        <v>3737.8249999999998</v>
      </c>
      <c r="F45" s="23">
        <v>0.81227626615081705</v>
      </c>
    </row>
    <row r="46" spans="1:6" x14ac:dyDescent="0.2">
      <c r="A46" s="21" t="s">
        <v>277</v>
      </c>
      <c r="B46" s="21" t="s">
        <v>276</v>
      </c>
      <c r="C46" s="21" t="s">
        <v>119</v>
      </c>
      <c r="D46" s="24">
        <v>1400000</v>
      </c>
      <c r="E46" s="22">
        <v>3710</v>
      </c>
      <c r="F46" s="23">
        <v>0.80622954456656803</v>
      </c>
    </row>
    <row r="47" spans="1:6" x14ac:dyDescent="0.2">
      <c r="A47" s="21" t="s">
        <v>309</v>
      </c>
      <c r="B47" s="21" t="s">
        <v>308</v>
      </c>
      <c r="C47" s="21" t="s">
        <v>107</v>
      </c>
      <c r="D47" s="24">
        <v>520000</v>
      </c>
      <c r="E47" s="22">
        <v>3371.68</v>
      </c>
      <c r="F47" s="23">
        <v>0.73270836410355999</v>
      </c>
    </row>
    <row r="48" spans="1:6" x14ac:dyDescent="0.2">
      <c r="A48" s="21" t="s">
        <v>173</v>
      </c>
      <c r="B48" s="21" t="s">
        <v>172</v>
      </c>
      <c r="C48" s="21" t="s">
        <v>174</v>
      </c>
      <c r="D48" s="24">
        <v>200000</v>
      </c>
      <c r="E48" s="22">
        <v>3033</v>
      </c>
      <c r="F48" s="23">
        <v>0.65910895112409695</v>
      </c>
    </row>
    <row r="49" spans="1:7" x14ac:dyDescent="0.2">
      <c r="A49" s="21" t="s">
        <v>185</v>
      </c>
      <c r="B49" s="21" t="s">
        <v>184</v>
      </c>
      <c r="C49" s="21" t="s">
        <v>186</v>
      </c>
      <c r="D49" s="24">
        <v>130000</v>
      </c>
      <c r="E49" s="22">
        <v>2911.2849999999999</v>
      </c>
      <c r="F49" s="23">
        <v>0.63265875462358001</v>
      </c>
    </row>
    <row r="50" spans="1:7" x14ac:dyDescent="0.2">
      <c r="A50" s="21" t="s">
        <v>192</v>
      </c>
      <c r="B50" s="21" t="s">
        <v>191</v>
      </c>
      <c r="C50" s="21" t="s">
        <v>125</v>
      </c>
      <c r="D50" s="24">
        <v>160000</v>
      </c>
      <c r="E50" s="22">
        <v>2667.52</v>
      </c>
      <c r="F50" s="23">
        <v>0.57968556191973397</v>
      </c>
    </row>
    <row r="51" spans="1:7" x14ac:dyDescent="0.2">
      <c r="A51" s="21" t="s">
        <v>301</v>
      </c>
      <c r="B51" s="21" t="s">
        <v>300</v>
      </c>
      <c r="C51" s="21" t="s">
        <v>302</v>
      </c>
      <c r="D51" s="24">
        <v>800000</v>
      </c>
      <c r="E51" s="22">
        <v>2653.2</v>
      </c>
      <c r="F51" s="23">
        <v>0.576573646265234</v>
      </c>
    </row>
    <row r="52" spans="1:7" x14ac:dyDescent="0.2">
      <c r="A52" s="21" t="s">
        <v>597</v>
      </c>
      <c r="B52" s="21" t="s">
        <v>596</v>
      </c>
      <c r="C52" s="21" t="s">
        <v>140</v>
      </c>
      <c r="D52" s="24">
        <v>200000</v>
      </c>
      <c r="E52" s="22">
        <v>2630.1</v>
      </c>
      <c r="F52" s="23">
        <v>0.57155372645944202</v>
      </c>
    </row>
    <row r="53" spans="1:7" x14ac:dyDescent="0.2">
      <c r="A53" s="21" t="s">
        <v>127</v>
      </c>
      <c r="B53" s="21" t="s">
        <v>126</v>
      </c>
      <c r="C53" s="21" t="s">
        <v>100</v>
      </c>
      <c r="D53" s="24">
        <v>1000000</v>
      </c>
      <c r="E53" s="22">
        <v>2368</v>
      </c>
      <c r="F53" s="23">
        <v>0.51459610823009005</v>
      </c>
    </row>
    <row r="54" spans="1:7" x14ac:dyDescent="0.2">
      <c r="A54" s="21" t="s">
        <v>376</v>
      </c>
      <c r="B54" s="21" t="s">
        <v>375</v>
      </c>
      <c r="C54" s="21" t="s">
        <v>160</v>
      </c>
      <c r="D54" s="24">
        <v>320968</v>
      </c>
      <c r="E54" s="22">
        <v>2043.9242240000001</v>
      </c>
      <c r="F54" s="23">
        <v>0.444170376346118</v>
      </c>
    </row>
    <row r="55" spans="1:7" x14ac:dyDescent="0.2">
      <c r="A55" s="21" t="s">
        <v>314</v>
      </c>
      <c r="B55" s="21" t="s">
        <v>313</v>
      </c>
      <c r="C55" s="21" t="s">
        <v>84</v>
      </c>
      <c r="D55" s="24">
        <v>1550000</v>
      </c>
      <c r="E55" s="22">
        <v>1950.675</v>
      </c>
      <c r="F55" s="23">
        <v>0.42390615009363602</v>
      </c>
    </row>
    <row r="56" spans="1:7" x14ac:dyDescent="0.2">
      <c r="A56" s="21" t="s">
        <v>634</v>
      </c>
      <c r="B56" s="21" t="s">
        <v>633</v>
      </c>
      <c r="C56" s="21" t="s">
        <v>148</v>
      </c>
      <c r="D56" s="24">
        <v>191601</v>
      </c>
      <c r="E56" s="22">
        <v>1023.819944</v>
      </c>
      <c r="F56" s="23">
        <v>0.22248891837447199</v>
      </c>
    </row>
    <row r="57" spans="1:7" x14ac:dyDescent="0.2">
      <c r="A57" s="20" t="s">
        <v>26</v>
      </c>
      <c r="B57" s="20"/>
      <c r="C57" s="20"/>
      <c r="D57" s="20"/>
      <c r="E57" s="25">
        <f>SUM(E7:E56)</f>
        <v>443119.9487500001</v>
      </c>
      <c r="F57" s="26">
        <f>SUM(F7:F56)</f>
        <v>96.295524115653222</v>
      </c>
      <c r="G57" s="14"/>
    </row>
    <row r="58" spans="1:7" x14ac:dyDescent="0.2">
      <c r="A58" s="21"/>
      <c r="B58" s="21"/>
      <c r="C58" s="21"/>
      <c r="D58" s="21"/>
      <c r="E58" s="22"/>
      <c r="F58" s="23"/>
    </row>
    <row r="59" spans="1:7" x14ac:dyDescent="0.2">
      <c r="A59" s="20" t="s">
        <v>1165</v>
      </c>
      <c r="B59" s="21"/>
      <c r="C59" s="21"/>
      <c r="D59" s="21"/>
      <c r="E59" s="22"/>
      <c r="F59" s="23"/>
    </row>
    <row r="60" spans="1:7" x14ac:dyDescent="0.2">
      <c r="A60" s="21" t="s">
        <v>236</v>
      </c>
      <c r="B60" s="21" t="s">
        <v>235</v>
      </c>
      <c r="C60" s="21" t="s">
        <v>199</v>
      </c>
      <c r="D60" s="24">
        <v>3000</v>
      </c>
      <c r="E60" s="22">
        <v>2.9999999999999997E-4</v>
      </c>
      <c r="F60" s="23">
        <v>6.5193763711582302E-8</v>
      </c>
    </row>
    <row r="61" spans="1:7" x14ac:dyDescent="0.2">
      <c r="A61" s="21"/>
      <c r="B61" s="21" t="s">
        <v>234</v>
      </c>
      <c r="C61" s="21" t="s">
        <v>143</v>
      </c>
      <c r="D61" s="24">
        <v>2900</v>
      </c>
      <c r="E61" s="22">
        <v>2.9E-4</v>
      </c>
      <c r="F61" s="23">
        <v>6.3020638254529605E-8</v>
      </c>
    </row>
    <row r="62" spans="1:7" x14ac:dyDescent="0.2">
      <c r="A62" s="20" t="s">
        <v>26</v>
      </c>
      <c r="B62" s="20"/>
      <c r="C62" s="20"/>
      <c r="D62" s="20"/>
      <c r="E62" s="25">
        <f>SUM(E59:E61)</f>
        <v>5.9000000000000003E-4</v>
      </c>
      <c r="F62" s="26">
        <f>SUM(F59:F61)</f>
        <v>1.2821440196611189E-7</v>
      </c>
      <c r="G62" s="14"/>
    </row>
    <row r="63" spans="1:7" x14ac:dyDescent="0.2">
      <c r="A63" s="21"/>
      <c r="B63" s="21"/>
      <c r="C63" s="21"/>
      <c r="D63" s="21"/>
      <c r="E63" s="22"/>
      <c r="F63" s="23"/>
    </row>
    <row r="64" spans="1:7" x14ac:dyDescent="0.2">
      <c r="A64" s="20" t="s">
        <v>29</v>
      </c>
      <c r="B64" s="20"/>
      <c r="C64" s="20"/>
      <c r="D64" s="20"/>
      <c r="E64" s="25">
        <f>E57+E62</f>
        <v>443119.94934000011</v>
      </c>
      <c r="F64" s="26">
        <f>F57+F62</f>
        <v>96.295524243867618</v>
      </c>
      <c r="G64" s="14"/>
    </row>
    <row r="65" spans="1:7" x14ac:dyDescent="0.2">
      <c r="A65" s="20"/>
      <c r="B65" s="20"/>
      <c r="C65" s="20"/>
      <c r="D65" s="20"/>
      <c r="E65" s="25"/>
      <c r="F65" s="26"/>
      <c r="G65" s="14"/>
    </row>
    <row r="66" spans="1:7" x14ac:dyDescent="0.2">
      <c r="A66" s="20" t="s">
        <v>31</v>
      </c>
      <c r="B66" s="20"/>
      <c r="C66" s="20"/>
      <c r="D66" s="20"/>
      <c r="E66" s="25">
        <f>E68-(E57+E62)</f>
        <v>17046.764346299868</v>
      </c>
      <c r="F66" s="26">
        <f>F68-(F57+F62)</f>
        <v>3.704475756132382</v>
      </c>
      <c r="G66" s="14"/>
    </row>
    <row r="67" spans="1:7" x14ac:dyDescent="0.2">
      <c r="A67" s="20"/>
      <c r="B67" s="20"/>
      <c r="C67" s="20"/>
      <c r="D67" s="20"/>
      <c r="E67" s="25"/>
      <c r="F67" s="26"/>
      <c r="G67" s="14"/>
    </row>
    <row r="68" spans="1:7" x14ac:dyDescent="0.2">
      <c r="A68" s="27" t="s">
        <v>30</v>
      </c>
      <c r="B68" s="27"/>
      <c r="C68" s="27"/>
      <c r="D68" s="27"/>
      <c r="E68" s="28">
        <v>460166.71368629998</v>
      </c>
      <c r="F68" s="29">
        <v>100</v>
      </c>
      <c r="G68" s="14"/>
    </row>
    <row r="69" spans="1:7" x14ac:dyDescent="0.2">
      <c r="F69" s="15" t="s">
        <v>539</v>
      </c>
    </row>
    <row r="70" spans="1:7" x14ac:dyDescent="0.2">
      <c r="A70" s="14" t="s">
        <v>33</v>
      </c>
    </row>
    <row r="71" spans="1:7" x14ac:dyDescent="0.2">
      <c r="A71" s="14" t="s">
        <v>43</v>
      </c>
    </row>
    <row r="73" spans="1:7" x14ac:dyDescent="0.2">
      <c r="A73" s="14" t="s">
        <v>34</v>
      </c>
    </row>
    <row r="74" spans="1:7" x14ac:dyDescent="0.2">
      <c r="A74" s="14" t="s">
        <v>35</v>
      </c>
    </row>
    <row r="75" spans="1:7" x14ac:dyDescent="0.2">
      <c r="A75" s="14" t="s">
        <v>36</v>
      </c>
      <c r="B75" s="14"/>
      <c r="C75" s="30" t="s">
        <v>38</v>
      </c>
      <c r="D75" s="14" t="s">
        <v>37</v>
      </c>
    </row>
    <row r="76" spans="1:7" x14ac:dyDescent="0.2">
      <c r="A76" s="7" t="s">
        <v>70</v>
      </c>
      <c r="C76" s="31">
        <v>865.81129999999996</v>
      </c>
      <c r="D76" s="31">
        <v>870.98860000000002</v>
      </c>
    </row>
    <row r="77" spans="1:7" x14ac:dyDescent="0.2">
      <c r="A77" s="7" t="s">
        <v>72</v>
      </c>
      <c r="C77" s="31">
        <v>48.9846</v>
      </c>
      <c r="D77" s="31">
        <v>45.057899999999997</v>
      </c>
    </row>
    <row r="78" spans="1:7" x14ac:dyDescent="0.2">
      <c r="A78" s="7" t="s">
        <v>71</v>
      </c>
      <c r="C78" s="31">
        <v>943.4769</v>
      </c>
      <c r="D78" s="31">
        <v>953.04219999999998</v>
      </c>
    </row>
    <row r="79" spans="1:7" x14ac:dyDescent="0.2">
      <c r="A79" s="7" t="s">
        <v>73</v>
      </c>
      <c r="C79" s="31">
        <v>55.616399999999999</v>
      </c>
      <c r="D79" s="31">
        <v>51.454300000000003</v>
      </c>
    </row>
    <row r="81" spans="1:4" x14ac:dyDescent="0.2">
      <c r="A81" s="14" t="s">
        <v>40</v>
      </c>
    </row>
    <row r="82" spans="1:4" x14ac:dyDescent="0.2">
      <c r="A82" s="99" t="s">
        <v>58</v>
      </c>
      <c r="B82" s="100"/>
      <c r="C82" s="34" t="s">
        <v>59</v>
      </c>
    </row>
    <row r="83" spans="1:4" x14ac:dyDescent="0.2">
      <c r="A83" s="95" t="s">
        <v>72</v>
      </c>
      <c r="B83" s="96"/>
      <c r="C83" s="35">
        <v>4.25</v>
      </c>
    </row>
    <row r="84" spans="1:4" x14ac:dyDescent="0.2">
      <c r="A84" s="95" t="s">
        <v>73</v>
      </c>
      <c r="B84" s="96"/>
      <c r="C84" s="35">
        <v>4.75</v>
      </c>
    </row>
    <row r="85" spans="1:4" x14ac:dyDescent="0.2">
      <c r="A85" s="7" t="s">
        <v>60</v>
      </c>
    </row>
    <row r="86" spans="1:4" x14ac:dyDescent="0.2">
      <c r="A86" s="7" t="s">
        <v>39</v>
      </c>
    </row>
    <row r="88" spans="1:4" x14ac:dyDescent="0.2">
      <c r="A88" s="14" t="s">
        <v>241</v>
      </c>
      <c r="D88" s="49">
        <v>9.3938585593457302E-2</v>
      </c>
    </row>
    <row r="89" spans="1:4" x14ac:dyDescent="0.2">
      <c r="A89" s="14"/>
      <c r="D89" s="49"/>
    </row>
    <row r="90" spans="1:4" x14ac:dyDescent="0.2">
      <c r="A90" s="106" t="s">
        <v>802</v>
      </c>
      <c r="B90" s="106"/>
      <c r="C90" s="106"/>
      <c r="D90" s="30" t="s">
        <v>41</v>
      </c>
    </row>
    <row r="91" spans="1:4" x14ac:dyDescent="0.2">
      <c r="A91" s="7" t="s">
        <v>803</v>
      </c>
    </row>
    <row r="92" spans="1:4" x14ac:dyDescent="0.2">
      <c r="A92" s="50" t="s">
        <v>804</v>
      </c>
    </row>
    <row r="94" spans="1:4" x14ac:dyDescent="0.2">
      <c r="A94" s="66" t="s">
        <v>1235</v>
      </c>
    </row>
    <row r="96" spans="1:4" x14ac:dyDescent="0.2">
      <c r="A96" s="14" t="s">
        <v>777</v>
      </c>
    </row>
    <row r="97" spans="1:1" x14ac:dyDescent="0.2">
      <c r="A97" s="50"/>
    </row>
    <row r="98" spans="1:1" x14ac:dyDescent="0.2">
      <c r="A98" s="51" t="s">
        <v>775</v>
      </c>
    </row>
    <row r="99" spans="1:1" x14ac:dyDescent="0.2">
      <c r="A99" s="52"/>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1" t="s">
        <v>787</v>
      </c>
    </row>
    <row r="113" spans="1:1" x14ac:dyDescent="0.2">
      <c r="A113" s="53"/>
    </row>
    <row r="114" spans="1:1" x14ac:dyDescent="0.2">
      <c r="A114" s="51" t="s">
        <v>776</v>
      </c>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sheetData>
  <mergeCells count="5">
    <mergeCell ref="A1:F1"/>
    <mergeCell ref="A82:B82"/>
    <mergeCell ref="A83:B83"/>
    <mergeCell ref="A84:B84"/>
    <mergeCell ref="A90:C90"/>
  </mergeCells>
  <conditionalFormatting sqref="F2:F3 F5:F95">
    <cfRule type="cellIs" dxfId="32" priority="2" stopIfTrue="1" operator="between">
      <formula>0.009</formula>
      <formula>-0.009</formula>
    </cfRule>
  </conditionalFormatting>
  <conditionalFormatting sqref="F96:F129">
    <cfRule type="cellIs" dxfId="31" priority="1" stopIfTrue="1" operator="between">
      <formula>0.009</formula>
      <formula>-0.009</formula>
    </cfRule>
  </conditionalFormatting>
  <hyperlinks>
    <hyperlink ref="A92" r:id="rId1" tooltip="https://www.franklintempletonindia.com/investor/reports" xr:uid="{00000000-0004-0000-1900-000000000000}"/>
  </hyperlinks>
  <pageMargins left="0.7" right="0.7" top="0.75" bottom="0.75" header="0.3" footer="0.3"/>
  <pageSetup paperSize="9" scale="51" orientation="portrait" r:id="rId2"/>
  <headerFooter>
    <oddFooter>&amp;C&amp;1#&amp;"Calibri"&amp;10&amp;K000000PUBLIC</oddFooter>
    <evenFooter>&amp;LPUBLIC</evenFooter>
    <firstFooter>&amp;LPUBLIC</firstFooter>
  </headerFooter>
  <colBreaks count="1" manualBreakCount="1">
    <brk id="7" max="1048575" man="1"/>
  </col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59"/>
  <sheetViews>
    <sheetView view="pageBreakPreview" zoomScale="106" zoomScaleNormal="100" zoomScaleSheetLayoutView="106" workbookViewId="0">
      <selection sqref="A1:E1"/>
    </sheetView>
  </sheetViews>
  <sheetFormatPr defaultColWidth="9.28515625" defaultRowHeight="11.25" x14ac:dyDescent="0.2"/>
  <cols>
    <col min="1" max="1" width="33.42578125" style="7" bestFit="1" customWidth="1"/>
    <col min="2" max="2" width="33.5703125" style="7" bestFit="1" customWidth="1"/>
    <col min="3" max="3" width="18.7109375" style="7" bestFit="1" customWidth="1"/>
    <col min="4" max="4" width="15.42578125" style="7" bestFit="1" customWidth="1"/>
    <col min="5" max="5" width="13.5703125" style="10" customWidth="1"/>
    <col min="6" max="16384" width="9.28515625" style="7"/>
  </cols>
  <sheetData>
    <row r="1" spans="1:6" s="1" customFormat="1" ht="15" x14ac:dyDescent="0.2">
      <c r="A1" s="97" t="s">
        <v>23</v>
      </c>
      <c r="B1" s="98"/>
      <c r="C1" s="98"/>
      <c r="D1" s="98"/>
      <c r="E1" s="98"/>
    </row>
    <row r="2" spans="1:6" s="1" customFormat="1" ht="12" x14ac:dyDescent="0.2">
      <c r="E2" s="5"/>
    </row>
    <row r="3" spans="1:6" s="1" customFormat="1" ht="12" x14ac:dyDescent="0.2">
      <c r="A3" s="8" t="s">
        <v>7</v>
      </c>
      <c r="B3" s="2"/>
      <c r="C3" s="3"/>
      <c r="D3" s="3"/>
      <c r="E3" s="4"/>
    </row>
    <row r="4" spans="1:6" s="1" customFormat="1" ht="56.25" x14ac:dyDescent="0.2">
      <c r="A4" s="6" t="s">
        <v>2</v>
      </c>
      <c r="B4" s="6" t="s">
        <v>0</v>
      </c>
      <c r="C4" s="13" t="s">
        <v>1</v>
      </c>
      <c r="D4" s="54" t="s">
        <v>6</v>
      </c>
      <c r="E4" s="12" t="s">
        <v>3</v>
      </c>
    </row>
    <row r="5" spans="1:6" x14ac:dyDescent="0.2">
      <c r="A5" s="16" t="s">
        <v>367</v>
      </c>
      <c r="B5" s="17"/>
      <c r="C5" s="17"/>
      <c r="D5" s="18"/>
      <c r="E5" s="19"/>
    </row>
    <row r="6" spans="1:6" x14ac:dyDescent="0.2">
      <c r="A6" s="21" t="s">
        <v>750</v>
      </c>
      <c r="B6" s="21" t="s">
        <v>749</v>
      </c>
      <c r="C6" s="24">
        <v>5937271.2079999996</v>
      </c>
      <c r="D6" s="22">
        <v>297554.80987</v>
      </c>
      <c r="E6" s="23">
        <v>99.192907397366099</v>
      </c>
    </row>
    <row r="7" spans="1:6" x14ac:dyDescent="0.2">
      <c r="A7" s="20" t="s">
        <v>26</v>
      </c>
      <c r="B7" s="20"/>
      <c r="C7" s="20"/>
      <c r="D7" s="25">
        <f>SUM(D6:D6)</f>
        <v>297554.80987</v>
      </c>
      <c r="E7" s="26">
        <f>SUM(E6:E6)</f>
        <v>99.192907397366099</v>
      </c>
      <c r="F7" s="14"/>
    </row>
    <row r="8" spans="1:6" x14ac:dyDescent="0.2">
      <c r="A8" s="21"/>
      <c r="B8" s="21"/>
      <c r="C8" s="21"/>
      <c r="D8" s="22"/>
      <c r="E8" s="23"/>
    </row>
    <row r="9" spans="1:6" x14ac:dyDescent="0.2">
      <c r="A9" s="20" t="s">
        <v>29</v>
      </c>
      <c r="B9" s="20"/>
      <c r="C9" s="20"/>
      <c r="D9" s="25">
        <f>D7</f>
        <v>297554.80987</v>
      </c>
      <c r="E9" s="26">
        <f>E7</f>
        <v>99.192907397366099</v>
      </c>
      <c r="F9" s="14"/>
    </row>
    <row r="10" spans="1:6" x14ac:dyDescent="0.2">
      <c r="A10" s="20"/>
      <c r="B10" s="20"/>
      <c r="C10" s="20"/>
      <c r="D10" s="25"/>
      <c r="E10" s="26"/>
      <c r="F10" s="14"/>
    </row>
    <row r="11" spans="1:6" x14ac:dyDescent="0.2">
      <c r="A11" s="20" t="s">
        <v>31</v>
      </c>
      <c r="B11" s="20"/>
      <c r="C11" s="20"/>
      <c r="D11" s="25">
        <f>D13-(D7)</f>
        <v>2421.0832430000301</v>
      </c>
      <c r="E11" s="26">
        <f>E13-(E7)</f>
        <v>0.80709260263390092</v>
      </c>
      <c r="F11" s="14"/>
    </row>
    <row r="12" spans="1:6" x14ac:dyDescent="0.2">
      <c r="A12" s="20"/>
      <c r="B12" s="20"/>
      <c r="C12" s="20"/>
      <c r="D12" s="25"/>
      <c r="E12" s="26"/>
      <c r="F12" s="14"/>
    </row>
    <row r="13" spans="1:6" x14ac:dyDescent="0.2">
      <c r="A13" s="27" t="s">
        <v>30</v>
      </c>
      <c r="B13" s="27"/>
      <c r="C13" s="27"/>
      <c r="D13" s="28">
        <v>299975.89311300003</v>
      </c>
      <c r="E13" s="29">
        <v>100</v>
      </c>
      <c r="F13" s="14"/>
    </row>
    <row r="15" spans="1:6" x14ac:dyDescent="0.2">
      <c r="A15" s="14" t="s">
        <v>34</v>
      </c>
    </row>
    <row r="16" spans="1:6" x14ac:dyDescent="0.2">
      <c r="A16" s="14" t="s">
        <v>35</v>
      </c>
    </row>
    <row r="17" spans="1:4" x14ac:dyDescent="0.2">
      <c r="A17" s="14" t="s">
        <v>36</v>
      </c>
      <c r="B17" s="14"/>
      <c r="C17" s="30" t="s">
        <v>38</v>
      </c>
      <c r="D17" s="14" t="s">
        <v>37</v>
      </c>
    </row>
    <row r="18" spans="1:4" x14ac:dyDescent="0.2">
      <c r="A18" s="7" t="s">
        <v>70</v>
      </c>
      <c r="C18" s="31">
        <v>40.5169</v>
      </c>
      <c r="D18" s="31">
        <v>45.422899999999998</v>
      </c>
    </row>
    <row r="19" spans="1:4" x14ac:dyDescent="0.2">
      <c r="A19" s="7" t="s">
        <v>72</v>
      </c>
      <c r="C19" s="31">
        <v>40.5169</v>
      </c>
      <c r="D19" s="31">
        <v>45.422899999999998</v>
      </c>
    </row>
    <row r="20" spans="1:4" x14ac:dyDescent="0.2">
      <c r="A20" s="7" t="s">
        <v>71</v>
      </c>
      <c r="C20" s="31">
        <v>44.573</v>
      </c>
      <c r="D20" s="31">
        <v>50.2181</v>
      </c>
    </row>
    <row r="21" spans="1:4" x14ac:dyDescent="0.2">
      <c r="A21" s="7" t="s">
        <v>73</v>
      </c>
      <c r="C21" s="31">
        <v>44.573</v>
      </c>
      <c r="D21" s="31">
        <v>50.2181</v>
      </c>
    </row>
    <row r="23" spans="1:4" x14ac:dyDescent="0.2">
      <c r="A23" s="7" t="s">
        <v>39</v>
      </c>
    </row>
    <row r="25" spans="1:4" x14ac:dyDescent="0.2">
      <c r="A25" s="14" t="s">
        <v>40</v>
      </c>
      <c r="D25" s="30" t="s">
        <v>41</v>
      </c>
    </row>
    <row r="27" spans="1:4" x14ac:dyDescent="0.2">
      <c r="A27" s="14" t="s">
        <v>241</v>
      </c>
      <c r="D27" s="49">
        <v>0</v>
      </c>
    </row>
    <row r="29" spans="1:4" x14ac:dyDescent="0.2">
      <c r="A29" s="14" t="s">
        <v>780</v>
      </c>
    </row>
    <row r="30" spans="1:4" x14ac:dyDescent="0.2">
      <c r="A30" s="50"/>
    </row>
    <row r="31" spans="1:4" x14ac:dyDescent="0.2">
      <c r="A31" s="51" t="s">
        <v>775</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795</v>
      </c>
    </row>
    <row r="46" spans="1:1" x14ac:dyDescent="0.2">
      <c r="A46" s="53"/>
    </row>
    <row r="47" spans="1:1" x14ac:dyDescent="0.2">
      <c r="A47" s="51" t="s">
        <v>776</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sheetData>
  <mergeCells count="1">
    <mergeCell ref="A1:E1"/>
  </mergeCells>
  <conditionalFormatting sqref="E5:E13">
    <cfRule type="cellIs" dxfId="30"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scale="65" orientation="portrait" r:id="rId2"/>
  <headerFooter>
    <oddFooter>&amp;C&amp;1#&amp;"Calibri"&amp;10&amp;K000000PUBLIC</oddFooter>
    <evenFooter>&amp;LPUBLIC</evenFooter>
    <firstFooter>&amp;LPUBLIC</firstFooter>
  </headerFooter>
  <colBreaks count="1" manualBreakCount="1">
    <brk id="5" max="1048575" man="1"/>
  </col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view="pageBreakPreview" zoomScaleNormal="100" zoomScaleSheetLayoutView="100" workbookViewId="0">
      <selection sqref="A1:E1"/>
    </sheetView>
  </sheetViews>
  <sheetFormatPr defaultColWidth="9.28515625" defaultRowHeight="11.25" x14ac:dyDescent="0.2"/>
  <cols>
    <col min="1" max="1" width="33.42578125" style="7" bestFit="1" customWidth="1"/>
    <col min="2" max="2" width="45.7109375" style="7" customWidth="1"/>
    <col min="3" max="3" width="18.7109375" style="7" bestFit="1" customWidth="1"/>
    <col min="4" max="4" width="15.42578125" style="7" bestFit="1" customWidth="1"/>
    <col min="5" max="5" width="13.5703125" style="10" customWidth="1"/>
    <col min="6" max="16384" width="9.28515625" style="7"/>
  </cols>
  <sheetData>
    <row r="1" spans="1:8" s="1" customFormat="1" ht="35.1" customHeight="1" x14ac:dyDescent="0.2">
      <c r="A1" s="97" t="s">
        <v>808</v>
      </c>
      <c r="B1" s="98"/>
      <c r="C1" s="98"/>
      <c r="D1" s="98"/>
      <c r="E1" s="98"/>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4" t="s">
        <v>6</v>
      </c>
      <c r="E4" s="12" t="s">
        <v>3</v>
      </c>
    </row>
    <row r="5" spans="1:8" x14ac:dyDescent="0.2">
      <c r="A5" s="16" t="s">
        <v>367</v>
      </c>
      <c r="B5" s="17"/>
      <c r="C5" s="17"/>
      <c r="D5" s="18"/>
      <c r="E5" s="19"/>
    </row>
    <row r="6" spans="1:8" x14ac:dyDescent="0.2">
      <c r="A6" s="21" t="s">
        <v>752</v>
      </c>
      <c r="B6" s="21" t="s">
        <v>751</v>
      </c>
      <c r="C6" s="24">
        <v>73278.065000000002</v>
      </c>
      <c r="D6" s="22">
        <v>1948.207985</v>
      </c>
      <c r="E6" s="23">
        <v>98.784164071498196</v>
      </c>
    </row>
    <row r="7" spans="1:8" x14ac:dyDescent="0.2">
      <c r="A7" s="20" t="s">
        <v>26</v>
      </c>
      <c r="B7" s="20"/>
      <c r="C7" s="20"/>
      <c r="D7" s="25">
        <f>SUM(D6:D6)</f>
        <v>1948.207985</v>
      </c>
      <c r="E7" s="26">
        <f>SUM(E6:E6)</f>
        <v>98.784164071498196</v>
      </c>
      <c r="F7" s="14"/>
      <c r="G7" s="14"/>
      <c r="H7" s="14"/>
    </row>
    <row r="8" spans="1:8" x14ac:dyDescent="0.2">
      <c r="A8" s="21"/>
      <c r="B8" s="21"/>
      <c r="C8" s="21"/>
      <c r="D8" s="22"/>
      <c r="E8" s="23"/>
    </row>
    <row r="9" spans="1:8" x14ac:dyDescent="0.2">
      <c r="A9" s="20" t="s">
        <v>29</v>
      </c>
      <c r="B9" s="20"/>
      <c r="C9" s="20"/>
      <c r="D9" s="25">
        <f>D7</f>
        <v>1948.207985</v>
      </c>
      <c r="E9" s="26">
        <f>E7</f>
        <v>98.784164071498196</v>
      </c>
      <c r="F9" s="14"/>
      <c r="G9" s="14"/>
      <c r="H9" s="14"/>
    </row>
    <row r="10" spans="1:8" x14ac:dyDescent="0.2">
      <c r="A10" s="20"/>
      <c r="B10" s="20"/>
      <c r="C10" s="20"/>
      <c r="D10" s="25"/>
      <c r="E10" s="26"/>
      <c r="F10" s="14"/>
      <c r="G10" s="14"/>
      <c r="H10" s="14"/>
    </row>
    <row r="11" spans="1:8" x14ac:dyDescent="0.2">
      <c r="A11" s="20" t="s">
        <v>31</v>
      </c>
      <c r="B11" s="20"/>
      <c r="C11" s="20"/>
      <c r="D11" s="25">
        <f>D13-(D7)</f>
        <v>23.978552499999978</v>
      </c>
      <c r="E11" s="26">
        <f>E13-(E7)</f>
        <v>1.2158359285018037</v>
      </c>
      <c r="F11" s="14"/>
      <c r="G11" s="14"/>
      <c r="H11" s="14"/>
    </row>
    <row r="12" spans="1:8" x14ac:dyDescent="0.2">
      <c r="A12" s="20"/>
      <c r="B12" s="20"/>
      <c r="C12" s="20"/>
      <c r="D12" s="25"/>
      <c r="E12" s="26"/>
      <c r="F12" s="14"/>
      <c r="G12" s="14"/>
      <c r="H12" s="14"/>
    </row>
    <row r="13" spans="1:8" x14ac:dyDescent="0.2">
      <c r="A13" s="27" t="s">
        <v>30</v>
      </c>
      <c r="B13" s="27"/>
      <c r="C13" s="27"/>
      <c r="D13" s="28">
        <v>1972.1865375</v>
      </c>
      <c r="E13" s="29">
        <v>100</v>
      </c>
      <c r="F13" s="14"/>
      <c r="G13" s="14"/>
      <c r="H13" s="14"/>
    </row>
    <row r="15" spans="1:8" x14ac:dyDescent="0.2">
      <c r="A15" s="14" t="s">
        <v>34</v>
      </c>
    </row>
    <row r="16" spans="1:8" x14ac:dyDescent="0.2">
      <c r="A16" s="14" t="s">
        <v>35</v>
      </c>
    </row>
    <row r="17" spans="1:4" x14ac:dyDescent="0.2">
      <c r="A17" s="14" t="s">
        <v>36</v>
      </c>
      <c r="B17" s="14"/>
      <c r="C17" s="30" t="s">
        <v>38</v>
      </c>
      <c r="D17" s="14" t="s">
        <v>37</v>
      </c>
    </row>
    <row r="18" spans="1:4" x14ac:dyDescent="0.2">
      <c r="A18" s="7" t="s">
        <v>70</v>
      </c>
      <c r="C18" s="31">
        <v>7.2609000000000004</v>
      </c>
      <c r="D18" s="31">
        <v>9.7085000000000008</v>
      </c>
    </row>
    <row r="19" spans="1:4" x14ac:dyDescent="0.2">
      <c r="A19" s="7" t="s">
        <v>72</v>
      </c>
      <c r="C19" s="31">
        <v>7.2609000000000004</v>
      </c>
      <c r="D19" s="31">
        <v>9.7085000000000008</v>
      </c>
    </row>
    <row r="20" spans="1:4" x14ac:dyDescent="0.2">
      <c r="A20" s="7" t="s">
        <v>71</v>
      </c>
      <c r="C20" s="31">
        <v>7.9851999999999999</v>
      </c>
      <c r="D20" s="31">
        <v>10.7262</v>
      </c>
    </row>
    <row r="21" spans="1:4" x14ac:dyDescent="0.2">
      <c r="A21" s="7" t="s">
        <v>73</v>
      </c>
      <c r="C21" s="31">
        <v>7.9851999999999999</v>
      </c>
      <c r="D21" s="31">
        <v>10.7262</v>
      </c>
    </row>
    <row r="23" spans="1:4" x14ac:dyDescent="0.2">
      <c r="A23" s="7" t="s">
        <v>39</v>
      </c>
    </row>
    <row r="25" spans="1:4" x14ac:dyDescent="0.2">
      <c r="A25" s="14" t="s">
        <v>40</v>
      </c>
      <c r="D25" s="30" t="s">
        <v>41</v>
      </c>
    </row>
    <row r="27" spans="1:4" x14ac:dyDescent="0.2">
      <c r="A27" s="14" t="s">
        <v>241</v>
      </c>
      <c r="D27" s="49">
        <v>0</v>
      </c>
    </row>
    <row r="29" spans="1:4" x14ac:dyDescent="0.2">
      <c r="A29" s="14" t="s">
        <v>780</v>
      </c>
    </row>
    <row r="30" spans="1:4" x14ac:dyDescent="0.2">
      <c r="A30" s="50"/>
    </row>
    <row r="31" spans="1:4" x14ac:dyDescent="0.2">
      <c r="A31" s="51" t="s">
        <v>775</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796</v>
      </c>
    </row>
    <row r="46" spans="1:1" x14ac:dyDescent="0.2">
      <c r="A46" s="53"/>
    </row>
    <row r="47" spans="1:1" x14ac:dyDescent="0.2">
      <c r="A47" s="51" t="s">
        <v>776</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0"/>
    </row>
    <row r="62" spans="1:1" x14ac:dyDescent="0.2">
      <c r="A62" s="14" t="s">
        <v>797</v>
      </c>
    </row>
  </sheetData>
  <mergeCells count="1">
    <mergeCell ref="A1:E1"/>
  </mergeCells>
  <conditionalFormatting sqref="E5:E13">
    <cfRule type="cellIs" dxfId="29" priority="1" stopIfTrue="1" operator="between">
      <formula>0.009</formula>
      <formula>-0.009</formula>
    </cfRule>
  </conditionalFormatting>
  <pageMargins left="0.7" right="0.7" top="0.75" bottom="0.75" header="0.3" footer="0.3"/>
  <pageSetup paperSize="9" scale="54" orientation="portrait" r:id="rId1"/>
  <headerFooter>
    <oddFooter>&amp;C&amp;1#&amp;"Calibri"&amp;10&amp;K000000PUBLIC</oddFooter>
    <evenFooter>&amp;LPUBLIC</evenFooter>
    <firstFooter>&amp;LPUBLIC</firstFooter>
  </headerFooter>
  <colBreaks count="1" manualBreakCount="1">
    <brk id="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76"/>
  <sheetViews>
    <sheetView showGridLines="0" view="pageBreakPreview" zoomScaleNormal="100" zoomScaleSheetLayoutView="100" workbookViewId="0">
      <selection sqref="A1:E1"/>
    </sheetView>
  </sheetViews>
  <sheetFormatPr defaultColWidth="9.28515625" defaultRowHeight="11.25" x14ac:dyDescent="0.2"/>
  <cols>
    <col min="1" max="1" width="33.42578125" style="7" bestFit="1" customWidth="1"/>
    <col min="2" max="2" width="69.7109375" style="7" customWidth="1"/>
    <col min="3" max="4" width="15.42578125" style="7" bestFit="1" customWidth="1"/>
    <col min="5" max="5" width="13.5703125" style="10" customWidth="1"/>
    <col min="6" max="16384" width="9.28515625" style="7"/>
  </cols>
  <sheetData>
    <row r="1" spans="1:7" s="1" customFormat="1" ht="15" customHeight="1" x14ac:dyDescent="0.2">
      <c r="A1" s="97" t="s">
        <v>1240</v>
      </c>
      <c r="B1" s="98"/>
      <c r="C1" s="98"/>
      <c r="D1" s="98"/>
      <c r="E1" s="98"/>
    </row>
    <row r="2" spans="1:7" s="1" customFormat="1" ht="12" x14ac:dyDescent="0.2">
      <c r="E2" s="5"/>
    </row>
    <row r="3" spans="1:7" s="1" customFormat="1" ht="12" x14ac:dyDescent="0.2">
      <c r="A3" s="8" t="s">
        <v>7</v>
      </c>
      <c r="B3" s="2"/>
      <c r="C3" s="3"/>
      <c r="D3" s="3"/>
      <c r="E3" s="4"/>
    </row>
    <row r="4" spans="1:7" s="1" customFormat="1" ht="56.25" x14ac:dyDescent="0.2">
      <c r="A4" s="6" t="s">
        <v>2</v>
      </c>
      <c r="B4" s="6" t="s">
        <v>0</v>
      </c>
      <c r="C4" s="13" t="s">
        <v>1</v>
      </c>
      <c r="D4" s="54" t="s">
        <v>6</v>
      </c>
      <c r="E4" s="12" t="s">
        <v>3</v>
      </c>
    </row>
    <row r="5" spans="1:7" x14ac:dyDescent="0.2">
      <c r="A5" s="16" t="s">
        <v>27</v>
      </c>
      <c r="B5" s="17"/>
      <c r="C5" s="17"/>
      <c r="D5" s="18"/>
      <c r="E5" s="19"/>
    </row>
    <row r="6" spans="1:7" x14ac:dyDescent="0.2">
      <c r="A6" s="21" t="s">
        <v>754</v>
      </c>
      <c r="B6" s="56" t="s">
        <v>753</v>
      </c>
      <c r="C6" s="24">
        <v>158642.97200000001</v>
      </c>
      <c r="D6" s="22">
        <v>1159.7367609999999</v>
      </c>
      <c r="E6" s="23">
        <v>25.138281692247102</v>
      </c>
    </row>
    <row r="7" spans="1:7" x14ac:dyDescent="0.2">
      <c r="A7" s="21" t="s">
        <v>755</v>
      </c>
      <c r="B7" s="59" t="s">
        <v>810</v>
      </c>
      <c r="C7" s="24">
        <v>3787983.3289999999</v>
      </c>
      <c r="D7" s="22">
        <v>1079.7684360000001</v>
      </c>
      <c r="E7" s="23">
        <v>23.404900162999201</v>
      </c>
    </row>
    <row r="8" spans="1:7" x14ac:dyDescent="0.2">
      <c r="A8" s="21" t="s">
        <v>756</v>
      </c>
      <c r="B8" s="59" t="s">
        <v>811</v>
      </c>
      <c r="C8" s="24">
        <v>1984665.611</v>
      </c>
      <c r="D8" s="22">
        <v>1079.028953</v>
      </c>
      <c r="E8" s="23">
        <v>23.388871239379899</v>
      </c>
    </row>
    <row r="9" spans="1:7" x14ac:dyDescent="0.2">
      <c r="A9" s="21" t="s">
        <v>758</v>
      </c>
      <c r="B9" s="56" t="s">
        <v>757</v>
      </c>
      <c r="C9" s="24">
        <v>1786271</v>
      </c>
      <c r="D9" s="22">
        <v>912.2485997</v>
      </c>
      <c r="E9" s="23">
        <v>19.7737650851412</v>
      </c>
    </row>
    <row r="10" spans="1:7" x14ac:dyDescent="0.2">
      <c r="A10" s="21" t="s">
        <v>760</v>
      </c>
      <c r="B10" s="56" t="s">
        <v>759</v>
      </c>
      <c r="C10" s="24">
        <v>6390.8819999999996</v>
      </c>
      <c r="D10" s="22">
        <v>216.12397799999999</v>
      </c>
      <c r="E10" s="23">
        <v>4.6846712306750904</v>
      </c>
    </row>
    <row r="11" spans="1:7" ht="22.5" x14ac:dyDescent="0.2">
      <c r="A11" s="21" t="s">
        <v>762</v>
      </c>
      <c r="B11" s="56" t="s">
        <v>761</v>
      </c>
      <c r="C11" s="24">
        <v>1761.98</v>
      </c>
      <c r="D11" s="22">
        <v>44.703032499999999</v>
      </c>
      <c r="E11" s="23">
        <v>0.96897628951047599</v>
      </c>
    </row>
    <row r="12" spans="1:7" ht="22.5" x14ac:dyDescent="0.2">
      <c r="A12" s="21" t="s">
        <v>764</v>
      </c>
      <c r="B12" s="56" t="s">
        <v>763</v>
      </c>
      <c r="C12" s="24">
        <v>15574.553</v>
      </c>
      <c r="D12" s="22">
        <v>7.6797342000000004</v>
      </c>
      <c r="E12" s="23">
        <v>0.166464777295426</v>
      </c>
    </row>
    <row r="13" spans="1:7" ht="22.5" x14ac:dyDescent="0.2">
      <c r="A13" s="21" t="s">
        <v>766</v>
      </c>
      <c r="B13" s="56" t="s">
        <v>765</v>
      </c>
      <c r="C13" s="24">
        <v>23973.544999999998</v>
      </c>
      <c r="D13" s="22">
        <v>0</v>
      </c>
      <c r="E13" s="22">
        <v>0</v>
      </c>
    </row>
    <row r="14" spans="1:7" x14ac:dyDescent="0.2">
      <c r="A14" s="20" t="s">
        <v>26</v>
      </c>
      <c r="B14" s="20"/>
      <c r="C14" s="20"/>
      <c r="D14" s="25">
        <f>SUM(D6:D13)</f>
        <v>4499.2894943999991</v>
      </c>
      <c r="E14" s="26">
        <f>SUM(E6:E13)</f>
        <v>97.525930477248394</v>
      </c>
      <c r="F14" s="14"/>
      <c r="G14" s="14"/>
    </row>
    <row r="15" spans="1:7" x14ac:dyDescent="0.2">
      <c r="A15" s="21"/>
      <c r="B15" s="21"/>
      <c r="C15" s="21"/>
      <c r="D15" s="22"/>
      <c r="E15" s="23"/>
    </row>
    <row r="16" spans="1:7" x14ac:dyDescent="0.2">
      <c r="A16" s="20" t="s">
        <v>29</v>
      </c>
      <c r="B16" s="20"/>
      <c r="C16" s="20"/>
      <c r="D16" s="25">
        <f>D14</f>
        <v>4499.2894943999991</v>
      </c>
      <c r="E16" s="26">
        <f>E14</f>
        <v>97.525930477248394</v>
      </c>
      <c r="F16" s="14"/>
      <c r="G16" s="14"/>
    </row>
    <row r="17" spans="1:7" x14ac:dyDescent="0.2">
      <c r="A17" s="20"/>
      <c r="B17" s="20"/>
      <c r="C17" s="20"/>
      <c r="D17" s="25"/>
      <c r="E17" s="26"/>
      <c r="F17" s="14"/>
      <c r="G17" s="14"/>
    </row>
    <row r="18" spans="1:7" x14ac:dyDescent="0.2">
      <c r="A18" s="20" t="s">
        <v>31</v>
      </c>
      <c r="B18" s="20"/>
      <c r="C18" s="20"/>
      <c r="D18" s="25">
        <f>D20-(D14)</f>
        <v>114.13943920000111</v>
      </c>
      <c r="E18" s="26">
        <f>E20-(E14)</f>
        <v>2.4740695227516056</v>
      </c>
      <c r="F18" s="14"/>
      <c r="G18" s="14"/>
    </row>
    <row r="19" spans="1:7" x14ac:dyDescent="0.2">
      <c r="A19" s="20"/>
      <c r="B19" s="20"/>
      <c r="C19" s="20"/>
      <c r="D19" s="25"/>
      <c r="E19" s="26"/>
      <c r="F19" s="14"/>
      <c r="G19" s="14"/>
    </row>
    <row r="20" spans="1:7" x14ac:dyDescent="0.2">
      <c r="A20" s="27" t="s">
        <v>30</v>
      </c>
      <c r="B20" s="27"/>
      <c r="C20" s="27"/>
      <c r="D20" s="28">
        <v>4613.4289336000002</v>
      </c>
      <c r="E20" s="29">
        <v>100</v>
      </c>
      <c r="F20" s="14"/>
      <c r="G20" s="14"/>
    </row>
    <row r="22" spans="1:7" x14ac:dyDescent="0.2">
      <c r="A22" s="14" t="s">
        <v>43</v>
      </c>
    </row>
    <row r="23" spans="1:7" x14ac:dyDescent="0.2">
      <c r="A23" s="14"/>
    </row>
    <row r="24" spans="1:7" ht="15" x14ac:dyDescent="0.25">
      <c r="A24" s="101" t="s">
        <v>809</v>
      </c>
      <c r="B24" s="102"/>
      <c r="C24" s="102"/>
      <c r="D24" s="102"/>
      <c r="E24" s="102"/>
    </row>
    <row r="25" spans="1:7" ht="15" x14ac:dyDescent="0.25">
      <c r="A25" s="57"/>
      <c r="B25" s="58"/>
      <c r="C25" s="58"/>
      <c r="D25" s="58"/>
      <c r="E25" s="58"/>
    </row>
    <row r="26" spans="1:7" x14ac:dyDescent="0.2">
      <c r="A26" s="14" t="s">
        <v>34</v>
      </c>
    </row>
    <row r="27" spans="1:7" x14ac:dyDescent="0.2">
      <c r="A27" s="14" t="s">
        <v>35</v>
      </c>
    </row>
    <row r="28" spans="1:7" x14ac:dyDescent="0.2">
      <c r="A28" s="14" t="s">
        <v>36</v>
      </c>
      <c r="B28" s="14"/>
      <c r="C28" s="30" t="s">
        <v>38</v>
      </c>
      <c r="D28" s="14" t="s">
        <v>37</v>
      </c>
    </row>
    <row r="29" spans="1:7" x14ac:dyDescent="0.2">
      <c r="A29" s="7" t="s">
        <v>70</v>
      </c>
      <c r="C29" s="31">
        <v>14.237399999999999</v>
      </c>
      <c r="D29" s="31">
        <v>14.9115</v>
      </c>
    </row>
    <row r="30" spans="1:7" x14ac:dyDescent="0.2">
      <c r="A30" s="7" t="s">
        <v>72</v>
      </c>
      <c r="C30" s="31">
        <v>14.237399999999999</v>
      </c>
      <c r="D30" s="31">
        <v>14.9115</v>
      </c>
    </row>
    <row r="31" spans="1:7" x14ac:dyDescent="0.2">
      <c r="A31" s="7" t="s">
        <v>71</v>
      </c>
      <c r="C31" s="31">
        <v>15.6389</v>
      </c>
      <c r="D31" s="31">
        <v>16.4573</v>
      </c>
    </row>
    <row r="32" spans="1:7" x14ac:dyDescent="0.2">
      <c r="A32" s="7" t="s">
        <v>73</v>
      </c>
      <c r="C32" s="31">
        <v>15.6389</v>
      </c>
      <c r="D32" s="31">
        <v>16.4573</v>
      </c>
    </row>
    <row r="34" spans="1:4" x14ac:dyDescent="0.2">
      <c r="A34" s="7" t="s">
        <v>39</v>
      </c>
    </row>
    <row r="36" spans="1:4" x14ac:dyDescent="0.2">
      <c r="A36" s="14" t="s">
        <v>40</v>
      </c>
      <c r="D36" s="30" t="s">
        <v>41</v>
      </c>
    </row>
    <row r="38" spans="1:4" x14ac:dyDescent="0.2">
      <c r="A38" s="14" t="s">
        <v>241</v>
      </c>
      <c r="D38" s="49">
        <v>0.34006059557498203</v>
      </c>
    </row>
    <row r="40" spans="1:4" x14ac:dyDescent="0.2">
      <c r="A40" s="14" t="s">
        <v>802</v>
      </c>
      <c r="D40" s="30" t="s">
        <v>41</v>
      </c>
    </row>
    <row r="41" spans="1:4" x14ac:dyDescent="0.2">
      <c r="A41" s="7" t="s">
        <v>803</v>
      </c>
    </row>
    <row r="42" spans="1:4" x14ac:dyDescent="0.2">
      <c r="A42" s="50" t="s">
        <v>804</v>
      </c>
    </row>
    <row r="44" spans="1:4" x14ac:dyDescent="0.2">
      <c r="A44" s="14" t="s">
        <v>783</v>
      </c>
    </row>
    <row r="45" spans="1:4" x14ac:dyDescent="0.2">
      <c r="A45" s="14"/>
    </row>
    <row r="46" spans="1:4" x14ac:dyDescent="0.2">
      <c r="A46" s="51" t="s">
        <v>775</v>
      </c>
    </row>
    <row r="47" spans="1:4" x14ac:dyDescent="0.2">
      <c r="A47" s="52"/>
    </row>
    <row r="48" spans="1:4" x14ac:dyDescent="0.2">
      <c r="A48" s="53"/>
    </row>
    <row r="49" spans="1:6" x14ac:dyDescent="0.2">
      <c r="A49" s="53"/>
    </row>
    <row r="50" spans="1:6" x14ac:dyDescent="0.2">
      <c r="A50" s="53"/>
    </row>
    <row r="51" spans="1:6" x14ac:dyDescent="0.2">
      <c r="A51" s="53"/>
    </row>
    <row r="52" spans="1:6" x14ac:dyDescent="0.2">
      <c r="A52" s="53"/>
    </row>
    <row r="53" spans="1:6" x14ac:dyDescent="0.2">
      <c r="A53" s="53"/>
    </row>
    <row r="54" spans="1:6" x14ac:dyDescent="0.2">
      <c r="A54" s="53"/>
    </row>
    <row r="55" spans="1:6" x14ac:dyDescent="0.2">
      <c r="A55" s="53"/>
    </row>
    <row r="56" spans="1:6" x14ac:dyDescent="0.2">
      <c r="A56" s="53"/>
    </row>
    <row r="57" spans="1:6" x14ac:dyDescent="0.2">
      <c r="A57" s="53"/>
    </row>
    <row r="58" spans="1:6" x14ac:dyDescent="0.2">
      <c r="A58" s="53"/>
    </row>
    <row r="59" spans="1:6" x14ac:dyDescent="0.2">
      <c r="A59" s="53"/>
    </row>
    <row r="60" spans="1:6" ht="25.15" customHeight="1" x14ac:dyDescent="0.2">
      <c r="A60" s="107" t="s">
        <v>798</v>
      </c>
      <c r="B60" s="107"/>
      <c r="C60" s="107"/>
      <c r="D60" s="107"/>
      <c r="E60" s="107"/>
      <c r="F60" s="107"/>
    </row>
    <row r="61" spans="1:6" x14ac:dyDescent="0.2">
      <c r="A61" s="53"/>
    </row>
    <row r="62" spans="1:6" x14ac:dyDescent="0.2">
      <c r="A62" s="51" t="s">
        <v>776</v>
      </c>
    </row>
    <row r="63" spans="1:6" x14ac:dyDescent="0.2">
      <c r="A63" s="53"/>
    </row>
    <row r="64" spans="1:6"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6" spans="1:1" x14ac:dyDescent="0.2">
      <c r="A76" s="14" t="s">
        <v>799</v>
      </c>
    </row>
  </sheetData>
  <mergeCells count="3">
    <mergeCell ref="A1:E1"/>
    <mergeCell ref="A60:F60"/>
    <mergeCell ref="A24:E24"/>
  </mergeCells>
  <conditionalFormatting sqref="E5:E12 E14:E20">
    <cfRule type="cellIs" dxfId="28" priority="1" stopIfTrue="1" operator="between">
      <formula>0.009</formula>
      <formula>-0.009</formula>
    </cfRule>
  </conditionalFormatting>
  <hyperlinks>
    <hyperlink ref="A42" r:id="rId1" tooltip="https://www.franklintempletonindia.com/investor/reports" xr:uid="{00000000-0004-0000-1C00-000000000000}"/>
  </hyperlinks>
  <pageMargins left="0.7" right="0.7" top="0.75" bottom="0.75" header="0.3" footer="0.3"/>
  <pageSetup paperSize="9" scale="52"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0"/>
  <sheetViews>
    <sheetView view="pageBreakPreview" zoomScaleNormal="100" zoomScaleSheetLayoutView="100" workbookViewId="0">
      <selection sqref="A1:G1"/>
    </sheetView>
  </sheetViews>
  <sheetFormatPr defaultColWidth="9.28515625" defaultRowHeight="11.25" x14ac:dyDescent="0.2"/>
  <cols>
    <col min="1" max="1" width="33.42578125" style="7" bestFit="1" customWidth="1"/>
    <col min="2" max="2" width="49"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7" s="1" customFormat="1" ht="15" x14ac:dyDescent="0.2">
      <c r="A1" s="97" t="s">
        <v>888</v>
      </c>
      <c r="B1" s="98"/>
      <c r="C1" s="98"/>
      <c r="D1" s="98"/>
      <c r="E1" s="98"/>
      <c r="F1" s="98"/>
      <c r="G1" s="9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44</v>
      </c>
      <c r="B5" s="17"/>
      <c r="C5" s="17"/>
      <c r="D5" s="17"/>
      <c r="E5" s="18"/>
      <c r="F5" s="19"/>
      <c r="G5" s="18"/>
    </row>
    <row r="6" spans="1:7" x14ac:dyDescent="0.2">
      <c r="A6" s="20" t="s">
        <v>45</v>
      </c>
      <c r="B6" s="21"/>
      <c r="C6" s="21"/>
      <c r="D6" s="21"/>
      <c r="E6" s="22"/>
      <c r="F6" s="23"/>
      <c r="G6" s="22"/>
    </row>
    <row r="7" spans="1:7" x14ac:dyDescent="0.2">
      <c r="A7" s="21" t="s">
        <v>889</v>
      </c>
      <c r="B7" s="21" t="s">
        <v>890</v>
      </c>
      <c r="C7" s="21" t="s">
        <v>46</v>
      </c>
      <c r="D7" s="24">
        <v>1000</v>
      </c>
      <c r="E7" s="22">
        <v>4863.96</v>
      </c>
      <c r="F7" s="23">
        <v>4.8692243001687903</v>
      </c>
      <c r="G7" s="22">
        <v>7.3975999999999997</v>
      </c>
    </row>
    <row r="8" spans="1:7" x14ac:dyDescent="0.2">
      <c r="A8" s="21" t="s">
        <v>48</v>
      </c>
      <c r="B8" s="21" t="s">
        <v>47</v>
      </c>
      <c r="C8" s="21" t="s">
        <v>46</v>
      </c>
      <c r="D8" s="24">
        <v>1000</v>
      </c>
      <c r="E8" s="22">
        <v>4842.26</v>
      </c>
      <c r="F8" s="23">
        <v>4.8475008140970202</v>
      </c>
      <c r="G8" s="22">
        <v>7.2500999999999998</v>
      </c>
    </row>
    <row r="9" spans="1:7" x14ac:dyDescent="0.2">
      <c r="A9" s="21" t="s">
        <v>891</v>
      </c>
      <c r="B9" s="21" t="s">
        <v>892</v>
      </c>
      <c r="C9" s="21" t="s">
        <v>49</v>
      </c>
      <c r="D9" s="24">
        <v>1000</v>
      </c>
      <c r="E9" s="22">
        <v>4841.5200000000004</v>
      </c>
      <c r="F9" s="23">
        <v>4.8467600131894999</v>
      </c>
      <c r="G9" s="22">
        <v>7.33</v>
      </c>
    </row>
    <row r="10" spans="1:7" x14ac:dyDescent="0.2">
      <c r="A10" s="21" t="s">
        <v>893</v>
      </c>
      <c r="B10" s="21" t="s">
        <v>894</v>
      </c>
      <c r="C10" s="21" t="s">
        <v>50</v>
      </c>
      <c r="D10" s="24">
        <v>1000</v>
      </c>
      <c r="E10" s="22">
        <v>4757.5550000000003</v>
      </c>
      <c r="F10" s="23">
        <v>4.7627041372440502</v>
      </c>
      <c r="G10" s="22">
        <v>7.47</v>
      </c>
    </row>
    <row r="11" spans="1:7" x14ac:dyDescent="0.2">
      <c r="A11" s="21" t="s">
        <v>895</v>
      </c>
      <c r="B11" s="21" t="s">
        <v>896</v>
      </c>
      <c r="C11" s="21" t="s">
        <v>50</v>
      </c>
      <c r="D11" s="24">
        <v>1000</v>
      </c>
      <c r="E11" s="22">
        <v>4751.7849999999999</v>
      </c>
      <c r="F11" s="23">
        <v>4.7569278923300304</v>
      </c>
      <c r="G11" s="22">
        <v>7.39</v>
      </c>
    </row>
    <row r="12" spans="1:7" x14ac:dyDescent="0.2">
      <c r="A12" s="21" t="s">
        <v>897</v>
      </c>
      <c r="B12" s="21" t="s">
        <v>898</v>
      </c>
      <c r="C12" s="21" t="s">
        <v>46</v>
      </c>
      <c r="D12" s="24">
        <v>1000</v>
      </c>
      <c r="E12" s="22">
        <v>4695.16</v>
      </c>
      <c r="F12" s="23">
        <v>4.7002416066703896</v>
      </c>
      <c r="G12" s="22">
        <v>7.62</v>
      </c>
    </row>
    <row r="13" spans="1:7" x14ac:dyDescent="0.2">
      <c r="A13" s="21" t="s">
        <v>52</v>
      </c>
      <c r="B13" s="21" t="s">
        <v>51</v>
      </c>
      <c r="C13" s="21" t="s">
        <v>53</v>
      </c>
      <c r="D13" s="24">
        <v>1000</v>
      </c>
      <c r="E13" s="22">
        <v>4685.2049999999999</v>
      </c>
      <c r="F13" s="23">
        <v>4.6902758322996796</v>
      </c>
      <c r="G13" s="22">
        <v>7.64</v>
      </c>
    </row>
    <row r="14" spans="1:7" x14ac:dyDescent="0.2">
      <c r="A14" s="21" t="s">
        <v>899</v>
      </c>
      <c r="B14" s="21" t="s">
        <v>900</v>
      </c>
      <c r="C14" s="21" t="s">
        <v>50</v>
      </c>
      <c r="D14" s="24">
        <v>1000</v>
      </c>
      <c r="E14" s="22">
        <v>4671.1499999999996</v>
      </c>
      <c r="F14" s="23">
        <v>4.6762056204683997</v>
      </c>
      <c r="G14" s="22">
        <v>7.58</v>
      </c>
    </row>
    <row r="15" spans="1:7" x14ac:dyDescent="0.2">
      <c r="A15" s="21" t="s">
        <v>901</v>
      </c>
      <c r="B15" s="21" t="s">
        <v>902</v>
      </c>
      <c r="C15" s="21" t="s">
        <v>53</v>
      </c>
      <c r="D15" s="24">
        <v>1000</v>
      </c>
      <c r="E15" s="22">
        <v>4662.59</v>
      </c>
      <c r="F15" s="23">
        <v>4.6676363559165797</v>
      </c>
      <c r="G15" s="22">
        <v>7.59</v>
      </c>
    </row>
    <row r="16" spans="1:7" x14ac:dyDescent="0.2">
      <c r="A16" s="21" t="s">
        <v>903</v>
      </c>
      <c r="B16" s="21" t="s">
        <v>904</v>
      </c>
      <c r="C16" s="21" t="s">
        <v>46</v>
      </c>
      <c r="D16" s="24">
        <v>1000</v>
      </c>
      <c r="E16" s="22">
        <v>4661.2250000000004</v>
      </c>
      <c r="F16" s="23">
        <v>4.6662698785669097</v>
      </c>
      <c r="G16" s="22">
        <v>7.6449999999999996</v>
      </c>
    </row>
    <row r="17" spans="1:9" x14ac:dyDescent="0.2">
      <c r="A17" s="21" t="s">
        <v>905</v>
      </c>
      <c r="B17" s="21" t="s">
        <v>906</v>
      </c>
      <c r="C17" s="21" t="s">
        <v>53</v>
      </c>
      <c r="D17" s="24">
        <v>1000</v>
      </c>
      <c r="E17" s="22">
        <v>4657.1750000000002</v>
      </c>
      <c r="F17" s="23">
        <v>4.6622154952217096</v>
      </c>
      <c r="G17" s="22">
        <v>7.59</v>
      </c>
    </row>
    <row r="18" spans="1:9" x14ac:dyDescent="0.2">
      <c r="A18" s="20" t="s">
        <v>26</v>
      </c>
      <c r="B18" s="20"/>
      <c r="C18" s="20"/>
      <c r="D18" s="20"/>
      <c r="E18" s="25">
        <f>SUM(E6:E17)</f>
        <v>52089.584999999999</v>
      </c>
      <c r="F18" s="26">
        <f>SUM(F6:F17)</f>
        <v>52.145961946173053</v>
      </c>
      <c r="G18" s="25"/>
      <c r="H18" s="14"/>
      <c r="I18" s="14"/>
    </row>
    <row r="19" spans="1:9" x14ac:dyDescent="0.2">
      <c r="A19" s="21"/>
      <c r="B19" s="21"/>
      <c r="C19" s="21"/>
      <c r="D19" s="21"/>
      <c r="E19" s="22"/>
      <c r="F19" s="23"/>
      <c r="G19" s="22"/>
    </row>
    <row r="20" spans="1:9" x14ac:dyDescent="0.2">
      <c r="A20" s="20" t="s">
        <v>54</v>
      </c>
      <c r="B20" s="21"/>
      <c r="C20" s="21"/>
      <c r="D20" s="21"/>
      <c r="E20" s="22"/>
      <c r="F20" s="23"/>
      <c r="G20" s="22"/>
    </row>
    <row r="21" spans="1:9" x14ac:dyDescent="0.2">
      <c r="A21" s="21" t="s">
        <v>907</v>
      </c>
      <c r="B21" s="21" t="s">
        <v>908</v>
      </c>
      <c r="C21" s="21" t="s">
        <v>53</v>
      </c>
      <c r="D21" s="24">
        <v>1000</v>
      </c>
      <c r="E21" s="22">
        <v>4821.75</v>
      </c>
      <c r="F21" s="23">
        <v>4.8269686159711203</v>
      </c>
      <c r="G21" s="22">
        <v>7.4550000000000001</v>
      </c>
    </row>
    <row r="22" spans="1:9" x14ac:dyDescent="0.2">
      <c r="A22" s="21" t="s">
        <v>56</v>
      </c>
      <c r="B22" s="21" t="s">
        <v>55</v>
      </c>
      <c r="C22" s="21" t="s">
        <v>50</v>
      </c>
      <c r="D22" s="24">
        <v>1000</v>
      </c>
      <c r="E22" s="22">
        <v>4819.17</v>
      </c>
      <c r="F22" s="23">
        <v>4.82438582361788</v>
      </c>
      <c r="G22" s="22">
        <v>8.5601000000000003</v>
      </c>
    </row>
    <row r="23" spans="1:9" x14ac:dyDescent="0.2">
      <c r="A23" s="21" t="s">
        <v>909</v>
      </c>
      <c r="B23" s="21" t="s">
        <v>910</v>
      </c>
      <c r="C23" s="21" t="s">
        <v>50</v>
      </c>
      <c r="D23" s="24">
        <v>1000</v>
      </c>
      <c r="E23" s="22">
        <v>4759.0649999999996</v>
      </c>
      <c r="F23" s="23">
        <v>4.7642157715283</v>
      </c>
      <c r="G23" s="22">
        <v>7.6675000000000004</v>
      </c>
    </row>
    <row r="24" spans="1:9" x14ac:dyDescent="0.2">
      <c r="A24" s="21" t="s">
        <v>911</v>
      </c>
      <c r="B24" s="21" t="s">
        <v>912</v>
      </c>
      <c r="C24" s="21" t="s">
        <v>46</v>
      </c>
      <c r="D24" s="24">
        <v>1000</v>
      </c>
      <c r="E24" s="22">
        <v>4663.8549999999996</v>
      </c>
      <c r="F24" s="23">
        <v>4.66890272503551</v>
      </c>
      <c r="G24" s="22">
        <v>7.9001000000000001</v>
      </c>
    </row>
    <row r="25" spans="1:9" x14ac:dyDescent="0.2">
      <c r="A25" s="21" t="s">
        <v>913</v>
      </c>
      <c r="B25" s="21" t="s">
        <v>914</v>
      </c>
      <c r="C25" s="21" t="s">
        <v>49</v>
      </c>
      <c r="D25" s="24">
        <v>1000</v>
      </c>
      <c r="E25" s="22">
        <v>4648.84</v>
      </c>
      <c r="F25" s="23">
        <v>4.6538714741890796</v>
      </c>
      <c r="G25" s="22">
        <v>7.9</v>
      </c>
    </row>
    <row r="26" spans="1:9" x14ac:dyDescent="0.2">
      <c r="A26" s="21" t="s">
        <v>915</v>
      </c>
      <c r="B26" s="21" t="s">
        <v>916</v>
      </c>
      <c r="C26" s="21" t="s">
        <v>53</v>
      </c>
      <c r="D26" s="24">
        <v>500</v>
      </c>
      <c r="E26" s="22">
        <v>2472.9825000000001</v>
      </c>
      <c r="F26" s="23">
        <v>2.4756590273958201</v>
      </c>
      <c r="G26" s="22">
        <v>7.2503000000000002</v>
      </c>
    </row>
    <row r="27" spans="1:9" x14ac:dyDescent="0.2">
      <c r="A27" s="20" t="s">
        <v>26</v>
      </c>
      <c r="B27" s="20"/>
      <c r="C27" s="20"/>
      <c r="D27" s="20"/>
      <c r="E27" s="25">
        <f>SUM(E20:E26)</f>
        <v>26185.662499999999</v>
      </c>
      <c r="F27" s="26">
        <f>SUM(F20:F26)</f>
        <v>26.214003437737709</v>
      </c>
      <c r="G27" s="25"/>
      <c r="H27" s="14"/>
      <c r="I27" s="14"/>
    </row>
    <row r="28" spans="1:9" x14ac:dyDescent="0.2">
      <c r="A28" s="21"/>
      <c r="B28" s="21"/>
      <c r="C28" s="21"/>
      <c r="D28" s="21"/>
      <c r="E28" s="22"/>
      <c r="F28" s="23"/>
      <c r="G28" s="22"/>
    </row>
    <row r="29" spans="1:9" x14ac:dyDescent="0.2">
      <c r="A29" s="20" t="s">
        <v>848</v>
      </c>
      <c r="B29" s="21"/>
      <c r="C29" s="21"/>
      <c r="D29" s="21"/>
      <c r="E29" s="22"/>
      <c r="F29" s="23"/>
      <c r="G29" s="22"/>
    </row>
    <row r="30" spans="1:9" x14ac:dyDescent="0.2">
      <c r="A30" s="21" t="s">
        <v>917</v>
      </c>
      <c r="B30" s="21" t="s">
        <v>918</v>
      </c>
      <c r="C30" s="21" t="s">
        <v>64</v>
      </c>
      <c r="D30" s="24">
        <v>10000000</v>
      </c>
      <c r="E30" s="22">
        <v>9369.4699999999993</v>
      </c>
      <c r="F30" s="23">
        <v>9.3796106472303507</v>
      </c>
      <c r="G30" s="22">
        <v>7.2032999999999996</v>
      </c>
    </row>
    <row r="31" spans="1:9" x14ac:dyDescent="0.2">
      <c r="A31" s="21" t="s">
        <v>919</v>
      </c>
      <c r="B31" s="21" t="s">
        <v>920</v>
      </c>
      <c r="C31" s="21" t="s">
        <v>64</v>
      </c>
      <c r="D31" s="24">
        <v>10000000</v>
      </c>
      <c r="E31" s="22">
        <v>9359.9</v>
      </c>
      <c r="F31" s="23">
        <v>9.3700302895479997</v>
      </c>
      <c r="G31" s="22">
        <v>7.1727999999999996</v>
      </c>
    </row>
    <row r="32" spans="1:9" x14ac:dyDescent="0.2">
      <c r="A32" s="21" t="s">
        <v>921</v>
      </c>
      <c r="B32" s="21" t="s">
        <v>922</v>
      </c>
      <c r="C32" s="21" t="s">
        <v>64</v>
      </c>
      <c r="D32" s="24">
        <v>1500000</v>
      </c>
      <c r="E32" s="22">
        <v>1473.2639999999999</v>
      </c>
      <c r="F32" s="23">
        <v>1.47485852461037</v>
      </c>
      <c r="G32" s="22">
        <v>6.8997999999999999</v>
      </c>
    </row>
    <row r="33" spans="1:9" x14ac:dyDescent="0.2">
      <c r="A33" s="20" t="s">
        <v>26</v>
      </c>
      <c r="B33" s="20"/>
      <c r="C33" s="20"/>
      <c r="D33" s="20"/>
      <c r="E33" s="25">
        <f>SUM(E29:E32)</f>
        <v>20202.633999999998</v>
      </c>
      <c r="F33" s="26">
        <f>SUM(F29:F32)</f>
        <v>20.224499461388717</v>
      </c>
      <c r="G33" s="25"/>
      <c r="H33" s="14"/>
      <c r="I33" s="14"/>
    </row>
    <row r="34" spans="1:9" x14ac:dyDescent="0.2">
      <c r="A34" s="21"/>
      <c r="B34" s="21"/>
      <c r="C34" s="21"/>
      <c r="D34" s="21"/>
      <c r="E34" s="22"/>
      <c r="F34" s="23"/>
      <c r="G34" s="22"/>
    </row>
    <row r="35" spans="1:9" x14ac:dyDescent="0.2">
      <c r="A35" s="20" t="s">
        <v>29</v>
      </c>
      <c r="B35" s="20"/>
      <c r="C35" s="20"/>
      <c r="D35" s="20"/>
      <c r="E35" s="25">
        <f>E18+E27+E33</f>
        <v>98477.881499999989</v>
      </c>
      <c r="F35" s="26">
        <f>F18+F27+F33</f>
        <v>98.584464845299479</v>
      </c>
      <c r="G35" s="25"/>
      <c r="H35" s="14"/>
      <c r="I35" s="14"/>
    </row>
    <row r="36" spans="1:9" x14ac:dyDescent="0.2">
      <c r="A36" s="20"/>
      <c r="B36" s="20"/>
      <c r="C36" s="20"/>
      <c r="D36" s="20"/>
      <c r="E36" s="25"/>
      <c r="F36" s="26"/>
      <c r="G36" s="25"/>
      <c r="H36" s="14"/>
      <c r="I36" s="14"/>
    </row>
    <row r="37" spans="1:9" x14ac:dyDescent="0.2">
      <c r="A37" s="20" t="s">
        <v>31</v>
      </c>
      <c r="B37" s="20"/>
      <c r="C37" s="20"/>
      <c r="D37" s="20"/>
      <c r="E37" s="25">
        <f>E39-(E18+E27+E33)</f>
        <v>1414.0047668000043</v>
      </c>
      <c r="F37" s="26">
        <f>F39-(F18+F27+F33)</f>
        <v>1.415535154700521</v>
      </c>
      <c r="G37" s="25"/>
      <c r="H37" s="14"/>
      <c r="I37" s="14"/>
    </row>
    <row r="38" spans="1:9" x14ac:dyDescent="0.2">
      <c r="A38" s="20"/>
      <c r="B38" s="20"/>
      <c r="C38" s="20"/>
      <c r="D38" s="20"/>
      <c r="E38" s="25"/>
      <c r="F38" s="26"/>
      <c r="G38" s="25"/>
      <c r="H38" s="14"/>
      <c r="I38" s="14"/>
    </row>
    <row r="39" spans="1:9" x14ac:dyDescent="0.2">
      <c r="A39" s="27" t="s">
        <v>30</v>
      </c>
      <c r="B39" s="27"/>
      <c r="C39" s="27"/>
      <c r="D39" s="27"/>
      <c r="E39" s="28">
        <v>99891.886266799993</v>
      </c>
      <c r="F39" s="29">
        <v>100</v>
      </c>
      <c r="G39" s="28"/>
      <c r="H39" s="14"/>
      <c r="I39" s="14"/>
    </row>
    <row r="41" spans="1:9" x14ac:dyDescent="0.2">
      <c r="A41" s="14" t="s">
        <v>57</v>
      </c>
    </row>
    <row r="42" spans="1:9" x14ac:dyDescent="0.2">
      <c r="A42" s="14" t="s">
        <v>33</v>
      </c>
    </row>
    <row r="44" spans="1:9" x14ac:dyDescent="0.2">
      <c r="A44" s="14" t="s">
        <v>34</v>
      </c>
    </row>
    <row r="45" spans="1:9" x14ac:dyDescent="0.2">
      <c r="A45" s="14" t="s">
        <v>35</v>
      </c>
    </row>
    <row r="46" spans="1:9" x14ac:dyDescent="0.2">
      <c r="A46" s="14" t="s">
        <v>36</v>
      </c>
      <c r="B46" s="14"/>
      <c r="C46" s="30" t="s">
        <v>38</v>
      </c>
      <c r="D46" s="14" t="s">
        <v>37</v>
      </c>
    </row>
    <row r="47" spans="1:9" x14ac:dyDescent="0.2">
      <c r="A47" s="7" t="s">
        <v>923</v>
      </c>
      <c r="C47" s="31">
        <v>41.115099999999998</v>
      </c>
      <c r="D47" s="31">
        <v>42.497300000000003</v>
      </c>
    </row>
    <row r="48" spans="1:9" x14ac:dyDescent="0.2">
      <c r="A48" s="7" t="s">
        <v>924</v>
      </c>
      <c r="C48" s="31">
        <v>10.0502</v>
      </c>
      <c r="D48" s="31">
        <v>10.0457</v>
      </c>
    </row>
    <row r="49" spans="1:4" x14ac:dyDescent="0.2">
      <c r="A49" s="7" t="s">
        <v>925</v>
      </c>
      <c r="C49" s="31">
        <v>10.142200000000001</v>
      </c>
      <c r="D49" s="31">
        <v>10.2545</v>
      </c>
    </row>
    <row r="50" spans="1:4" x14ac:dyDescent="0.2">
      <c r="A50" s="7" t="s">
        <v>926</v>
      </c>
      <c r="C50" s="31">
        <v>10.3386</v>
      </c>
      <c r="D50" s="31">
        <v>10.474</v>
      </c>
    </row>
    <row r="51" spans="1:4" x14ac:dyDescent="0.2">
      <c r="A51" s="7" t="s">
        <v>927</v>
      </c>
      <c r="C51" s="31">
        <v>42.296599999999998</v>
      </c>
      <c r="D51" s="31">
        <v>43.758600000000001</v>
      </c>
    </row>
    <row r="52" spans="1:4" x14ac:dyDescent="0.2">
      <c r="A52" s="7" t="s">
        <v>928</v>
      </c>
      <c r="C52" s="31">
        <v>10.061400000000001</v>
      </c>
      <c r="D52" s="31">
        <v>10.0571</v>
      </c>
    </row>
    <row r="53" spans="1:4" x14ac:dyDescent="0.2">
      <c r="A53" s="7" t="s">
        <v>929</v>
      </c>
      <c r="C53" s="31">
        <v>10.532</v>
      </c>
      <c r="D53" s="31">
        <v>10.666600000000001</v>
      </c>
    </row>
    <row r="54" spans="1:4" x14ac:dyDescent="0.2">
      <c r="A54" s="7" t="s">
        <v>930</v>
      </c>
      <c r="C54" s="31">
        <v>10.7821</v>
      </c>
      <c r="D54" s="31">
        <v>10.9419</v>
      </c>
    </row>
    <row r="56" spans="1:4" x14ac:dyDescent="0.2">
      <c r="A56" s="14" t="s">
        <v>40</v>
      </c>
    </row>
    <row r="57" spans="1:4" x14ac:dyDescent="0.2">
      <c r="A57" s="99" t="s">
        <v>58</v>
      </c>
      <c r="B57" s="100"/>
      <c r="C57" s="34" t="s">
        <v>59</v>
      </c>
    </row>
    <row r="58" spans="1:4" x14ac:dyDescent="0.2">
      <c r="A58" s="95" t="s">
        <v>924</v>
      </c>
      <c r="B58" s="96"/>
      <c r="C58" s="35">
        <v>0.33672047999999999</v>
      </c>
    </row>
    <row r="59" spans="1:4" x14ac:dyDescent="0.2">
      <c r="A59" s="95" t="s">
        <v>925</v>
      </c>
      <c r="B59" s="96"/>
      <c r="C59" s="35">
        <v>0.22500000000000001</v>
      </c>
    </row>
    <row r="60" spans="1:4" x14ac:dyDescent="0.2">
      <c r="A60" s="95" t="s">
        <v>926</v>
      </c>
      <c r="B60" s="96"/>
      <c r="C60" s="35">
        <v>0.21</v>
      </c>
    </row>
    <row r="61" spans="1:4" x14ac:dyDescent="0.2">
      <c r="A61" s="95" t="s">
        <v>928</v>
      </c>
      <c r="B61" s="96"/>
      <c r="C61" s="35">
        <v>0.34566470999999999</v>
      </c>
    </row>
    <row r="62" spans="1:4" x14ac:dyDescent="0.2">
      <c r="A62" s="95" t="s">
        <v>929</v>
      </c>
      <c r="B62" s="96"/>
      <c r="C62" s="35">
        <v>0.22500000000000001</v>
      </c>
    </row>
    <row r="63" spans="1:4" x14ac:dyDescent="0.2">
      <c r="A63" s="95" t="s">
        <v>930</v>
      </c>
      <c r="B63" s="96"/>
      <c r="C63" s="35">
        <v>0.21</v>
      </c>
    </row>
    <row r="64" spans="1:4" x14ac:dyDescent="0.2">
      <c r="A64" s="7" t="s">
        <v>60</v>
      </c>
    </row>
    <row r="65" spans="1:5" x14ac:dyDescent="0.2">
      <c r="A65" s="7" t="s">
        <v>39</v>
      </c>
    </row>
    <row r="67" spans="1:5" x14ac:dyDescent="0.2">
      <c r="A67" s="14" t="s">
        <v>875</v>
      </c>
      <c r="D67" s="32">
        <v>0.73767027871264002</v>
      </c>
      <c r="E67" s="10" t="s">
        <v>42</v>
      </c>
    </row>
    <row r="69" spans="1:5" x14ac:dyDescent="0.2">
      <c r="A69" s="14" t="s">
        <v>802</v>
      </c>
      <c r="D69" s="30" t="s">
        <v>41</v>
      </c>
    </row>
    <row r="71" spans="1:5" x14ac:dyDescent="0.2">
      <c r="A71" s="14" t="s">
        <v>876</v>
      </c>
    </row>
    <row r="72" spans="1:5" x14ac:dyDescent="0.2">
      <c r="A72" s="51"/>
    </row>
    <row r="73" spans="1:5" x14ac:dyDescent="0.2">
      <c r="A73" s="51" t="s">
        <v>775</v>
      </c>
    </row>
    <row r="74" spans="1:5" x14ac:dyDescent="0.2">
      <c r="A74" s="53"/>
    </row>
    <row r="75" spans="1:5" x14ac:dyDescent="0.2">
      <c r="A75" s="53"/>
    </row>
    <row r="76" spans="1:5" x14ac:dyDescent="0.2">
      <c r="A76" s="53"/>
    </row>
    <row r="77" spans="1:5" x14ac:dyDescent="0.2">
      <c r="A77" s="53"/>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1" t="s">
        <v>931</v>
      </c>
    </row>
    <row r="88" spans="1:1" x14ac:dyDescent="0.2">
      <c r="A88" s="53"/>
    </row>
    <row r="89" spans="1:1" x14ac:dyDescent="0.2">
      <c r="A89" s="51" t="s">
        <v>877</v>
      </c>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14" t="s">
        <v>932</v>
      </c>
    </row>
    <row r="105" spans="1:1" x14ac:dyDescent="0.2">
      <c r="A105" s="51" t="s">
        <v>878</v>
      </c>
    </row>
    <row r="119" spans="1:1" x14ac:dyDescent="0.2">
      <c r="A119" s="53"/>
    </row>
    <row r="120" spans="1:1" x14ac:dyDescent="0.2">
      <c r="A120" s="52"/>
    </row>
  </sheetData>
  <mergeCells count="8">
    <mergeCell ref="A62:B62"/>
    <mergeCell ref="A63:B63"/>
    <mergeCell ref="A1:G1"/>
    <mergeCell ref="A57:B57"/>
    <mergeCell ref="A58:B58"/>
    <mergeCell ref="A59:B59"/>
    <mergeCell ref="A60:B60"/>
    <mergeCell ref="A61:B61"/>
  </mergeCells>
  <conditionalFormatting sqref="F2:F3">
    <cfRule type="cellIs" dxfId="79" priority="3" stopIfTrue="1" operator="between">
      <formula>0.009</formula>
      <formula>-0.009</formula>
    </cfRule>
  </conditionalFormatting>
  <conditionalFormatting sqref="F5:F104">
    <cfRule type="cellIs" dxfId="78" priority="1" stopIfTrue="1" operator="between">
      <formula>0.009</formula>
      <formula>-0.009</formula>
    </cfRule>
  </conditionalFormatting>
  <conditionalFormatting sqref="F108:F65536">
    <cfRule type="cellIs" dxfId="77" priority="2"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scale="45"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81"/>
  <sheetViews>
    <sheetView showGridLines="0" view="pageBreakPreview" zoomScaleNormal="100" zoomScaleSheetLayoutView="100" workbookViewId="0">
      <selection sqref="A1:E1"/>
    </sheetView>
  </sheetViews>
  <sheetFormatPr defaultColWidth="9.28515625" defaultRowHeight="11.25" x14ac:dyDescent="0.2"/>
  <cols>
    <col min="1" max="1" width="33.42578125" style="7" bestFit="1" customWidth="1"/>
    <col min="2" max="2" width="45.7109375" style="7" customWidth="1"/>
    <col min="3" max="3" width="24.7109375" style="7" bestFit="1" customWidth="1"/>
    <col min="4" max="4" width="15.42578125" style="7" bestFit="1" customWidth="1"/>
    <col min="5" max="5" width="13.5703125" style="10" customWidth="1"/>
    <col min="6" max="16384" width="9.28515625" style="7"/>
  </cols>
  <sheetData>
    <row r="1" spans="1:7" s="1" customFormat="1" ht="15" x14ac:dyDescent="0.2">
      <c r="A1" s="97" t="s">
        <v>1250</v>
      </c>
      <c r="B1" s="98"/>
      <c r="C1" s="98"/>
      <c r="D1" s="98"/>
      <c r="E1" s="98"/>
    </row>
    <row r="2" spans="1:7" s="1" customFormat="1" ht="12" x14ac:dyDescent="0.2">
      <c r="E2" s="5"/>
    </row>
    <row r="3" spans="1:7" s="1" customFormat="1" ht="12" x14ac:dyDescent="0.2">
      <c r="A3" s="8" t="s">
        <v>7</v>
      </c>
      <c r="B3" s="2"/>
      <c r="C3" s="3"/>
      <c r="D3" s="3"/>
      <c r="E3" s="4"/>
    </row>
    <row r="4" spans="1:7" s="1" customFormat="1" ht="56.25" x14ac:dyDescent="0.2">
      <c r="A4" s="6" t="s">
        <v>2</v>
      </c>
      <c r="B4" s="6" t="s">
        <v>0</v>
      </c>
      <c r="C4" s="13" t="s">
        <v>1</v>
      </c>
      <c r="D4" s="54" t="s">
        <v>6</v>
      </c>
      <c r="E4" s="12" t="s">
        <v>3</v>
      </c>
    </row>
    <row r="5" spans="1:7" x14ac:dyDescent="0.2">
      <c r="A5" s="16" t="s">
        <v>27</v>
      </c>
      <c r="B5" s="17"/>
      <c r="C5" s="17"/>
      <c r="D5" s="18"/>
      <c r="E5" s="19"/>
    </row>
    <row r="6" spans="1:7" ht="22.5" x14ac:dyDescent="0.2">
      <c r="A6" s="21" t="s">
        <v>768</v>
      </c>
      <c r="B6" s="56" t="s">
        <v>767</v>
      </c>
      <c r="C6" s="24">
        <v>5753516.7999999998</v>
      </c>
      <c r="D6" s="22">
        <v>60774.133300000001</v>
      </c>
      <c r="E6" s="23">
        <v>55.165753692267103</v>
      </c>
    </row>
    <row r="7" spans="1:7" x14ac:dyDescent="0.2">
      <c r="A7" s="21" t="s">
        <v>756</v>
      </c>
      <c r="B7" s="59" t="s">
        <v>811</v>
      </c>
      <c r="C7" s="24">
        <v>44083366.145999998</v>
      </c>
      <c r="D7" s="22">
        <v>23967.376759999999</v>
      </c>
      <c r="E7" s="23">
        <v>21.7556110009047</v>
      </c>
    </row>
    <row r="8" spans="1:7" x14ac:dyDescent="0.2">
      <c r="A8" s="21" t="s">
        <v>755</v>
      </c>
      <c r="B8" s="59" t="s">
        <v>810</v>
      </c>
      <c r="C8" s="24">
        <v>83921761.621999994</v>
      </c>
      <c r="D8" s="22">
        <v>23921.982069999998</v>
      </c>
      <c r="E8" s="23">
        <v>21.714405439401801</v>
      </c>
    </row>
    <row r="9" spans="1:7" ht="33.75" x14ac:dyDescent="0.2">
      <c r="A9" s="21" t="s">
        <v>762</v>
      </c>
      <c r="B9" s="56" t="s">
        <v>761</v>
      </c>
      <c r="C9" s="24">
        <v>43692.728999999999</v>
      </c>
      <c r="D9" s="22">
        <v>1108.524208</v>
      </c>
      <c r="E9" s="23">
        <v>1.00622699329294</v>
      </c>
    </row>
    <row r="10" spans="1:7" ht="33.75" x14ac:dyDescent="0.2">
      <c r="A10" s="21" t="s">
        <v>764</v>
      </c>
      <c r="B10" s="56" t="s">
        <v>763</v>
      </c>
      <c r="C10" s="24">
        <v>840905.36399999994</v>
      </c>
      <c r="D10" s="22">
        <v>414.6462305</v>
      </c>
      <c r="E10" s="23">
        <v>0.376381703516453</v>
      </c>
    </row>
    <row r="11" spans="1:7" ht="33.75" x14ac:dyDescent="0.2">
      <c r="A11" s="21" t="s">
        <v>770</v>
      </c>
      <c r="B11" s="56" t="s">
        <v>769</v>
      </c>
      <c r="C11" s="24">
        <v>871928.53599999996</v>
      </c>
      <c r="D11" s="22">
        <v>3.7083121000000001</v>
      </c>
      <c r="E11" s="23">
        <v>3.3661003590594002E-3</v>
      </c>
    </row>
    <row r="12" spans="1:7" ht="22.5" x14ac:dyDescent="0.2">
      <c r="A12" s="21" t="s">
        <v>772</v>
      </c>
      <c r="B12" s="56" t="s">
        <v>771</v>
      </c>
      <c r="C12" s="24">
        <v>1483902.88</v>
      </c>
      <c r="D12" s="22">
        <v>0</v>
      </c>
      <c r="E12" s="22">
        <v>0</v>
      </c>
    </row>
    <row r="13" spans="1:7" ht="22.5" x14ac:dyDescent="0.2">
      <c r="A13" s="21" t="s">
        <v>766</v>
      </c>
      <c r="B13" s="56" t="s">
        <v>765</v>
      </c>
      <c r="C13" s="24">
        <v>1370528.45</v>
      </c>
      <c r="D13" s="22">
        <v>0</v>
      </c>
      <c r="E13" s="22">
        <v>0</v>
      </c>
    </row>
    <row r="14" spans="1:7" x14ac:dyDescent="0.2">
      <c r="A14" s="20" t="s">
        <v>26</v>
      </c>
      <c r="B14" s="20"/>
      <c r="C14" s="20"/>
      <c r="D14" s="25">
        <f>SUM(D6:D13)</f>
        <v>110190.37088060001</v>
      </c>
      <c r="E14" s="26">
        <f>SUM(E6:E13)</f>
        <v>100.02174492974206</v>
      </c>
      <c r="F14" s="14"/>
      <c r="G14" s="14"/>
    </row>
    <row r="15" spans="1:7" x14ac:dyDescent="0.2">
      <c r="A15" s="21"/>
      <c r="B15" s="21"/>
      <c r="C15" s="21"/>
      <c r="D15" s="22"/>
      <c r="E15" s="23"/>
    </row>
    <row r="16" spans="1:7" x14ac:dyDescent="0.2">
      <c r="A16" s="20" t="s">
        <v>29</v>
      </c>
      <c r="B16" s="20"/>
      <c r="C16" s="20"/>
      <c r="D16" s="25">
        <f>D14</f>
        <v>110190.37088060001</v>
      </c>
      <c r="E16" s="26">
        <f>E14</f>
        <v>100.02174492974206</v>
      </c>
      <c r="F16" s="14"/>
      <c r="G16" s="14"/>
    </row>
    <row r="17" spans="1:7" x14ac:dyDescent="0.2">
      <c r="A17" s="20"/>
      <c r="B17" s="20"/>
      <c r="C17" s="20"/>
      <c r="D17" s="25"/>
      <c r="E17" s="26"/>
      <c r="F17" s="14"/>
      <c r="G17" s="14"/>
    </row>
    <row r="18" spans="1:7" x14ac:dyDescent="0.2">
      <c r="A18" s="20" t="s">
        <v>31</v>
      </c>
      <c r="B18" s="20"/>
      <c r="C18" s="20"/>
      <c r="D18" s="25">
        <f>D20-(D14)</f>
        <v>-23.95560960000148</v>
      </c>
      <c r="E18" s="26">
        <f>E20-(E14)</f>
        <v>-2.1744929742055774E-2</v>
      </c>
      <c r="F18" s="14"/>
      <c r="G18" s="14"/>
    </row>
    <row r="19" spans="1:7" x14ac:dyDescent="0.2">
      <c r="A19" s="20"/>
      <c r="B19" s="20"/>
      <c r="C19" s="20"/>
      <c r="D19" s="25"/>
      <c r="E19" s="26"/>
      <c r="F19" s="14"/>
      <c r="G19" s="14"/>
    </row>
    <row r="20" spans="1:7" x14ac:dyDescent="0.2">
      <c r="A20" s="27" t="s">
        <v>30</v>
      </c>
      <c r="B20" s="27"/>
      <c r="C20" s="27"/>
      <c r="D20" s="28">
        <v>110166.41527100001</v>
      </c>
      <c r="E20" s="29">
        <v>100</v>
      </c>
      <c r="F20" s="14"/>
      <c r="G20" s="14"/>
    </row>
    <row r="21" spans="1:7" x14ac:dyDescent="0.2">
      <c r="E21" s="15" t="s">
        <v>539</v>
      </c>
    </row>
    <row r="22" spans="1:7" x14ac:dyDescent="0.2">
      <c r="A22" s="14" t="s">
        <v>43</v>
      </c>
    </row>
    <row r="23" spans="1:7" x14ac:dyDescent="0.2">
      <c r="A23" s="14"/>
    </row>
    <row r="24" spans="1:7" ht="25.15" customHeight="1" x14ac:dyDescent="0.25">
      <c r="A24" s="101" t="s">
        <v>809</v>
      </c>
      <c r="B24" s="102"/>
      <c r="C24" s="102"/>
      <c r="D24" s="102"/>
      <c r="E24" s="102"/>
    </row>
    <row r="25" spans="1:7" ht="15" x14ac:dyDescent="0.25">
      <c r="A25" s="57"/>
      <c r="B25" s="58"/>
      <c r="C25" s="58"/>
      <c r="D25" s="58"/>
      <c r="E25" s="58"/>
    </row>
    <row r="26" spans="1:7" x14ac:dyDescent="0.2">
      <c r="A26" s="14" t="s">
        <v>34</v>
      </c>
    </row>
    <row r="27" spans="1:7" x14ac:dyDescent="0.2">
      <c r="A27" s="14" t="s">
        <v>35</v>
      </c>
    </row>
    <row r="28" spans="1:7" x14ac:dyDescent="0.2">
      <c r="A28" s="14" t="s">
        <v>36</v>
      </c>
      <c r="B28" s="14"/>
      <c r="C28" s="30" t="s">
        <v>38</v>
      </c>
      <c r="D28" s="14" t="s">
        <v>37</v>
      </c>
    </row>
    <row r="29" spans="1:7" x14ac:dyDescent="0.2">
      <c r="A29" s="7" t="s">
        <v>70</v>
      </c>
      <c r="C29" s="31">
        <v>112.1696</v>
      </c>
      <c r="D29" s="31">
        <v>114.11790000000001</v>
      </c>
    </row>
    <row r="30" spans="1:7" x14ac:dyDescent="0.2">
      <c r="A30" s="7" t="s">
        <v>72</v>
      </c>
      <c r="C30" s="31">
        <v>36.819600000000001</v>
      </c>
      <c r="D30" s="31">
        <v>35.962400000000002</v>
      </c>
    </row>
    <row r="31" spans="1:7" x14ac:dyDescent="0.2">
      <c r="A31" s="7" t="s">
        <v>71</v>
      </c>
      <c r="C31" s="31">
        <v>123.57170000000001</v>
      </c>
      <c r="D31" s="31">
        <v>126.3218</v>
      </c>
    </row>
    <row r="32" spans="1:7" x14ac:dyDescent="0.2">
      <c r="A32" s="7" t="s">
        <v>73</v>
      </c>
      <c r="C32" s="31">
        <v>42.618499999999997</v>
      </c>
      <c r="D32" s="31">
        <v>41.814</v>
      </c>
    </row>
    <row r="34" spans="1:4" x14ac:dyDescent="0.2">
      <c r="A34" s="14" t="s">
        <v>40</v>
      </c>
    </row>
    <row r="35" spans="1:4" x14ac:dyDescent="0.2">
      <c r="A35" s="99" t="s">
        <v>58</v>
      </c>
      <c r="B35" s="100"/>
      <c r="C35" s="34" t="s">
        <v>59</v>
      </c>
    </row>
    <row r="36" spans="1:4" x14ac:dyDescent="0.2">
      <c r="A36" s="95" t="s">
        <v>72</v>
      </c>
      <c r="B36" s="96"/>
      <c r="C36" s="35">
        <v>1.5</v>
      </c>
    </row>
    <row r="37" spans="1:4" x14ac:dyDescent="0.2">
      <c r="A37" s="95" t="s">
        <v>73</v>
      </c>
      <c r="B37" s="96"/>
      <c r="C37" s="35">
        <v>1.75</v>
      </c>
    </row>
    <row r="38" spans="1:4" x14ac:dyDescent="0.2">
      <c r="A38" s="7" t="s">
        <v>60</v>
      </c>
    </row>
    <row r="39" spans="1:4" x14ac:dyDescent="0.2">
      <c r="A39" s="7" t="s">
        <v>39</v>
      </c>
    </row>
    <row r="41" spans="1:4" x14ac:dyDescent="0.2">
      <c r="A41" s="14" t="s">
        <v>241</v>
      </c>
      <c r="D41" s="49">
        <v>0.153957042327167</v>
      </c>
    </row>
    <row r="43" spans="1:4" x14ac:dyDescent="0.2">
      <c r="A43" s="106" t="s">
        <v>802</v>
      </c>
      <c r="B43" s="106"/>
      <c r="C43" s="106"/>
      <c r="D43" s="30" t="s">
        <v>41</v>
      </c>
    </row>
    <row r="44" spans="1:4" x14ac:dyDescent="0.2">
      <c r="A44" s="7" t="s">
        <v>803</v>
      </c>
    </row>
    <row r="45" spans="1:4" x14ac:dyDescent="0.2">
      <c r="A45" s="50" t="s">
        <v>804</v>
      </c>
    </row>
    <row r="47" spans="1:4" x14ac:dyDescent="0.2">
      <c r="A47" s="14" t="s">
        <v>783</v>
      </c>
    </row>
    <row r="48" spans="1:4" x14ac:dyDescent="0.2">
      <c r="A48" s="50"/>
    </row>
    <row r="49" spans="1:1" x14ac:dyDescent="0.2">
      <c r="A49" s="51" t="s">
        <v>775</v>
      </c>
    </row>
    <row r="50" spans="1:1" x14ac:dyDescent="0.2">
      <c r="A50" s="52"/>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1" t="s">
        <v>800</v>
      </c>
    </row>
    <row r="64" spans="1:1" x14ac:dyDescent="0.2">
      <c r="A64" s="53"/>
    </row>
    <row r="65" spans="1:6" x14ac:dyDescent="0.2">
      <c r="A65" s="51" t="s">
        <v>776</v>
      </c>
    </row>
    <row r="66" spans="1:6" x14ac:dyDescent="0.2">
      <c r="A66" s="53"/>
    </row>
    <row r="67" spans="1:6" x14ac:dyDescent="0.2">
      <c r="A67" s="53"/>
    </row>
    <row r="68" spans="1:6" x14ac:dyDescent="0.2">
      <c r="A68" s="53"/>
    </row>
    <row r="69" spans="1:6" x14ac:dyDescent="0.2">
      <c r="A69" s="53"/>
    </row>
    <row r="70" spans="1:6" x14ac:dyDescent="0.2">
      <c r="A70" s="53"/>
    </row>
    <row r="71" spans="1:6" x14ac:dyDescent="0.2">
      <c r="A71" s="53"/>
    </row>
    <row r="72" spans="1:6" x14ac:dyDescent="0.2">
      <c r="A72" s="53"/>
    </row>
    <row r="73" spans="1:6" x14ac:dyDescent="0.2">
      <c r="A73" s="53"/>
    </row>
    <row r="74" spans="1:6" x14ac:dyDescent="0.2">
      <c r="A74" s="53"/>
    </row>
    <row r="75" spans="1:6" x14ac:dyDescent="0.2">
      <c r="A75" s="53"/>
    </row>
    <row r="76" spans="1:6" x14ac:dyDescent="0.2">
      <c r="A76" s="53"/>
    </row>
    <row r="77" spans="1:6" x14ac:dyDescent="0.2">
      <c r="A77" s="53"/>
    </row>
    <row r="78" spans="1:6" x14ac:dyDescent="0.2">
      <c r="A78" s="53"/>
    </row>
    <row r="79" spans="1:6" ht="23.45" customHeight="1" x14ac:dyDescent="0.2">
      <c r="A79" s="108" t="s">
        <v>1251</v>
      </c>
      <c r="B79" s="108"/>
      <c r="C79" s="108"/>
      <c r="D79" s="108"/>
      <c r="E79" s="108"/>
      <c r="F79" s="108"/>
    </row>
    <row r="81" spans="1:5" x14ac:dyDescent="0.2">
      <c r="A81" s="106"/>
      <c r="B81" s="106"/>
      <c r="C81" s="106"/>
      <c r="D81" s="106"/>
      <c r="E81" s="106"/>
    </row>
  </sheetData>
  <mergeCells count="8">
    <mergeCell ref="A1:E1"/>
    <mergeCell ref="A35:B35"/>
    <mergeCell ref="A36:B36"/>
    <mergeCell ref="A37:B37"/>
    <mergeCell ref="A81:E81"/>
    <mergeCell ref="A43:C43"/>
    <mergeCell ref="A79:F79"/>
    <mergeCell ref="A24:E24"/>
  </mergeCells>
  <conditionalFormatting sqref="E5:E11 E14:E20">
    <cfRule type="cellIs" dxfId="27" priority="2" stopIfTrue="1" operator="between">
      <formula>0.009</formula>
      <formula>-0.009</formula>
    </cfRule>
  </conditionalFormatting>
  <conditionalFormatting sqref="E21">
    <cfRule type="cellIs" dxfId="26" priority="1" stopIfTrue="1" operator="between">
      <formula>0.009</formula>
      <formula>-0.009</formula>
    </cfRule>
  </conditionalFormatting>
  <hyperlinks>
    <hyperlink ref="A45" r:id="rId1" tooltip="https://www.franklintempletonindia.com/investor/reports" xr:uid="{00000000-0004-0000-1D00-000000000000}"/>
  </hyperlinks>
  <pageMargins left="0.7" right="0.7" top="0.75" bottom="0.75" header="0.3" footer="0.3"/>
  <pageSetup paperSize="9" scale="49" orientation="portrait" r:id="rId2"/>
  <headerFooter>
    <oddFooter>&amp;C&amp;1#&amp;"Calibri"&amp;10&amp;K000000PUBLIC</oddFooter>
    <evenFooter>&amp;LPUBLIC</evenFooter>
    <firstFooter>&amp;LPUBLIC</firstFooter>
  </headerFooter>
  <colBreaks count="1" manualBreakCount="1">
    <brk id="6" max="1048575" man="1"/>
  </col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33"/>
  <sheetViews>
    <sheetView view="pageBreakPreview" zoomScale="106" zoomScaleNormal="100" zoomScaleSheetLayoutView="106"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2.7109375" style="10" customWidth="1"/>
    <col min="6" max="6" width="13.5703125" style="11" bestFit="1" customWidth="1"/>
    <col min="7" max="7" width="14.28515625" style="10" customWidth="1"/>
    <col min="8" max="9" width="9.28515625" style="7"/>
    <col min="10" max="12" width="0" style="7" hidden="1" customWidth="1"/>
    <col min="13" max="16384" width="9.28515625" style="7"/>
  </cols>
  <sheetData>
    <row r="1" spans="1:9" s="1" customFormat="1" ht="15" customHeight="1" x14ac:dyDescent="0.2">
      <c r="A1" s="97" t="s">
        <v>1060</v>
      </c>
      <c r="B1" s="98"/>
      <c r="C1" s="98"/>
      <c r="D1" s="98"/>
      <c r="E1" s="98"/>
      <c r="F1" s="98"/>
      <c r="G1" s="98"/>
    </row>
    <row r="2" spans="1:9" s="1" customFormat="1" ht="12" x14ac:dyDescent="0.2">
      <c r="A2" s="33" t="s">
        <v>1049</v>
      </c>
      <c r="E2" s="5"/>
      <c r="F2" s="9"/>
      <c r="G2" s="10"/>
    </row>
    <row r="3" spans="1:9" s="1" customFormat="1" ht="12" x14ac:dyDescent="0.2">
      <c r="A3" s="8" t="s">
        <v>7</v>
      </c>
      <c r="B3" s="2"/>
      <c r="C3" s="3"/>
      <c r="D3" s="3"/>
      <c r="E3" s="4"/>
      <c r="F3" s="9"/>
      <c r="G3" s="10"/>
    </row>
    <row r="4" spans="1:9" s="1" customFormat="1" ht="33.75" x14ac:dyDescent="0.2">
      <c r="A4" s="6" t="s">
        <v>2</v>
      </c>
      <c r="B4" s="6" t="s">
        <v>0</v>
      </c>
      <c r="C4" s="13" t="s">
        <v>1061</v>
      </c>
      <c r="D4" s="13" t="s">
        <v>1</v>
      </c>
      <c r="E4" s="54" t="s">
        <v>6</v>
      </c>
      <c r="F4" s="12" t="s">
        <v>3</v>
      </c>
      <c r="G4" s="12" t="s">
        <v>5</v>
      </c>
    </row>
    <row r="5" spans="1:9" x14ac:dyDescent="0.2">
      <c r="A5" s="16" t="s">
        <v>24</v>
      </c>
      <c r="B5" s="17"/>
      <c r="C5" s="17"/>
      <c r="D5" s="17"/>
      <c r="E5" s="18"/>
      <c r="F5" s="19"/>
      <c r="G5" s="18"/>
    </row>
    <row r="6" spans="1:9" x14ac:dyDescent="0.2">
      <c r="A6" s="20" t="s">
        <v>1062</v>
      </c>
      <c r="B6" s="21"/>
      <c r="C6" s="21"/>
      <c r="D6" s="21"/>
      <c r="E6" s="22"/>
      <c r="F6" s="23"/>
      <c r="G6" s="22"/>
    </row>
    <row r="7" spans="1:9" x14ac:dyDescent="0.2">
      <c r="A7" s="21" t="s">
        <v>1063</v>
      </c>
      <c r="B7" s="21" t="s">
        <v>1064</v>
      </c>
      <c r="C7" s="21" t="s">
        <v>1065</v>
      </c>
      <c r="D7" s="24">
        <v>600</v>
      </c>
      <c r="E7" s="22">
        <v>0</v>
      </c>
      <c r="F7" s="22">
        <v>0</v>
      </c>
      <c r="G7" s="22">
        <v>0</v>
      </c>
    </row>
    <row r="8" spans="1:9" x14ac:dyDescent="0.2">
      <c r="A8" s="21" t="s">
        <v>1066</v>
      </c>
      <c r="B8" s="21" t="s">
        <v>1067</v>
      </c>
      <c r="C8" s="21" t="s">
        <v>1065</v>
      </c>
      <c r="D8" s="24">
        <v>250</v>
      </c>
      <c r="E8" s="22">
        <v>0</v>
      </c>
      <c r="F8" s="22">
        <v>0</v>
      </c>
      <c r="G8" s="22">
        <v>0</v>
      </c>
    </row>
    <row r="9" spans="1:9" x14ac:dyDescent="0.2">
      <c r="A9" s="21" t="s">
        <v>1068</v>
      </c>
      <c r="B9" s="21" t="s">
        <v>1069</v>
      </c>
      <c r="C9" s="21" t="s">
        <v>1065</v>
      </c>
      <c r="D9" s="24">
        <v>250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30</v>
      </c>
      <c r="B16" s="27"/>
      <c r="C16" s="27"/>
      <c r="D16" s="27"/>
      <c r="E16" s="28">
        <v>0</v>
      </c>
      <c r="F16" s="28">
        <v>0</v>
      </c>
      <c r="G16" s="28"/>
      <c r="H16" s="14"/>
      <c r="I16" s="14"/>
    </row>
    <row r="18" spans="1:7" x14ac:dyDescent="0.2">
      <c r="A18" s="14" t="s">
        <v>33</v>
      </c>
    </row>
    <row r="19" spans="1:7" x14ac:dyDescent="0.2">
      <c r="A19" s="14" t="s">
        <v>1070</v>
      </c>
    </row>
    <row r="20" spans="1:7" ht="36.75" customHeight="1" x14ac:dyDescent="0.25">
      <c r="A20" s="104" t="s">
        <v>1071</v>
      </c>
      <c r="B20" s="105"/>
      <c r="C20" s="105"/>
      <c r="D20" s="105"/>
      <c r="E20" s="105"/>
      <c r="F20" s="105"/>
      <c r="G20" s="105"/>
    </row>
    <row r="22" spans="1:7" x14ac:dyDescent="0.2">
      <c r="A22" s="14" t="s">
        <v>34</v>
      </c>
    </row>
    <row r="23" spans="1:7" x14ac:dyDescent="0.2">
      <c r="A23" s="14" t="s">
        <v>35</v>
      </c>
    </row>
    <row r="24" spans="1:7" x14ac:dyDescent="0.2">
      <c r="A24" s="14" t="s">
        <v>36</v>
      </c>
      <c r="B24" s="14"/>
      <c r="C24" s="30" t="s">
        <v>38</v>
      </c>
      <c r="D24" s="14" t="s">
        <v>1072</v>
      </c>
    </row>
    <row r="25" spans="1:7" x14ac:dyDescent="0.2">
      <c r="A25" s="7" t="s">
        <v>70</v>
      </c>
      <c r="C25" s="62" t="s">
        <v>1073</v>
      </c>
      <c r="D25" s="31">
        <v>94.787999999999997</v>
      </c>
    </row>
    <row r="26" spans="1:7" x14ac:dyDescent="0.2">
      <c r="A26" s="7" t="s">
        <v>72</v>
      </c>
      <c r="C26" s="62" t="s">
        <v>1073</v>
      </c>
      <c r="D26" s="31">
        <v>15.6675</v>
      </c>
    </row>
    <row r="27" spans="1:7" x14ac:dyDescent="0.2">
      <c r="A27" s="7" t="s">
        <v>71</v>
      </c>
      <c r="C27" s="62" t="s">
        <v>1073</v>
      </c>
      <c r="D27" s="31">
        <v>84.032899999999998</v>
      </c>
    </row>
    <row r="28" spans="1:7" x14ac:dyDescent="0.2">
      <c r="A28" s="7" t="s">
        <v>73</v>
      </c>
      <c r="C28" s="62" t="s">
        <v>1073</v>
      </c>
      <c r="D28" s="31">
        <v>14.163500000000001</v>
      </c>
    </row>
    <row r="30" spans="1:7" x14ac:dyDescent="0.2">
      <c r="A30" s="7" t="s">
        <v>39</v>
      </c>
    </row>
    <row r="31" spans="1:7" x14ac:dyDescent="0.2">
      <c r="A31" s="7" t="s">
        <v>1074</v>
      </c>
    </row>
    <row r="33" spans="1:12" x14ac:dyDescent="0.2">
      <c r="A33" s="14" t="s">
        <v>40</v>
      </c>
      <c r="D33" s="30" t="s">
        <v>41</v>
      </c>
    </row>
    <row r="35" spans="1:12" x14ac:dyDescent="0.2">
      <c r="A35" s="14" t="s">
        <v>875</v>
      </c>
      <c r="D35" s="62" t="s">
        <v>1073</v>
      </c>
    </row>
    <row r="36" spans="1:12" x14ac:dyDescent="0.2">
      <c r="A36" s="7" t="s">
        <v>1075</v>
      </c>
      <c r="D36" s="32"/>
    </row>
    <row r="37" spans="1:12" x14ac:dyDescent="0.2">
      <c r="D37" s="32"/>
    </row>
    <row r="38" spans="1:12" x14ac:dyDescent="0.2">
      <c r="A38" s="14" t="s">
        <v>802</v>
      </c>
      <c r="D38" s="30" t="s">
        <v>41</v>
      </c>
    </row>
    <row r="39" spans="1:12" x14ac:dyDescent="0.2">
      <c r="A39" s="7" t="s">
        <v>803</v>
      </c>
    </row>
    <row r="40" spans="1:12" x14ac:dyDescent="0.2">
      <c r="A40" s="50" t="s">
        <v>804</v>
      </c>
    </row>
    <row r="42" spans="1:12" x14ac:dyDescent="0.2">
      <c r="A42" s="14" t="s">
        <v>1147</v>
      </c>
    </row>
    <row r="44" spans="1:12" x14ac:dyDescent="0.2">
      <c r="A44" s="7" t="s">
        <v>1150</v>
      </c>
    </row>
    <row r="46" spans="1:12" ht="78.75" x14ac:dyDescent="0.2">
      <c r="A46" s="6" t="s">
        <v>2</v>
      </c>
      <c r="B46" s="76" t="s">
        <v>1151</v>
      </c>
      <c r="C46" s="77" t="s">
        <v>1152</v>
      </c>
      <c r="D46" s="77" t="s">
        <v>1153</v>
      </c>
      <c r="E46" s="77" t="s">
        <v>1154</v>
      </c>
    </row>
    <row r="47" spans="1:12" x14ac:dyDescent="0.2">
      <c r="A47" s="78" t="s">
        <v>1168</v>
      </c>
      <c r="B47" s="78" t="s">
        <v>1169</v>
      </c>
      <c r="C47" s="82">
        <v>0</v>
      </c>
      <c r="D47" s="83">
        <v>0</v>
      </c>
      <c r="E47" s="82">
        <v>1804.072062</v>
      </c>
      <c r="J47" s="7" t="s">
        <v>1253</v>
      </c>
      <c r="K47" s="32">
        <v>1804.072062</v>
      </c>
      <c r="L47" s="32">
        <f>E47-K47</f>
        <v>0</v>
      </c>
    </row>
    <row r="48" spans="1:12" x14ac:dyDescent="0.2">
      <c r="A48" s="78" t="s">
        <v>1170</v>
      </c>
      <c r="B48" s="78" t="s">
        <v>1171</v>
      </c>
      <c r="C48" s="82">
        <v>0</v>
      </c>
      <c r="D48" s="83">
        <v>0</v>
      </c>
      <c r="E48" s="82">
        <v>822.32017029999997</v>
      </c>
      <c r="J48" s="7" t="s">
        <v>1253</v>
      </c>
      <c r="K48" s="32">
        <v>822.32017803169401</v>
      </c>
      <c r="L48" s="32">
        <f t="shared" ref="L48:L52" si="0">E48-K48</f>
        <v>-7.7316940405580681E-6</v>
      </c>
    </row>
    <row r="49" spans="1:12" x14ac:dyDescent="0.2">
      <c r="A49" s="78" t="s">
        <v>1066</v>
      </c>
      <c r="B49" s="78" t="s">
        <v>1242</v>
      </c>
      <c r="C49" s="82">
        <v>0</v>
      </c>
      <c r="D49" s="83">
        <v>0</v>
      </c>
      <c r="E49" s="82">
        <v>1839.5649466</v>
      </c>
      <c r="J49" s="7" t="s">
        <v>1253</v>
      </c>
      <c r="K49" s="32">
        <v>1837.0252729999997</v>
      </c>
      <c r="L49" s="32">
        <f t="shared" si="0"/>
        <v>2.539673600000242</v>
      </c>
    </row>
    <row r="50" spans="1:12" x14ac:dyDescent="0.2">
      <c r="A50" s="78" t="s">
        <v>1172</v>
      </c>
      <c r="B50" s="78" t="s">
        <v>1173</v>
      </c>
      <c r="C50" s="82">
        <v>0</v>
      </c>
      <c r="D50" s="83">
        <v>0</v>
      </c>
      <c r="E50" s="82">
        <v>1270.2519809</v>
      </c>
      <c r="J50" s="7" t="s">
        <v>1253</v>
      </c>
      <c r="K50" s="32">
        <v>1270.2519809229509</v>
      </c>
      <c r="L50" s="32">
        <f t="shared" si="0"/>
        <v>-2.2950871425564401E-8</v>
      </c>
    </row>
    <row r="51" spans="1:12" x14ac:dyDescent="0.2">
      <c r="A51" s="78" t="s">
        <v>1174</v>
      </c>
      <c r="B51" s="78" t="s">
        <v>1175</v>
      </c>
      <c r="C51" s="82">
        <v>0</v>
      </c>
      <c r="D51" s="83">
        <v>0</v>
      </c>
      <c r="E51" s="82">
        <v>1811.2179514999998</v>
      </c>
      <c r="J51" s="7" t="s">
        <v>1253</v>
      </c>
      <c r="K51" s="32">
        <v>1811.2179514999998</v>
      </c>
      <c r="L51" s="32">
        <f t="shared" si="0"/>
        <v>0</v>
      </c>
    </row>
    <row r="52" spans="1:12" x14ac:dyDescent="0.2">
      <c r="A52" s="78" t="s">
        <v>1176</v>
      </c>
      <c r="B52" s="78" t="s">
        <v>1177</v>
      </c>
      <c r="C52" s="82">
        <v>0</v>
      </c>
      <c r="D52" s="83">
        <v>0</v>
      </c>
      <c r="E52" s="82">
        <v>3211.6333561378042</v>
      </c>
      <c r="J52" s="7" t="s">
        <v>1253</v>
      </c>
      <c r="K52" s="32">
        <v>3211.6333561378042</v>
      </c>
      <c r="L52" s="32">
        <f t="shared" si="0"/>
        <v>0</v>
      </c>
    </row>
    <row r="54" spans="1:12" x14ac:dyDescent="0.2">
      <c r="A54" s="53" t="s">
        <v>1178</v>
      </c>
      <c r="B54" s="53"/>
      <c r="C54" s="53"/>
      <c r="D54" s="53"/>
      <c r="E54" s="11"/>
      <c r="L54" s="32">
        <f>SUM(L47:L53)</f>
        <v>2.53966584535533</v>
      </c>
    </row>
    <row r="55" spans="1:12" x14ac:dyDescent="0.2">
      <c r="A55" s="53" t="s">
        <v>1149</v>
      </c>
      <c r="B55" s="53"/>
      <c r="C55" s="53"/>
      <c r="D55" s="53"/>
      <c r="E55" s="11"/>
    </row>
    <row r="57" spans="1:12" ht="25.5" customHeight="1" x14ac:dyDescent="0.25">
      <c r="A57" s="104" t="s">
        <v>1179</v>
      </c>
      <c r="B57" s="105"/>
      <c r="C57" s="105"/>
      <c r="D57" s="105"/>
      <c r="E57" s="105"/>
      <c r="F57" s="105"/>
      <c r="G57" s="105"/>
    </row>
    <row r="59" spans="1:12" ht="45.75" customHeight="1" x14ac:dyDescent="0.25">
      <c r="A59" s="104" t="s">
        <v>1252</v>
      </c>
      <c r="B59" s="105"/>
      <c r="C59" s="105"/>
      <c r="D59" s="105"/>
      <c r="E59" s="105"/>
      <c r="F59" s="105"/>
      <c r="G59" s="105"/>
    </row>
    <row r="61" spans="1:12" ht="35.25" customHeight="1" x14ac:dyDescent="0.25">
      <c r="A61" s="104" t="s">
        <v>1180</v>
      </c>
      <c r="B61" s="105"/>
      <c r="C61" s="105"/>
      <c r="D61" s="105"/>
      <c r="E61" s="105"/>
      <c r="F61" s="105"/>
      <c r="G61" s="105"/>
    </row>
    <row r="62" spans="1:12" x14ac:dyDescent="0.2">
      <c r="A62" s="50" t="s">
        <v>1077</v>
      </c>
    </row>
    <row r="64" spans="1:12" ht="27" customHeight="1" x14ac:dyDescent="0.25">
      <c r="A64" s="104" t="s">
        <v>1112</v>
      </c>
      <c r="B64" s="105"/>
      <c r="C64" s="105"/>
      <c r="D64" s="105"/>
      <c r="E64" s="105"/>
      <c r="F64" s="105"/>
      <c r="G64" s="105"/>
    </row>
    <row r="66" spans="1:11" x14ac:dyDescent="0.2">
      <c r="A66" s="14" t="s">
        <v>1113</v>
      </c>
    </row>
    <row r="67" spans="1:11" ht="46.5" customHeight="1" x14ac:dyDescent="0.25">
      <c r="A67" s="110" t="s">
        <v>1080</v>
      </c>
      <c r="B67" s="102"/>
      <c r="C67" s="102"/>
      <c r="D67" s="102"/>
      <c r="E67" s="102"/>
      <c r="F67" s="102"/>
      <c r="G67" s="102"/>
    </row>
    <row r="68" spans="1:11" x14ac:dyDescent="0.2">
      <c r="A68" s="52"/>
    </row>
    <row r="69" spans="1:11" ht="24.75" customHeight="1" x14ac:dyDescent="0.2">
      <c r="A69" s="101" t="s">
        <v>1081</v>
      </c>
      <c r="B69" s="101"/>
      <c r="C69" s="101"/>
      <c r="D69" s="101"/>
      <c r="E69" s="101"/>
      <c r="F69" s="101"/>
      <c r="G69" s="101"/>
    </row>
    <row r="71" spans="1:11" s="1" customFormat="1" ht="15" x14ac:dyDescent="0.2">
      <c r="A71" s="97" t="s">
        <v>1082</v>
      </c>
      <c r="B71" s="98"/>
      <c r="C71" s="98"/>
      <c r="D71" s="98"/>
      <c r="E71" s="98"/>
      <c r="F71" s="98"/>
      <c r="G71" s="98"/>
      <c r="I71" s="5"/>
      <c r="J71" s="5"/>
      <c r="K71" s="5"/>
    </row>
    <row r="72" spans="1:11" ht="12" x14ac:dyDescent="0.2">
      <c r="A72" s="14" t="s">
        <v>7</v>
      </c>
      <c r="I72" s="5"/>
      <c r="J72" s="5"/>
      <c r="K72" s="5"/>
    </row>
    <row r="73" spans="1:11" s="1" customFormat="1" ht="33.75" x14ac:dyDescent="0.2">
      <c r="A73" s="6" t="s">
        <v>2</v>
      </c>
      <c r="B73" s="6" t="s">
        <v>0</v>
      </c>
      <c r="C73" s="13" t="s">
        <v>32</v>
      </c>
      <c r="D73" s="13" t="s">
        <v>1</v>
      </c>
      <c r="E73" s="54" t="s">
        <v>6</v>
      </c>
      <c r="F73" s="12" t="s">
        <v>3</v>
      </c>
      <c r="G73" s="12" t="s">
        <v>5</v>
      </c>
    </row>
    <row r="74" spans="1:11" x14ac:dyDescent="0.2">
      <c r="A74" s="16" t="s">
        <v>24</v>
      </c>
      <c r="B74" s="17"/>
      <c r="C74" s="17"/>
      <c r="D74" s="17"/>
      <c r="E74" s="18"/>
      <c r="F74" s="19"/>
      <c r="G74" s="18"/>
    </row>
    <row r="75" spans="1:11" x14ac:dyDescent="0.2">
      <c r="A75" s="20" t="s">
        <v>25</v>
      </c>
      <c r="B75" s="21"/>
      <c r="C75" s="21"/>
      <c r="D75" s="21"/>
      <c r="E75" s="22"/>
      <c r="F75" s="23"/>
      <c r="G75" s="22"/>
    </row>
    <row r="76" spans="1:11" x14ac:dyDescent="0.2">
      <c r="A76" s="21" t="s">
        <v>1083</v>
      </c>
      <c r="B76" s="21" t="s">
        <v>1084</v>
      </c>
      <c r="C76" s="21" t="s">
        <v>1085</v>
      </c>
      <c r="D76" s="24">
        <v>940</v>
      </c>
      <c r="E76" s="23">
        <v>2788.1623288000001</v>
      </c>
      <c r="F76" s="23">
        <v>100</v>
      </c>
      <c r="G76" s="22">
        <v>4.165</v>
      </c>
    </row>
    <row r="77" spans="1:11" x14ac:dyDescent="0.2">
      <c r="A77" s="20" t="s">
        <v>26</v>
      </c>
      <c r="B77" s="20"/>
      <c r="C77" s="20"/>
      <c r="D77" s="20"/>
      <c r="E77" s="25">
        <f>SUM(E75:E76)</f>
        <v>2788.1623288000001</v>
      </c>
      <c r="F77" s="26">
        <f>SUM(F75:F76)</f>
        <v>100</v>
      </c>
      <c r="G77" s="25"/>
      <c r="H77" s="14"/>
      <c r="I77" s="14"/>
    </row>
    <row r="78" spans="1:11" x14ac:dyDescent="0.2">
      <c r="A78" s="21"/>
      <c r="B78" s="21"/>
      <c r="C78" s="21"/>
      <c r="D78" s="21"/>
      <c r="E78" s="22"/>
      <c r="F78" s="23"/>
      <c r="G78" s="22"/>
    </row>
    <row r="79" spans="1:11" x14ac:dyDescent="0.2">
      <c r="A79" s="20" t="s">
        <v>29</v>
      </c>
      <c r="B79" s="20"/>
      <c r="C79" s="20"/>
      <c r="D79" s="20"/>
      <c r="E79" s="25">
        <f>E77</f>
        <v>2788.1623288000001</v>
      </c>
      <c r="F79" s="26">
        <f>F77</f>
        <v>100</v>
      </c>
      <c r="G79" s="25"/>
      <c r="H79" s="14"/>
      <c r="I79" s="14"/>
    </row>
    <row r="80" spans="1:11" x14ac:dyDescent="0.2">
      <c r="A80" s="20"/>
      <c r="B80" s="20"/>
      <c r="C80" s="20"/>
      <c r="D80" s="20"/>
      <c r="E80" s="25"/>
      <c r="F80" s="26"/>
      <c r="G80" s="25"/>
      <c r="H80" s="14"/>
      <c r="I80" s="14"/>
    </row>
    <row r="81" spans="1:9" x14ac:dyDescent="0.2">
      <c r="A81" s="20" t="s">
        <v>31</v>
      </c>
      <c r="B81" s="20"/>
      <c r="C81" s="20"/>
      <c r="D81" s="20"/>
      <c r="E81" s="63">
        <v>0</v>
      </c>
      <c r="F81" s="63">
        <v>0</v>
      </c>
      <c r="G81" s="25"/>
      <c r="H81" s="14"/>
      <c r="I81" s="14"/>
    </row>
    <row r="82" spans="1:9" x14ac:dyDescent="0.2">
      <c r="A82" s="20"/>
      <c r="B82" s="20"/>
      <c r="C82" s="20"/>
      <c r="D82" s="20"/>
      <c r="E82" s="25"/>
      <c r="F82" s="26"/>
      <c r="G82" s="25"/>
      <c r="H82" s="14"/>
      <c r="I82" s="14"/>
    </row>
    <row r="83" spans="1:9" x14ac:dyDescent="0.2">
      <c r="A83" s="27" t="s">
        <v>30</v>
      </c>
      <c r="B83" s="27"/>
      <c r="C83" s="27"/>
      <c r="D83" s="27"/>
      <c r="E83" s="28">
        <v>2788.1623212</v>
      </c>
      <c r="F83" s="29">
        <v>100</v>
      </c>
      <c r="G83" s="28"/>
      <c r="H83" s="14"/>
      <c r="I83" s="14"/>
    </row>
    <row r="85" spans="1:9" x14ac:dyDescent="0.2">
      <c r="A85" s="14" t="s">
        <v>33</v>
      </c>
    </row>
    <row r="86" spans="1:9" x14ac:dyDescent="0.2">
      <c r="A86" s="14" t="s">
        <v>1086</v>
      </c>
    </row>
    <row r="87" spans="1:9" x14ac:dyDescent="0.2">
      <c r="A87" s="111" t="s">
        <v>1087</v>
      </c>
      <c r="B87" s="111"/>
      <c r="C87" s="111"/>
      <c r="D87" s="111"/>
      <c r="E87" s="111"/>
      <c r="F87" s="111"/>
      <c r="G87" s="111"/>
    </row>
    <row r="89" spans="1:9" x14ac:dyDescent="0.2">
      <c r="A89" s="14" t="s">
        <v>34</v>
      </c>
    </row>
    <row r="90" spans="1:9" x14ac:dyDescent="0.2">
      <c r="A90" s="14" t="s">
        <v>35</v>
      </c>
    </row>
    <row r="91" spans="1:9" x14ac:dyDescent="0.2">
      <c r="A91" s="14" t="s">
        <v>36</v>
      </c>
      <c r="B91" s="14"/>
      <c r="C91" s="30" t="s">
        <v>38</v>
      </c>
      <c r="D91" s="14" t="s">
        <v>37</v>
      </c>
    </row>
    <row r="92" spans="1:9" x14ac:dyDescent="0.2">
      <c r="A92" s="7" t="s">
        <v>70</v>
      </c>
      <c r="C92" s="31">
        <v>0.74670000000000003</v>
      </c>
      <c r="D92" s="31">
        <v>0.80289999999999995</v>
      </c>
    </row>
    <row r="93" spans="1:9" x14ac:dyDescent="0.2">
      <c r="A93" s="7" t="s">
        <v>72</v>
      </c>
      <c r="C93" s="31">
        <v>0.12590000000000001</v>
      </c>
      <c r="D93" s="31">
        <v>0.13539999999999999</v>
      </c>
    </row>
    <row r="94" spans="1:9" x14ac:dyDescent="0.2">
      <c r="A94" s="7" t="s">
        <v>71</v>
      </c>
      <c r="C94" s="31">
        <v>0.79100000000000004</v>
      </c>
      <c r="D94" s="31">
        <v>0.85050000000000003</v>
      </c>
    </row>
    <row r="95" spans="1:9" x14ac:dyDescent="0.2">
      <c r="A95" s="7" t="s">
        <v>73</v>
      </c>
      <c r="C95" s="31">
        <v>0.1358</v>
      </c>
      <c r="D95" s="31">
        <v>0.14599999999999999</v>
      </c>
    </row>
    <row r="97" spans="1:9" x14ac:dyDescent="0.2">
      <c r="A97" s="7" t="s">
        <v>39</v>
      </c>
    </row>
    <row r="99" spans="1:9" x14ac:dyDescent="0.2">
      <c r="A99" s="14" t="s">
        <v>1142</v>
      </c>
      <c r="D99" s="30" t="s">
        <v>41</v>
      </c>
    </row>
    <row r="100" spans="1:9" x14ac:dyDescent="0.2">
      <c r="A100" s="7" t="s">
        <v>803</v>
      </c>
    </row>
    <row r="101" spans="1:9" x14ac:dyDescent="0.2">
      <c r="A101" s="50" t="s">
        <v>804</v>
      </c>
    </row>
    <row r="103" spans="1:9" s="1" customFormat="1" ht="15" x14ac:dyDescent="0.2">
      <c r="A103" s="97" t="s">
        <v>1088</v>
      </c>
      <c r="B103" s="98"/>
      <c r="C103" s="98"/>
      <c r="D103" s="98"/>
      <c r="E103" s="98"/>
      <c r="F103" s="98"/>
      <c r="G103" s="98"/>
    </row>
    <row r="104" spans="1:9" x14ac:dyDescent="0.2">
      <c r="A104" s="14" t="s">
        <v>7</v>
      </c>
    </row>
    <row r="105" spans="1:9" s="1" customFormat="1" ht="33.75" x14ac:dyDescent="0.2">
      <c r="A105" s="6" t="s">
        <v>2</v>
      </c>
      <c r="B105" s="6" t="s">
        <v>0</v>
      </c>
      <c r="C105" s="13" t="s">
        <v>32</v>
      </c>
      <c r="D105" s="13" t="s">
        <v>1</v>
      </c>
      <c r="E105" s="54" t="s">
        <v>6</v>
      </c>
      <c r="F105" s="12" t="s">
        <v>3</v>
      </c>
      <c r="G105" s="12" t="s">
        <v>5</v>
      </c>
    </row>
    <row r="106" spans="1:9" x14ac:dyDescent="0.2">
      <c r="A106" s="16" t="s">
        <v>24</v>
      </c>
      <c r="B106" s="17"/>
      <c r="C106" s="17"/>
      <c r="D106" s="17"/>
      <c r="E106" s="18"/>
      <c r="F106" s="19"/>
      <c r="G106" s="18"/>
    </row>
    <row r="107" spans="1:9" x14ac:dyDescent="0.2">
      <c r="A107" s="20" t="s">
        <v>25</v>
      </c>
      <c r="B107" s="21"/>
      <c r="C107" s="21"/>
      <c r="D107" s="21"/>
      <c r="E107" s="22"/>
      <c r="F107" s="23"/>
      <c r="G107" s="22"/>
    </row>
    <row r="108" spans="1:9" ht="22.5" x14ac:dyDescent="0.2">
      <c r="A108" s="21" t="s">
        <v>1089</v>
      </c>
      <c r="B108" s="21" t="s">
        <v>1090</v>
      </c>
      <c r="C108" s="56" t="s">
        <v>1091</v>
      </c>
      <c r="D108" s="24">
        <v>682</v>
      </c>
      <c r="E108" s="22">
        <v>0</v>
      </c>
      <c r="F108" s="23">
        <v>100</v>
      </c>
      <c r="G108" s="22">
        <v>0</v>
      </c>
    </row>
    <row r="109" spans="1:9" x14ac:dyDescent="0.2">
      <c r="A109" s="20" t="s">
        <v>26</v>
      </c>
      <c r="B109" s="20"/>
      <c r="C109" s="20"/>
      <c r="D109" s="20"/>
      <c r="E109" s="25">
        <v>0</v>
      </c>
      <c r="F109" s="26">
        <v>100</v>
      </c>
      <c r="G109" s="25"/>
      <c r="H109" s="14"/>
      <c r="I109" s="14"/>
    </row>
    <row r="110" spans="1:9" x14ac:dyDescent="0.2">
      <c r="A110" s="21"/>
      <c r="B110" s="21"/>
      <c r="C110" s="21"/>
      <c r="D110" s="21"/>
      <c r="E110" s="22"/>
      <c r="F110" s="23"/>
      <c r="G110" s="22"/>
    </row>
    <row r="111" spans="1:9" x14ac:dyDescent="0.2">
      <c r="A111" s="20" t="s">
        <v>29</v>
      </c>
      <c r="B111" s="20"/>
      <c r="C111" s="20"/>
      <c r="D111" s="20"/>
      <c r="E111" s="25">
        <v>0</v>
      </c>
      <c r="F111" s="26">
        <v>100</v>
      </c>
      <c r="G111" s="25"/>
      <c r="H111" s="14"/>
      <c r="I111" s="14"/>
    </row>
    <row r="112" spans="1:9" x14ac:dyDescent="0.2">
      <c r="A112" s="20"/>
      <c r="B112" s="20"/>
      <c r="C112" s="20"/>
      <c r="D112" s="20"/>
      <c r="E112" s="25"/>
      <c r="F112" s="26"/>
      <c r="G112" s="25"/>
      <c r="H112" s="14"/>
      <c r="I112" s="14"/>
    </row>
    <row r="113" spans="1:9" x14ac:dyDescent="0.2">
      <c r="A113" s="20" t="s">
        <v>31</v>
      </c>
      <c r="B113" s="20"/>
      <c r="C113" s="20"/>
      <c r="D113" s="20"/>
      <c r="E113" s="63">
        <v>0</v>
      </c>
      <c r="F113" s="63">
        <v>0</v>
      </c>
      <c r="G113" s="25"/>
      <c r="H113" s="14"/>
      <c r="I113" s="14"/>
    </row>
    <row r="114" spans="1:9" x14ac:dyDescent="0.2">
      <c r="A114" s="20"/>
      <c r="B114" s="20"/>
      <c r="C114" s="20"/>
      <c r="D114" s="20"/>
      <c r="E114" s="25"/>
      <c r="F114" s="26"/>
      <c r="G114" s="25"/>
      <c r="H114" s="14"/>
      <c r="I114" s="14"/>
    </row>
    <row r="115" spans="1:9" x14ac:dyDescent="0.2">
      <c r="A115" s="27" t="s">
        <v>30</v>
      </c>
      <c r="B115" s="27"/>
      <c r="C115" s="27"/>
      <c r="D115" s="27"/>
      <c r="E115" s="28">
        <v>3.9999999999999998E-7</v>
      </c>
      <c r="F115" s="29">
        <v>100</v>
      </c>
      <c r="G115" s="28"/>
      <c r="H115" s="14"/>
      <c r="I115" s="14"/>
    </row>
    <row r="117" spans="1:9" x14ac:dyDescent="0.2">
      <c r="A117" s="14" t="s">
        <v>33</v>
      </c>
    </row>
    <row r="118" spans="1:9" x14ac:dyDescent="0.2">
      <c r="A118" s="14" t="s">
        <v>1086</v>
      </c>
    </row>
    <row r="119" spans="1:9" ht="25.5" customHeight="1" x14ac:dyDescent="0.2">
      <c r="A119" s="109" t="s">
        <v>1092</v>
      </c>
      <c r="B119" s="109"/>
      <c r="C119" s="109"/>
      <c r="D119" s="109"/>
      <c r="E119" s="109"/>
      <c r="F119" s="109"/>
      <c r="G119" s="109"/>
    </row>
    <row r="121" spans="1:9" x14ac:dyDescent="0.2">
      <c r="A121" s="14" t="s">
        <v>34</v>
      </c>
    </row>
    <row r="122" spans="1:9" x14ac:dyDescent="0.2">
      <c r="A122" s="14" t="s">
        <v>35</v>
      </c>
    </row>
    <row r="123" spans="1:9" x14ac:dyDescent="0.2">
      <c r="A123" s="14" t="s">
        <v>36</v>
      </c>
      <c r="B123" s="14"/>
      <c r="C123" s="30" t="s">
        <v>38</v>
      </c>
      <c r="D123" s="14" t="s">
        <v>37</v>
      </c>
    </row>
    <row r="124" spans="1:9" x14ac:dyDescent="0.2">
      <c r="A124" s="7" t="s">
        <v>70</v>
      </c>
      <c r="C124" s="31">
        <v>0</v>
      </c>
      <c r="D124" s="31">
        <v>0</v>
      </c>
    </row>
    <row r="125" spans="1:9" x14ac:dyDescent="0.2">
      <c r="A125" s="7" t="s">
        <v>72</v>
      </c>
      <c r="C125" s="31">
        <v>0</v>
      </c>
      <c r="D125" s="31">
        <v>0</v>
      </c>
    </row>
    <row r="126" spans="1:9" x14ac:dyDescent="0.2">
      <c r="A126" s="7" t="s">
        <v>71</v>
      </c>
      <c r="C126" s="31">
        <v>0</v>
      </c>
      <c r="D126" s="31">
        <v>0</v>
      </c>
    </row>
    <row r="127" spans="1:9" x14ac:dyDescent="0.2">
      <c r="A127" s="7" t="s">
        <v>73</v>
      </c>
      <c r="C127" s="31">
        <v>0</v>
      </c>
      <c r="D127" s="31">
        <v>0</v>
      </c>
    </row>
    <row r="129" spans="1:9" x14ac:dyDescent="0.2">
      <c r="A129" s="7" t="s">
        <v>39</v>
      </c>
    </row>
    <row r="131" spans="1:9" s="10" customFormat="1" x14ac:dyDescent="0.2">
      <c r="A131" s="14" t="s">
        <v>1142</v>
      </c>
      <c r="B131" s="7"/>
      <c r="C131" s="7"/>
      <c r="D131" s="30" t="s">
        <v>41</v>
      </c>
      <c r="F131" s="11"/>
      <c r="H131" s="7"/>
      <c r="I131" s="7"/>
    </row>
    <row r="132" spans="1:9" s="10" customFormat="1" x14ac:dyDescent="0.2">
      <c r="A132" s="7" t="s">
        <v>803</v>
      </c>
      <c r="B132" s="7"/>
      <c r="C132" s="7"/>
      <c r="D132" s="7"/>
      <c r="F132" s="11"/>
      <c r="H132" s="7"/>
      <c r="I132" s="7"/>
    </row>
    <row r="133" spans="1:9" s="10" customFormat="1" x14ac:dyDescent="0.2">
      <c r="A133" s="50" t="s">
        <v>804</v>
      </c>
      <c r="B133" s="7"/>
      <c r="C133" s="7"/>
      <c r="D133" s="7"/>
      <c r="F133" s="11"/>
      <c r="H133" s="7"/>
      <c r="I133" s="7"/>
    </row>
  </sheetData>
  <mergeCells count="12">
    <mergeCell ref="A119:G119"/>
    <mergeCell ref="A1:G1"/>
    <mergeCell ref="A20:G20"/>
    <mergeCell ref="A57:G57"/>
    <mergeCell ref="A59:G59"/>
    <mergeCell ref="A61:G61"/>
    <mergeCell ref="A64:G64"/>
    <mergeCell ref="A67:G67"/>
    <mergeCell ref="A69:G69"/>
    <mergeCell ref="A71:G71"/>
    <mergeCell ref="A87:G87"/>
    <mergeCell ref="A103:G103"/>
  </mergeCells>
  <conditionalFormatting sqref="E76">
    <cfRule type="cellIs" dxfId="25" priority="2" stopIfTrue="1" operator="between">
      <formula>0.009</formula>
      <formula>-0.009</formula>
    </cfRule>
  </conditionalFormatting>
  <conditionalFormatting sqref="F2:F3 F5:F6 F11 F13 F15 F17:F19 F21:F41 F58 F60 F62:F63 F65:F66 F68 F70 F72 F74:F80 F88:F102 F104 F120:F65545 F56">
    <cfRule type="cellIs" dxfId="24" priority="6" stopIfTrue="1" operator="between">
      <formula>0.009</formula>
      <formula>-0.009</formula>
    </cfRule>
  </conditionalFormatting>
  <conditionalFormatting sqref="F82:F86">
    <cfRule type="cellIs" dxfId="23" priority="5" stopIfTrue="1" operator="between">
      <formula>0.009</formula>
      <formula>-0.009</formula>
    </cfRule>
  </conditionalFormatting>
  <conditionalFormatting sqref="F106:F112">
    <cfRule type="cellIs" dxfId="22" priority="4" stopIfTrue="1" operator="between">
      <formula>0.009</formula>
      <formula>-0.009</formula>
    </cfRule>
  </conditionalFormatting>
  <conditionalFormatting sqref="F114:F118">
    <cfRule type="cellIs" dxfId="21" priority="3" stopIfTrue="1" operator="between">
      <formula>0.009</formula>
      <formula>-0.009</formula>
    </cfRule>
  </conditionalFormatting>
  <conditionalFormatting sqref="F42:F55">
    <cfRule type="cellIs" dxfId="20" priority="1" stopIfTrue="1" operator="between">
      <formula>0.009</formula>
      <formula>-0.009</formula>
    </cfRule>
  </conditionalFormatting>
  <hyperlinks>
    <hyperlink ref="A40" r:id="rId1" tooltip="https://www.franklintempletonindia.com/investor/reports" xr:uid="{00000000-0004-0000-1E00-000000000000}"/>
    <hyperlink ref="A133" r:id="rId2" tooltip="https://www.franklintempletonindia.com/investor/reports" xr:uid="{00000000-0004-0000-1E00-000001000000}"/>
    <hyperlink ref="A101" r:id="rId3" tooltip="https://www.franklintempletonindia.com/investor/reports" xr:uid="{00000000-0004-0000-1E00-000002000000}"/>
    <hyperlink ref="A62" r:id="rId4"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88"/>
  <sheetViews>
    <sheetView showGridLines="0"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2.7109375" style="10" customWidth="1"/>
    <col min="6" max="6" width="13.5703125" style="11" bestFit="1" customWidth="1"/>
    <col min="7" max="7" width="14.28515625" style="10" customWidth="1"/>
    <col min="8" max="16384" width="9.28515625" style="7"/>
  </cols>
  <sheetData>
    <row r="1" spans="1:9" s="1" customFormat="1" ht="15" customHeight="1" x14ac:dyDescent="0.2">
      <c r="A1" s="97" t="s">
        <v>1093</v>
      </c>
      <c r="B1" s="98"/>
      <c r="C1" s="98"/>
      <c r="D1" s="98"/>
      <c r="E1" s="98"/>
      <c r="F1" s="98"/>
      <c r="G1" s="98"/>
    </row>
    <row r="2" spans="1:9" s="1" customFormat="1" ht="12" x14ac:dyDescent="0.2">
      <c r="A2" s="33" t="s">
        <v>1049</v>
      </c>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20" t="s">
        <v>31</v>
      </c>
      <c r="B5" s="20"/>
      <c r="C5" s="20"/>
      <c r="D5" s="20"/>
      <c r="E5" s="25">
        <v>0</v>
      </c>
      <c r="F5" s="64">
        <v>100</v>
      </c>
      <c r="G5" s="25"/>
      <c r="H5" s="14"/>
      <c r="I5" s="14"/>
    </row>
    <row r="6" spans="1:9" x14ac:dyDescent="0.2">
      <c r="A6" s="20"/>
      <c r="B6" s="20"/>
      <c r="C6" s="20"/>
      <c r="D6" s="20"/>
      <c r="E6" s="25"/>
      <c r="F6" s="26"/>
      <c r="G6" s="25"/>
      <c r="H6" s="14"/>
      <c r="I6" s="14"/>
    </row>
    <row r="7" spans="1:9" x14ac:dyDescent="0.2">
      <c r="A7" s="27" t="s">
        <v>30</v>
      </c>
      <c r="B7" s="27"/>
      <c r="C7" s="27"/>
      <c r="D7" s="27"/>
      <c r="E7" s="28">
        <v>0</v>
      </c>
      <c r="F7" s="28">
        <v>100</v>
      </c>
      <c r="G7" s="28"/>
      <c r="H7" s="14"/>
      <c r="I7" s="14"/>
    </row>
    <row r="9" spans="1:9" x14ac:dyDescent="0.2">
      <c r="A9" s="14" t="s">
        <v>34</v>
      </c>
    </row>
    <row r="10" spans="1:9" x14ac:dyDescent="0.2">
      <c r="A10" s="14" t="s">
        <v>35</v>
      </c>
    </row>
    <row r="11" spans="1:9" s="11" customFormat="1" x14ac:dyDescent="0.2">
      <c r="A11" s="14" t="s">
        <v>36</v>
      </c>
      <c r="B11" s="14"/>
      <c r="C11" s="30" t="s">
        <v>38</v>
      </c>
      <c r="D11" s="14" t="s">
        <v>1072</v>
      </c>
      <c r="E11" s="10"/>
      <c r="G11" s="10"/>
      <c r="H11" s="7"/>
      <c r="I11" s="7"/>
    </row>
    <row r="12" spans="1:9" s="11" customFormat="1" x14ac:dyDescent="0.2">
      <c r="A12" s="7" t="s">
        <v>70</v>
      </c>
      <c r="B12" s="7"/>
      <c r="C12" s="62" t="s">
        <v>1073</v>
      </c>
      <c r="D12" s="65">
        <v>32.607100000000003</v>
      </c>
      <c r="E12" s="10"/>
      <c r="G12" s="10"/>
      <c r="H12" s="7"/>
      <c r="I12" s="7"/>
    </row>
    <row r="13" spans="1:9" s="11" customFormat="1" x14ac:dyDescent="0.2">
      <c r="A13" s="7" t="s">
        <v>75</v>
      </c>
      <c r="B13" s="7"/>
      <c r="C13" s="62" t="s">
        <v>1073</v>
      </c>
      <c r="D13" s="65">
        <v>15.0351</v>
      </c>
      <c r="E13" s="10"/>
      <c r="G13" s="10"/>
      <c r="H13" s="7"/>
      <c r="I13" s="7"/>
    </row>
    <row r="14" spans="1:9" s="11" customFormat="1" x14ac:dyDescent="0.2">
      <c r="A14" s="7" t="s">
        <v>76</v>
      </c>
      <c r="B14" s="7"/>
      <c r="C14" s="62" t="s">
        <v>1073</v>
      </c>
      <c r="D14" s="65">
        <v>14.7667</v>
      </c>
      <c r="E14" s="10"/>
      <c r="G14" s="10"/>
      <c r="H14" s="7"/>
      <c r="I14" s="7"/>
    </row>
    <row r="15" spans="1:9" s="11" customFormat="1" x14ac:dyDescent="0.2">
      <c r="A15" s="7" t="s">
        <v>71</v>
      </c>
      <c r="B15" s="7"/>
      <c r="C15" s="62" t="s">
        <v>1073</v>
      </c>
      <c r="D15" s="65">
        <v>28.6858</v>
      </c>
      <c r="E15" s="10"/>
      <c r="G15" s="10"/>
      <c r="H15" s="7"/>
      <c r="I15" s="7"/>
    </row>
    <row r="16" spans="1:9" s="11" customFormat="1" x14ac:dyDescent="0.2">
      <c r="A16" s="7" t="s">
        <v>77</v>
      </c>
      <c r="B16" s="7"/>
      <c r="C16" s="62" t="s">
        <v>1073</v>
      </c>
      <c r="D16" s="65">
        <v>13.3317</v>
      </c>
      <c r="E16" s="10"/>
      <c r="G16" s="10"/>
      <c r="H16" s="7"/>
      <c r="I16" s="7"/>
    </row>
    <row r="17" spans="1:9" s="11" customFormat="1" x14ac:dyDescent="0.2">
      <c r="A17" s="7" t="s">
        <v>78</v>
      </c>
      <c r="B17" s="7"/>
      <c r="C17" s="62" t="s">
        <v>1073</v>
      </c>
      <c r="D17" s="65">
        <v>13.100899999999999</v>
      </c>
      <c r="E17" s="10"/>
      <c r="G17" s="10"/>
      <c r="H17" s="7"/>
      <c r="I17" s="7"/>
    </row>
    <row r="19" spans="1:9" s="11" customFormat="1" x14ac:dyDescent="0.2">
      <c r="A19" s="7" t="s">
        <v>39</v>
      </c>
      <c r="B19" s="7"/>
      <c r="C19" s="7"/>
      <c r="D19" s="7"/>
      <c r="E19" s="10"/>
      <c r="G19" s="10"/>
      <c r="H19" s="7"/>
      <c r="I19" s="7"/>
    </row>
    <row r="20" spans="1:9" x14ac:dyDescent="0.2">
      <c r="A20" s="7" t="s">
        <v>1074</v>
      </c>
    </row>
    <row r="22" spans="1:9" s="11" customFormat="1" x14ac:dyDescent="0.2">
      <c r="A22" s="14" t="s">
        <v>40</v>
      </c>
      <c r="B22" s="7"/>
      <c r="C22" s="7"/>
      <c r="D22" s="30" t="s">
        <v>41</v>
      </c>
      <c r="E22" s="10"/>
      <c r="G22" s="10"/>
      <c r="H22" s="7"/>
      <c r="I22" s="7"/>
    </row>
    <row r="24" spans="1:9" s="11" customFormat="1" x14ac:dyDescent="0.2">
      <c r="A24" s="14" t="s">
        <v>875</v>
      </c>
      <c r="B24" s="7"/>
      <c r="C24" s="7"/>
      <c r="D24" s="62" t="s">
        <v>1073</v>
      </c>
      <c r="E24" s="10"/>
      <c r="G24" s="10"/>
      <c r="H24" s="7"/>
      <c r="I24" s="7"/>
    </row>
    <row r="25" spans="1:9" s="11" customFormat="1" x14ac:dyDescent="0.2">
      <c r="A25" s="7" t="s">
        <v>1094</v>
      </c>
      <c r="B25" s="7"/>
      <c r="C25" s="7"/>
      <c r="D25" s="32"/>
      <c r="E25" s="10"/>
      <c r="G25" s="10"/>
      <c r="H25" s="7"/>
      <c r="I25" s="7"/>
    </row>
    <row r="27" spans="1:9" s="11" customFormat="1" x14ac:dyDescent="0.2">
      <c r="A27" s="14" t="s">
        <v>802</v>
      </c>
      <c r="B27" s="7"/>
      <c r="C27" s="7"/>
      <c r="D27" s="30" t="s">
        <v>41</v>
      </c>
      <c r="E27" s="10"/>
      <c r="G27" s="10"/>
      <c r="H27" s="7"/>
      <c r="I27" s="7"/>
    </row>
    <row r="28" spans="1:9" s="11" customFormat="1" x14ac:dyDescent="0.2">
      <c r="A28" s="7" t="s">
        <v>803</v>
      </c>
      <c r="B28" s="7"/>
      <c r="C28" s="7"/>
      <c r="D28" s="7"/>
      <c r="E28" s="10"/>
      <c r="G28" s="10"/>
      <c r="H28" s="7"/>
      <c r="I28" s="7"/>
    </row>
    <row r="29" spans="1:9" x14ac:dyDescent="0.2">
      <c r="A29" s="50" t="s">
        <v>804</v>
      </c>
    </row>
    <row r="31" spans="1:9" x14ac:dyDescent="0.2">
      <c r="A31" s="14" t="s">
        <v>1147</v>
      </c>
    </row>
    <row r="33" spans="1:7" x14ac:dyDescent="0.2">
      <c r="A33" s="7" t="s">
        <v>1150</v>
      </c>
    </row>
    <row r="35" spans="1:7" ht="78.75" x14ac:dyDescent="0.2">
      <c r="A35" s="6" t="s">
        <v>2</v>
      </c>
      <c r="B35" s="76" t="s">
        <v>1151</v>
      </c>
      <c r="C35" s="77" t="s">
        <v>1152</v>
      </c>
      <c r="D35" s="77" t="s">
        <v>1153</v>
      </c>
      <c r="E35" s="77" t="s">
        <v>1154</v>
      </c>
    </row>
    <row r="36" spans="1:7" x14ac:dyDescent="0.2">
      <c r="A36" s="78" t="s">
        <v>1181</v>
      </c>
      <c r="B36" s="78" t="s">
        <v>1186</v>
      </c>
      <c r="C36" s="82">
        <v>0</v>
      </c>
      <c r="D36" s="83">
        <v>0</v>
      </c>
      <c r="E36" s="82">
        <v>7441.0527078118184</v>
      </c>
    </row>
    <row r="37" spans="1:7" x14ac:dyDescent="0.2">
      <c r="A37" s="78" t="s">
        <v>1168</v>
      </c>
      <c r="B37" s="78" t="s">
        <v>1169</v>
      </c>
      <c r="C37" s="82">
        <v>0</v>
      </c>
      <c r="D37" s="83">
        <v>0</v>
      </c>
      <c r="E37" s="82">
        <v>14167.051880755575</v>
      </c>
    </row>
    <row r="38" spans="1:7" x14ac:dyDescent="0.2">
      <c r="A38" s="78" t="s">
        <v>1182</v>
      </c>
      <c r="B38" s="78" t="s">
        <v>1238</v>
      </c>
      <c r="C38" s="82">
        <v>0</v>
      </c>
      <c r="D38" s="83">
        <v>0</v>
      </c>
      <c r="E38" s="82">
        <v>3271.742070498995</v>
      </c>
    </row>
    <row r="39" spans="1:7" ht="22.5" x14ac:dyDescent="0.2">
      <c r="A39" s="78" t="s">
        <v>1183</v>
      </c>
      <c r="B39" s="80" t="s">
        <v>1239</v>
      </c>
      <c r="C39" s="82">
        <v>0</v>
      </c>
      <c r="D39" s="83">
        <v>0</v>
      </c>
      <c r="E39" s="82">
        <v>10581.218142703599</v>
      </c>
    </row>
    <row r="40" spans="1:7" ht="15" x14ac:dyDescent="0.25">
      <c r="A40" s="60"/>
    </row>
    <row r="41" spans="1:7" x14ac:dyDescent="0.2">
      <c r="A41" s="53" t="s">
        <v>1149</v>
      </c>
    </row>
    <row r="43" spans="1:7" ht="24.75" customHeight="1" x14ac:dyDescent="0.25">
      <c r="A43" s="104" t="s">
        <v>1184</v>
      </c>
      <c r="B43" s="105"/>
      <c r="C43" s="105"/>
      <c r="D43" s="105"/>
      <c r="E43" s="105"/>
      <c r="F43" s="105"/>
      <c r="G43" s="105"/>
    </row>
    <row r="45" spans="1:7" ht="39" customHeight="1" x14ac:dyDescent="0.25">
      <c r="A45" s="104" t="s">
        <v>1185</v>
      </c>
      <c r="B45" s="105"/>
      <c r="C45" s="105"/>
      <c r="D45" s="105"/>
      <c r="E45" s="105"/>
      <c r="F45" s="105"/>
      <c r="G45" s="105"/>
    </row>
    <row r="46" spans="1:7" x14ac:dyDescent="0.2">
      <c r="A46" s="50" t="s">
        <v>1077</v>
      </c>
    </row>
    <row r="48" spans="1:7" ht="24.75" customHeight="1" x14ac:dyDescent="0.25">
      <c r="A48" s="104" t="s">
        <v>1078</v>
      </c>
      <c r="B48" s="105"/>
      <c r="C48" s="105"/>
      <c r="D48" s="105"/>
      <c r="E48" s="105"/>
      <c r="F48" s="105"/>
      <c r="G48" s="105"/>
    </row>
    <row r="50" spans="1:9" x14ac:dyDescent="0.2">
      <c r="A50" s="14" t="s">
        <v>1079</v>
      </c>
    </row>
    <row r="51" spans="1:9" x14ac:dyDescent="0.2">
      <c r="A51" s="14"/>
    </row>
    <row r="52" spans="1:9" ht="47.25" customHeight="1" x14ac:dyDescent="0.2">
      <c r="A52" s="110" t="s">
        <v>1095</v>
      </c>
      <c r="B52" s="110"/>
      <c r="C52" s="110"/>
      <c r="D52" s="110"/>
      <c r="E52" s="110"/>
      <c r="F52" s="110"/>
      <c r="G52" s="110"/>
    </row>
    <row r="53" spans="1:9" x14ac:dyDescent="0.2">
      <c r="A53" s="14"/>
    </row>
    <row r="54" spans="1:9" ht="27" customHeight="1" x14ac:dyDescent="0.2">
      <c r="A54" s="101" t="s">
        <v>1081</v>
      </c>
      <c r="B54" s="101"/>
      <c r="C54" s="101"/>
      <c r="D54" s="101"/>
      <c r="E54" s="101"/>
      <c r="F54" s="101"/>
      <c r="G54" s="101"/>
    </row>
    <row r="56" spans="1:9" s="1" customFormat="1" ht="15" x14ac:dyDescent="0.2">
      <c r="A56" s="97" t="s">
        <v>1096</v>
      </c>
      <c r="B56" s="98"/>
      <c r="C56" s="98"/>
      <c r="D56" s="98"/>
      <c r="E56" s="98"/>
      <c r="F56" s="98"/>
      <c r="G56" s="98"/>
    </row>
    <row r="57" spans="1:9" x14ac:dyDescent="0.2">
      <c r="A57" s="14" t="s">
        <v>7</v>
      </c>
    </row>
    <row r="58" spans="1:9" s="1" customFormat="1" ht="33.75" x14ac:dyDescent="0.2">
      <c r="A58" s="6" t="s">
        <v>2</v>
      </c>
      <c r="B58" s="6" t="s">
        <v>0</v>
      </c>
      <c r="C58" s="13" t="s">
        <v>32</v>
      </c>
      <c r="D58" s="13" t="s">
        <v>1</v>
      </c>
      <c r="E58" s="54" t="s">
        <v>6</v>
      </c>
      <c r="F58" s="12" t="s">
        <v>3</v>
      </c>
      <c r="G58" s="12" t="s">
        <v>5</v>
      </c>
    </row>
    <row r="59" spans="1:9" x14ac:dyDescent="0.2">
      <c r="A59" s="16" t="s">
        <v>24</v>
      </c>
      <c r="B59" s="17"/>
      <c r="C59" s="17"/>
      <c r="D59" s="17"/>
      <c r="E59" s="18"/>
      <c r="F59" s="19"/>
      <c r="G59" s="18"/>
    </row>
    <row r="60" spans="1:9" x14ac:dyDescent="0.2">
      <c r="A60" s="20" t="s">
        <v>25</v>
      </c>
      <c r="B60" s="21"/>
      <c r="C60" s="21"/>
      <c r="D60" s="21"/>
      <c r="E60" s="22"/>
      <c r="F60" s="23"/>
      <c r="G60" s="22"/>
    </row>
    <row r="61" spans="1:9" x14ac:dyDescent="0.2">
      <c r="A61" s="21" t="s">
        <v>1083</v>
      </c>
      <c r="B61" s="21" t="s">
        <v>1084</v>
      </c>
      <c r="C61" s="21" t="s">
        <v>1085</v>
      </c>
      <c r="D61" s="24">
        <v>1510</v>
      </c>
      <c r="E61" s="22">
        <v>4478.8565067999998</v>
      </c>
      <c r="F61" s="23">
        <v>100.00000001195799</v>
      </c>
      <c r="G61" s="22">
        <v>4.165</v>
      </c>
    </row>
    <row r="62" spans="1:9" x14ac:dyDescent="0.2">
      <c r="A62" s="20" t="s">
        <v>26</v>
      </c>
      <c r="B62" s="20"/>
      <c r="C62" s="20"/>
      <c r="D62" s="20"/>
      <c r="E62" s="25">
        <f>SUM(E60:E61)</f>
        <v>4478.8565067999998</v>
      </c>
      <c r="F62" s="26">
        <f>SUM(F60:F61)</f>
        <v>100.00000001195799</v>
      </c>
      <c r="G62" s="25"/>
      <c r="H62" s="14"/>
      <c r="I62" s="14"/>
    </row>
    <row r="63" spans="1:9" x14ac:dyDescent="0.2">
      <c r="A63" s="21"/>
      <c r="B63" s="21"/>
      <c r="C63" s="21"/>
      <c r="D63" s="21"/>
      <c r="E63" s="22"/>
      <c r="F63" s="23"/>
      <c r="G63" s="22"/>
    </row>
    <row r="64" spans="1:9" x14ac:dyDescent="0.2">
      <c r="A64" s="20" t="s">
        <v>29</v>
      </c>
      <c r="B64" s="20"/>
      <c r="C64" s="20"/>
      <c r="D64" s="20"/>
      <c r="E64" s="25">
        <f>E62</f>
        <v>4478.8565067999998</v>
      </c>
      <c r="F64" s="26">
        <f>F62</f>
        <v>100.00000001195799</v>
      </c>
      <c r="G64" s="25"/>
      <c r="H64" s="14"/>
      <c r="I64" s="14"/>
    </row>
    <row r="65" spans="1:9" x14ac:dyDescent="0.2">
      <c r="A65" s="20"/>
      <c r="B65" s="20"/>
      <c r="C65" s="20"/>
      <c r="D65" s="20"/>
      <c r="E65" s="25"/>
      <c r="F65" s="26"/>
      <c r="G65" s="25"/>
      <c r="H65" s="14"/>
      <c r="I65" s="14"/>
    </row>
    <row r="66" spans="1:9" x14ac:dyDescent="0.2">
      <c r="A66" s="20" t="s">
        <v>31</v>
      </c>
      <c r="B66" s="20"/>
      <c r="C66" s="20"/>
      <c r="D66" s="20"/>
      <c r="E66" s="63">
        <v>0</v>
      </c>
      <c r="F66" s="63">
        <v>0</v>
      </c>
      <c r="G66" s="25"/>
      <c r="H66" s="14"/>
      <c r="I66" s="14"/>
    </row>
    <row r="67" spans="1:9" x14ac:dyDescent="0.2">
      <c r="A67" s="20"/>
      <c r="B67" s="20"/>
      <c r="C67" s="20"/>
      <c r="D67" s="20"/>
      <c r="E67" s="25"/>
      <c r="F67" s="26"/>
      <c r="G67" s="25"/>
      <c r="H67" s="14"/>
      <c r="I67" s="14"/>
    </row>
    <row r="68" spans="1:9" x14ac:dyDescent="0.2">
      <c r="A68" s="27" t="s">
        <v>30</v>
      </c>
      <c r="B68" s="27"/>
      <c r="C68" s="27"/>
      <c r="D68" s="27"/>
      <c r="E68" s="28">
        <v>4478.8564820000001</v>
      </c>
      <c r="F68" s="29">
        <v>100</v>
      </c>
      <c r="G68" s="28"/>
      <c r="H68" s="14"/>
      <c r="I68" s="14"/>
    </row>
    <row r="70" spans="1:9" x14ac:dyDescent="0.2">
      <c r="A70" s="14" t="s">
        <v>33</v>
      </c>
    </row>
    <row r="71" spans="1:9" x14ac:dyDescent="0.2">
      <c r="A71" s="51" t="s">
        <v>1086</v>
      </c>
    </row>
    <row r="72" spans="1:9" x14ac:dyDescent="0.2">
      <c r="A72" s="111" t="s">
        <v>1087</v>
      </c>
      <c r="B72" s="111"/>
      <c r="C72" s="111"/>
      <c r="D72" s="111"/>
      <c r="E72" s="111"/>
      <c r="F72" s="111"/>
      <c r="G72" s="111"/>
    </row>
    <row r="74" spans="1:9" x14ac:dyDescent="0.2">
      <c r="A74" s="14" t="s">
        <v>34</v>
      </c>
    </row>
    <row r="75" spans="1:9" x14ac:dyDescent="0.2">
      <c r="A75" s="14" t="s">
        <v>35</v>
      </c>
    </row>
    <row r="76" spans="1:9" x14ac:dyDescent="0.2">
      <c r="A76" s="14" t="s">
        <v>36</v>
      </c>
      <c r="B76" s="14"/>
      <c r="C76" s="30" t="s">
        <v>38</v>
      </c>
      <c r="D76" s="14" t="s">
        <v>37</v>
      </c>
    </row>
    <row r="77" spans="1:9" x14ac:dyDescent="0.2">
      <c r="A77" s="7" t="s">
        <v>70</v>
      </c>
      <c r="C77" s="31">
        <v>0.3357</v>
      </c>
      <c r="D77" s="31">
        <v>0.3609</v>
      </c>
    </row>
    <row r="78" spans="1:9" s="10" customFormat="1" x14ac:dyDescent="0.2">
      <c r="A78" s="7" t="s">
        <v>75</v>
      </c>
      <c r="B78" s="7"/>
      <c r="C78" s="31">
        <v>0.15479999999999999</v>
      </c>
      <c r="D78" s="31">
        <v>0.16639999999999999</v>
      </c>
      <c r="F78" s="11"/>
      <c r="H78" s="7"/>
      <c r="I78" s="7"/>
    </row>
    <row r="79" spans="1:9" s="10" customFormat="1" x14ac:dyDescent="0.2">
      <c r="A79" s="7" t="s">
        <v>76</v>
      </c>
      <c r="B79" s="7"/>
      <c r="C79" s="31">
        <v>0.152</v>
      </c>
      <c r="D79" s="31">
        <v>0.16339999999999999</v>
      </c>
      <c r="F79" s="11"/>
      <c r="H79" s="7"/>
      <c r="I79" s="7"/>
    </row>
    <row r="80" spans="1:9" s="10" customFormat="1" x14ac:dyDescent="0.2">
      <c r="A80" s="7" t="s">
        <v>71</v>
      </c>
      <c r="B80" s="7"/>
      <c r="C80" s="31">
        <v>0.34329999999999999</v>
      </c>
      <c r="D80" s="31">
        <v>0.36909999999999998</v>
      </c>
      <c r="F80" s="11"/>
      <c r="H80" s="7"/>
      <c r="I80" s="7"/>
    </row>
    <row r="81" spans="1:9" s="10" customFormat="1" x14ac:dyDescent="0.2">
      <c r="A81" s="7" t="s">
        <v>77</v>
      </c>
      <c r="B81" s="7"/>
      <c r="C81" s="31">
        <v>0.1595</v>
      </c>
      <c r="D81" s="31">
        <v>0.1716</v>
      </c>
      <c r="F81" s="11"/>
      <c r="H81" s="7"/>
      <c r="I81" s="7"/>
    </row>
    <row r="82" spans="1:9" s="10" customFormat="1" x14ac:dyDescent="0.2">
      <c r="A82" s="7" t="s">
        <v>78</v>
      </c>
      <c r="B82" s="7"/>
      <c r="C82" s="31">
        <v>0.15679999999999999</v>
      </c>
      <c r="D82" s="31">
        <v>0.1686</v>
      </c>
      <c r="F82" s="11"/>
      <c r="H82" s="7"/>
      <c r="I82" s="7"/>
    </row>
    <row r="84" spans="1:9" s="10" customFormat="1" x14ac:dyDescent="0.2">
      <c r="A84" s="7" t="s">
        <v>39</v>
      </c>
      <c r="B84" s="7"/>
      <c r="C84" s="7"/>
      <c r="D84" s="7"/>
      <c r="F84" s="11"/>
      <c r="H84" s="7"/>
      <c r="I84" s="7"/>
    </row>
    <row r="86" spans="1:9" s="10" customFormat="1" x14ac:dyDescent="0.2">
      <c r="A86" s="14" t="s">
        <v>1142</v>
      </c>
      <c r="B86" s="7"/>
      <c r="C86" s="7"/>
      <c r="D86" s="30" t="s">
        <v>41</v>
      </c>
      <c r="F86" s="11"/>
      <c r="H86" s="7"/>
      <c r="I86" s="7"/>
    </row>
    <row r="87" spans="1:9" s="10" customFormat="1" x14ac:dyDescent="0.2">
      <c r="A87" s="7" t="s">
        <v>803</v>
      </c>
      <c r="B87" s="7"/>
      <c r="C87" s="7"/>
      <c r="D87" s="7"/>
      <c r="F87" s="11"/>
      <c r="H87" s="7"/>
      <c r="I87" s="7"/>
    </row>
    <row r="88" spans="1:9" s="10" customFormat="1" x14ac:dyDescent="0.2">
      <c r="A88" s="50" t="s">
        <v>804</v>
      </c>
      <c r="B88" s="7"/>
      <c r="C88" s="7"/>
      <c r="D88" s="7"/>
      <c r="F88" s="11"/>
      <c r="H88" s="7"/>
      <c r="I88" s="7"/>
    </row>
  </sheetData>
  <mergeCells count="8">
    <mergeCell ref="A56:G56"/>
    <mergeCell ref="A72:G72"/>
    <mergeCell ref="A1:G1"/>
    <mergeCell ref="A43:G43"/>
    <mergeCell ref="A45:G45"/>
    <mergeCell ref="A48:G48"/>
    <mergeCell ref="A52:G52"/>
    <mergeCell ref="A54:G54"/>
  </mergeCells>
  <conditionalFormatting sqref="F2:F3 F6 F8:F30 F44 F46:F47 F49:F51 F53 F55 F57 F59:F65 F73:F65540 F42">
    <cfRule type="cellIs" dxfId="19" priority="3" stopIfTrue="1" operator="between">
      <formula>0.009</formula>
      <formula>-0.009</formula>
    </cfRule>
  </conditionalFormatting>
  <conditionalFormatting sqref="F67:F71">
    <cfRule type="cellIs" dxfId="18" priority="2" stopIfTrue="1" operator="between">
      <formula>0.009</formula>
      <formula>-0.009</formula>
    </cfRule>
  </conditionalFormatting>
  <conditionalFormatting sqref="F31:F41">
    <cfRule type="cellIs" dxfId="17" priority="1" stopIfTrue="1" operator="between">
      <formula>0.009</formula>
      <formula>-0.009</formula>
    </cfRule>
  </conditionalFormatting>
  <hyperlinks>
    <hyperlink ref="A29" r:id="rId1" tooltip="https://www.franklintempletonindia.com/investor/reports" xr:uid="{00000000-0004-0000-1F00-000000000000}"/>
    <hyperlink ref="A88" r:id="rId2" tooltip="https://www.franklintempletonindia.com/investor/reports" xr:uid="{00000000-0004-0000-1F00-000001000000}"/>
    <hyperlink ref="A46"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98"/>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61.42578125" style="7" customWidth="1"/>
    <col min="3" max="3" width="17.28515625" style="7" customWidth="1"/>
    <col min="4" max="4" width="18.7109375" style="7" customWidth="1"/>
    <col min="5" max="5" width="22.7109375" style="10" customWidth="1"/>
    <col min="6" max="6" width="13.5703125" style="11" bestFit="1" customWidth="1"/>
    <col min="7" max="7" width="13" style="10" customWidth="1"/>
    <col min="8" max="10" width="9.28515625" style="7"/>
    <col min="11" max="13" width="0" style="7" hidden="1" customWidth="1"/>
    <col min="14" max="16384" width="9.28515625" style="7"/>
  </cols>
  <sheetData>
    <row r="1" spans="1:8" s="1" customFormat="1" ht="15" x14ac:dyDescent="0.2">
      <c r="A1" s="97" t="s">
        <v>1097</v>
      </c>
      <c r="B1" s="98"/>
      <c r="C1" s="98"/>
      <c r="D1" s="98"/>
      <c r="E1" s="98"/>
      <c r="F1" s="98"/>
      <c r="G1" s="98"/>
    </row>
    <row r="2" spans="1:8" s="1" customFormat="1" ht="12" x14ac:dyDescent="0.2">
      <c r="A2" s="33" t="s">
        <v>1049</v>
      </c>
      <c r="E2" s="5"/>
      <c r="F2" s="9"/>
      <c r="G2" s="10"/>
    </row>
    <row r="3" spans="1:8" s="1" customFormat="1" ht="12" x14ac:dyDescent="0.2">
      <c r="A3" s="8" t="s">
        <v>7</v>
      </c>
      <c r="B3" s="2"/>
      <c r="C3" s="3"/>
      <c r="D3" s="3"/>
      <c r="E3" s="4"/>
      <c r="F3" s="9"/>
      <c r="G3" s="10"/>
    </row>
    <row r="4" spans="1:8" s="1" customFormat="1" ht="33.75" x14ac:dyDescent="0.2">
      <c r="A4" s="6" t="s">
        <v>2</v>
      </c>
      <c r="B4" s="6" t="s">
        <v>0</v>
      </c>
      <c r="C4" s="13" t="s">
        <v>1061</v>
      </c>
      <c r="D4" s="13" t="s">
        <v>1</v>
      </c>
      <c r="E4" s="54" t="s">
        <v>6</v>
      </c>
      <c r="F4" s="12" t="s">
        <v>3</v>
      </c>
      <c r="G4" s="12" t="s">
        <v>5</v>
      </c>
    </row>
    <row r="5" spans="1:8" x14ac:dyDescent="0.2">
      <c r="A5" s="16" t="s">
        <v>24</v>
      </c>
      <c r="B5" s="17"/>
      <c r="C5" s="17"/>
      <c r="D5" s="17"/>
      <c r="E5" s="18"/>
      <c r="F5" s="19"/>
      <c r="G5" s="18"/>
    </row>
    <row r="6" spans="1:8" x14ac:dyDescent="0.2">
      <c r="A6" s="20" t="s">
        <v>25</v>
      </c>
      <c r="B6" s="21"/>
      <c r="C6" s="21"/>
      <c r="D6" s="21"/>
      <c r="E6" s="22"/>
      <c r="F6" s="23"/>
      <c r="G6" s="22"/>
    </row>
    <row r="7" spans="1:8" ht="33.75" x14ac:dyDescent="0.2">
      <c r="A7" s="21" t="s">
        <v>1098</v>
      </c>
      <c r="B7" s="21" t="s">
        <v>1099</v>
      </c>
      <c r="C7" s="56" t="s">
        <v>1100</v>
      </c>
      <c r="D7" s="24">
        <v>10665</v>
      </c>
      <c r="E7" s="22">
        <v>21495.191207700002</v>
      </c>
      <c r="F7" s="23">
        <v>49.595822360375401</v>
      </c>
      <c r="G7" s="22">
        <v>11.2546</v>
      </c>
    </row>
    <row r="8" spans="1:8" ht="33.75" x14ac:dyDescent="0.2">
      <c r="A8" s="21" t="s">
        <v>1101</v>
      </c>
      <c r="B8" s="21" t="s">
        <v>1102</v>
      </c>
      <c r="C8" s="56" t="s">
        <v>1100</v>
      </c>
      <c r="D8" s="24">
        <v>8815</v>
      </c>
      <c r="E8" s="22">
        <v>17749.206090299998</v>
      </c>
      <c r="F8" s="23">
        <v>40.952716530238398</v>
      </c>
      <c r="G8" s="22">
        <v>11.0631</v>
      </c>
    </row>
    <row r="9" spans="1:8" ht="33.75" x14ac:dyDescent="0.2">
      <c r="A9" s="21" t="s">
        <v>1103</v>
      </c>
      <c r="B9" s="21" t="s">
        <v>1104</v>
      </c>
      <c r="C9" s="56" t="s">
        <v>1100</v>
      </c>
      <c r="D9" s="24">
        <v>923</v>
      </c>
      <c r="E9" s="22">
        <v>1846.6249594999999</v>
      </c>
      <c r="F9" s="23">
        <v>4.2607149930720203</v>
      </c>
      <c r="G9" s="22">
        <v>11.24</v>
      </c>
    </row>
    <row r="10" spans="1:8" x14ac:dyDescent="0.2">
      <c r="A10" s="20" t="s">
        <v>26</v>
      </c>
      <c r="B10" s="20"/>
      <c r="C10" s="20"/>
      <c r="D10" s="20"/>
      <c r="E10" s="25">
        <f>SUM(E6:E9)</f>
        <v>41091.022257499993</v>
      </c>
      <c r="F10" s="26">
        <f>SUM(F6:F9)</f>
        <v>94.809253883685813</v>
      </c>
      <c r="G10" s="25"/>
      <c r="H10" s="14"/>
    </row>
    <row r="11" spans="1:8" x14ac:dyDescent="0.2">
      <c r="A11" s="21"/>
      <c r="B11" s="21"/>
      <c r="C11" s="21"/>
      <c r="D11" s="21"/>
      <c r="E11" s="22"/>
      <c r="F11" s="23"/>
      <c r="G11" s="22"/>
    </row>
    <row r="12" spans="1:8" x14ac:dyDescent="0.2">
      <c r="A12" s="20" t="s">
        <v>1062</v>
      </c>
      <c r="B12" s="21"/>
      <c r="C12" s="21"/>
      <c r="D12" s="21"/>
      <c r="E12" s="22"/>
      <c r="F12" s="23"/>
      <c r="G12" s="22"/>
    </row>
    <row r="13" spans="1:8" x14ac:dyDescent="0.2">
      <c r="A13" s="21" t="s">
        <v>1068</v>
      </c>
      <c r="B13" s="21" t="s">
        <v>1069</v>
      </c>
      <c r="C13" s="21" t="s">
        <v>1105</v>
      </c>
      <c r="D13" s="24">
        <v>1000</v>
      </c>
      <c r="E13" s="22">
        <v>0</v>
      </c>
      <c r="F13" s="22">
        <v>0</v>
      </c>
      <c r="G13" s="22">
        <v>0</v>
      </c>
    </row>
    <row r="14" spans="1:8" x14ac:dyDescent="0.2">
      <c r="A14" s="20" t="s">
        <v>26</v>
      </c>
      <c r="B14" s="20"/>
      <c r="C14" s="20"/>
      <c r="D14" s="20"/>
      <c r="E14" s="25">
        <f>SUM(E12:E13)</f>
        <v>0</v>
      </c>
      <c r="F14" s="25">
        <f>SUM(F12:F13)</f>
        <v>0</v>
      </c>
      <c r="G14" s="25"/>
      <c r="H14" s="14"/>
    </row>
    <row r="15" spans="1:8" x14ac:dyDescent="0.2">
      <c r="A15" s="21"/>
      <c r="B15" s="21"/>
      <c r="C15" s="21"/>
      <c r="D15" s="21"/>
      <c r="E15" s="22"/>
      <c r="F15" s="23"/>
      <c r="G15" s="22"/>
    </row>
    <row r="16" spans="1:8" x14ac:dyDescent="0.2">
      <c r="A16" s="20" t="s">
        <v>27</v>
      </c>
      <c r="B16" s="21"/>
      <c r="C16" s="21"/>
      <c r="D16" s="21"/>
      <c r="E16" s="22"/>
      <c r="F16" s="23"/>
      <c r="G16" s="22"/>
    </row>
    <row r="17" spans="1:8" x14ac:dyDescent="0.2">
      <c r="A17" s="21" t="s">
        <v>1106</v>
      </c>
      <c r="B17" s="21" t="s">
        <v>1107</v>
      </c>
      <c r="C17" s="21" t="s">
        <v>28</v>
      </c>
      <c r="D17" s="24">
        <v>28366.195</v>
      </c>
      <c r="E17" s="22">
        <v>1035.152151</v>
      </c>
      <c r="F17" s="23">
        <v>2.3884050018855301</v>
      </c>
      <c r="G17" s="22">
        <v>7.2351999999999999</v>
      </c>
    </row>
    <row r="18" spans="1:8" x14ac:dyDescent="0.2">
      <c r="A18" s="20" t="s">
        <v>26</v>
      </c>
      <c r="B18" s="20"/>
      <c r="C18" s="20"/>
      <c r="D18" s="20"/>
      <c r="E18" s="25">
        <f>SUM(E17:E17)</f>
        <v>1035.152151</v>
      </c>
      <c r="F18" s="26">
        <f>SUM(F17:F17)</f>
        <v>2.3884050018855301</v>
      </c>
      <c r="G18" s="25"/>
      <c r="H18" s="14"/>
    </row>
    <row r="19" spans="1:8" x14ac:dyDescent="0.2">
      <c r="A19" s="21"/>
      <c r="B19" s="21"/>
      <c r="C19" s="21"/>
      <c r="D19" s="21"/>
      <c r="E19" s="22"/>
      <c r="F19" s="23"/>
      <c r="G19" s="22"/>
    </row>
    <row r="20" spans="1:8" x14ac:dyDescent="0.2">
      <c r="A20" s="20" t="s">
        <v>29</v>
      </c>
      <c r="B20" s="20"/>
      <c r="C20" s="20"/>
      <c r="D20" s="20"/>
      <c r="E20" s="25">
        <f>E10+E14+E18</f>
        <v>42126.174408499995</v>
      </c>
      <c r="F20" s="26">
        <f>F10+F14+F18</f>
        <v>97.197658885571343</v>
      </c>
      <c r="G20" s="25"/>
      <c r="H20" s="14"/>
    </row>
    <row r="21" spans="1:8" x14ac:dyDescent="0.2">
      <c r="A21" s="20"/>
      <c r="B21" s="20"/>
      <c r="C21" s="20"/>
      <c r="D21" s="20"/>
      <c r="E21" s="25"/>
      <c r="F21" s="26"/>
      <c r="G21" s="25"/>
      <c r="H21" s="14"/>
    </row>
    <row r="22" spans="1:8" x14ac:dyDescent="0.2">
      <c r="A22" s="20" t="s">
        <v>31</v>
      </c>
      <c r="B22" s="20"/>
      <c r="C22" s="20"/>
      <c r="D22" s="20"/>
      <c r="E22" s="25">
        <f>E24-(E10+E14+E18)</f>
        <v>1214.5550818000047</v>
      </c>
      <c r="F22" s="26">
        <f>F24-(F10+F14+F18)</f>
        <v>2.802341114428657</v>
      </c>
      <c r="G22" s="25"/>
      <c r="H22" s="14"/>
    </row>
    <row r="23" spans="1:8" x14ac:dyDescent="0.2">
      <c r="A23" s="20"/>
      <c r="B23" s="20"/>
      <c r="C23" s="20"/>
      <c r="D23" s="20"/>
      <c r="E23" s="25"/>
      <c r="F23" s="26"/>
      <c r="G23" s="25"/>
      <c r="H23" s="14"/>
    </row>
    <row r="24" spans="1:8" x14ac:dyDescent="0.2">
      <c r="A24" s="27" t="s">
        <v>30</v>
      </c>
      <c r="B24" s="27"/>
      <c r="C24" s="27"/>
      <c r="D24" s="27"/>
      <c r="E24" s="28">
        <v>43340.7294903</v>
      </c>
      <c r="F24" s="29">
        <v>100</v>
      </c>
      <c r="G24" s="28"/>
      <c r="H24" s="14"/>
    </row>
    <row r="26" spans="1:8" x14ac:dyDescent="0.2">
      <c r="A26" s="14" t="s">
        <v>33</v>
      </c>
    </row>
    <row r="27" spans="1:8" x14ac:dyDescent="0.2">
      <c r="A27" s="66" t="s">
        <v>1070</v>
      </c>
    </row>
    <row r="28" spans="1:8" ht="36.75" customHeight="1" x14ac:dyDescent="0.25">
      <c r="A28" s="104" t="s">
        <v>1071</v>
      </c>
      <c r="B28" s="105"/>
      <c r="C28" s="105"/>
      <c r="D28" s="105"/>
      <c r="E28" s="105"/>
      <c r="F28" s="105"/>
      <c r="G28" s="105"/>
    </row>
    <row r="30" spans="1:8" x14ac:dyDescent="0.2">
      <c r="A30" s="14" t="s">
        <v>34</v>
      </c>
    </row>
    <row r="31" spans="1:8" x14ac:dyDescent="0.2">
      <c r="A31" s="14" t="s">
        <v>35</v>
      </c>
    </row>
    <row r="32" spans="1:8" x14ac:dyDescent="0.2">
      <c r="A32" s="14" t="s">
        <v>36</v>
      </c>
      <c r="B32" s="14"/>
      <c r="C32" s="30" t="s">
        <v>38</v>
      </c>
      <c r="D32" s="14" t="s">
        <v>37</v>
      </c>
    </row>
    <row r="33" spans="1:5" x14ac:dyDescent="0.2">
      <c r="A33" s="7" t="s">
        <v>923</v>
      </c>
      <c r="C33" s="31">
        <v>4715.0207</v>
      </c>
      <c r="D33" s="31">
        <v>4944.5165999999999</v>
      </c>
    </row>
    <row r="34" spans="1:5" x14ac:dyDescent="0.2">
      <c r="A34" s="7" t="s">
        <v>1108</v>
      </c>
      <c r="C34" s="31">
        <v>1191.6946</v>
      </c>
      <c r="D34" s="31">
        <v>1249.6984</v>
      </c>
    </row>
    <row r="35" spans="1:5" x14ac:dyDescent="0.2">
      <c r="A35" s="7" t="s">
        <v>925</v>
      </c>
      <c r="C35" s="31">
        <v>1315.6899000000001</v>
      </c>
      <c r="D35" s="31">
        <v>1379.729</v>
      </c>
    </row>
    <row r="36" spans="1:5" x14ac:dyDescent="0.2">
      <c r="A36" s="7" t="s">
        <v>926</v>
      </c>
      <c r="C36" s="31">
        <v>1368.7240999999999</v>
      </c>
      <c r="D36" s="31">
        <v>1435.3445999999999</v>
      </c>
    </row>
    <row r="37" spans="1:5" x14ac:dyDescent="0.2">
      <c r="A37" s="7" t="s">
        <v>1109</v>
      </c>
      <c r="C37" s="31">
        <v>3902.0338999999999</v>
      </c>
      <c r="D37" s="31">
        <v>4091.0309000000002</v>
      </c>
    </row>
    <row r="38" spans="1:5" x14ac:dyDescent="0.2">
      <c r="A38" s="7" t="s">
        <v>927</v>
      </c>
      <c r="C38" s="31">
        <v>4732.6558999999997</v>
      </c>
      <c r="D38" s="31">
        <v>4963.0101000000004</v>
      </c>
    </row>
    <row r="39" spans="1:5" x14ac:dyDescent="0.2">
      <c r="A39" s="7" t="s">
        <v>1110</v>
      </c>
      <c r="C39" s="31">
        <v>1135.7035000000001</v>
      </c>
      <c r="D39" s="31">
        <v>1190.9819</v>
      </c>
    </row>
    <row r="40" spans="1:5" x14ac:dyDescent="0.2">
      <c r="A40" s="7" t="s">
        <v>929</v>
      </c>
      <c r="C40" s="31">
        <v>1342.1034999999999</v>
      </c>
      <c r="D40" s="31">
        <v>1407.4282000000001</v>
      </c>
    </row>
    <row r="41" spans="1:5" x14ac:dyDescent="0.2">
      <c r="A41" s="7" t="s">
        <v>930</v>
      </c>
      <c r="C41" s="31">
        <v>1398.0987</v>
      </c>
      <c r="D41" s="31">
        <v>1466.1488999999999</v>
      </c>
    </row>
    <row r="43" spans="1:5" x14ac:dyDescent="0.2">
      <c r="A43" s="7" t="s">
        <v>39</v>
      </c>
    </row>
    <row r="45" spans="1:5" x14ac:dyDescent="0.2">
      <c r="A45" s="14" t="s">
        <v>40</v>
      </c>
      <c r="D45" s="30" t="s">
        <v>41</v>
      </c>
    </row>
    <row r="47" spans="1:5" x14ac:dyDescent="0.2">
      <c r="A47" s="14" t="s">
        <v>875</v>
      </c>
      <c r="D47" s="32">
        <v>1.4482253390450099</v>
      </c>
      <c r="E47" s="10" t="s">
        <v>42</v>
      </c>
    </row>
    <row r="49" spans="1:13" x14ac:dyDescent="0.2">
      <c r="A49" s="14" t="s">
        <v>802</v>
      </c>
      <c r="D49" s="30" t="s">
        <v>41</v>
      </c>
    </row>
    <row r="50" spans="1:13" x14ac:dyDescent="0.2">
      <c r="A50" s="7" t="s">
        <v>803</v>
      </c>
    </row>
    <row r="51" spans="1:13" x14ac:dyDescent="0.2">
      <c r="A51" s="50" t="s">
        <v>804</v>
      </c>
    </row>
    <row r="53" spans="1:13" x14ac:dyDescent="0.2">
      <c r="A53" s="14" t="s">
        <v>1147</v>
      </c>
    </row>
    <row r="55" spans="1:13" x14ac:dyDescent="0.2">
      <c r="A55" s="7" t="s">
        <v>1150</v>
      </c>
    </row>
    <row r="57" spans="1:13" ht="67.5" x14ac:dyDescent="0.2">
      <c r="A57" s="6" t="s">
        <v>2</v>
      </c>
      <c r="B57" s="76" t="s">
        <v>1151</v>
      </c>
      <c r="C57" s="77" t="s">
        <v>1152</v>
      </c>
      <c r="D57" s="77" t="s">
        <v>1153</v>
      </c>
      <c r="E57" s="77" t="s">
        <v>1154</v>
      </c>
    </row>
    <row r="58" spans="1:13" x14ac:dyDescent="0.2">
      <c r="A58" s="84" t="s">
        <v>1168</v>
      </c>
      <c r="B58" s="84" t="s">
        <v>1169</v>
      </c>
      <c r="C58" s="85">
        <v>0</v>
      </c>
      <c r="D58" s="86">
        <v>0</v>
      </c>
      <c r="E58" s="85">
        <v>3990.6652338569625</v>
      </c>
      <c r="K58" s="7" t="s">
        <v>1254</v>
      </c>
      <c r="L58" s="85">
        <v>3990.6652338569625</v>
      </c>
      <c r="M58" s="32">
        <f>E58-L58</f>
        <v>0</v>
      </c>
    </row>
    <row r="59" spans="1:13" x14ac:dyDescent="0.2">
      <c r="A59" s="84" t="s">
        <v>1181</v>
      </c>
      <c r="B59" s="84" t="s">
        <v>1186</v>
      </c>
      <c r="C59" s="85">
        <v>0</v>
      </c>
      <c r="D59" s="86">
        <v>0</v>
      </c>
      <c r="E59" s="85">
        <v>10435.050403625937</v>
      </c>
      <c r="K59" s="7" t="s">
        <v>1254</v>
      </c>
      <c r="L59" s="85">
        <v>10435.050403625937</v>
      </c>
      <c r="M59" s="32">
        <f t="shared" ref="M59:M75" si="0">E59-L59</f>
        <v>0</v>
      </c>
    </row>
    <row r="60" spans="1:13" x14ac:dyDescent="0.2">
      <c r="A60" s="84" t="s">
        <v>1148</v>
      </c>
      <c r="B60" s="84" t="s">
        <v>1187</v>
      </c>
      <c r="C60" s="85">
        <v>1250.9639999999999</v>
      </c>
      <c r="D60" s="86">
        <f>C60/E24</f>
        <v>2.886347356658996E-2</v>
      </c>
      <c r="E60" s="85">
        <v>5251.4845213999997</v>
      </c>
      <c r="K60" s="7" t="s">
        <v>1254</v>
      </c>
      <c r="L60" s="85">
        <v>5251.4845213999997</v>
      </c>
      <c r="M60" s="32">
        <f t="shared" si="0"/>
        <v>0</v>
      </c>
    </row>
    <row r="61" spans="1:13" s="93" customFormat="1" x14ac:dyDescent="0.2">
      <c r="A61" s="88" t="s">
        <v>1170</v>
      </c>
      <c r="B61" s="88" t="s">
        <v>1188</v>
      </c>
      <c r="C61" s="89">
        <v>0</v>
      </c>
      <c r="D61" s="90">
        <v>0</v>
      </c>
      <c r="E61" s="89">
        <v>715.0610175999999</v>
      </c>
      <c r="F61" s="91"/>
      <c r="G61" s="92"/>
      <c r="K61" s="93" t="s">
        <v>1254</v>
      </c>
      <c r="L61" s="89">
        <v>715.06102477103832</v>
      </c>
      <c r="M61" s="94">
        <f t="shared" si="0"/>
        <v>-7.1710384190737386E-6</v>
      </c>
    </row>
    <row r="62" spans="1:13" s="93" customFormat="1" x14ac:dyDescent="0.2">
      <c r="A62" s="88" t="s">
        <v>1189</v>
      </c>
      <c r="B62" s="88" t="s">
        <v>1190</v>
      </c>
      <c r="C62" s="89">
        <v>0</v>
      </c>
      <c r="D62" s="90">
        <v>0</v>
      </c>
      <c r="E62" s="89">
        <v>876.76911569999993</v>
      </c>
      <c r="F62" s="91"/>
      <c r="G62" s="92"/>
      <c r="K62" s="93" t="s">
        <v>1254</v>
      </c>
      <c r="L62" s="89">
        <v>876.74023073227909</v>
      </c>
      <c r="M62" s="94">
        <f t="shared" si="0"/>
        <v>2.8884967720841814E-2</v>
      </c>
    </row>
    <row r="63" spans="1:13" s="93" customFormat="1" x14ac:dyDescent="0.2">
      <c r="A63" s="88" t="s">
        <v>1191</v>
      </c>
      <c r="B63" s="88" t="s">
        <v>1192</v>
      </c>
      <c r="C63" s="89">
        <v>0</v>
      </c>
      <c r="D63" s="90">
        <v>0</v>
      </c>
      <c r="E63" s="89">
        <v>2684.5444369000002</v>
      </c>
      <c r="F63" s="91"/>
      <c r="G63" s="92"/>
      <c r="K63" s="93" t="s">
        <v>1254</v>
      </c>
      <c r="L63" s="89">
        <v>2683.5302517464124</v>
      </c>
      <c r="M63" s="94">
        <f t="shared" si="0"/>
        <v>1.0141851535877322</v>
      </c>
    </row>
    <row r="64" spans="1:13" s="93" customFormat="1" x14ac:dyDescent="0.2">
      <c r="A64" s="88" t="s">
        <v>1193</v>
      </c>
      <c r="B64" s="88" t="s">
        <v>1194</v>
      </c>
      <c r="C64" s="89">
        <v>0</v>
      </c>
      <c r="D64" s="90">
        <v>0</v>
      </c>
      <c r="E64" s="89">
        <v>4558.6568792999997</v>
      </c>
      <c r="F64" s="91"/>
      <c r="G64" s="92"/>
      <c r="K64" s="93" t="s">
        <v>1254</v>
      </c>
      <c r="L64" s="89">
        <v>4555.7298638000002</v>
      </c>
      <c r="M64" s="94">
        <f t="shared" si="0"/>
        <v>2.9270154999994702</v>
      </c>
    </row>
    <row r="65" spans="1:13" s="93" customFormat="1" x14ac:dyDescent="0.2">
      <c r="A65" s="88" t="s">
        <v>1195</v>
      </c>
      <c r="B65" s="88" t="s">
        <v>1196</v>
      </c>
      <c r="C65" s="89">
        <v>0</v>
      </c>
      <c r="D65" s="90">
        <v>0</v>
      </c>
      <c r="E65" s="89">
        <v>1408.0150019</v>
      </c>
      <c r="F65" s="91"/>
      <c r="G65" s="92"/>
      <c r="K65" s="93" t="s">
        <v>1254</v>
      </c>
      <c r="L65" s="89">
        <v>1408.0150019098819</v>
      </c>
      <c r="M65" s="94">
        <f t="shared" si="0"/>
        <v>-9.8818873084383085E-9</v>
      </c>
    </row>
    <row r="66" spans="1:13" s="93" customFormat="1" x14ac:dyDescent="0.2">
      <c r="A66" s="88" t="s">
        <v>1174</v>
      </c>
      <c r="B66" s="88" t="s">
        <v>1197</v>
      </c>
      <c r="C66" s="89">
        <v>0</v>
      </c>
      <c r="D66" s="90">
        <v>0</v>
      </c>
      <c r="E66" s="89">
        <v>2854.4794756000001</v>
      </c>
      <c r="F66" s="91"/>
      <c r="G66" s="92"/>
      <c r="K66" s="93" t="s">
        <v>1254</v>
      </c>
      <c r="L66" s="89">
        <v>2854.4794756000001</v>
      </c>
      <c r="M66" s="94">
        <f t="shared" si="0"/>
        <v>0</v>
      </c>
    </row>
    <row r="67" spans="1:13" s="93" customFormat="1" x14ac:dyDescent="0.2">
      <c r="A67" s="88" t="s">
        <v>1198</v>
      </c>
      <c r="B67" s="88" t="s">
        <v>1199</v>
      </c>
      <c r="C67" s="89">
        <v>0</v>
      </c>
      <c r="D67" s="90">
        <v>0</v>
      </c>
      <c r="E67" s="89">
        <v>4835.1793173000005</v>
      </c>
      <c r="F67" s="91"/>
      <c r="G67" s="92"/>
      <c r="K67" s="93" t="s">
        <v>1254</v>
      </c>
      <c r="L67" s="89">
        <v>4833.6508533671231</v>
      </c>
      <c r="M67" s="94">
        <f t="shared" si="0"/>
        <v>1.5284639328774574</v>
      </c>
    </row>
    <row r="68" spans="1:13" s="93" customFormat="1" x14ac:dyDescent="0.2">
      <c r="A68" s="88" t="s">
        <v>1200</v>
      </c>
      <c r="B68" s="88" t="s">
        <v>1201</v>
      </c>
      <c r="C68" s="89">
        <v>0</v>
      </c>
      <c r="D68" s="90">
        <v>0</v>
      </c>
      <c r="E68" s="89">
        <v>6449.7187221000004</v>
      </c>
      <c r="F68" s="91"/>
      <c r="G68" s="92"/>
      <c r="K68" s="93" t="s">
        <v>1254</v>
      </c>
      <c r="L68" s="89">
        <v>6447.4639874602744</v>
      </c>
      <c r="M68" s="94">
        <f t="shared" si="0"/>
        <v>2.2547346397259389</v>
      </c>
    </row>
    <row r="69" spans="1:13" s="93" customFormat="1" x14ac:dyDescent="0.2">
      <c r="A69" s="88" t="s">
        <v>1202</v>
      </c>
      <c r="B69" s="88" t="s">
        <v>1203</v>
      </c>
      <c r="C69" s="89">
        <v>0</v>
      </c>
      <c r="D69" s="90">
        <v>0</v>
      </c>
      <c r="E69" s="89">
        <v>2838.3193988999997</v>
      </c>
      <c r="F69" s="91"/>
      <c r="G69" s="92"/>
      <c r="K69" s="93" t="s">
        <v>1254</v>
      </c>
      <c r="L69" s="89">
        <v>2838.3193988999997</v>
      </c>
      <c r="M69" s="94">
        <f t="shared" si="0"/>
        <v>0</v>
      </c>
    </row>
    <row r="70" spans="1:13" s="93" customFormat="1" x14ac:dyDescent="0.2">
      <c r="A70" s="88" t="s">
        <v>1204</v>
      </c>
      <c r="B70" s="88" t="s">
        <v>1205</v>
      </c>
      <c r="C70" s="89">
        <v>0</v>
      </c>
      <c r="D70" s="90">
        <v>0</v>
      </c>
      <c r="E70" s="89">
        <v>7204.2281070000008</v>
      </c>
      <c r="F70" s="91"/>
      <c r="G70" s="92"/>
      <c r="K70" s="93" t="s">
        <v>1254</v>
      </c>
      <c r="L70" s="89">
        <v>7203.0761283000002</v>
      </c>
      <c r="M70" s="94">
        <f t="shared" si="0"/>
        <v>1.1519787000006545</v>
      </c>
    </row>
    <row r="71" spans="1:13" s="93" customFormat="1" x14ac:dyDescent="0.2">
      <c r="A71" s="88" t="s">
        <v>1206</v>
      </c>
      <c r="B71" s="88" t="s">
        <v>1207</v>
      </c>
      <c r="C71" s="89">
        <v>0</v>
      </c>
      <c r="D71" s="90">
        <v>0</v>
      </c>
      <c r="E71" s="89">
        <v>10776.370836400001</v>
      </c>
      <c r="F71" s="91"/>
      <c r="G71" s="92"/>
      <c r="K71" s="93" t="s">
        <v>1254</v>
      </c>
      <c r="L71" s="89">
        <v>10771.720039200001</v>
      </c>
      <c r="M71" s="94">
        <f t="shared" si="0"/>
        <v>4.6507971999999427</v>
      </c>
    </row>
    <row r="72" spans="1:13" s="93" customFormat="1" x14ac:dyDescent="0.2">
      <c r="A72" s="88" t="s">
        <v>1236</v>
      </c>
      <c r="B72" s="88" t="s">
        <v>1237</v>
      </c>
      <c r="C72" s="89">
        <v>0</v>
      </c>
      <c r="D72" s="90">
        <v>0</v>
      </c>
      <c r="E72" s="89">
        <v>5055.3340029000001</v>
      </c>
      <c r="F72" s="91"/>
      <c r="G72" s="92"/>
      <c r="K72" s="93" t="s">
        <v>1254</v>
      </c>
      <c r="L72" s="89">
        <v>5052.4730103000002</v>
      </c>
      <c r="M72" s="94">
        <f t="shared" si="0"/>
        <v>2.8609925999999177</v>
      </c>
    </row>
    <row r="73" spans="1:13" x14ac:dyDescent="0.2">
      <c r="A73" s="84" t="s">
        <v>1182</v>
      </c>
      <c r="B73" s="84" t="s">
        <v>1208</v>
      </c>
      <c r="C73" s="85">
        <v>0</v>
      </c>
      <c r="D73" s="86">
        <v>0</v>
      </c>
      <c r="E73" s="85">
        <v>280.2008966658845</v>
      </c>
      <c r="K73" s="7" t="s">
        <v>1254</v>
      </c>
      <c r="L73" s="85">
        <v>280.2008966658845</v>
      </c>
      <c r="M73" s="32">
        <f t="shared" si="0"/>
        <v>0</v>
      </c>
    </row>
    <row r="74" spans="1:13" x14ac:dyDescent="0.2">
      <c r="A74" s="84" t="s">
        <v>1209</v>
      </c>
      <c r="B74" s="84" t="s">
        <v>1210</v>
      </c>
      <c r="C74" s="85">
        <v>0</v>
      </c>
      <c r="D74" s="86">
        <v>0</v>
      </c>
      <c r="E74" s="85">
        <v>7863.8510520922628</v>
      </c>
      <c r="K74" s="7" t="s">
        <v>1254</v>
      </c>
      <c r="L74" s="85">
        <v>7863.8510520922628</v>
      </c>
      <c r="M74" s="32">
        <f t="shared" si="0"/>
        <v>0</v>
      </c>
    </row>
    <row r="75" spans="1:13" ht="22.5" x14ac:dyDescent="0.2">
      <c r="A75" s="84" t="s">
        <v>1183</v>
      </c>
      <c r="B75" s="87" t="s">
        <v>1211</v>
      </c>
      <c r="C75" s="85">
        <v>0</v>
      </c>
      <c r="D75" s="86">
        <v>0</v>
      </c>
      <c r="E75" s="85">
        <v>16319.108903949174</v>
      </c>
      <c r="K75" s="7" t="s">
        <v>1254</v>
      </c>
      <c r="L75" s="85">
        <v>16319.108903949174</v>
      </c>
      <c r="M75" s="32">
        <f t="shared" si="0"/>
        <v>0</v>
      </c>
    </row>
    <row r="76" spans="1:13" ht="15" x14ac:dyDescent="0.25">
      <c r="A76" s="60"/>
    </row>
    <row r="77" spans="1:13" x14ac:dyDescent="0.2">
      <c r="A77" s="53" t="s">
        <v>1178</v>
      </c>
      <c r="M77" s="32">
        <f>SUM(M58:M76)</f>
        <v>16.417045512991649</v>
      </c>
    </row>
    <row r="78" spans="1:13" x14ac:dyDescent="0.2">
      <c r="A78" s="53" t="s">
        <v>1149</v>
      </c>
    </row>
    <row r="80" spans="1:13" ht="24.75" customHeight="1" x14ac:dyDescent="0.25">
      <c r="A80" s="104" t="s">
        <v>1212</v>
      </c>
      <c r="B80" s="105"/>
      <c r="C80" s="105"/>
      <c r="D80" s="105"/>
      <c r="E80" s="105"/>
      <c r="F80" s="105"/>
      <c r="G80" s="105"/>
    </row>
    <row r="82" spans="1:7" x14ac:dyDescent="0.2">
      <c r="A82" s="14" t="s">
        <v>1213</v>
      </c>
    </row>
    <row r="83" spans="1:7" x14ac:dyDescent="0.2">
      <c r="A83" s="50" t="s">
        <v>1000</v>
      </c>
    </row>
    <row r="85" spans="1:7" ht="69.75" customHeight="1" x14ac:dyDescent="0.25">
      <c r="A85" s="104" t="s">
        <v>1214</v>
      </c>
      <c r="B85" s="105"/>
      <c r="C85" s="105"/>
      <c r="D85" s="105"/>
      <c r="E85" s="105"/>
      <c r="F85" s="105"/>
      <c r="G85" s="105"/>
    </row>
    <row r="86" spans="1:7" ht="47.25" customHeight="1" x14ac:dyDescent="0.25">
      <c r="A86" s="104" t="s">
        <v>1215</v>
      </c>
      <c r="B86" s="105"/>
      <c r="C86" s="105"/>
      <c r="D86" s="105"/>
      <c r="E86" s="105"/>
      <c r="F86" s="105"/>
      <c r="G86" s="105"/>
    </row>
    <row r="87" spans="1:7" x14ac:dyDescent="0.2">
      <c r="A87" s="50" t="s">
        <v>1077</v>
      </c>
    </row>
    <row r="89" spans="1:7" ht="27" customHeight="1" x14ac:dyDescent="0.25">
      <c r="A89" s="104" t="s">
        <v>1216</v>
      </c>
      <c r="B89" s="105"/>
      <c r="C89" s="105"/>
      <c r="D89" s="105"/>
      <c r="E89" s="105"/>
      <c r="F89" s="105"/>
      <c r="G89" s="105"/>
    </row>
    <row r="91" spans="1:7" x14ac:dyDescent="0.2">
      <c r="A91" s="14" t="s">
        <v>1217</v>
      </c>
    </row>
    <row r="92" spans="1:7" x14ac:dyDescent="0.2">
      <c r="A92" s="14"/>
    </row>
    <row r="93" spans="1:7" x14ac:dyDescent="0.2">
      <c r="A93" s="51" t="s">
        <v>775</v>
      </c>
    </row>
    <row r="94" spans="1:7" x14ac:dyDescent="0.2">
      <c r="A94" s="52"/>
    </row>
    <row r="95" spans="1:7" x14ac:dyDescent="0.2">
      <c r="A95" s="53"/>
    </row>
    <row r="96" spans="1:7"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1" t="s">
        <v>1249</v>
      </c>
    </row>
    <row r="108" spans="1:1" x14ac:dyDescent="0.2">
      <c r="A108" s="53"/>
    </row>
    <row r="109" spans="1:1" x14ac:dyDescent="0.2">
      <c r="A109" s="51" t="s">
        <v>776</v>
      </c>
    </row>
    <row r="110" spans="1:1" x14ac:dyDescent="0.2">
      <c r="A110" s="53"/>
    </row>
    <row r="111" spans="1:1" x14ac:dyDescent="0.2">
      <c r="A111" s="53"/>
    </row>
    <row r="112" spans="1:1" x14ac:dyDescent="0.2">
      <c r="A112" s="53"/>
    </row>
    <row r="113" spans="1:7" x14ac:dyDescent="0.2">
      <c r="A113" s="53"/>
    </row>
    <row r="114" spans="1:7" x14ac:dyDescent="0.2">
      <c r="A114" s="53"/>
    </row>
    <row r="115" spans="1:7" x14ac:dyDescent="0.2">
      <c r="A115" s="53"/>
    </row>
    <row r="116" spans="1:7" x14ac:dyDescent="0.2">
      <c r="A116" s="53"/>
    </row>
    <row r="117" spans="1:7" x14ac:dyDescent="0.2">
      <c r="A117" s="53"/>
    </row>
    <row r="118" spans="1:7" x14ac:dyDescent="0.2">
      <c r="A118" s="53"/>
    </row>
    <row r="119" spans="1:7" x14ac:dyDescent="0.2">
      <c r="A119" s="53"/>
    </row>
    <row r="120" spans="1:7" x14ac:dyDescent="0.2">
      <c r="A120" s="53"/>
    </row>
    <row r="121" spans="1:7" x14ac:dyDescent="0.2">
      <c r="A121" s="53"/>
    </row>
    <row r="122" spans="1:7" x14ac:dyDescent="0.2">
      <c r="A122" s="52"/>
    </row>
    <row r="124" spans="1:7" x14ac:dyDescent="0.2">
      <c r="A124" s="14" t="s">
        <v>809</v>
      </c>
    </row>
    <row r="126" spans="1:7" s="1" customFormat="1" ht="15" x14ac:dyDescent="0.2">
      <c r="A126" s="97" t="s">
        <v>1114</v>
      </c>
      <c r="B126" s="98"/>
      <c r="C126" s="98"/>
      <c r="D126" s="98"/>
      <c r="E126" s="98"/>
      <c r="F126" s="98"/>
      <c r="G126" s="98"/>
    </row>
    <row r="127" spans="1:7" x14ac:dyDescent="0.2">
      <c r="A127" s="14" t="s">
        <v>7</v>
      </c>
    </row>
    <row r="128" spans="1:7" s="1" customFormat="1" ht="33.75" x14ac:dyDescent="0.2">
      <c r="A128" s="6" t="s">
        <v>2</v>
      </c>
      <c r="B128" s="6" t="s">
        <v>0</v>
      </c>
      <c r="C128" s="13" t="s">
        <v>32</v>
      </c>
      <c r="D128" s="13" t="s">
        <v>1</v>
      </c>
      <c r="E128" s="54" t="s">
        <v>6</v>
      </c>
      <c r="F128" s="12" t="s">
        <v>3</v>
      </c>
      <c r="G128" s="12" t="s">
        <v>5</v>
      </c>
    </row>
    <row r="129" spans="1:8" x14ac:dyDescent="0.2">
      <c r="A129" s="16" t="s">
        <v>24</v>
      </c>
      <c r="B129" s="17"/>
      <c r="C129" s="17"/>
      <c r="D129" s="17"/>
      <c r="E129" s="18"/>
      <c r="F129" s="19"/>
      <c r="G129" s="18"/>
    </row>
    <row r="130" spans="1:8" x14ac:dyDescent="0.2">
      <c r="A130" s="20" t="s">
        <v>25</v>
      </c>
      <c r="B130" s="21"/>
      <c r="C130" s="21"/>
      <c r="D130" s="21"/>
      <c r="E130" s="22"/>
      <c r="F130" s="23"/>
      <c r="G130" s="22"/>
    </row>
    <row r="131" spans="1:8" x14ac:dyDescent="0.2">
      <c r="A131" s="21" t="s">
        <v>1083</v>
      </c>
      <c r="B131" s="21" t="s">
        <v>1084</v>
      </c>
      <c r="C131" s="21" t="s">
        <v>1085</v>
      </c>
      <c r="D131" s="24">
        <v>5230</v>
      </c>
      <c r="E131" s="22">
        <v>15512.860616399999</v>
      </c>
      <c r="F131" s="23">
        <v>99.999999484943501</v>
      </c>
      <c r="G131" s="22">
        <v>4.165</v>
      </c>
    </row>
    <row r="132" spans="1:8" x14ac:dyDescent="0.2">
      <c r="A132" s="20" t="s">
        <v>26</v>
      </c>
      <c r="B132" s="20"/>
      <c r="C132" s="20"/>
      <c r="D132" s="20"/>
      <c r="E132" s="25">
        <f>SUM(E130:E131)</f>
        <v>15512.860616399999</v>
      </c>
      <c r="F132" s="26">
        <f>SUM(F130:F131)</f>
        <v>99.999999484943501</v>
      </c>
      <c r="G132" s="25"/>
      <c r="H132" s="14"/>
    </row>
    <row r="133" spans="1:8" x14ac:dyDescent="0.2">
      <c r="A133" s="21"/>
      <c r="B133" s="21"/>
      <c r="C133" s="21"/>
      <c r="D133" s="21"/>
      <c r="E133" s="22"/>
      <c r="F133" s="23"/>
      <c r="G133" s="22"/>
    </row>
    <row r="134" spans="1:8" x14ac:dyDescent="0.2">
      <c r="A134" s="20" t="s">
        <v>29</v>
      </c>
      <c r="B134" s="20"/>
      <c r="C134" s="20"/>
      <c r="D134" s="20"/>
      <c r="E134" s="25">
        <f>E132</f>
        <v>15512.860616399999</v>
      </c>
      <c r="F134" s="26">
        <f>F132</f>
        <v>99.999999484943501</v>
      </c>
      <c r="G134" s="25"/>
      <c r="H134" s="14"/>
    </row>
    <row r="135" spans="1:8" x14ac:dyDescent="0.2">
      <c r="A135" s="20"/>
      <c r="B135" s="20"/>
      <c r="C135" s="20"/>
      <c r="D135" s="20"/>
      <c r="E135" s="25"/>
      <c r="F135" s="26"/>
      <c r="G135" s="25"/>
      <c r="H135" s="14"/>
    </row>
    <row r="136" spans="1:8" x14ac:dyDescent="0.2">
      <c r="A136" s="20" t="s">
        <v>31</v>
      </c>
      <c r="B136" s="20"/>
      <c r="C136" s="20"/>
      <c r="D136" s="20"/>
      <c r="E136" s="63">
        <v>0</v>
      </c>
      <c r="F136" s="63">
        <v>0</v>
      </c>
      <c r="G136" s="25"/>
      <c r="H136" s="14"/>
    </row>
    <row r="137" spans="1:8" x14ac:dyDescent="0.2">
      <c r="A137" s="20"/>
      <c r="B137" s="20"/>
      <c r="C137" s="20"/>
      <c r="D137" s="20"/>
      <c r="E137" s="25"/>
      <c r="F137" s="26"/>
      <c r="G137" s="25"/>
      <c r="H137" s="14"/>
    </row>
    <row r="138" spans="1:8" x14ac:dyDescent="0.2">
      <c r="A138" s="27" t="s">
        <v>30</v>
      </c>
      <c r="B138" s="27"/>
      <c r="C138" s="27"/>
      <c r="D138" s="27"/>
      <c r="E138" s="28">
        <v>15512.8606963</v>
      </c>
      <c r="F138" s="29">
        <v>100</v>
      </c>
      <c r="G138" s="28"/>
      <c r="H138" s="14"/>
    </row>
    <row r="140" spans="1:8" x14ac:dyDescent="0.2">
      <c r="A140" s="14" t="s">
        <v>33</v>
      </c>
    </row>
    <row r="141" spans="1:8" x14ac:dyDescent="0.2">
      <c r="A141" s="51" t="s">
        <v>1086</v>
      </c>
    </row>
    <row r="142" spans="1:8" x14ac:dyDescent="0.2">
      <c r="A142" s="111" t="s">
        <v>1087</v>
      </c>
      <c r="B142" s="111"/>
      <c r="C142" s="111"/>
      <c r="D142" s="111"/>
      <c r="E142" s="111"/>
      <c r="F142" s="111"/>
      <c r="G142" s="111"/>
    </row>
    <row r="144" spans="1:8" x14ac:dyDescent="0.2">
      <c r="A144" s="14" t="s">
        <v>34</v>
      </c>
    </row>
    <row r="145" spans="1:4" x14ac:dyDescent="0.2">
      <c r="A145" s="14" t="s">
        <v>35</v>
      </c>
    </row>
    <row r="146" spans="1:4" x14ac:dyDescent="0.2">
      <c r="A146" s="14" t="s">
        <v>36</v>
      </c>
      <c r="B146" s="14"/>
      <c r="C146" s="30" t="s">
        <v>38</v>
      </c>
      <c r="D146" s="14" t="s">
        <v>37</v>
      </c>
    </row>
    <row r="147" spans="1:4" x14ac:dyDescent="0.2">
      <c r="A147" s="7" t="s">
        <v>923</v>
      </c>
      <c r="C147" s="31">
        <v>86.839399999999998</v>
      </c>
      <c r="D147" s="31">
        <v>93.377399999999994</v>
      </c>
    </row>
    <row r="148" spans="1:4" x14ac:dyDescent="0.2">
      <c r="A148" s="7" t="s">
        <v>1108</v>
      </c>
      <c r="C148" s="31">
        <v>22.294799999999999</v>
      </c>
      <c r="D148" s="31">
        <v>23.973299999999998</v>
      </c>
    </row>
    <row r="149" spans="1:4" x14ac:dyDescent="0.2">
      <c r="A149" s="7" t="s">
        <v>925</v>
      </c>
      <c r="C149" s="31">
        <v>24.863399999999999</v>
      </c>
      <c r="D149" s="31">
        <v>26.735299999999999</v>
      </c>
    </row>
    <row r="150" spans="1:4" x14ac:dyDescent="0.2">
      <c r="A150" s="7" t="s">
        <v>926</v>
      </c>
      <c r="C150" s="31">
        <v>25.718800000000002</v>
      </c>
      <c r="D150" s="31">
        <v>27.655100000000001</v>
      </c>
    </row>
    <row r="151" spans="1:4" x14ac:dyDescent="0.2">
      <c r="A151" s="7" t="s">
        <v>1109</v>
      </c>
      <c r="C151" s="31">
        <v>71.873599999999996</v>
      </c>
      <c r="D151" s="31">
        <v>77.284800000000004</v>
      </c>
    </row>
    <row r="152" spans="1:4" x14ac:dyDescent="0.2">
      <c r="A152" s="7" t="s">
        <v>927</v>
      </c>
      <c r="C152" s="31">
        <v>91.713999999999999</v>
      </c>
      <c r="D152" s="31">
        <v>98.619</v>
      </c>
    </row>
    <row r="153" spans="1:4" x14ac:dyDescent="0.2">
      <c r="A153" s="7" t="s">
        <v>1110</v>
      </c>
      <c r="C153" s="31">
        <v>22.373799999999999</v>
      </c>
      <c r="D153" s="31">
        <v>24.058199999999999</v>
      </c>
    </row>
    <row r="154" spans="1:4" x14ac:dyDescent="0.2">
      <c r="A154" s="7" t="s">
        <v>929</v>
      </c>
      <c r="C154" s="31">
        <v>26.6416</v>
      </c>
      <c r="D154" s="31">
        <v>28.647400000000001</v>
      </c>
    </row>
    <row r="155" spans="1:4" x14ac:dyDescent="0.2">
      <c r="A155" s="7" t="s">
        <v>930</v>
      </c>
      <c r="C155" s="31">
        <v>27.626300000000001</v>
      </c>
      <c r="D155" s="31">
        <v>29.706299999999999</v>
      </c>
    </row>
    <row r="157" spans="1:4" x14ac:dyDescent="0.2">
      <c r="A157" s="7" t="s">
        <v>39</v>
      </c>
    </row>
    <row r="159" spans="1:4" x14ac:dyDescent="0.2">
      <c r="A159" s="14" t="s">
        <v>1142</v>
      </c>
      <c r="D159" s="30" t="s">
        <v>41</v>
      </c>
    </row>
    <row r="160" spans="1:4" x14ac:dyDescent="0.2">
      <c r="A160" s="7" t="s">
        <v>803</v>
      </c>
    </row>
    <row r="161" spans="1:8" x14ac:dyDescent="0.2">
      <c r="A161" s="50" t="s">
        <v>804</v>
      </c>
    </row>
    <row r="163" spans="1:8" s="1" customFormat="1" ht="15" x14ac:dyDescent="0.2">
      <c r="A163" s="97" t="s">
        <v>1115</v>
      </c>
      <c r="B163" s="98"/>
      <c r="C163" s="98"/>
      <c r="D163" s="98"/>
      <c r="E163" s="98"/>
      <c r="F163" s="98"/>
      <c r="G163" s="98"/>
    </row>
    <row r="164" spans="1:8" x14ac:dyDescent="0.2">
      <c r="A164" s="14" t="s">
        <v>7</v>
      </c>
    </row>
    <row r="165" spans="1:8" s="1" customFormat="1" ht="33.75" x14ac:dyDescent="0.2">
      <c r="A165" s="6" t="s">
        <v>2</v>
      </c>
      <c r="B165" s="6" t="s">
        <v>0</v>
      </c>
      <c r="C165" s="13" t="s">
        <v>32</v>
      </c>
      <c r="D165" s="13" t="s">
        <v>1</v>
      </c>
      <c r="E165" s="54" t="s">
        <v>6</v>
      </c>
      <c r="F165" s="12" t="s">
        <v>3</v>
      </c>
      <c r="G165" s="12" t="s">
        <v>5</v>
      </c>
    </row>
    <row r="166" spans="1:8" x14ac:dyDescent="0.2">
      <c r="A166" s="16" t="s">
        <v>24</v>
      </c>
      <c r="B166" s="17"/>
      <c r="C166" s="17"/>
      <c r="D166" s="17"/>
      <c r="E166" s="18"/>
      <c r="F166" s="19"/>
      <c r="G166" s="18"/>
    </row>
    <row r="167" spans="1:8" x14ac:dyDescent="0.2">
      <c r="A167" s="20" t="s">
        <v>25</v>
      </c>
      <c r="B167" s="21"/>
      <c r="C167" s="21"/>
      <c r="D167" s="21"/>
      <c r="E167" s="22"/>
      <c r="F167" s="23"/>
      <c r="G167" s="22"/>
    </row>
    <row r="168" spans="1:8" ht="22.5" x14ac:dyDescent="0.2">
      <c r="A168" s="21" t="s">
        <v>1089</v>
      </c>
      <c r="B168" s="21" t="s">
        <v>1090</v>
      </c>
      <c r="C168" s="56" t="s">
        <v>1091</v>
      </c>
      <c r="D168" s="24">
        <v>3523</v>
      </c>
      <c r="E168" s="22">
        <v>0</v>
      </c>
      <c r="F168" s="23">
        <v>100</v>
      </c>
      <c r="G168" s="22">
        <v>0</v>
      </c>
    </row>
    <row r="169" spans="1:8" x14ac:dyDescent="0.2">
      <c r="A169" s="20" t="s">
        <v>26</v>
      </c>
      <c r="B169" s="20"/>
      <c r="C169" s="20"/>
      <c r="D169" s="20"/>
      <c r="E169" s="25">
        <v>0</v>
      </c>
      <c r="F169" s="26">
        <v>100</v>
      </c>
      <c r="G169" s="25"/>
      <c r="H169" s="14"/>
    </row>
    <row r="170" spans="1:8" x14ac:dyDescent="0.2">
      <c r="A170" s="21"/>
      <c r="B170" s="21"/>
      <c r="C170" s="21"/>
      <c r="D170" s="21"/>
      <c r="E170" s="22"/>
      <c r="F170" s="23"/>
      <c r="G170" s="22"/>
    </row>
    <row r="171" spans="1:8" x14ac:dyDescent="0.2">
      <c r="A171" s="20" t="s">
        <v>29</v>
      </c>
      <c r="B171" s="20"/>
      <c r="C171" s="20"/>
      <c r="D171" s="20"/>
      <c r="E171" s="25">
        <v>0</v>
      </c>
      <c r="F171" s="26">
        <v>100</v>
      </c>
      <c r="G171" s="25"/>
      <c r="H171" s="14"/>
    </row>
    <row r="172" spans="1:8" x14ac:dyDescent="0.2">
      <c r="A172" s="20"/>
      <c r="B172" s="20"/>
      <c r="C172" s="20"/>
      <c r="D172" s="20"/>
      <c r="E172" s="25"/>
      <c r="F172" s="26"/>
      <c r="G172" s="25"/>
      <c r="H172" s="14"/>
    </row>
    <row r="173" spans="1:8" x14ac:dyDescent="0.2">
      <c r="A173" s="20" t="s">
        <v>31</v>
      </c>
      <c r="B173" s="20"/>
      <c r="C173" s="20"/>
      <c r="D173" s="20"/>
      <c r="E173" s="63">
        <v>0</v>
      </c>
      <c r="F173" s="63">
        <v>0</v>
      </c>
      <c r="G173" s="25"/>
      <c r="H173" s="14"/>
    </row>
    <row r="174" spans="1:8" x14ac:dyDescent="0.2">
      <c r="A174" s="20"/>
      <c r="B174" s="20"/>
      <c r="C174" s="20"/>
      <c r="D174" s="20"/>
      <c r="E174" s="25"/>
      <c r="F174" s="26"/>
      <c r="G174" s="25"/>
      <c r="H174" s="14"/>
    </row>
    <row r="175" spans="1:8" x14ac:dyDescent="0.2">
      <c r="A175" s="27" t="s">
        <v>30</v>
      </c>
      <c r="B175" s="27"/>
      <c r="C175" s="27"/>
      <c r="D175" s="27"/>
      <c r="E175" s="28">
        <v>8.9999999999999996E-7</v>
      </c>
      <c r="F175" s="29">
        <v>100</v>
      </c>
      <c r="G175" s="28"/>
      <c r="H175" s="14"/>
    </row>
    <row r="177" spans="1:7" x14ac:dyDescent="0.2">
      <c r="A177" s="14" t="s">
        <v>33</v>
      </c>
    </row>
    <row r="178" spans="1:7" x14ac:dyDescent="0.2">
      <c r="A178" s="51" t="s">
        <v>1086</v>
      </c>
    </row>
    <row r="179" spans="1:7" ht="24.75" customHeight="1" x14ac:dyDescent="0.25">
      <c r="A179" s="101" t="s">
        <v>1092</v>
      </c>
      <c r="B179" s="102"/>
      <c r="C179" s="102"/>
      <c r="D179" s="102"/>
      <c r="E179" s="102"/>
      <c r="F179" s="102"/>
      <c r="G179" s="102"/>
    </row>
    <row r="180" spans="1:7" ht="15" customHeight="1" x14ac:dyDescent="0.2"/>
    <row r="181" spans="1:7" x14ac:dyDescent="0.2">
      <c r="A181" s="14" t="s">
        <v>34</v>
      </c>
    </row>
    <row r="182" spans="1:7" x14ac:dyDescent="0.2">
      <c r="A182" s="14" t="s">
        <v>35</v>
      </c>
    </row>
    <row r="183" spans="1:7" x14ac:dyDescent="0.2">
      <c r="A183" s="14" t="s">
        <v>36</v>
      </c>
      <c r="B183" s="14"/>
      <c r="C183" s="30" t="s">
        <v>38</v>
      </c>
      <c r="D183" s="14" t="s">
        <v>37</v>
      </c>
    </row>
    <row r="184" spans="1:7" x14ac:dyDescent="0.2">
      <c r="A184" s="7" t="s">
        <v>923</v>
      </c>
      <c r="C184" s="31">
        <v>0</v>
      </c>
      <c r="D184" s="31">
        <v>0</v>
      </c>
    </row>
    <row r="185" spans="1:7" x14ac:dyDescent="0.2">
      <c r="A185" s="7" t="s">
        <v>1108</v>
      </c>
      <c r="C185" s="31">
        <v>0</v>
      </c>
      <c r="D185" s="31">
        <v>0</v>
      </c>
    </row>
    <row r="186" spans="1:7" x14ac:dyDescent="0.2">
      <c r="A186" s="7" t="s">
        <v>925</v>
      </c>
      <c r="C186" s="31">
        <v>0</v>
      </c>
      <c r="D186" s="31">
        <v>0</v>
      </c>
    </row>
    <row r="187" spans="1:7" x14ac:dyDescent="0.2">
      <c r="A187" s="7" t="s">
        <v>926</v>
      </c>
      <c r="C187" s="31">
        <v>0</v>
      </c>
      <c r="D187" s="31">
        <v>0</v>
      </c>
    </row>
    <row r="188" spans="1:7" x14ac:dyDescent="0.2">
      <c r="A188" s="7" t="s">
        <v>1109</v>
      </c>
      <c r="C188" s="31">
        <v>0</v>
      </c>
      <c r="D188" s="31">
        <v>0</v>
      </c>
    </row>
    <row r="189" spans="1:7" x14ac:dyDescent="0.2">
      <c r="A189" s="7" t="s">
        <v>927</v>
      </c>
      <c r="C189" s="31">
        <v>0</v>
      </c>
      <c r="D189" s="31">
        <v>0</v>
      </c>
    </row>
    <row r="190" spans="1:7" x14ac:dyDescent="0.2">
      <c r="A190" s="7" t="s">
        <v>1110</v>
      </c>
      <c r="C190" s="31">
        <v>0</v>
      </c>
      <c r="D190" s="31">
        <v>0</v>
      </c>
    </row>
    <row r="191" spans="1:7" x14ac:dyDescent="0.2">
      <c r="A191" s="7" t="s">
        <v>929</v>
      </c>
      <c r="C191" s="31">
        <v>0</v>
      </c>
      <c r="D191" s="31">
        <v>0</v>
      </c>
    </row>
    <row r="192" spans="1:7" x14ac:dyDescent="0.2">
      <c r="A192" s="7" t="s">
        <v>930</v>
      </c>
      <c r="C192" s="31">
        <v>0</v>
      </c>
      <c r="D192" s="31">
        <v>0</v>
      </c>
    </row>
    <row r="194" spans="1:4" x14ac:dyDescent="0.2">
      <c r="A194" s="7" t="s">
        <v>39</v>
      </c>
    </row>
    <row r="196" spans="1:4" x14ac:dyDescent="0.2">
      <c r="A196" s="14" t="s">
        <v>1142</v>
      </c>
      <c r="D196" s="30" t="s">
        <v>41</v>
      </c>
    </row>
    <row r="197" spans="1:4" x14ac:dyDescent="0.2">
      <c r="A197" s="7" t="s">
        <v>803</v>
      </c>
    </row>
    <row r="198" spans="1:4" x14ac:dyDescent="0.2">
      <c r="A198" s="50" t="s">
        <v>804</v>
      </c>
    </row>
  </sheetData>
  <mergeCells count="10">
    <mergeCell ref="A126:G126"/>
    <mergeCell ref="A142:G142"/>
    <mergeCell ref="A163:G163"/>
    <mergeCell ref="A179:G179"/>
    <mergeCell ref="A1:G1"/>
    <mergeCell ref="A28:G28"/>
    <mergeCell ref="A80:G80"/>
    <mergeCell ref="A85:G85"/>
    <mergeCell ref="A86:G86"/>
    <mergeCell ref="A89:G89"/>
  </mergeCells>
  <conditionalFormatting sqref="F2:F3 F5:F12 F29:F52 F90:F125 F127 F129:F135 F143:F162 F164 F180:F65587 F79">
    <cfRule type="cellIs" dxfId="16" priority="7" stopIfTrue="1" operator="between">
      <formula>0.009</formula>
      <formula>-0.009</formula>
    </cfRule>
  </conditionalFormatting>
  <conditionalFormatting sqref="F15:F27">
    <cfRule type="cellIs" dxfId="15" priority="6" stopIfTrue="1" operator="between">
      <formula>0.009</formula>
      <formula>-0.009</formula>
    </cfRule>
  </conditionalFormatting>
  <conditionalFormatting sqref="F81:F84 F87:F88">
    <cfRule type="cellIs" dxfId="14" priority="5" stopIfTrue="1" operator="between">
      <formula>0.009</formula>
      <formula>-0.009</formula>
    </cfRule>
  </conditionalFormatting>
  <conditionalFormatting sqref="F137:F141">
    <cfRule type="cellIs" dxfId="13" priority="4" stopIfTrue="1" operator="between">
      <formula>0.009</formula>
      <formula>-0.009</formula>
    </cfRule>
  </conditionalFormatting>
  <conditionalFormatting sqref="F166:F172">
    <cfRule type="cellIs" dxfId="12" priority="3" stopIfTrue="1" operator="between">
      <formula>0.009</formula>
      <formula>-0.009</formula>
    </cfRule>
  </conditionalFormatting>
  <conditionalFormatting sqref="F174:F178">
    <cfRule type="cellIs" dxfId="11" priority="2" stopIfTrue="1" operator="between">
      <formula>0.009</formula>
      <formula>-0.009</formula>
    </cfRule>
  </conditionalFormatting>
  <conditionalFormatting sqref="F53:F78">
    <cfRule type="cellIs" dxfId="10" priority="1" stopIfTrue="1" operator="between">
      <formula>0.009</formula>
      <formula>-0.009</formula>
    </cfRule>
  </conditionalFormatting>
  <hyperlinks>
    <hyperlink ref="A51" r:id="rId1" tooltip="https://www.franklintempletonindia.com/investor/reports" xr:uid="{00000000-0004-0000-2000-000000000000}"/>
    <hyperlink ref="A83" r:id="rId2" tooltip="https://www.franklintempletonindia.com/download/en-in/latest%20updates/189ea834-ae3f-48eb-9d73-a9cc9cd9317e/franklin-templeton-update-on-reliance-broadcast-july-23-2020-kcg9m1gq-en-in.pdf" xr:uid="{00000000-0004-0000-2000-000001000000}"/>
    <hyperlink ref="A87" r:id="rId3" tooltip="https://www.franklintempletonindia.com/download/en-in/valuation-policy/a0e293eb-f28b-4edc-9535-c7d9e7321ddc/fair_valuation_reliance_big_reliance_infra_november_4_2020-kgox4tdb-en-in.pdf" xr:uid="{00000000-0004-0000-2000-000002000000}"/>
    <hyperlink ref="A161" r:id="rId4" tooltip="https://www.franklintempletonindia.com/investor/reports" xr:uid="{00000000-0004-0000-2000-000003000000}"/>
    <hyperlink ref="A198" r:id="rId5" tooltip="https://www.franklintempletonindia.com/investor/reports" xr:uid="{00000000-0004-0000-2000-000004000000}"/>
  </hyperlinks>
  <pageMargins left="0.7" right="0.7" top="0.75" bottom="0.75" header="0.3" footer="0.3"/>
  <pageSetup paperSize="9" scale="43" orientation="portrait" r:id="rId6"/>
  <headerFooter>
    <oddFooter>&amp;C&amp;1#&amp;"Calibri"&amp;10&amp;K000000PUBLIC</oddFooter>
    <evenFooter>&amp;LPUBLIC</evenFooter>
    <firstFooter>&amp;LPUBLIC</firstFooter>
  </headerFooter>
  <rowBreaks count="1" manualBreakCount="1">
    <brk id="124" max="7" man="1"/>
  </rowBreaks>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view="pageBreakPreview"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2.7109375" style="10" customWidth="1"/>
    <col min="6" max="6" width="13.5703125" style="11" bestFit="1" customWidth="1"/>
    <col min="7" max="7" width="14.28515625" style="10" customWidth="1"/>
    <col min="8" max="16384" width="9.28515625" style="7"/>
  </cols>
  <sheetData>
    <row r="1" spans="1:9" s="1" customFormat="1" ht="15" customHeight="1" x14ac:dyDescent="0.2">
      <c r="A1" s="97" t="s">
        <v>1116</v>
      </c>
      <c r="B1" s="98"/>
      <c r="C1" s="98"/>
      <c r="D1" s="98"/>
      <c r="E1" s="98"/>
      <c r="F1" s="98"/>
      <c r="G1" s="98"/>
    </row>
    <row r="2" spans="1:9" s="1" customFormat="1" ht="12" x14ac:dyDescent="0.2">
      <c r="A2" s="33" t="s">
        <v>1049</v>
      </c>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ht="15" customHeight="1" x14ac:dyDescent="0.2">
      <c r="A5" s="112" t="s">
        <v>1117</v>
      </c>
      <c r="B5" s="113"/>
      <c r="C5" s="113"/>
      <c r="D5" s="113"/>
      <c r="E5" s="113"/>
      <c r="F5" s="113"/>
      <c r="G5" s="114"/>
      <c r="H5" s="14"/>
      <c r="I5" s="14"/>
    </row>
    <row r="7" spans="1:9" x14ac:dyDescent="0.2">
      <c r="A7" s="14" t="s">
        <v>34</v>
      </c>
    </row>
    <row r="8" spans="1:9" x14ac:dyDescent="0.2">
      <c r="A8" s="14" t="s">
        <v>35</v>
      </c>
    </row>
    <row r="9" spans="1:9" s="10" customFormat="1" x14ac:dyDescent="0.2">
      <c r="A9" s="14" t="s">
        <v>36</v>
      </c>
      <c r="B9" s="14"/>
      <c r="C9" s="30" t="s">
        <v>38</v>
      </c>
      <c r="D9" s="14" t="s">
        <v>1072</v>
      </c>
      <c r="F9" s="11"/>
      <c r="H9" s="7"/>
      <c r="I9" s="7"/>
    </row>
    <row r="10" spans="1:9" s="10" customFormat="1" x14ac:dyDescent="0.2">
      <c r="A10" s="7" t="s">
        <v>1218</v>
      </c>
      <c r="B10" s="7"/>
      <c r="C10" s="62" t="s">
        <v>1073</v>
      </c>
      <c r="D10" s="65">
        <v>32.926200000000001</v>
      </c>
      <c r="F10" s="11"/>
      <c r="H10" s="7"/>
      <c r="I10" s="7"/>
    </row>
    <row r="11" spans="1:9" s="10" customFormat="1" x14ac:dyDescent="0.2">
      <c r="A11" s="7" t="s">
        <v>1219</v>
      </c>
      <c r="B11" s="7"/>
      <c r="C11" s="62" t="s">
        <v>1073</v>
      </c>
      <c r="D11" s="65">
        <v>12.4137</v>
      </c>
      <c r="F11" s="11"/>
      <c r="H11" s="7"/>
      <c r="I11" s="7"/>
    </row>
    <row r="12" spans="1:9" s="10" customFormat="1" x14ac:dyDescent="0.2">
      <c r="A12" s="7" t="s">
        <v>1220</v>
      </c>
      <c r="B12" s="7"/>
      <c r="C12" s="62" t="s">
        <v>1073</v>
      </c>
      <c r="D12" s="65">
        <v>12.516299999999999</v>
      </c>
      <c r="F12" s="11"/>
      <c r="H12" s="7"/>
      <c r="I12" s="7"/>
    </row>
    <row r="13" spans="1:9" s="10" customFormat="1" x14ac:dyDescent="0.2">
      <c r="A13" s="7" t="s">
        <v>1221</v>
      </c>
      <c r="B13" s="7"/>
      <c r="C13" s="62" t="s">
        <v>1073</v>
      </c>
      <c r="D13" s="65">
        <v>33.775700000000001</v>
      </c>
      <c r="F13" s="11"/>
      <c r="H13" s="7"/>
      <c r="I13" s="7"/>
    </row>
    <row r="14" spans="1:9" s="10" customFormat="1" x14ac:dyDescent="0.2">
      <c r="A14" s="7" t="s">
        <v>1222</v>
      </c>
      <c r="B14" s="7"/>
      <c r="C14" s="62" t="s">
        <v>1073</v>
      </c>
      <c r="D14" s="65">
        <v>12.37</v>
      </c>
      <c r="F14" s="11"/>
      <c r="H14" s="7"/>
      <c r="I14" s="7"/>
    </row>
    <row r="15" spans="1:9" s="10" customFormat="1" x14ac:dyDescent="0.2">
      <c r="A15" s="7" t="s">
        <v>865</v>
      </c>
      <c r="B15" s="7"/>
      <c r="C15" s="62" t="s">
        <v>1073</v>
      </c>
      <c r="D15" s="65">
        <v>34.9131</v>
      </c>
      <c r="F15" s="11"/>
      <c r="H15" s="7"/>
      <c r="I15" s="7"/>
    </row>
    <row r="16" spans="1:9" s="10" customFormat="1" x14ac:dyDescent="0.2">
      <c r="A16" s="7" t="s">
        <v>1118</v>
      </c>
      <c r="B16" s="7"/>
      <c r="C16" s="62" t="s">
        <v>1073</v>
      </c>
      <c r="D16" s="65">
        <v>12.4788</v>
      </c>
      <c r="F16" s="11"/>
      <c r="H16" s="7"/>
      <c r="I16" s="7"/>
    </row>
    <row r="17" spans="1:9" s="10" customFormat="1" x14ac:dyDescent="0.2">
      <c r="A17" s="7" t="s">
        <v>867</v>
      </c>
      <c r="B17" s="7"/>
      <c r="C17" s="62" t="s">
        <v>1073</v>
      </c>
      <c r="D17" s="65">
        <v>12.511100000000001</v>
      </c>
      <c r="F17" s="11"/>
      <c r="H17" s="7"/>
      <c r="I17" s="7"/>
    </row>
    <row r="18" spans="1:9" s="10" customFormat="1" x14ac:dyDescent="0.2">
      <c r="A18" s="7" t="s">
        <v>1119</v>
      </c>
      <c r="B18" s="7"/>
      <c r="C18" s="62" t="s">
        <v>1073</v>
      </c>
      <c r="D18" s="65">
        <v>34.235500000000002</v>
      </c>
      <c r="F18" s="11"/>
      <c r="H18" s="7"/>
      <c r="I18" s="7"/>
    </row>
    <row r="19" spans="1:9" s="10" customFormat="1" x14ac:dyDescent="0.2">
      <c r="A19" s="7" t="s">
        <v>1120</v>
      </c>
      <c r="B19" s="7"/>
      <c r="C19" s="62" t="s">
        <v>1073</v>
      </c>
      <c r="D19" s="65">
        <v>12.151199999999999</v>
      </c>
      <c r="F19" s="11"/>
      <c r="H19" s="7"/>
      <c r="I19" s="7"/>
    </row>
    <row r="20" spans="1:9" s="10" customFormat="1" x14ac:dyDescent="0.2">
      <c r="A20" s="7" t="s">
        <v>1121</v>
      </c>
      <c r="B20" s="7"/>
      <c r="C20" s="62" t="s">
        <v>1073</v>
      </c>
      <c r="D20" s="65">
        <v>12.196</v>
      </c>
      <c r="F20" s="11"/>
      <c r="H20" s="7"/>
      <c r="I20" s="7"/>
    </row>
    <row r="22" spans="1:9" s="10" customFormat="1" x14ac:dyDescent="0.2">
      <c r="A22" s="7" t="s">
        <v>39</v>
      </c>
      <c r="B22" s="7"/>
      <c r="C22" s="7"/>
      <c r="D22" s="7"/>
      <c r="F22" s="11"/>
      <c r="H22" s="7"/>
      <c r="I22" s="7"/>
    </row>
    <row r="23" spans="1:9" s="10" customFormat="1" x14ac:dyDescent="0.2">
      <c r="A23" s="7" t="s">
        <v>1074</v>
      </c>
      <c r="B23" s="7"/>
      <c r="C23" s="7"/>
      <c r="D23" s="7"/>
      <c r="F23" s="11"/>
      <c r="H23" s="7"/>
      <c r="I23" s="7"/>
    </row>
    <row r="24" spans="1:9" s="10" customFormat="1" x14ac:dyDescent="0.2">
      <c r="A24" s="7"/>
      <c r="B24" s="7"/>
      <c r="C24" s="7"/>
      <c r="D24" s="7"/>
      <c r="F24" s="11"/>
      <c r="H24" s="7"/>
      <c r="I24" s="7"/>
    </row>
    <row r="25" spans="1:9" s="10" customFormat="1" x14ac:dyDescent="0.2">
      <c r="A25" s="51" t="s">
        <v>1141</v>
      </c>
      <c r="B25" s="7"/>
      <c r="C25" s="7"/>
      <c r="D25" s="7"/>
      <c r="F25" s="11"/>
      <c r="H25" s="7"/>
      <c r="I25" s="7"/>
    </row>
    <row r="27" spans="1:9" s="10" customFormat="1" x14ac:dyDescent="0.2">
      <c r="A27" s="14" t="s">
        <v>40</v>
      </c>
      <c r="B27" s="7"/>
      <c r="C27" s="7"/>
      <c r="D27" s="30" t="s">
        <v>41</v>
      </c>
      <c r="F27" s="11"/>
      <c r="H27" s="7"/>
      <c r="I27" s="7"/>
    </row>
    <row r="29" spans="1:9" x14ac:dyDescent="0.2">
      <c r="A29" s="14" t="s">
        <v>875</v>
      </c>
      <c r="D29" s="62" t="s">
        <v>1073</v>
      </c>
    </row>
    <row r="30" spans="1:9" x14ac:dyDescent="0.2">
      <c r="A30" s="7" t="s">
        <v>1094</v>
      </c>
      <c r="D30" s="32"/>
    </row>
    <row r="31" spans="1:9" x14ac:dyDescent="0.2">
      <c r="D31" s="32"/>
    </row>
    <row r="32" spans="1:9" x14ac:dyDescent="0.2">
      <c r="A32" s="14" t="s">
        <v>802</v>
      </c>
      <c r="D32" s="30" t="s">
        <v>41</v>
      </c>
    </row>
    <row r="34" spans="1:7" ht="24" customHeight="1" x14ac:dyDescent="0.25">
      <c r="A34" s="104" t="s">
        <v>1122</v>
      </c>
      <c r="B34" s="105"/>
      <c r="C34" s="105"/>
      <c r="D34" s="105"/>
      <c r="E34" s="105"/>
      <c r="F34" s="105"/>
      <c r="G34" s="105"/>
    </row>
    <row r="36" spans="1:7" x14ac:dyDescent="0.2">
      <c r="A36" s="14" t="s">
        <v>777</v>
      </c>
    </row>
    <row r="37" spans="1:7" x14ac:dyDescent="0.2">
      <c r="A37" s="14"/>
    </row>
    <row r="38" spans="1:7" ht="27" customHeight="1" x14ac:dyDescent="0.25">
      <c r="A38" s="110" t="s">
        <v>1123</v>
      </c>
      <c r="B38" s="102"/>
      <c r="C38" s="102"/>
      <c r="D38" s="102"/>
      <c r="E38" s="102"/>
      <c r="F38" s="102"/>
      <c r="G38" s="102"/>
    </row>
    <row r="39" spans="1:7" x14ac:dyDescent="0.2">
      <c r="A39" s="52"/>
    </row>
    <row r="40" spans="1:7" ht="27.6" customHeight="1" x14ac:dyDescent="0.2">
      <c r="A40" s="101" t="s">
        <v>1081</v>
      </c>
      <c r="B40" s="101"/>
      <c r="C40" s="101"/>
      <c r="D40" s="101"/>
      <c r="E40" s="101"/>
      <c r="F40" s="101"/>
      <c r="G40" s="101"/>
    </row>
  </sheetData>
  <mergeCells count="5">
    <mergeCell ref="A1:G1"/>
    <mergeCell ref="A5:G5"/>
    <mergeCell ref="A34:G34"/>
    <mergeCell ref="A38:G38"/>
    <mergeCell ref="A40:G40"/>
  </mergeCells>
  <conditionalFormatting sqref="F2:F3 F6:F33 F35:F37 F39 F41:F65458">
    <cfRule type="cellIs" dxfId="9"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95"/>
  <sheetViews>
    <sheetView showGridLines="0" view="pageBreakPreview"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2.7109375" style="10" customWidth="1"/>
    <col min="6" max="6" width="13.5703125" style="11" bestFit="1" customWidth="1"/>
    <col min="7" max="7" width="14.42578125" style="10" customWidth="1"/>
    <col min="8" max="8" width="9.42578125" style="7"/>
    <col min="9" max="11" width="0" style="7" hidden="1" customWidth="1"/>
    <col min="12" max="16384" width="9.42578125" style="7"/>
  </cols>
  <sheetData>
    <row r="1" spans="1:9" s="1" customFormat="1" ht="15" customHeight="1" x14ac:dyDescent="0.2">
      <c r="A1" s="97" t="s">
        <v>1124</v>
      </c>
      <c r="B1" s="98"/>
      <c r="C1" s="98"/>
      <c r="D1" s="98"/>
      <c r="E1" s="98"/>
      <c r="F1" s="98"/>
      <c r="G1" s="98"/>
      <c r="H1" s="67"/>
    </row>
    <row r="2" spans="1:9" s="1" customFormat="1" ht="12" x14ac:dyDescent="0.2">
      <c r="A2" s="33" t="s">
        <v>1049</v>
      </c>
      <c r="E2" s="5"/>
      <c r="F2" s="9"/>
      <c r="G2" s="10"/>
    </row>
    <row r="3" spans="1:9" s="1" customFormat="1" ht="12" x14ac:dyDescent="0.2">
      <c r="A3" s="8" t="s">
        <v>7</v>
      </c>
      <c r="B3" s="2"/>
      <c r="C3" s="3"/>
      <c r="D3" s="3"/>
      <c r="E3" s="4"/>
      <c r="F3" s="9"/>
      <c r="G3" s="10"/>
    </row>
    <row r="4" spans="1:9" s="1" customFormat="1" ht="33.75" x14ac:dyDescent="0.2">
      <c r="A4" s="6" t="s">
        <v>2</v>
      </c>
      <c r="B4" s="6" t="s">
        <v>0</v>
      </c>
      <c r="C4" s="13" t="s">
        <v>1061</v>
      </c>
      <c r="D4" s="13" t="s">
        <v>1</v>
      </c>
      <c r="E4" s="54" t="s">
        <v>6</v>
      </c>
      <c r="F4" s="12" t="s">
        <v>3</v>
      </c>
      <c r="G4" s="12" t="s">
        <v>5</v>
      </c>
    </row>
    <row r="5" spans="1:9" x14ac:dyDescent="0.2">
      <c r="A5" s="16" t="s">
        <v>24</v>
      </c>
      <c r="B5" s="17"/>
      <c r="C5" s="17"/>
      <c r="D5" s="17"/>
      <c r="E5" s="18"/>
      <c r="F5" s="19"/>
      <c r="G5" s="18"/>
    </row>
    <row r="6" spans="1:9" x14ac:dyDescent="0.2">
      <c r="A6" s="20" t="s">
        <v>1062</v>
      </c>
      <c r="B6" s="21"/>
      <c r="C6" s="21"/>
      <c r="D6" s="21"/>
      <c r="E6" s="22"/>
      <c r="F6" s="23"/>
      <c r="G6" s="22"/>
    </row>
    <row r="7" spans="1:9" x14ac:dyDescent="0.2">
      <c r="A7" s="21" t="s">
        <v>1066</v>
      </c>
      <c r="B7" s="21" t="s">
        <v>1067</v>
      </c>
      <c r="C7" s="21" t="s">
        <v>1065</v>
      </c>
      <c r="D7" s="24">
        <v>688</v>
      </c>
      <c r="E7" s="22">
        <v>0</v>
      </c>
      <c r="F7" s="22">
        <v>0</v>
      </c>
      <c r="G7" s="22">
        <v>0</v>
      </c>
    </row>
    <row r="8" spans="1:9" x14ac:dyDescent="0.2">
      <c r="A8" s="21" t="s">
        <v>1063</v>
      </c>
      <c r="B8" s="21" t="s">
        <v>1064</v>
      </c>
      <c r="C8" s="21" t="s">
        <v>1065</v>
      </c>
      <c r="D8" s="24">
        <v>1400</v>
      </c>
      <c r="E8" s="22">
        <v>0</v>
      </c>
      <c r="F8" s="22">
        <v>0</v>
      </c>
      <c r="G8" s="22">
        <v>0</v>
      </c>
    </row>
    <row r="9" spans="1:9" x14ac:dyDescent="0.2">
      <c r="A9" s="21" t="s">
        <v>1125</v>
      </c>
      <c r="B9" s="21" t="s">
        <v>1126</v>
      </c>
      <c r="C9" s="21" t="s">
        <v>1065</v>
      </c>
      <c r="D9" s="24">
        <v>400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491678.83/100000</f>
        <v>4.9167883000000003</v>
      </c>
      <c r="F14" s="25">
        <f>F16-(F12)</f>
        <v>100</v>
      </c>
      <c r="G14" s="25"/>
      <c r="H14" s="14"/>
      <c r="I14" s="14"/>
    </row>
    <row r="15" spans="1:9" x14ac:dyDescent="0.2">
      <c r="A15" s="20"/>
      <c r="B15" s="20"/>
      <c r="C15" s="20"/>
      <c r="D15" s="20"/>
      <c r="E15" s="25"/>
      <c r="F15" s="26"/>
      <c r="G15" s="25"/>
      <c r="H15" s="14"/>
      <c r="I15" s="14"/>
    </row>
    <row r="16" spans="1:9" x14ac:dyDescent="0.2">
      <c r="A16" s="27" t="s">
        <v>30</v>
      </c>
      <c r="B16" s="27"/>
      <c r="C16" s="27"/>
      <c r="D16" s="27"/>
      <c r="E16" s="28">
        <f>E14</f>
        <v>4.9167883000000003</v>
      </c>
      <c r="F16" s="28">
        <v>100</v>
      </c>
      <c r="G16" s="28"/>
      <c r="H16" s="14"/>
      <c r="I16" s="14"/>
    </row>
    <row r="18" spans="1:7" x14ac:dyDescent="0.2">
      <c r="A18" s="14" t="s">
        <v>33</v>
      </c>
    </row>
    <row r="19" spans="1:7" x14ac:dyDescent="0.2">
      <c r="A19" s="66" t="s">
        <v>1070</v>
      </c>
    </row>
    <row r="20" spans="1:7" ht="39" customHeight="1" x14ac:dyDescent="0.25">
      <c r="A20" s="104" t="s">
        <v>1071</v>
      </c>
      <c r="B20" s="105"/>
      <c r="C20" s="105"/>
      <c r="D20" s="105"/>
      <c r="E20" s="105"/>
      <c r="F20" s="105"/>
      <c r="G20" s="105"/>
    </row>
    <row r="21" spans="1:7" ht="15" x14ac:dyDescent="0.25">
      <c r="A21" s="68"/>
      <c r="B21" s="69"/>
      <c r="C21" s="69"/>
      <c r="D21" s="69"/>
      <c r="E21" s="69"/>
      <c r="F21" s="69"/>
      <c r="G21" s="69"/>
    </row>
    <row r="22" spans="1:7" x14ac:dyDescent="0.2">
      <c r="A22" s="14" t="s">
        <v>34</v>
      </c>
    </row>
    <row r="23" spans="1:7" x14ac:dyDescent="0.2">
      <c r="A23" s="14" t="s">
        <v>35</v>
      </c>
    </row>
    <row r="24" spans="1:7" x14ac:dyDescent="0.2">
      <c r="A24" s="14" t="s">
        <v>36</v>
      </c>
      <c r="B24" s="14"/>
      <c r="C24" s="30" t="s">
        <v>38</v>
      </c>
      <c r="D24" s="30" t="s">
        <v>1127</v>
      </c>
    </row>
    <row r="25" spans="1:7" x14ac:dyDescent="0.2">
      <c r="A25" s="7" t="s">
        <v>70</v>
      </c>
      <c r="C25" s="62" t="s">
        <v>1073</v>
      </c>
      <c r="D25" s="31">
        <v>24.933800000000002</v>
      </c>
    </row>
    <row r="26" spans="1:7" x14ac:dyDescent="0.2">
      <c r="A26" s="7" t="s">
        <v>72</v>
      </c>
      <c r="C26" s="62" t="s">
        <v>1073</v>
      </c>
      <c r="D26" s="31">
        <v>11.5593</v>
      </c>
    </row>
    <row r="27" spans="1:7" x14ac:dyDescent="0.2">
      <c r="A27" s="7" t="s">
        <v>71</v>
      </c>
      <c r="C27" s="62" t="s">
        <v>1073</v>
      </c>
      <c r="D27" s="31">
        <v>26.575900000000001</v>
      </c>
    </row>
    <row r="28" spans="1:7" x14ac:dyDescent="0.2">
      <c r="A28" s="7" t="s">
        <v>73</v>
      </c>
      <c r="C28" s="62" t="s">
        <v>1073</v>
      </c>
      <c r="D28" s="31">
        <v>12.480700000000001</v>
      </c>
    </row>
    <row r="30" spans="1:7" x14ac:dyDescent="0.2">
      <c r="A30" s="7" t="s">
        <v>39</v>
      </c>
    </row>
    <row r="31" spans="1:7" x14ac:dyDescent="0.2">
      <c r="A31" s="7" t="s">
        <v>1128</v>
      </c>
    </row>
    <row r="33" spans="1:11" x14ac:dyDescent="0.2">
      <c r="A33" s="14" t="s">
        <v>40</v>
      </c>
      <c r="D33" s="30" t="s">
        <v>41</v>
      </c>
    </row>
    <row r="35" spans="1:11" x14ac:dyDescent="0.2">
      <c r="A35" s="14" t="s">
        <v>875</v>
      </c>
      <c r="D35" s="62" t="s">
        <v>1073</v>
      </c>
    </row>
    <row r="36" spans="1:11" x14ac:dyDescent="0.2">
      <c r="A36" s="7" t="s">
        <v>1075</v>
      </c>
      <c r="D36" s="32"/>
    </row>
    <row r="37" spans="1:11" x14ac:dyDescent="0.2">
      <c r="D37" s="32"/>
    </row>
    <row r="38" spans="1:11" x14ac:dyDescent="0.2">
      <c r="A38" s="14" t="s">
        <v>802</v>
      </c>
      <c r="D38" s="30" t="s">
        <v>41</v>
      </c>
    </row>
    <row r="39" spans="1:11" x14ac:dyDescent="0.2">
      <c r="A39" s="7" t="s">
        <v>803</v>
      </c>
    </row>
    <row r="40" spans="1:11" x14ac:dyDescent="0.2">
      <c r="A40" s="50" t="s">
        <v>804</v>
      </c>
    </row>
    <row r="42" spans="1:11" x14ac:dyDescent="0.2">
      <c r="A42" s="14" t="s">
        <v>1147</v>
      </c>
    </row>
    <row r="44" spans="1:11" x14ac:dyDescent="0.2">
      <c r="A44" s="7" t="s">
        <v>1150</v>
      </c>
    </row>
    <row r="46" spans="1:11" ht="67.5" x14ac:dyDescent="0.2">
      <c r="A46" s="6" t="s">
        <v>2</v>
      </c>
      <c r="B46" s="76" t="s">
        <v>1151</v>
      </c>
      <c r="C46" s="77" t="s">
        <v>1152</v>
      </c>
      <c r="D46" s="77" t="s">
        <v>1153</v>
      </c>
      <c r="E46" s="77" t="s">
        <v>1154</v>
      </c>
    </row>
    <row r="47" spans="1:11" x14ac:dyDescent="0.2">
      <c r="A47" s="78" t="s">
        <v>1066</v>
      </c>
      <c r="B47" s="78" t="s">
        <v>1243</v>
      </c>
      <c r="C47" s="82">
        <v>0</v>
      </c>
      <c r="D47" s="83">
        <v>0</v>
      </c>
      <c r="E47" s="82">
        <v>5062.4827335</v>
      </c>
      <c r="I47" s="7" t="s">
        <v>1255</v>
      </c>
      <c r="J47" s="7">
        <v>5055.4935516999994</v>
      </c>
      <c r="K47" s="32">
        <f>E47-J47</f>
        <v>6.9891818000005514</v>
      </c>
    </row>
    <row r="48" spans="1:11" x14ac:dyDescent="0.2">
      <c r="A48" s="78" t="s">
        <v>1176</v>
      </c>
      <c r="B48" s="78" t="s">
        <v>1223</v>
      </c>
      <c r="C48" s="82">
        <v>0</v>
      </c>
      <c r="D48" s="83">
        <v>0</v>
      </c>
      <c r="E48" s="82">
        <v>6073.1225844186638</v>
      </c>
    </row>
    <row r="50" spans="1:7" x14ac:dyDescent="0.2">
      <c r="A50" s="7" t="s">
        <v>1178</v>
      </c>
    </row>
    <row r="51" spans="1:7" x14ac:dyDescent="0.2">
      <c r="A51" s="53" t="s">
        <v>1149</v>
      </c>
    </row>
    <row r="53" spans="1:7" ht="36.75" customHeight="1" x14ac:dyDescent="0.25">
      <c r="A53" s="104" t="s">
        <v>1224</v>
      </c>
      <c r="B53" s="105"/>
      <c r="C53" s="105"/>
      <c r="D53" s="105"/>
      <c r="E53" s="105"/>
      <c r="F53" s="105"/>
      <c r="G53" s="105"/>
    </row>
    <row r="55" spans="1:7" ht="36.75" customHeight="1" x14ac:dyDescent="0.25">
      <c r="A55" s="104" t="s">
        <v>1076</v>
      </c>
      <c r="B55" s="105"/>
      <c r="C55" s="105"/>
      <c r="D55" s="105"/>
      <c r="E55" s="105"/>
      <c r="F55" s="105"/>
      <c r="G55" s="105"/>
    </row>
    <row r="56" spans="1:7" x14ac:dyDescent="0.2">
      <c r="A56" s="50" t="s">
        <v>1077</v>
      </c>
    </row>
    <row r="58" spans="1:7" ht="26.25" customHeight="1" x14ac:dyDescent="0.25">
      <c r="A58" s="104" t="s">
        <v>1078</v>
      </c>
      <c r="B58" s="105"/>
      <c r="C58" s="105"/>
      <c r="D58" s="105"/>
      <c r="E58" s="105"/>
      <c r="F58" s="105"/>
      <c r="G58" s="105"/>
    </row>
    <row r="59" spans="1:7" s="53" customFormat="1" ht="15" x14ac:dyDescent="0.25">
      <c r="A59" s="70"/>
      <c r="B59" s="71"/>
      <c r="C59" s="71"/>
      <c r="D59" s="71"/>
      <c r="E59" s="71"/>
      <c r="F59" s="71"/>
      <c r="G59" s="71"/>
    </row>
    <row r="60" spans="1:7" x14ac:dyDescent="0.2">
      <c r="A60" s="51" t="s">
        <v>1225</v>
      </c>
      <c r="B60" s="53"/>
      <c r="C60" s="53"/>
      <c r="D60" s="53"/>
      <c r="E60" s="11"/>
      <c r="G60" s="11"/>
    </row>
    <row r="61" spans="1:7" x14ac:dyDescent="0.2">
      <c r="A61" s="51"/>
      <c r="B61" s="53"/>
      <c r="C61" s="53"/>
      <c r="D61" s="53"/>
      <c r="E61" s="11"/>
      <c r="G61" s="11"/>
    </row>
    <row r="62" spans="1:7" ht="48" customHeight="1" x14ac:dyDescent="0.2">
      <c r="A62" s="115" t="s">
        <v>1129</v>
      </c>
      <c r="B62" s="115"/>
      <c r="C62" s="115"/>
      <c r="D62" s="115"/>
      <c r="E62" s="115"/>
      <c r="F62" s="115"/>
      <c r="G62" s="115"/>
    </row>
    <row r="63" spans="1:7" ht="25.5" customHeight="1" x14ac:dyDescent="0.2">
      <c r="A63" s="101" t="s">
        <v>1130</v>
      </c>
      <c r="B63" s="101"/>
      <c r="C63" s="101"/>
      <c r="D63" s="101"/>
      <c r="E63" s="101"/>
      <c r="F63" s="101"/>
      <c r="G63" s="101"/>
    </row>
    <row r="65" spans="1:9" s="1" customFormat="1" ht="15" x14ac:dyDescent="0.2">
      <c r="A65" s="97" t="s">
        <v>1131</v>
      </c>
      <c r="B65" s="98"/>
      <c r="C65" s="98"/>
      <c r="D65" s="98"/>
      <c r="E65" s="98"/>
      <c r="F65" s="98"/>
      <c r="G65" s="98"/>
    </row>
    <row r="66" spans="1:9" x14ac:dyDescent="0.2">
      <c r="A66" s="14" t="s">
        <v>7</v>
      </c>
    </row>
    <row r="67" spans="1:9" s="1" customFormat="1" ht="33.75" x14ac:dyDescent="0.2">
      <c r="A67" s="6" t="s">
        <v>2</v>
      </c>
      <c r="B67" s="6" t="s">
        <v>0</v>
      </c>
      <c r="C67" s="13" t="s">
        <v>32</v>
      </c>
      <c r="D67" s="13" t="s">
        <v>1</v>
      </c>
      <c r="E67" s="54" t="s">
        <v>6</v>
      </c>
      <c r="F67" s="12" t="s">
        <v>3</v>
      </c>
      <c r="G67" s="12" t="s">
        <v>5</v>
      </c>
    </row>
    <row r="68" spans="1:9" x14ac:dyDescent="0.2">
      <c r="A68" s="16" t="s">
        <v>24</v>
      </c>
      <c r="B68" s="17"/>
      <c r="C68" s="17"/>
      <c r="D68" s="17"/>
      <c r="E68" s="18"/>
      <c r="F68" s="19"/>
      <c r="G68" s="18"/>
    </row>
    <row r="69" spans="1:9" x14ac:dyDescent="0.2">
      <c r="A69" s="20" t="s">
        <v>25</v>
      </c>
      <c r="B69" s="21"/>
      <c r="C69" s="21"/>
      <c r="D69" s="21"/>
      <c r="E69" s="22"/>
      <c r="F69" s="23"/>
      <c r="G69" s="22"/>
    </row>
    <row r="70" spans="1:9" x14ac:dyDescent="0.2">
      <c r="A70" s="21" t="s">
        <v>1083</v>
      </c>
      <c r="B70" s="21" t="s">
        <v>1084</v>
      </c>
      <c r="C70" s="21" t="s">
        <v>1085</v>
      </c>
      <c r="D70" s="24">
        <v>1450</v>
      </c>
      <c r="E70" s="22">
        <v>4300.8886985999998</v>
      </c>
      <c r="F70" s="23">
        <v>100</v>
      </c>
      <c r="G70" s="22">
        <v>4.165</v>
      </c>
      <c r="I70" s="32"/>
    </row>
    <row r="71" spans="1:9" x14ac:dyDescent="0.2">
      <c r="A71" s="20" t="s">
        <v>26</v>
      </c>
      <c r="B71" s="20"/>
      <c r="C71" s="20"/>
      <c r="D71" s="20"/>
      <c r="E71" s="25">
        <f>SUM(E70)</f>
        <v>4300.8886985999998</v>
      </c>
      <c r="F71" s="25">
        <f>SUM(F70)</f>
        <v>100</v>
      </c>
      <c r="G71" s="25"/>
      <c r="H71" s="14"/>
      <c r="I71" s="14"/>
    </row>
    <row r="72" spans="1:9" x14ac:dyDescent="0.2">
      <c r="A72" s="21"/>
      <c r="B72" s="21"/>
      <c r="C72" s="21"/>
      <c r="D72" s="21"/>
      <c r="E72" s="22"/>
      <c r="F72" s="23"/>
      <c r="G72" s="22"/>
    </row>
    <row r="73" spans="1:9" x14ac:dyDescent="0.2">
      <c r="A73" s="20" t="s">
        <v>29</v>
      </c>
      <c r="B73" s="20"/>
      <c r="C73" s="20"/>
      <c r="D73" s="20"/>
      <c r="E73" s="25">
        <f>E71</f>
        <v>4300.8886985999998</v>
      </c>
      <c r="F73" s="25">
        <f>F71</f>
        <v>100</v>
      </c>
      <c r="G73" s="25"/>
      <c r="H73" s="14"/>
      <c r="I73" s="14"/>
    </row>
    <row r="74" spans="1:9" x14ac:dyDescent="0.2">
      <c r="A74" s="20"/>
      <c r="B74" s="20"/>
      <c r="C74" s="20"/>
      <c r="D74" s="20"/>
      <c r="E74" s="25"/>
      <c r="F74" s="26"/>
      <c r="G74" s="25"/>
      <c r="H74" s="14"/>
      <c r="I74" s="14"/>
    </row>
    <row r="75" spans="1:9" x14ac:dyDescent="0.2">
      <c r="A75" s="20" t="s">
        <v>31</v>
      </c>
      <c r="B75" s="20"/>
      <c r="C75" s="20"/>
      <c r="D75" s="20"/>
      <c r="E75" s="63">
        <v>0</v>
      </c>
      <c r="F75" s="63">
        <v>0</v>
      </c>
      <c r="G75" s="25"/>
      <c r="H75" s="14"/>
      <c r="I75" s="32"/>
    </row>
    <row r="76" spans="1:9" x14ac:dyDescent="0.2">
      <c r="A76" s="20"/>
      <c r="B76" s="20"/>
      <c r="C76" s="20"/>
      <c r="D76" s="20"/>
      <c r="E76" s="25"/>
      <c r="F76" s="26"/>
      <c r="G76" s="25"/>
      <c r="H76" s="14"/>
      <c r="I76" s="14"/>
    </row>
    <row r="77" spans="1:9" x14ac:dyDescent="0.2">
      <c r="A77" s="27" t="s">
        <v>30</v>
      </c>
      <c r="B77" s="27"/>
      <c r="C77" s="27"/>
      <c r="D77" s="27"/>
      <c r="E77" s="28">
        <v>4300.8886935999999</v>
      </c>
      <c r="F77" s="29">
        <v>100</v>
      </c>
      <c r="G77" s="28"/>
      <c r="H77" s="14"/>
      <c r="I77" s="14"/>
    </row>
    <row r="78" spans="1:9" s="10" customFormat="1" x14ac:dyDescent="0.2">
      <c r="A78" s="7"/>
      <c r="B78" s="7"/>
      <c r="C78" s="7"/>
      <c r="D78" s="7"/>
      <c r="F78" s="15"/>
      <c r="H78" s="7"/>
      <c r="I78" s="7"/>
    </row>
    <row r="79" spans="1:9" s="10" customFormat="1" x14ac:dyDescent="0.2">
      <c r="A79" s="14" t="s">
        <v>33</v>
      </c>
      <c r="B79" s="7"/>
      <c r="C79" s="7"/>
      <c r="D79" s="7"/>
      <c r="F79" s="11"/>
      <c r="H79" s="7"/>
      <c r="I79" s="7"/>
    </row>
    <row r="80" spans="1:9" s="10" customFormat="1" x14ac:dyDescent="0.2">
      <c r="A80" s="51" t="s">
        <v>1086</v>
      </c>
      <c r="B80" s="7"/>
      <c r="C80" s="7"/>
      <c r="D80" s="7"/>
      <c r="F80" s="11"/>
      <c r="H80" s="7"/>
      <c r="I80" s="7"/>
    </row>
    <row r="81" spans="1:9" s="10" customFormat="1" x14ac:dyDescent="0.2">
      <c r="A81" s="101" t="s">
        <v>1087</v>
      </c>
      <c r="B81" s="101"/>
      <c r="C81" s="101"/>
      <c r="D81" s="101"/>
      <c r="E81" s="101"/>
      <c r="F81" s="101"/>
      <c r="G81" s="101"/>
      <c r="H81" s="7"/>
      <c r="I81" s="7"/>
    </row>
    <row r="83" spans="1:9" s="10" customFormat="1" x14ac:dyDescent="0.2">
      <c r="A83" s="14" t="s">
        <v>34</v>
      </c>
      <c r="B83" s="7"/>
      <c r="C83" s="7"/>
      <c r="D83" s="7"/>
      <c r="F83" s="11"/>
      <c r="H83" s="7"/>
      <c r="I83" s="7"/>
    </row>
    <row r="84" spans="1:9" s="10" customFormat="1" x14ac:dyDescent="0.2">
      <c r="A84" s="14" t="s">
        <v>35</v>
      </c>
      <c r="B84" s="7"/>
      <c r="C84" s="7"/>
      <c r="D84" s="7"/>
      <c r="F84" s="11"/>
      <c r="H84" s="7"/>
      <c r="I84" s="7"/>
    </row>
    <row r="85" spans="1:9" s="10" customFormat="1" x14ac:dyDescent="0.2">
      <c r="A85" s="14" t="s">
        <v>36</v>
      </c>
      <c r="B85" s="14"/>
      <c r="C85" s="30" t="s">
        <v>38</v>
      </c>
      <c r="D85" s="14" t="s">
        <v>37</v>
      </c>
      <c r="F85" s="72"/>
      <c r="G85" s="73"/>
      <c r="H85" s="7"/>
      <c r="I85" s="7"/>
    </row>
    <row r="86" spans="1:9" s="10" customFormat="1" x14ac:dyDescent="0.2">
      <c r="A86" s="7" t="s">
        <v>70</v>
      </c>
      <c r="B86" s="7"/>
      <c r="C86" s="31">
        <v>0.4763</v>
      </c>
      <c r="D86" s="74">
        <v>0.51219999999999999</v>
      </c>
      <c r="F86" s="11"/>
      <c r="H86" s="7"/>
      <c r="I86" s="7"/>
    </row>
    <row r="87" spans="1:9" s="10" customFormat="1" x14ac:dyDescent="0.2">
      <c r="A87" s="7" t="s">
        <v>72</v>
      </c>
      <c r="B87" s="7"/>
      <c r="C87" s="31">
        <v>0.2208</v>
      </c>
      <c r="D87" s="74">
        <v>0.23749999999999999</v>
      </c>
      <c r="F87" s="11"/>
      <c r="H87" s="7"/>
      <c r="I87" s="7"/>
    </row>
    <row r="88" spans="1:9" s="10" customFormat="1" x14ac:dyDescent="0.2">
      <c r="A88" s="7" t="s">
        <v>71</v>
      </c>
      <c r="B88" s="7"/>
      <c r="C88" s="31">
        <v>0.50360000000000005</v>
      </c>
      <c r="D88" s="74">
        <v>0.54149999999999998</v>
      </c>
      <c r="F88" s="11"/>
      <c r="H88" s="7"/>
      <c r="I88" s="7"/>
    </row>
    <row r="89" spans="1:9" s="10" customFormat="1" x14ac:dyDescent="0.2">
      <c r="A89" s="7" t="s">
        <v>73</v>
      </c>
      <c r="B89" s="7"/>
      <c r="C89" s="31">
        <v>0.23649999999999999</v>
      </c>
      <c r="D89" s="74">
        <v>0.25430000000000003</v>
      </c>
      <c r="F89" s="11"/>
      <c r="H89" s="7"/>
      <c r="I89" s="7"/>
    </row>
    <row r="91" spans="1:9" s="10" customFormat="1" x14ac:dyDescent="0.2">
      <c r="A91" s="7" t="s">
        <v>39</v>
      </c>
      <c r="B91" s="7"/>
      <c r="C91" s="7"/>
      <c r="D91" s="7"/>
      <c r="F91" s="11"/>
      <c r="H91" s="7"/>
      <c r="I91" s="7"/>
    </row>
    <row r="93" spans="1:9" s="10" customFormat="1" x14ac:dyDescent="0.2">
      <c r="A93" s="14" t="s">
        <v>1142</v>
      </c>
      <c r="B93" s="7"/>
      <c r="C93" s="7"/>
      <c r="D93" s="30" t="s">
        <v>41</v>
      </c>
      <c r="F93" s="11"/>
      <c r="H93" s="7"/>
      <c r="I93" s="7"/>
    </row>
    <row r="94" spans="1:9" x14ac:dyDescent="0.2">
      <c r="A94" s="7" t="s">
        <v>803</v>
      </c>
    </row>
    <row r="95" spans="1:9" x14ac:dyDescent="0.2">
      <c r="A95" s="50" t="s">
        <v>804</v>
      </c>
    </row>
  </sheetData>
  <mergeCells count="9">
    <mergeCell ref="A63:G63"/>
    <mergeCell ref="A65:G65"/>
    <mergeCell ref="A81:G81"/>
    <mergeCell ref="A1:G1"/>
    <mergeCell ref="A20:G20"/>
    <mergeCell ref="A53:G53"/>
    <mergeCell ref="A55:G55"/>
    <mergeCell ref="A58:G58"/>
    <mergeCell ref="A62:G62"/>
  </mergeCells>
  <conditionalFormatting sqref="F2:F3 F5:F6 F11 F13 F15 F17:F19 F22:F41 F54 F56:F57 F60:F61 F64 F66 F82:F65528 F47:F52">
    <cfRule type="cellIs" dxfId="8" priority="3" stopIfTrue="1" operator="between">
      <formula>0.009</formula>
      <formula>-0.009</formula>
    </cfRule>
  </conditionalFormatting>
  <conditionalFormatting sqref="F68:F70 F72 F74 F76:F80">
    <cfRule type="cellIs" dxfId="7" priority="2" stopIfTrue="1" operator="between">
      <formula>0.009</formula>
      <formula>-0.009</formula>
    </cfRule>
  </conditionalFormatting>
  <conditionalFormatting sqref="F42:F46">
    <cfRule type="cellIs" dxfId="6" priority="1" stopIfTrue="1" operator="between">
      <formula>0.009</formula>
      <formula>-0.009</formula>
    </cfRule>
  </conditionalFormatting>
  <hyperlinks>
    <hyperlink ref="A40" r:id="rId1" tooltip="https://www.franklintempletonindia.com/investor/reports" xr:uid="{00000000-0004-0000-2200-000000000000}"/>
    <hyperlink ref="A95" r:id="rId2" tooltip="https://www.franklintempletonindia.com/investor/reports" xr:uid="{00000000-0004-0000-2200-000001000000}"/>
    <hyperlink ref="A56"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65"/>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8" style="7" bestFit="1" customWidth="1"/>
    <col min="3" max="4" width="15.42578125" style="7" bestFit="1" customWidth="1"/>
    <col min="5" max="5" width="22.7109375" style="10" customWidth="1"/>
    <col min="6" max="6" width="13.5703125" style="11" bestFit="1" customWidth="1"/>
    <col min="7" max="7" width="13" style="10" customWidth="1"/>
    <col min="8" max="10" width="9.28515625" style="7"/>
    <col min="11" max="13" width="0" style="7" hidden="1" customWidth="1"/>
    <col min="14" max="16384" width="9.28515625" style="7"/>
  </cols>
  <sheetData>
    <row r="1" spans="1:9" s="1" customFormat="1" ht="15" customHeight="1" x14ac:dyDescent="0.2">
      <c r="A1" s="97" t="s">
        <v>1132</v>
      </c>
      <c r="B1" s="98"/>
      <c r="C1" s="98"/>
      <c r="D1" s="98"/>
      <c r="E1" s="98"/>
      <c r="F1" s="98"/>
      <c r="G1" s="98"/>
    </row>
    <row r="2" spans="1:9" s="1" customFormat="1" ht="12" x14ac:dyDescent="0.2">
      <c r="A2" s="33" t="s">
        <v>1049</v>
      </c>
      <c r="E2" s="5"/>
      <c r="F2" s="9"/>
      <c r="G2" s="10"/>
    </row>
    <row r="3" spans="1:9" s="1" customFormat="1" ht="12" x14ac:dyDescent="0.2">
      <c r="A3" s="8" t="s">
        <v>7</v>
      </c>
      <c r="B3" s="2"/>
      <c r="C3" s="3"/>
      <c r="D3" s="3"/>
      <c r="E3" s="4"/>
      <c r="F3" s="9"/>
      <c r="G3" s="10"/>
    </row>
    <row r="4" spans="1:9" s="1" customFormat="1" ht="33.75" x14ac:dyDescent="0.2">
      <c r="A4" s="6" t="s">
        <v>2</v>
      </c>
      <c r="B4" s="6" t="s">
        <v>0</v>
      </c>
      <c r="C4" s="13" t="s">
        <v>1061</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ht="33.75" x14ac:dyDescent="0.2">
      <c r="A7" s="21" t="s">
        <v>1103</v>
      </c>
      <c r="B7" s="21" t="s">
        <v>1104</v>
      </c>
      <c r="C7" s="56" t="s">
        <v>1100</v>
      </c>
      <c r="D7" s="24">
        <v>4480</v>
      </c>
      <c r="E7" s="22">
        <v>8963.0333895999993</v>
      </c>
      <c r="F7" s="23">
        <v>65.888222972741303</v>
      </c>
      <c r="G7" s="22">
        <v>11.24</v>
      </c>
    </row>
    <row r="8" spans="1:9" x14ac:dyDescent="0.2">
      <c r="A8" s="20" t="s">
        <v>26</v>
      </c>
      <c r="B8" s="20"/>
      <c r="C8" s="20"/>
      <c r="D8" s="20"/>
      <c r="E8" s="25">
        <f>SUM(E6:E7)</f>
        <v>8963.0333895999993</v>
      </c>
      <c r="F8" s="26">
        <f>SUM(F6:F7)</f>
        <v>65.888222972741303</v>
      </c>
      <c r="G8" s="25"/>
      <c r="H8" s="14"/>
      <c r="I8" s="14"/>
    </row>
    <row r="9" spans="1:9" x14ac:dyDescent="0.2">
      <c r="A9" s="21"/>
      <c r="B9" s="21"/>
      <c r="C9" s="21"/>
      <c r="D9" s="21"/>
      <c r="E9" s="22"/>
      <c r="F9" s="23"/>
      <c r="G9" s="22"/>
    </row>
    <row r="10" spans="1:9" x14ac:dyDescent="0.2">
      <c r="A10" s="20" t="s">
        <v>27</v>
      </c>
      <c r="B10" s="21"/>
      <c r="C10" s="21"/>
      <c r="D10" s="21"/>
      <c r="E10" s="22"/>
      <c r="F10" s="23"/>
      <c r="G10" s="22"/>
    </row>
    <row r="11" spans="1:9" x14ac:dyDescent="0.2">
      <c r="A11" s="21" t="s">
        <v>1106</v>
      </c>
      <c r="B11" s="21" t="s">
        <v>1107</v>
      </c>
      <c r="C11" s="21" t="s">
        <v>28</v>
      </c>
      <c r="D11" s="24">
        <v>126856.71</v>
      </c>
      <c r="E11" s="22">
        <v>4629.3130350000001</v>
      </c>
      <c r="F11" s="23">
        <v>34.030578287772002</v>
      </c>
      <c r="G11" s="22">
        <v>7.2351999999999999</v>
      </c>
    </row>
    <row r="12" spans="1:9" x14ac:dyDescent="0.2">
      <c r="A12" s="20" t="s">
        <v>26</v>
      </c>
      <c r="B12" s="20"/>
      <c r="C12" s="20"/>
      <c r="D12" s="20"/>
      <c r="E12" s="25">
        <f>SUM(E11:E11)</f>
        <v>4629.3130350000001</v>
      </c>
      <c r="F12" s="26">
        <f>SUM(F11:F11)</f>
        <v>34.030578287772002</v>
      </c>
      <c r="G12" s="25"/>
      <c r="H12" s="14"/>
      <c r="I12" s="14"/>
    </row>
    <row r="13" spans="1:9" x14ac:dyDescent="0.2">
      <c r="A13" s="21"/>
      <c r="B13" s="21"/>
      <c r="C13" s="21"/>
      <c r="D13" s="21"/>
      <c r="E13" s="22"/>
      <c r="F13" s="23"/>
      <c r="G13" s="22"/>
    </row>
    <row r="14" spans="1:9" x14ac:dyDescent="0.2">
      <c r="A14" s="20" t="s">
        <v>29</v>
      </c>
      <c r="B14" s="20"/>
      <c r="C14" s="20"/>
      <c r="D14" s="20"/>
      <c r="E14" s="25">
        <f>E8+E12</f>
        <v>13592.3464246</v>
      </c>
      <c r="F14" s="26">
        <f>F8+F12</f>
        <v>99.918801260513305</v>
      </c>
      <c r="G14" s="25"/>
      <c r="H14" s="14"/>
      <c r="I14" s="14"/>
    </row>
    <row r="15" spans="1:9" x14ac:dyDescent="0.2">
      <c r="A15" s="20"/>
      <c r="B15" s="20"/>
      <c r="C15" s="20"/>
      <c r="D15" s="20"/>
      <c r="E15" s="25"/>
      <c r="F15" s="26"/>
      <c r="G15" s="25"/>
      <c r="H15" s="14"/>
      <c r="I15" s="14"/>
    </row>
    <row r="16" spans="1:9" x14ac:dyDescent="0.2">
      <c r="A16" s="20" t="s">
        <v>31</v>
      </c>
      <c r="B16" s="20"/>
      <c r="C16" s="20"/>
      <c r="D16" s="20"/>
      <c r="E16" s="25">
        <f>E18-(E8+E12)</f>
        <v>11.045782999999574</v>
      </c>
      <c r="F16" s="26">
        <f>F18-(F8+F12)</f>
        <v>8.1198739486694649E-2</v>
      </c>
      <c r="G16" s="25"/>
      <c r="H16" s="14"/>
      <c r="I16" s="14"/>
    </row>
    <row r="17" spans="1:9" x14ac:dyDescent="0.2">
      <c r="A17" s="20"/>
      <c r="B17" s="20"/>
      <c r="C17" s="20"/>
      <c r="D17" s="20"/>
      <c r="E17" s="25"/>
      <c r="F17" s="26"/>
      <c r="G17" s="25"/>
      <c r="H17" s="14"/>
      <c r="I17" s="14"/>
    </row>
    <row r="18" spans="1:9" x14ac:dyDescent="0.2">
      <c r="A18" s="27" t="s">
        <v>30</v>
      </c>
      <c r="B18" s="27"/>
      <c r="C18" s="27"/>
      <c r="D18" s="27"/>
      <c r="E18" s="28">
        <v>13603.3922076</v>
      </c>
      <c r="F18" s="29">
        <v>100</v>
      </c>
      <c r="G18" s="28"/>
      <c r="H18" s="14"/>
      <c r="I18" s="14"/>
    </row>
    <row r="19" spans="1:9" x14ac:dyDescent="0.2">
      <c r="A19" s="14"/>
      <c r="B19" s="14"/>
      <c r="C19" s="14"/>
      <c r="D19" s="14"/>
      <c r="E19" s="75"/>
      <c r="F19" s="15"/>
      <c r="G19" s="75"/>
      <c r="H19" s="14"/>
      <c r="I19" s="14"/>
    </row>
    <row r="20" spans="1:9" x14ac:dyDescent="0.2">
      <c r="A20" s="14" t="s">
        <v>33</v>
      </c>
    </row>
    <row r="21" spans="1:9" ht="36" customHeight="1" x14ac:dyDescent="0.25">
      <c r="A21" s="104" t="s">
        <v>1071</v>
      </c>
      <c r="B21" s="105"/>
      <c r="C21" s="105"/>
      <c r="D21" s="105"/>
      <c r="E21" s="105"/>
      <c r="F21" s="105"/>
      <c r="G21" s="105"/>
    </row>
    <row r="23" spans="1:9" x14ac:dyDescent="0.2">
      <c r="A23" s="14" t="s">
        <v>34</v>
      </c>
    </row>
    <row r="24" spans="1:9" x14ac:dyDescent="0.2">
      <c r="A24" s="14" t="s">
        <v>35</v>
      </c>
    </row>
    <row r="25" spans="1:9" x14ac:dyDescent="0.2">
      <c r="A25" s="14" t="s">
        <v>36</v>
      </c>
      <c r="B25" s="14"/>
      <c r="C25" s="30" t="s">
        <v>38</v>
      </c>
      <c r="D25" s="14" t="s">
        <v>37</v>
      </c>
    </row>
    <row r="26" spans="1:9" x14ac:dyDescent="0.2">
      <c r="A26" s="7" t="s">
        <v>70</v>
      </c>
      <c r="C26" s="31">
        <v>23.642399999999999</v>
      </c>
      <c r="D26" s="31">
        <v>24.8308</v>
      </c>
    </row>
    <row r="27" spans="1:9" x14ac:dyDescent="0.2">
      <c r="A27" s="7" t="s">
        <v>72</v>
      </c>
      <c r="C27" s="31">
        <v>12.6783</v>
      </c>
      <c r="D27" s="31">
        <v>13.3156</v>
      </c>
    </row>
    <row r="28" spans="1:9" x14ac:dyDescent="0.2">
      <c r="A28" s="7" t="s">
        <v>71</v>
      </c>
      <c r="C28" s="31">
        <v>23.857299999999999</v>
      </c>
      <c r="D28" s="31">
        <v>25.0565</v>
      </c>
    </row>
    <row r="29" spans="1:9" x14ac:dyDescent="0.2">
      <c r="A29" s="7" t="s">
        <v>73</v>
      </c>
      <c r="C29" s="31">
        <v>13.0746</v>
      </c>
      <c r="D29" s="31">
        <v>13.7318</v>
      </c>
    </row>
    <row r="31" spans="1:9" x14ac:dyDescent="0.2">
      <c r="A31" s="7" t="s">
        <v>39</v>
      </c>
    </row>
    <row r="33" spans="1:13" x14ac:dyDescent="0.2">
      <c r="A33" s="14" t="s">
        <v>40</v>
      </c>
      <c r="D33" s="30" t="s">
        <v>41</v>
      </c>
    </row>
    <row r="35" spans="1:13" x14ac:dyDescent="0.2">
      <c r="A35" s="14" t="s">
        <v>875</v>
      </c>
      <c r="D35" s="32">
        <v>1.98305403660166</v>
      </c>
      <c r="E35" s="10" t="s">
        <v>42</v>
      </c>
    </row>
    <row r="37" spans="1:13" x14ac:dyDescent="0.2">
      <c r="A37" s="14" t="s">
        <v>802</v>
      </c>
      <c r="D37" s="30" t="s">
        <v>41</v>
      </c>
    </row>
    <row r="38" spans="1:13" x14ac:dyDescent="0.2">
      <c r="A38" s="7" t="s">
        <v>803</v>
      </c>
    </row>
    <row r="39" spans="1:13" x14ac:dyDescent="0.2">
      <c r="A39" s="50" t="s">
        <v>804</v>
      </c>
    </row>
    <row r="41" spans="1:13" x14ac:dyDescent="0.2">
      <c r="A41" s="14" t="s">
        <v>1147</v>
      </c>
    </row>
    <row r="43" spans="1:13" x14ac:dyDescent="0.2">
      <c r="A43" s="7" t="s">
        <v>1150</v>
      </c>
    </row>
    <row r="45" spans="1:13" ht="78.75" x14ac:dyDescent="0.2">
      <c r="A45" s="6" t="s">
        <v>2</v>
      </c>
      <c r="B45" s="76" t="s">
        <v>1151</v>
      </c>
      <c r="C45" s="77" t="s">
        <v>1152</v>
      </c>
      <c r="D45" s="77" t="s">
        <v>1153</v>
      </c>
      <c r="E45" s="77" t="s">
        <v>1154</v>
      </c>
    </row>
    <row r="46" spans="1:13" x14ac:dyDescent="0.2">
      <c r="A46" s="78" t="s">
        <v>1181</v>
      </c>
      <c r="B46" s="78" t="s">
        <v>1186</v>
      </c>
      <c r="C46" s="82">
        <v>0</v>
      </c>
      <c r="D46" s="83">
        <v>0</v>
      </c>
      <c r="E46" s="82">
        <v>3654.5898081939977</v>
      </c>
      <c r="K46" s="7" t="s">
        <v>1256</v>
      </c>
      <c r="L46" s="32">
        <v>3654.5898081939977</v>
      </c>
      <c r="M46" s="32">
        <f>E46-L46</f>
        <v>0</v>
      </c>
    </row>
    <row r="47" spans="1:13" x14ac:dyDescent="0.2">
      <c r="A47" s="78" t="s">
        <v>1168</v>
      </c>
      <c r="B47" s="78" t="s">
        <v>1169</v>
      </c>
      <c r="C47" s="82">
        <v>0</v>
      </c>
      <c r="D47" s="83">
        <v>0</v>
      </c>
      <c r="E47" s="82">
        <v>3990.8421564368368</v>
      </c>
      <c r="K47" s="7" t="s">
        <v>1256</v>
      </c>
      <c r="L47" s="32">
        <v>3990.8421564368368</v>
      </c>
      <c r="M47" s="32">
        <f t="shared" ref="M47:M54" si="0">E47-L47</f>
        <v>0</v>
      </c>
    </row>
    <row r="48" spans="1:13" x14ac:dyDescent="0.2">
      <c r="A48" s="78" t="s">
        <v>1170</v>
      </c>
      <c r="B48" s="78" t="s">
        <v>1171</v>
      </c>
      <c r="C48" s="82">
        <v>0</v>
      </c>
      <c r="D48" s="83">
        <v>0</v>
      </c>
      <c r="E48" s="82">
        <v>1144.0976281000001</v>
      </c>
      <c r="K48" s="7" t="s">
        <v>1256</v>
      </c>
      <c r="L48" s="32">
        <v>1144.0976224136614</v>
      </c>
      <c r="M48" s="32">
        <f t="shared" si="0"/>
        <v>5.686338681698544E-6</v>
      </c>
    </row>
    <row r="49" spans="1:13" x14ac:dyDescent="0.2">
      <c r="A49" s="78" t="s">
        <v>1226</v>
      </c>
      <c r="B49" s="78" t="s">
        <v>1227</v>
      </c>
      <c r="C49" s="82">
        <v>0</v>
      </c>
      <c r="D49" s="83">
        <v>0</v>
      </c>
      <c r="E49" s="82">
        <v>10958.521461600001</v>
      </c>
      <c r="K49" s="7" t="s">
        <v>1256</v>
      </c>
      <c r="L49" s="32">
        <v>10951.747966199999</v>
      </c>
      <c r="M49" s="32">
        <f t="shared" si="0"/>
        <v>6.7734954000025027</v>
      </c>
    </row>
    <row r="50" spans="1:13" x14ac:dyDescent="0.2">
      <c r="A50" s="78" t="s">
        <v>1172</v>
      </c>
      <c r="B50" s="78" t="s">
        <v>1173</v>
      </c>
      <c r="C50" s="82">
        <v>0</v>
      </c>
      <c r="D50" s="83">
        <v>0</v>
      </c>
      <c r="E50" s="82">
        <v>2043.4488388</v>
      </c>
      <c r="K50" s="7" t="s">
        <v>1256</v>
      </c>
      <c r="L50" s="32">
        <v>2043.4488387934427</v>
      </c>
      <c r="M50" s="32">
        <f t="shared" si="0"/>
        <v>6.5572294261073694E-9</v>
      </c>
    </row>
    <row r="51" spans="1:13" x14ac:dyDescent="0.2">
      <c r="A51" s="78" t="s">
        <v>1236</v>
      </c>
      <c r="B51" s="84" t="s">
        <v>1244</v>
      </c>
      <c r="C51" s="82">
        <v>0</v>
      </c>
      <c r="D51" s="83">
        <v>0</v>
      </c>
      <c r="E51" s="82">
        <v>2166.5717159999999</v>
      </c>
      <c r="K51" s="7" t="s">
        <v>1256</v>
      </c>
      <c r="L51" s="32">
        <v>2165.3455763000002</v>
      </c>
      <c r="M51" s="32">
        <f t="shared" si="0"/>
        <v>1.2261396999997487</v>
      </c>
    </row>
    <row r="52" spans="1:13" x14ac:dyDescent="0.2">
      <c r="A52" s="78" t="s">
        <v>1209</v>
      </c>
      <c r="B52" s="78" t="s">
        <v>1177</v>
      </c>
      <c r="C52" s="82">
        <v>0</v>
      </c>
      <c r="D52" s="83">
        <v>0</v>
      </c>
      <c r="E52" s="82">
        <v>6413.233203681436</v>
      </c>
      <c r="K52" s="7" t="s">
        <v>1256</v>
      </c>
      <c r="L52" s="32">
        <v>6413.233203681436</v>
      </c>
      <c r="M52" s="32">
        <f t="shared" si="0"/>
        <v>0</v>
      </c>
    </row>
    <row r="53" spans="1:13" x14ac:dyDescent="0.2">
      <c r="A53" s="78" t="s">
        <v>1176</v>
      </c>
      <c r="B53" s="78" t="s">
        <v>1228</v>
      </c>
      <c r="C53" s="82">
        <v>0</v>
      </c>
      <c r="D53" s="83">
        <v>0</v>
      </c>
      <c r="E53" s="82">
        <v>8554.3143945119809</v>
      </c>
      <c r="K53" s="7" t="s">
        <v>1256</v>
      </c>
      <c r="L53" s="32">
        <v>8554.3143945119809</v>
      </c>
      <c r="M53" s="32">
        <f t="shared" si="0"/>
        <v>0</v>
      </c>
    </row>
    <row r="54" spans="1:13" ht="22.5" x14ac:dyDescent="0.2">
      <c r="A54" s="78" t="s">
        <v>1183</v>
      </c>
      <c r="B54" s="80" t="s">
        <v>1229</v>
      </c>
      <c r="C54" s="82">
        <v>0</v>
      </c>
      <c r="D54" s="83">
        <v>0</v>
      </c>
      <c r="E54" s="82">
        <v>9521.0845960166589</v>
      </c>
      <c r="K54" s="7" t="s">
        <v>1256</v>
      </c>
      <c r="L54" s="32">
        <v>9521.0845960166589</v>
      </c>
      <c r="M54" s="32">
        <f t="shared" si="0"/>
        <v>0</v>
      </c>
    </row>
    <row r="56" spans="1:13" x14ac:dyDescent="0.2">
      <c r="A56" s="53" t="s">
        <v>1178</v>
      </c>
    </row>
    <row r="57" spans="1:13" x14ac:dyDescent="0.2">
      <c r="A57" s="53" t="s">
        <v>1149</v>
      </c>
      <c r="M57" s="32">
        <f>SUM(M46:M56)</f>
        <v>7.9996407928981625</v>
      </c>
    </row>
    <row r="58" spans="1:13" x14ac:dyDescent="0.2">
      <c r="M58" s="32">
        <f>FIIOF!K47+FISTIP!M77+FIDA!L54</f>
        <v>25.945893158347531</v>
      </c>
    </row>
    <row r="59" spans="1:13" ht="25.5" customHeight="1" x14ac:dyDescent="0.25">
      <c r="A59" s="104" t="s">
        <v>1230</v>
      </c>
      <c r="B59" s="105"/>
      <c r="C59" s="105"/>
      <c r="D59" s="105"/>
      <c r="E59" s="105"/>
      <c r="F59" s="105"/>
      <c r="G59" s="105"/>
      <c r="M59" s="32">
        <f>SUM(M57:M58)</f>
        <v>33.945533951245693</v>
      </c>
    </row>
    <row r="61" spans="1:13" ht="45.75" customHeight="1" x14ac:dyDescent="0.25">
      <c r="A61" s="104" t="s">
        <v>1231</v>
      </c>
      <c r="B61" s="105"/>
      <c r="C61" s="105"/>
      <c r="D61" s="105"/>
      <c r="E61" s="105"/>
      <c r="F61" s="105"/>
      <c r="G61" s="105"/>
    </row>
    <row r="63" spans="1:13" ht="48" customHeight="1" x14ac:dyDescent="0.25">
      <c r="A63" s="104" t="s">
        <v>1232</v>
      </c>
      <c r="B63" s="105"/>
      <c r="C63" s="105"/>
      <c r="D63" s="105"/>
      <c r="E63" s="105"/>
      <c r="F63" s="105"/>
      <c r="G63" s="105"/>
    </row>
    <row r="64" spans="1:13" x14ac:dyDescent="0.2">
      <c r="A64" s="50" t="s">
        <v>1077</v>
      </c>
    </row>
    <row r="66" spans="1:7" ht="24.75" customHeight="1" x14ac:dyDescent="0.25">
      <c r="A66" s="104" t="s">
        <v>1112</v>
      </c>
      <c r="B66" s="105"/>
      <c r="C66" s="105"/>
      <c r="D66" s="105"/>
      <c r="E66" s="105"/>
      <c r="F66" s="105"/>
      <c r="G66" s="105"/>
    </row>
    <row r="68" spans="1:7" x14ac:dyDescent="0.2">
      <c r="A68" s="14" t="s">
        <v>1113</v>
      </c>
    </row>
    <row r="69" spans="1:7" x14ac:dyDescent="0.2">
      <c r="A69" s="14"/>
    </row>
    <row r="70" spans="1:7" x14ac:dyDescent="0.2">
      <c r="A70" s="51" t="s">
        <v>775</v>
      </c>
    </row>
    <row r="71" spans="1:7" x14ac:dyDescent="0.2">
      <c r="A71" s="51"/>
    </row>
    <row r="72" spans="1:7" x14ac:dyDescent="0.2">
      <c r="A72" s="52"/>
    </row>
    <row r="73" spans="1:7" x14ac:dyDescent="0.2">
      <c r="A73" s="53"/>
    </row>
    <row r="74" spans="1:7" x14ac:dyDescent="0.2">
      <c r="A74" s="53"/>
    </row>
    <row r="75" spans="1:7" x14ac:dyDescent="0.2">
      <c r="A75" s="53"/>
    </row>
    <row r="76" spans="1:7" x14ac:dyDescent="0.2">
      <c r="A76" s="53"/>
    </row>
    <row r="77" spans="1:7" x14ac:dyDescent="0.2">
      <c r="A77" s="53"/>
    </row>
    <row r="78" spans="1:7" x14ac:dyDescent="0.2">
      <c r="A78" s="53"/>
    </row>
    <row r="79" spans="1:7" x14ac:dyDescent="0.2">
      <c r="A79" s="53"/>
    </row>
    <row r="80" spans="1:7" x14ac:dyDescent="0.2">
      <c r="A80" s="53"/>
    </row>
    <row r="81" spans="1:1" x14ac:dyDescent="0.2">
      <c r="A81" s="53"/>
    </row>
    <row r="82" spans="1:1" x14ac:dyDescent="0.2">
      <c r="A82" s="53"/>
    </row>
    <row r="83" spans="1:1" x14ac:dyDescent="0.2">
      <c r="A83" s="53"/>
    </row>
    <row r="84" spans="1:1" x14ac:dyDescent="0.2">
      <c r="A84" s="51" t="s">
        <v>1133</v>
      </c>
    </row>
    <row r="85" spans="1:1" x14ac:dyDescent="0.2">
      <c r="A85" s="53"/>
    </row>
    <row r="86" spans="1:1" x14ac:dyDescent="0.2">
      <c r="A86" s="51" t="s">
        <v>776</v>
      </c>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9" x14ac:dyDescent="0.2">
      <c r="A97" s="53"/>
    </row>
    <row r="98" spans="1:9" x14ac:dyDescent="0.2">
      <c r="A98" s="53"/>
    </row>
    <row r="99" spans="1:9" x14ac:dyDescent="0.2">
      <c r="A99" s="52"/>
    </row>
    <row r="100" spans="1:9" x14ac:dyDescent="0.2">
      <c r="A100" s="53"/>
    </row>
    <row r="101" spans="1:9" x14ac:dyDescent="0.2">
      <c r="A101" s="14" t="s">
        <v>809</v>
      </c>
    </row>
    <row r="102" spans="1:9" x14ac:dyDescent="0.2">
      <c r="A102" s="14"/>
    </row>
    <row r="103" spans="1:9" s="1" customFormat="1" ht="15" x14ac:dyDescent="0.2">
      <c r="A103" s="97" t="s">
        <v>1134</v>
      </c>
      <c r="B103" s="98"/>
      <c r="C103" s="98"/>
      <c r="D103" s="98"/>
      <c r="E103" s="98"/>
      <c r="F103" s="98"/>
      <c r="G103" s="98"/>
    </row>
    <row r="104" spans="1:9" x14ac:dyDescent="0.2">
      <c r="A104" s="14" t="s">
        <v>7</v>
      </c>
    </row>
    <row r="105" spans="1:9" s="1" customFormat="1" ht="33.75" x14ac:dyDescent="0.2">
      <c r="A105" s="6" t="s">
        <v>2</v>
      </c>
      <c r="B105" s="6" t="s">
        <v>0</v>
      </c>
      <c r="C105" s="13" t="s">
        <v>32</v>
      </c>
      <c r="D105" s="13" t="s">
        <v>1</v>
      </c>
      <c r="E105" s="54" t="s">
        <v>6</v>
      </c>
      <c r="F105" s="12" t="s">
        <v>3</v>
      </c>
      <c r="G105" s="12" t="s">
        <v>5</v>
      </c>
    </row>
    <row r="106" spans="1:9" x14ac:dyDescent="0.2">
      <c r="A106" s="16" t="s">
        <v>24</v>
      </c>
      <c r="B106" s="17"/>
      <c r="C106" s="17"/>
      <c r="D106" s="17"/>
      <c r="E106" s="18"/>
      <c r="F106" s="19"/>
      <c r="G106" s="18"/>
    </row>
    <row r="107" spans="1:9" x14ac:dyDescent="0.2">
      <c r="A107" s="20" t="s">
        <v>25</v>
      </c>
      <c r="B107" s="21"/>
      <c r="C107" s="21"/>
      <c r="D107" s="21"/>
      <c r="E107" s="22"/>
      <c r="F107" s="23"/>
      <c r="G107" s="22"/>
    </row>
    <row r="108" spans="1:9" x14ac:dyDescent="0.2">
      <c r="A108" s="21" t="s">
        <v>1083</v>
      </c>
      <c r="B108" s="21" t="s">
        <v>1084</v>
      </c>
      <c r="C108" s="21" t="s">
        <v>1085</v>
      </c>
      <c r="D108" s="24">
        <v>3370</v>
      </c>
      <c r="E108" s="22">
        <v>9995.8585616</v>
      </c>
      <c r="F108" s="23">
        <v>100.000000350145</v>
      </c>
      <c r="G108" s="22">
        <v>4.165</v>
      </c>
    </row>
    <row r="109" spans="1:9" x14ac:dyDescent="0.2">
      <c r="A109" s="20" t="s">
        <v>26</v>
      </c>
      <c r="B109" s="20"/>
      <c r="C109" s="20"/>
      <c r="D109" s="20"/>
      <c r="E109" s="25">
        <f>SUM(E107:E108)</f>
        <v>9995.8585616</v>
      </c>
      <c r="F109" s="26">
        <f>SUM(F107:F108)</f>
        <v>100.000000350145</v>
      </c>
      <c r="G109" s="25"/>
      <c r="H109" s="14"/>
      <c r="I109" s="14"/>
    </row>
    <row r="110" spans="1:9" x14ac:dyDescent="0.2">
      <c r="A110" s="21"/>
      <c r="B110" s="21"/>
      <c r="C110" s="21"/>
      <c r="D110" s="21"/>
      <c r="E110" s="22"/>
      <c r="F110" s="23"/>
      <c r="G110" s="22"/>
    </row>
    <row r="111" spans="1:9" x14ac:dyDescent="0.2">
      <c r="A111" s="20" t="s">
        <v>29</v>
      </c>
      <c r="B111" s="20"/>
      <c r="C111" s="20"/>
      <c r="D111" s="20"/>
      <c r="E111" s="25">
        <f>E109</f>
        <v>9995.8585616</v>
      </c>
      <c r="F111" s="26">
        <f>F109</f>
        <v>100.000000350145</v>
      </c>
      <c r="G111" s="25"/>
      <c r="H111" s="14"/>
      <c r="I111" s="14"/>
    </row>
    <row r="112" spans="1:9" x14ac:dyDescent="0.2">
      <c r="A112" s="20"/>
      <c r="B112" s="20"/>
      <c r="C112" s="20"/>
      <c r="D112" s="20"/>
      <c r="E112" s="25"/>
      <c r="F112" s="26"/>
      <c r="G112" s="25"/>
      <c r="H112" s="14"/>
      <c r="I112" s="14"/>
    </row>
    <row r="113" spans="1:9" x14ac:dyDescent="0.2">
      <c r="A113" s="20" t="s">
        <v>31</v>
      </c>
      <c r="B113" s="20"/>
      <c r="C113" s="20"/>
      <c r="D113" s="20"/>
      <c r="E113" s="63">
        <v>0</v>
      </c>
      <c r="F113" s="63">
        <v>0</v>
      </c>
      <c r="G113" s="25"/>
      <c r="H113" s="14"/>
      <c r="I113" s="14"/>
    </row>
    <row r="114" spans="1:9" x14ac:dyDescent="0.2">
      <c r="A114" s="20"/>
      <c r="B114" s="20"/>
      <c r="C114" s="20"/>
      <c r="D114" s="20"/>
      <c r="E114" s="25"/>
      <c r="F114" s="26"/>
      <c r="G114" s="25"/>
      <c r="H114" s="14"/>
      <c r="I114" s="14"/>
    </row>
    <row r="115" spans="1:9" x14ac:dyDescent="0.2">
      <c r="A115" s="27" t="s">
        <v>30</v>
      </c>
      <c r="B115" s="27"/>
      <c r="C115" s="27"/>
      <c r="D115" s="27"/>
      <c r="E115" s="28">
        <v>9995.8585265999991</v>
      </c>
      <c r="F115" s="29">
        <v>100</v>
      </c>
      <c r="G115" s="28"/>
      <c r="H115" s="14"/>
      <c r="I115" s="14"/>
    </row>
    <row r="117" spans="1:9" x14ac:dyDescent="0.2">
      <c r="A117" s="14" t="s">
        <v>33</v>
      </c>
    </row>
    <row r="118" spans="1:9" x14ac:dyDescent="0.2">
      <c r="A118" s="51" t="s">
        <v>1086</v>
      </c>
    </row>
    <row r="119" spans="1:9" x14ac:dyDescent="0.2">
      <c r="A119" s="101" t="s">
        <v>1087</v>
      </c>
      <c r="B119" s="101"/>
      <c r="C119" s="101"/>
      <c r="D119" s="101"/>
      <c r="E119" s="101"/>
      <c r="F119" s="101"/>
      <c r="G119" s="101"/>
    </row>
    <row r="120" spans="1:9" x14ac:dyDescent="0.2">
      <c r="A120" s="14"/>
    </row>
    <row r="121" spans="1:9" x14ac:dyDescent="0.2">
      <c r="A121" s="14" t="s">
        <v>34</v>
      </c>
    </row>
    <row r="122" spans="1:9" x14ac:dyDescent="0.2">
      <c r="A122" s="14" t="s">
        <v>35</v>
      </c>
    </row>
    <row r="123" spans="1:9" x14ac:dyDescent="0.2">
      <c r="A123" s="14" t="s">
        <v>36</v>
      </c>
      <c r="B123" s="14"/>
      <c r="C123" s="30" t="s">
        <v>38</v>
      </c>
      <c r="D123" s="14" t="s">
        <v>37</v>
      </c>
    </row>
    <row r="124" spans="1:9" x14ac:dyDescent="0.2">
      <c r="A124" s="7" t="s">
        <v>70</v>
      </c>
      <c r="C124" s="31">
        <v>0.50670000000000004</v>
      </c>
      <c r="D124" s="31">
        <v>0.54479999999999995</v>
      </c>
    </row>
    <row r="125" spans="1:9" x14ac:dyDescent="0.2">
      <c r="A125" s="7" t="s">
        <v>72</v>
      </c>
      <c r="C125" s="31">
        <v>0.2717</v>
      </c>
      <c r="D125" s="31">
        <v>0.29220000000000002</v>
      </c>
    </row>
    <row r="126" spans="1:9" x14ac:dyDescent="0.2">
      <c r="A126" s="7" t="s">
        <v>71</v>
      </c>
      <c r="C126" s="31">
        <v>0.53610000000000002</v>
      </c>
      <c r="D126" s="31">
        <v>0.57640000000000002</v>
      </c>
    </row>
    <row r="127" spans="1:9" x14ac:dyDescent="0.2">
      <c r="A127" s="7" t="s">
        <v>73</v>
      </c>
      <c r="C127" s="31">
        <v>0.29380000000000001</v>
      </c>
      <c r="D127" s="31">
        <v>0.31590000000000001</v>
      </c>
    </row>
    <row r="129" spans="1:9" x14ac:dyDescent="0.2">
      <c r="A129" s="7" t="s">
        <v>39</v>
      </c>
    </row>
    <row r="131" spans="1:9" x14ac:dyDescent="0.2">
      <c r="A131" s="14" t="s">
        <v>1142</v>
      </c>
      <c r="D131" s="30" t="s">
        <v>41</v>
      </c>
    </row>
    <row r="132" spans="1:9" x14ac:dyDescent="0.2">
      <c r="A132" s="7" t="s">
        <v>803</v>
      </c>
    </row>
    <row r="133" spans="1:9" x14ac:dyDescent="0.2">
      <c r="A133" s="50" t="s">
        <v>804</v>
      </c>
    </row>
    <row r="135" spans="1:9" s="1" customFormat="1" ht="15" x14ac:dyDescent="0.2">
      <c r="A135" s="97" t="s">
        <v>1135</v>
      </c>
      <c r="B135" s="98"/>
      <c r="C135" s="98"/>
      <c r="D135" s="98"/>
      <c r="E135" s="98"/>
      <c r="F135" s="98"/>
      <c r="G135" s="98"/>
    </row>
    <row r="136" spans="1:9" x14ac:dyDescent="0.2">
      <c r="A136" s="14" t="s">
        <v>7</v>
      </c>
    </row>
    <row r="137" spans="1:9" s="1" customFormat="1" ht="33.75" x14ac:dyDescent="0.2">
      <c r="A137" s="6" t="s">
        <v>2</v>
      </c>
      <c r="B137" s="6" t="s">
        <v>0</v>
      </c>
      <c r="C137" s="13" t="s">
        <v>32</v>
      </c>
      <c r="D137" s="13" t="s">
        <v>1</v>
      </c>
      <c r="E137" s="54" t="s">
        <v>6</v>
      </c>
      <c r="F137" s="12" t="s">
        <v>3</v>
      </c>
      <c r="G137" s="12" t="s">
        <v>5</v>
      </c>
    </row>
    <row r="138" spans="1:9" x14ac:dyDescent="0.2">
      <c r="A138" s="16" t="s">
        <v>24</v>
      </c>
      <c r="B138" s="17"/>
      <c r="C138" s="17"/>
      <c r="D138" s="17"/>
      <c r="E138" s="18"/>
      <c r="F138" s="19"/>
      <c r="G138" s="18"/>
    </row>
    <row r="139" spans="1:9" x14ac:dyDescent="0.2">
      <c r="A139" s="20" t="s">
        <v>25</v>
      </c>
      <c r="B139" s="21"/>
      <c r="C139" s="21"/>
      <c r="D139" s="21"/>
      <c r="E139" s="22"/>
      <c r="F139" s="23"/>
      <c r="G139" s="22"/>
    </row>
    <row r="140" spans="1:9" ht="22.5" x14ac:dyDescent="0.2">
      <c r="A140" s="21" t="s">
        <v>1089</v>
      </c>
      <c r="B140" s="21" t="s">
        <v>1090</v>
      </c>
      <c r="C140" s="56" t="s">
        <v>1091</v>
      </c>
      <c r="D140" s="24">
        <v>1695</v>
      </c>
      <c r="E140" s="22">
        <v>0</v>
      </c>
      <c r="F140" s="23">
        <v>100</v>
      </c>
      <c r="G140" s="22">
        <v>0</v>
      </c>
    </row>
    <row r="141" spans="1:9" x14ac:dyDescent="0.2">
      <c r="A141" s="20" t="s">
        <v>26</v>
      </c>
      <c r="B141" s="20"/>
      <c r="C141" s="20"/>
      <c r="D141" s="20"/>
      <c r="E141" s="25">
        <v>0</v>
      </c>
      <c r="F141" s="26">
        <v>100</v>
      </c>
      <c r="G141" s="25"/>
      <c r="H141" s="14"/>
      <c r="I141" s="14"/>
    </row>
    <row r="142" spans="1:9" x14ac:dyDescent="0.2">
      <c r="A142" s="21"/>
      <c r="B142" s="21"/>
      <c r="C142" s="21"/>
      <c r="D142" s="21"/>
      <c r="E142" s="22"/>
      <c r="F142" s="23"/>
      <c r="G142" s="22"/>
    </row>
    <row r="143" spans="1:9" x14ac:dyDescent="0.2">
      <c r="A143" s="20" t="s">
        <v>29</v>
      </c>
      <c r="B143" s="20"/>
      <c r="C143" s="20"/>
      <c r="D143" s="20"/>
      <c r="E143" s="25">
        <v>0</v>
      </c>
      <c r="F143" s="26">
        <v>100</v>
      </c>
      <c r="G143" s="25"/>
      <c r="H143" s="14"/>
      <c r="I143" s="14"/>
    </row>
    <row r="144" spans="1:9" x14ac:dyDescent="0.2">
      <c r="A144" s="20"/>
      <c r="B144" s="20"/>
      <c r="C144" s="20"/>
      <c r="D144" s="20"/>
      <c r="E144" s="25"/>
      <c r="F144" s="26"/>
      <c r="G144" s="25"/>
      <c r="H144" s="14"/>
      <c r="I144" s="14"/>
    </row>
    <row r="145" spans="1:9" x14ac:dyDescent="0.2">
      <c r="A145" s="20" t="s">
        <v>31</v>
      </c>
      <c r="B145" s="20"/>
      <c r="C145" s="20"/>
      <c r="D145" s="20"/>
      <c r="E145" s="63">
        <v>0</v>
      </c>
      <c r="F145" s="63">
        <v>0</v>
      </c>
      <c r="G145" s="25"/>
      <c r="H145" s="14"/>
      <c r="I145" s="14"/>
    </row>
    <row r="146" spans="1:9" x14ac:dyDescent="0.2">
      <c r="A146" s="20"/>
      <c r="B146" s="20"/>
      <c r="C146" s="20"/>
      <c r="D146" s="20"/>
      <c r="E146" s="25"/>
      <c r="F146" s="26"/>
      <c r="G146" s="25"/>
      <c r="H146" s="14"/>
      <c r="I146" s="14"/>
    </row>
    <row r="147" spans="1:9" x14ac:dyDescent="0.2">
      <c r="A147" s="27" t="s">
        <v>30</v>
      </c>
      <c r="B147" s="27"/>
      <c r="C147" s="27"/>
      <c r="D147" s="27"/>
      <c r="E147" s="28">
        <v>3.9999999999999998E-7</v>
      </c>
      <c r="F147" s="29">
        <v>100</v>
      </c>
      <c r="G147" s="28"/>
      <c r="H147" s="14"/>
      <c r="I147" s="14"/>
    </row>
    <row r="149" spans="1:9" x14ac:dyDescent="0.2">
      <c r="A149" s="14" t="s">
        <v>33</v>
      </c>
    </row>
    <row r="150" spans="1:9" x14ac:dyDescent="0.2">
      <c r="A150" s="14" t="s">
        <v>1086</v>
      </c>
    </row>
    <row r="151" spans="1:9" ht="23.25" customHeight="1" x14ac:dyDescent="0.2">
      <c r="A151" s="116" t="s">
        <v>1092</v>
      </c>
      <c r="B151" s="116"/>
      <c r="C151" s="116"/>
      <c r="D151" s="116"/>
      <c r="E151" s="116"/>
      <c r="F151" s="116"/>
      <c r="G151" s="116"/>
    </row>
    <row r="153" spans="1:9" x14ac:dyDescent="0.2">
      <c r="A153" s="14" t="s">
        <v>34</v>
      </c>
    </row>
    <row r="154" spans="1:9" x14ac:dyDescent="0.2">
      <c r="A154" s="14" t="s">
        <v>35</v>
      </c>
    </row>
    <row r="155" spans="1:9" x14ac:dyDescent="0.2">
      <c r="A155" s="14" t="s">
        <v>36</v>
      </c>
      <c r="B155" s="14"/>
      <c r="C155" s="30" t="s">
        <v>38</v>
      </c>
      <c r="D155" s="14" t="s">
        <v>37</v>
      </c>
    </row>
    <row r="156" spans="1:9" x14ac:dyDescent="0.2">
      <c r="A156" s="7" t="s">
        <v>70</v>
      </c>
      <c r="C156" s="31">
        <v>0</v>
      </c>
      <c r="D156" s="31">
        <v>0</v>
      </c>
    </row>
    <row r="157" spans="1:9" x14ac:dyDescent="0.2">
      <c r="A157" s="7" t="s">
        <v>72</v>
      </c>
      <c r="C157" s="31">
        <v>0</v>
      </c>
      <c r="D157" s="31">
        <v>0</v>
      </c>
    </row>
    <row r="158" spans="1:9" x14ac:dyDescent="0.2">
      <c r="A158" s="7" t="s">
        <v>71</v>
      </c>
      <c r="C158" s="31">
        <v>0</v>
      </c>
      <c r="D158" s="31">
        <v>0</v>
      </c>
    </row>
    <row r="159" spans="1:9" x14ac:dyDescent="0.2">
      <c r="A159" s="7" t="s">
        <v>73</v>
      </c>
      <c r="C159" s="31">
        <v>0</v>
      </c>
      <c r="D159" s="31">
        <v>0</v>
      </c>
    </row>
    <row r="161" spans="1:4" x14ac:dyDescent="0.2">
      <c r="A161" s="7" t="s">
        <v>39</v>
      </c>
    </row>
    <row r="163" spans="1:4" x14ac:dyDescent="0.2">
      <c r="A163" s="14" t="s">
        <v>1142</v>
      </c>
      <c r="D163" s="30" t="s">
        <v>41</v>
      </c>
    </row>
    <row r="164" spans="1:4" x14ac:dyDescent="0.2">
      <c r="A164" s="7" t="s">
        <v>803</v>
      </c>
    </row>
    <row r="165" spans="1:4" x14ac:dyDescent="0.2">
      <c r="A165" s="50" t="s">
        <v>804</v>
      </c>
    </row>
  </sheetData>
  <mergeCells count="10">
    <mergeCell ref="A103:G103"/>
    <mergeCell ref="A119:G119"/>
    <mergeCell ref="A135:G135"/>
    <mergeCell ref="A151:G151"/>
    <mergeCell ref="A1:G1"/>
    <mergeCell ref="A21:G21"/>
    <mergeCell ref="A59:G59"/>
    <mergeCell ref="A61:G61"/>
    <mergeCell ref="A63:G63"/>
    <mergeCell ref="A66:G66"/>
  </mergeCells>
  <conditionalFormatting sqref="F2:F3 F5:F20 F67:F102 F104 F106:F112 F120:F134 F136 F152:F65577 F22:F58">
    <cfRule type="cellIs" dxfId="5" priority="6" stopIfTrue="1" operator="between">
      <formula>0.009</formula>
      <formula>-0.009</formula>
    </cfRule>
  </conditionalFormatting>
  <conditionalFormatting sqref="F60 F62">
    <cfRule type="cellIs" dxfId="4" priority="5" stopIfTrue="1" operator="between">
      <formula>0.009</formula>
      <formula>-0.009</formula>
    </cfRule>
  </conditionalFormatting>
  <conditionalFormatting sqref="F64:F65">
    <cfRule type="cellIs" dxfId="3" priority="4" stopIfTrue="1" operator="between">
      <formula>0.009</formula>
      <formula>-0.009</formula>
    </cfRule>
  </conditionalFormatting>
  <conditionalFormatting sqref="F114:F118">
    <cfRule type="cellIs" dxfId="2" priority="3" stopIfTrue="1" operator="between">
      <formula>0.009</formula>
      <formula>-0.009</formula>
    </cfRule>
  </conditionalFormatting>
  <conditionalFormatting sqref="F138:F144">
    <cfRule type="cellIs" dxfId="1" priority="2" stopIfTrue="1" operator="between">
      <formula>0.009</formula>
      <formula>-0.009</formula>
    </cfRule>
  </conditionalFormatting>
  <conditionalFormatting sqref="F146:F150">
    <cfRule type="cellIs" dxfId="0" priority="1" stopIfTrue="1" operator="between">
      <formula>0.009</formula>
      <formula>-0.009</formula>
    </cfRule>
  </conditionalFormatting>
  <hyperlinks>
    <hyperlink ref="A39" r:id="rId1" tooltip="https://www.franklintempletonindia.com/investor/reports" xr:uid="{00000000-0004-0000-2300-000000000000}"/>
    <hyperlink ref="A64" r:id="rId2" tooltip="https://www.franklintempletonindia.com/download/en-in/valuation-policy/a0e293eb-f28b-4edc-9535-c7d9e7321ddc/fair_valuation_reliance_big_reliance_infra_november_4_2020-kgox4tdb-en-in.pdf" xr:uid="{00000000-0004-0000-2300-000001000000}"/>
    <hyperlink ref="A133" r:id="rId3" tooltip="https://www.franklintempletonindia.com/investor/reports" xr:uid="{00000000-0004-0000-2300-000002000000}"/>
    <hyperlink ref="A165" r:id="rId4" tooltip="https://www.franklintempletonindia.com/investor/reports" xr:uid="{00000000-0004-0000-2300-000003000000}"/>
  </hyperlinks>
  <pageMargins left="0.7" right="0.7" top="0.75" bottom="0.75" header="0.3" footer="0.3"/>
  <pageSetup paperSize="9" scale="34" orientation="portrait" r:id="rId5"/>
  <headerFooter>
    <oddFooter>&amp;C&amp;1#&amp;"Calibri"&amp;10&amp;K000000PUBLIC</oddFooter>
    <evenFooter>&amp;LPUBLIC</evenFooter>
    <firstFooter>&amp;LPUBLIC</firstFooter>
  </headerFooter>
  <colBreaks count="1" manualBreakCount="1">
    <brk id="8" max="1048575" man="1"/>
  </col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9" s="1" customFormat="1" ht="15" x14ac:dyDescent="0.2">
      <c r="A1" s="97" t="s">
        <v>933</v>
      </c>
      <c r="B1" s="98"/>
      <c r="C1" s="98"/>
      <c r="D1" s="98"/>
      <c r="E1" s="98"/>
      <c r="F1" s="98"/>
      <c r="G1" s="9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934</v>
      </c>
      <c r="B7" s="21" t="s">
        <v>935</v>
      </c>
      <c r="C7" s="21" t="s">
        <v>936</v>
      </c>
      <c r="D7" s="24">
        <v>100</v>
      </c>
      <c r="E7" s="22">
        <v>1018.0720822</v>
      </c>
      <c r="F7" s="23">
        <v>3.6546815554933998</v>
      </c>
      <c r="G7" s="22">
        <v>9.9207120759622196</v>
      </c>
    </row>
    <row r="8" spans="1:9" x14ac:dyDescent="0.2">
      <c r="A8" s="20" t="s">
        <v>26</v>
      </c>
      <c r="B8" s="20"/>
      <c r="C8" s="20"/>
      <c r="D8" s="20"/>
      <c r="E8" s="25">
        <f>SUM(E6:E7)</f>
        <v>1018.0720822</v>
      </c>
      <c r="F8" s="26">
        <f>SUM(F6:F7)</f>
        <v>3.6546815554933998</v>
      </c>
      <c r="G8" s="25"/>
      <c r="H8" s="14"/>
      <c r="I8" s="14"/>
    </row>
    <row r="9" spans="1:9" x14ac:dyDescent="0.2">
      <c r="A9" s="21"/>
      <c r="B9" s="21"/>
      <c r="C9" s="21"/>
      <c r="D9" s="21"/>
      <c r="E9" s="22"/>
      <c r="F9" s="23"/>
      <c r="G9" s="22"/>
    </row>
    <row r="10" spans="1:9" x14ac:dyDescent="0.2">
      <c r="A10" s="20" t="s">
        <v>44</v>
      </c>
      <c r="B10" s="21"/>
      <c r="C10" s="21"/>
      <c r="D10" s="21"/>
      <c r="E10" s="22"/>
      <c r="F10" s="23"/>
      <c r="G10" s="22"/>
    </row>
    <row r="11" spans="1:9" x14ac:dyDescent="0.2">
      <c r="A11" s="20" t="s">
        <v>45</v>
      </c>
      <c r="B11" s="21"/>
      <c r="C11" s="21"/>
      <c r="D11" s="21"/>
      <c r="E11" s="22"/>
      <c r="F11" s="23"/>
      <c r="G11" s="22"/>
    </row>
    <row r="12" spans="1:9" x14ac:dyDescent="0.2">
      <c r="A12" s="21" t="s">
        <v>937</v>
      </c>
      <c r="B12" s="21" t="s">
        <v>938</v>
      </c>
      <c r="C12" s="21" t="s">
        <v>50</v>
      </c>
      <c r="D12" s="24">
        <v>500</v>
      </c>
      <c r="E12" s="22">
        <v>2432.7649999999999</v>
      </c>
      <c r="F12" s="23">
        <v>8.7331550779164608</v>
      </c>
      <c r="G12" s="22">
        <v>7.31</v>
      </c>
    </row>
    <row r="13" spans="1:9" x14ac:dyDescent="0.2">
      <c r="A13" s="21" t="s">
        <v>939</v>
      </c>
      <c r="B13" s="21" t="s">
        <v>940</v>
      </c>
      <c r="C13" s="21" t="s">
        <v>53</v>
      </c>
      <c r="D13" s="24">
        <v>500</v>
      </c>
      <c r="E13" s="22">
        <v>2427.0875000000001</v>
      </c>
      <c r="F13" s="23">
        <v>8.7127739527544001</v>
      </c>
      <c r="G13" s="22">
        <v>7.31</v>
      </c>
    </row>
    <row r="14" spans="1:9" x14ac:dyDescent="0.2">
      <c r="A14" s="20" t="s">
        <v>26</v>
      </c>
      <c r="B14" s="20"/>
      <c r="C14" s="20"/>
      <c r="D14" s="20"/>
      <c r="E14" s="25">
        <f>SUM(E11:E13)</f>
        <v>4859.8525</v>
      </c>
      <c r="F14" s="26">
        <f>SUM(F11:F13)</f>
        <v>17.445929030670861</v>
      </c>
      <c r="G14" s="25"/>
      <c r="H14" s="14"/>
      <c r="I14" s="14"/>
    </row>
    <row r="15" spans="1:9" x14ac:dyDescent="0.2">
      <c r="A15" s="21"/>
      <c r="B15" s="21"/>
      <c r="C15" s="21"/>
      <c r="D15" s="21"/>
      <c r="E15" s="22"/>
      <c r="F15" s="23"/>
      <c r="G15" s="22"/>
    </row>
    <row r="16" spans="1:9" x14ac:dyDescent="0.2">
      <c r="A16" s="20" t="s">
        <v>54</v>
      </c>
      <c r="B16" s="21"/>
      <c r="C16" s="21"/>
      <c r="D16" s="21"/>
      <c r="E16" s="22"/>
      <c r="F16" s="23"/>
      <c r="G16" s="22"/>
    </row>
    <row r="17" spans="1:9" x14ac:dyDescent="0.2">
      <c r="A17" s="21" t="s">
        <v>909</v>
      </c>
      <c r="B17" s="21" t="s">
        <v>910</v>
      </c>
      <c r="C17" s="21" t="s">
        <v>50</v>
      </c>
      <c r="D17" s="24">
        <v>500</v>
      </c>
      <c r="E17" s="22">
        <v>2379.5324999999998</v>
      </c>
      <c r="F17" s="23">
        <v>8.5420607150473806</v>
      </c>
      <c r="G17" s="22">
        <v>7.6675000000000004</v>
      </c>
    </row>
    <row r="18" spans="1:9" x14ac:dyDescent="0.2">
      <c r="A18" s="20" t="s">
        <v>26</v>
      </c>
      <c r="B18" s="20"/>
      <c r="C18" s="20"/>
      <c r="D18" s="20"/>
      <c r="E18" s="25">
        <f>SUM(E16:E17)</f>
        <v>2379.5324999999998</v>
      </c>
      <c r="F18" s="26">
        <f>SUM(F16:F17)</f>
        <v>8.5420607150473806</v>
      </c>
      <c r="G18" s="25"/>
      <c r="H18" s="14"/>
      <c r="I18" s="14"/>
    </row>
    <row r="19" spans="1:9" x14ac:dyDescent="0.2">
      <c r="A19" s="21"/>
      <c r="B19" s="21"/>
      <c r="C19" s="21"/>
      <c r="D19" s="21"/>
      <c r="E19" s="22"/>
      <c r="F19" s="23"/>
      <c r="G19" s="22"/>
    </row>
    <row r="20" spans="1:9" x14ac:dyDescent="0.2">
      <c r="A20" s="20" t="s">
        <v>61</v>
      </c>
      <c r="B20" s="21"/>
      <c r="C20" s="21"/>
      <c r="D20" s="21"/>
      <c r="E20" s="22"/>
      <c r="F20" s="23"/>
      <c r="G20" s="22"/>
    </row>
    <row r="21" spans="1:9" x14ac:dyDescent="0.2">
      <c r="A21" s="21" t="s">
        <v>941</v>
      </c>
      <c r="B21" s="21" t="s">
        <v>942</v>
      </c>
      <c r="C21" s="21" t="s">
        <v>64</v>
      </c>
      <c r="D21" s="24">
        <v>6500000</v>
      </c>
      <c r="E21" s="22">
        <v>6636.2595000000001</v>
      </c>
      <c r="F21" s="23">
        <v>23.822886037408601</v>
      </c>
      <c r="G21" s="22">
        <v>6.6114051145830004</v>
      </c>
    </row>
    <row r="22" spans="1:9" x14ac:dyDescent="0.2">
      <c r="A22" s="21" t="s">
        <v>943</v>
      </c>
      <c r="B22" s="21" t="s">
        <v>944</v>
      </c>
      <c r="C22" s="21" t="s">
        <v>64</v>
      </c>
      <c r="D22" s="24">
        <v>4000000</v>
      </c>
      <c r="E22" s="22">
        <v>4084.8673333000002</v>
      </c>
      <c r="F22" s="23">
        <v>14.6638824113402</v>
      </c>
      <c r="G22" s="22">
        <v>6.8643600175672796</v>
      </c>
    </row>
    <row r="23" spans="1:9" x14ac:dyDescent="0.2">
      <c r="A23" s="21" t="s">
        <v>69</v>
      </c>
      <c r="B23" s="21" t="s">
        <v>68</v>
      </c>
      <c r="C23" s="21" t="s">
        <v>64</v>
      </c>
      <c r="D23" s="24">
        <v>3000000</v>
      </c>
      <c r="E23" s="22">
        <v>3083.0369999999998</v>
      </c>
      <c r="F23" s="23">
        <v>11.067505588067201</v>
      </c>
      <c r="G23" s="22">
        <v>7.3099584512500098</v>
      </c>
    </row>
    <row r="24" spans="1:9" x14ac:dyDescent="0.2">
      <c r="A24" s="21" t="s">
        <v>945</v>
      </c>
      <c r="B24" s="21" t="s">
        <v>946</v>
      </c>
      <c r="C24" s="21" t="s">
        <v>64</v>
      </c>
      <c r="D24" s="24">
        <v>3000000</v>
      </c>
      <c r="E24" s="22">
        <v>3070.058</v>
      </c>
      <c r="F24" s="23">
        <v>11.0209134923423</v>
      </c>
      <c r="G24" s="22">
        <v>7.5145160124010699</v>
      </c>
    </row>
    <row r="25" spans="1:9" x14ac:dyDescent="0.2">
      <c r="A25" s="21" t="s">
        <v>947</v>
      </c>
      <c r="B25" s="21" t="s">
        <v>1143</v>
      </c>
      <c r="C25" s="21" t="s">
        <v>64</v>
      </c>
      <c r="D25" s="24">
        <v>1500000</v>
      </c>
      <c r="E25" s="22">
        <v>1501.6972499999999</v>
      </c>
      <c r="F25" s="23">
        <v>5.3908022206545603</v>
      </c>
      <c r="G25" s="22">
        <v>8.5003818179729596</v>
      </c>
    </row>
    <row r="26" spans="1:9" x14ac:dyDescent="0.2">
      <c r="A26" s="21" t="s">
        <v>948</v>
      </c>
      <c r="B26" s="21" t="s">
        <v>949</v>
      </c>
      <c r="C26" s="21" t="s">
        <v>64</v>
      </c>
      <c r="D26" s="24">
        <v>500000</v>
      </c>
      <c r="E26" s="22">
        <v>505.6791389</v>
      </c>
      <c r="F26" s="23">
        <v>1.8152901491434501</v>
      </c>
      <c r="G26" s="22">
        <v>7.6036357925471902</v>
      </c>
    </row>
    <row r="27" spans="1:9" x14ac:dyDescent="0.2">
      <c r="A27" s="20" t="s">
        <v>26</v>
      </c>
      <c r="B27" s="20"/>
      <c r="C27" s="20"/>
      <c r="D27" s="20"/>
      <c r="E27" s="25">
        <f>SUM(E21:E26)</f>
        <v>18881.598222200002</v>
      </c>
      <c r="F27" s="26">
        <f>SUM(F21:F26)</f>
        <v>67.781279898956313</v>
      </c>
      <c r="G27" s="25"/>
      <c r="H27" s="14"/>
      <c r="I27" s="14"/>
    </row>
    <row r="28" spans="1:9" x14ac:dyDescent="0.2">
      <c r="A28" s="21"/>
      <c r="B28" s="21"/>
      <c r="C28" s="21"/>
      <c r="D28" s="21"/>
      <c r="E28" s="22"/>
      <c r="F28" s="23"/>
      <c r="G28" s="22"/>
    </row>
    <row r="29" spans="1:9" x14ac:dyDescent="0.2">
      <c r="A29" s="20" t="s">
        <v>29</v>
      </c>
      <c r="B29" s="20"/>
      <c r="C29" s="20"/>
      <c r="D29" s="20"/>
      <c r="E29" s="25">
        <f>E8+E14+E18+E27</f>
        <v>27139.055304400004</v>
      </c>
      <c r="F29" s="26">
        <f>F8+F14+F18+F27</f>
        <v>97.423951200167949</v>
      </c>
      <c r="G29" s="25"/>
      <c r="H29" s="14"/>
      <c r="I29" s="14"/>
    </row>
    <row r="30" spans="1:9" x14ac:dyDescent="0.2">
      <c r="A30" s="20"/>
      <c r="B30" s="20"/>
      <c r="C30" s="20"/>
      <c r="D30" s="20"/>
      <c r="E30" s="25"/>
      <c r="F30" s="26"/>
      <c r="G30" s="25"/>
      <c r="H30" s="14"/>
      <c r="I30" s="14"/>
    </row>
    <row r="31" spans="1:9" x14ac:dyDescent="0.2">
      <c r="A31" s="20" t="s">
        <v>31</v>
      </c>
      <c r="B31" s="20"/>
      <c r="C31" s="20"/>
      <c r="D31" s="20"/>
      <c r="E31" s="25">
        <f>E33-(E8+E14+E18+E27)</f>
        <v>717.60106199999427</v>
      </c>
      <c r="F31" s="26">
        <f>F33-(F8+F14+F18+F27)</f>
        <v>2.5760487998320514</v>
      </c>
      <c r="G31" s="25"/>
      <c r="H31" s="14"/>
      <c r="I31" s="14"/>
    </row>
    <row r="32" spans="1:9" x14ac:dyDescent="0.2">
      <c r="A32" s="20"/>
      <c r="B32" s="20"/>
      <c r="C32" s="20"/>
      <c r="D32" s="20"/>
      <c r="E32" s="25"/>
      <c r="F32" s="26"/>
      <c r="G32" s="25"/>
      <c r="H32" s="14"/>
      <c r="I32" s="14"/>
    </row>
    <row r="33" spans="1:9" x14ac:dyDescent="0.2">
      <c r="A33" s="27" t="s">
        <v>30</v>
      </c>
      <c r="B33" s="27"/>
      <c r="C33" s="27"/>
      <c r="D33" s="27"/>
      <c r="E33" s="28">
        <v>27856.656366399999</v>
      </c>
      <c r="F33" s="29">
        <v>100</v>
      </c>
      <c r="G33" s="28"/>
      <c r="H33" s="14"/>
      <c r="I33" s="14"/>
    </row>
    <row r="34" spans="1:9" x14ac:dyDescent="0.2">
      <c r="A34" s="7" t="s">
        <v>1144</v>
      </c>
      <c r="B34" s="14"/>
      <c r="C34" s="14"/>
      <c r="D34" s="14"/>
      <c r="E34" s="75"/>
      <c r="F34" s="15"/>
      <c r="G34" s="75"/>
      <c r="H34" s="14"/>
      <c r="I34" s="14"/>
    </row>
    <row r="36" spans="1:9" x14ac:dyDescent="0.2">
      <c r="A36" s="14" t="s">
        <v>57</v>
      </c>
    </row>
    <row r="37" spans="1:9" x14ac:dyDescent="0.2">
      <c r="A37" s="14" t="s">
        <v>33</v>
      </c>
    </row>
    <row r="38" spans="1:9" x14ac:dyDescent="0.2">
      <c r="A38" s="14" t="s">
        <v>1145</v>
      </c>
    </row>
    <row r="40" spans="1:9" ht="35.25" customHeight="1" x14ac:dyDescent="0.2">
      <c r="A40" s="103" t="s">
        <v>950</v>
      </c>
      <c r="B40" s="103"/>
      <c r="C40" s="103"/>
      <c r="D40" s="103"/>
      <c r="E40" s="103"/>
      <c r="F40" s="103"/>
      <c r="G40" s="103"/>
    </row>
    <row r="42" spans="1:9" x14ac:dyDescent="0.2">
      <c r="A42" s="14" t="s">
        <v>34</v>
      </c>
    </row>
    <row r="43" spans="1:9" x14ac:dyDescent="0.2">
      <c r="A43" s="14" t="s">
        <v>35</v>
      </c>
    </row>
    <row r="44" spans="1:9" x14ac:dyDescent="0.2">
      <c r="A44" s="14" t="s">
        <v>36</v>
      </c>
      <c r="B44" s="14"/>
      <c r="C44" s="30" t="s">
        <v>38</v>
      </c>
      <c r="D44" s="14" t="s">
        <v>37</v>
      </c>
    </row>
    <row r="45" spans="1:9" x14ac:dyDescent="0.2">
      <c r="A45" s="7" t="s">
        <v>70</v>
      </c>
      <c r="C45" s="31">
        <v>33.064799999999998</v>
      </c>
      <c r="D45" s="31">
        <v>34.116599999999998</v>
      </c>
    </row>
    <row r="46" spans="1:9" x14ac:dyDescent="0.2">
      <c r="A46" s="7" t="s">
        <v>880</v>
      </c>
      <c r="C46" s="31">
        <v>10.100099999999999</v>
      </c>
      <c r="D46" s="31">
        <v>10.134499999999999</v>
      </c>
    </row>
    <row r="47" spans="1:9" x14ac:dyDescent="0.2">
      <c r="A47" s="7" t="s">
        <v>71</v>
      </c>
      <c r="C47" s="31">
        <v>35.381900000000002</v>
      </c>
      <c r="D47" s="31">
        <v>36.644399999999997</v>
      </c>
    </row>
    <row r="48" spans="1:9" x14ac:dyDescent="0.2">
      <c r="A48" s="7" t="s">
        <v>882</v>
      </c>
      <c r="C48" s="31">
        <v>10</v>
      </c>
      <c r="D48" s="31">
        <v>10.032400000000001</v>
      </c>
    </row>
    <row r="50" spans="1:9" x14ac:dyDescent="0.2">
      <c r="A50" s="14" t="s">
        <v>40</v>
      </c>
    </row>
    <row r="51" spans="1:9" s="11" customFormat="1" x14ac:dyDescent="0.2">
      <c r="A51" s="99" t="s">
        <v>58</v>
      </c>
      <c r="B51" s="100"/>
      <c r="C51" s="34" t="s">
        <v>59</v>
      </c>
      <c r="D51" s="7"/>
      <c r="E51" s="10"/>
      <c r="G51" s="10"/>
      <c r="H51" s="7"/>
      <c r="I51" s="7"/>
    </row>
    <row r="52" spans="1:9" s="11" customFormat="1" x14ac:dyDescent="0.2">
      <c r="A52" s="95" t="s">
        <v>880</v>
      </c>
      <c r="B52" s="96"/>
      <c r="C52" s="35">
        <v>0.28239366999999999</v>
      </c>
      <c r="D52" s="7"/>
      <c r="E52" s="10"/>
      <c r="G52" s="10"/>
      <c r="H52" s="7"/>
      <c r="I52" s="7"/>
    </row>
    <row r="53" spans="1:9" s="11" customFormat="1" x14ac:dyDescent="0.2">
      <c r="A53" s="95" t="s">
        <v>882</v>
      </c>
      <c r="B53" s="96"/>
      <c r="C53" s="35">
        <v>0.31101599000000002</v>
      </c>
      <c r="D53" s="7"/>
      <c r="E53" s="10"/>
      <c r="G53" s="10"/>
      <c r="H53" s="7"/>
      <c r="I53" s="7"/>
    </row>
    <row r="54" spans="1:9" s="11" customFormat="1" x14ac:dyDescent="0.2">
      <c r="A54" s="7" t="s">
        <v>60</v>
      </c>
      <c r="B54" s="7"/>
      <c r="C54" s="7"/>
      <c r="D54" s="7"/>
      <c r="E54" s="10"/>
      <c r="G54" s="10"/>
      <c r="H54" s="7"/>
      <c r="I54" s="7"/>
    </row>
    <row r="55" spans="1:9" s="11" customFormat="1" x14ac:dyDescent="0.2">
      <c r="A55" s="7" t="s">
        <v>39</v>
      </c>
      <c r="B55" s="7"/>
      <c r="C55" s="7"/>
      <c r="D55" s="7"/>
      <c r="E55" s="10"/>
      <c r="G55" s="10"/>
      <c r="H55" s="7"/>
      <c r="I55" s="7"/>
    </row>
    <row r="57" spans="1:9" s="11" customFormat="1" x14ac:dyDescent="0.2">
      <c r="A57" s="14" t="s">
        <v>875</v>
      </c>
      <c r="B57" s="7"/>
      <c r="C57" s="7"/>
      <c r="D57" s="32">
        <v>3.5676710189716698</v>
      </c>
      <c r="E57" s="10" t="s">
        <v>42</v>
      </c>
      <c r="G57" s="10"/>
      <c r="H57" s="7"/>
      <c r="I57" s="7"/>
    </row>
    <row r="59" spans="1:9" s="11" customFormat="1" x14ac:dyDescent="0.2">
      <c r="A59" s="14" t="s">
        <v>802</v>
      </c>
      <c r="B59" s="7"/>
      <c r="C59" s="7"/>
      <c r="D59" s="30" t="s">
        <v>41</v>
      </c>
      <c r="E59" s="10"/>
      <c r="G59" s="10"/>
      <c r="H59" s="7"/>
      <c r="I59" s="7"/>
    </row>
    <row r="61" spans="1:9" s="11" customFormat="1" x14ac:dyDescent="0.2">
      <c r="A61" s="14" t="s">
        <v>876</v>
      </c>
      <c r="B61" s="7"/>
      <c r="C61" s="7"/>
      <c r="D61" s="7"/>
      <c r="E61" s="10"/>
      <c r="G61" s="10"/>
      <c r="H61" s="7"/>
      <c r="I61" s="7"/>
    </row>
    <row r="62" spans="1:9" s="11" customFormat="1" ht="15" x14ac:dyDescent="0.25">
      <c r="A62" s="60"/>
      <c r="B62" s="7"/>
      <c r="C62" s="7"/>
      <c r="D62" s="7"/>
      <c r="E62" s="10"/>
      <c r="G62" s="10"/>
      <c r="H62" s="7"/>
      <c r="I62" s="7"/>
    </row>
    <row r="63" spans="1:9" s="11" customFormat="1" x14ac:dyDescent="0.2">
      <c r="A63" s="51" t="s">
        <v>775</v>
      </c>
      <c r="B63" s="7"/>
      <c r="C63" s="7"/>
      <c r="D63" s="7"/>
      <c r="E63" s="10"/>
      <c r="G63" s="10"/>
      <c r="H63" s="7"/>
      <c r="I63" s="7"/>
    </row>
    <row r="64" spans="1:9" s="11" customFormat="1" x14ac:dyDescent="0.2">
      <c r="A64" s="53"/>
      <c r="B64" s="7"/>
      <c r="C64" s="7"/>
      <c r="D64" s="7"/>
      <c r="E64" s="10"/>
      <c r="G64" s="10"/>
      <c r="H64" s="7"/>
      <c r="I64" s="7"/>
    </row>
    <row r="65" spans="1:9" s="11" customFormat="1" x14ac:dyDescent="0.2">
      <c r="A65" s="53"/>
      <c r="B65" s="7"/>
      <c r="C65" s="7"/>
      <c r="D65" s="7"/>
      <c r="E65" s="10"/>
      <c r="G65" s="10"/>
      <c r="H65" s="7"/>
      <c r="I65" s="7"/>
    </row>
    <row r="66" spans="1:9" s="11" customFormat="1" x14ac:dyDescent="0.2">
      <c r="A66" s="53"/>
      <c r="B66" s="7"/>
      <c r="C66" s="7"/>
      <c r="D66" s="7"/>
      <c r="E66" s="10"/>
      <c r="G66" s="10"/>
      <c r="H66" s="7"/>
      <c r="I66" s="7"/>
    </row>
    <row r="67" spans="1:9" x14ac:dyDescent="0.2">
      <c r="A67" s="53"/>
    </row>
    <row r="68" spans="1:9" x14ac:dyDescent="0.2">
      <c r="A68" s="53"/>
    </row>
    <row r="69" spans="1:9" x14ac:dyDescent="0.2">
      <c r="A69" s="53"/>
    </row>
    <row r="70" spans="1:9" x14ac:dyDescent="0.2">
      <c r="A70" s="53"/>
    </row>
    <row r="71" spans="1:9" x14ac:dyDescent="0.2">
      <c r="A71" s="53"/>
    </row>
    <row r="72" spans="1:9" x14ac:dyDescent="0.2">
      <c r="A72" s="53"/>
    </row>
    <row r="73" spans="1:9" x14ac:dyDescent="0.2">
      <c r="A73" s="53"/>
    </row>
    <row r="74" spans="1:9" x14ac:dyDescent="0.2">
      <c r="A74" s="53"/>
    </row>
    <row r="75" spans="1:9" x14ac:dyDescent="0.2">
      <c r="A75" s="53"/>
    </row>
    <row r="76" spans="1:9" x14ac:dyDescent="0.2">
      <c r="A76" s="53"/>
    </row>
    <row r="77" spans="1:9" x14ac:dyDescent="0.2">
      <c r="A77" s="51" t="s">
        <v>951</v>
      </c>
    </row>
    <row r="78" spans="1:9" x14ac:dyDescent="0.2">
      <c r="A78" s="53"/>
    </row>
    <row r="79" spans="1:9" x14ac:dyDescent="0.2">
      <c r="A79" s="51" t="s">
        <v>776</v>
      </c>
    </row>
    <row r="80" spans="1:9"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2"/>
    </row>
  </sheetData>
  <mergeCells count="5">
    <mergeCell ref="A1:G1"/>
    <mergeCell ref="A40:G40"/>
    <mergeCell ref="A51:B51"/>
    <mergeCell ref="A52:B52"/>
    <mergeCell ref="A53:B53"/>
  </mergeCells>
  <conditionalFormatting sqref="F2:F3 F5:F39">
    <cfRule type="cellIs" dxfId="76" priority="2" stopIfTrue="1" operator="between">
      <formula>0.009</formula>
      <formula>-0.009</formula>
    </cfRule>
  </conditionalFormatting>
  <conditionalFormatting sqref="F41:F65540">
    <cfRule type="cellIs" dxfId="75" priority="1" stopIfTrue="1" operator="between">
      <formula>0.009</formula>
      <formula>-0.009</formula>
    </cfRule>
  </conditionalFormatting>
  <pageMargins left="0.7" right="0.7" top="0.75" bottom="0.75" header="0.3" footer="0.3"/>
  <pageSetup paperSize="9" scale="43"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9"/>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7" s="1" customFormat="1" ht="15" x14ac:dyDescent="0.2">
      <c r="A1" s="97" t="s">
        <v>952</v>
      </c>
      <c r="B1" s="98"/>
      <c r="C1" s="98"/>
      <c r="D1" s="98"/>
      <c r="E1" s="98"/>
      <c r="F1" s="98"/>
      <c r="G1" s="9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953</v>
      </c>
      <c r="B7" s="21" t="s">
        <v>954</v>
      </c>
      <c r="C7" s="21" t="s">
        <v>74</v>
      </c>
      <c r="D7" s="24">
        <v>500</v>
      </c>
      <c r="E7" s="22">
        <v>5346.0975342000002</v>
      </c>
      <c r="F7" s="23">
        <v>7.1377079773920897</v>
      </c>
      <c r="G7" s="22">
        <v>7.2450999999999999</v>
      </c>
    </row>
    <row r="8" spans="1:7" x14ac:dyDescent="0.2">
      <c r="A8" s="21" t="s">
        <v>955</v>
      </c>
      <c r="B8" s="21" t="s">
        <v>956</v>
      </c>
      <c r="C8" s="21" t="s">
        <v>74</v>
      </c>
      <c r="D8" s="24">
        <v>500</v>
      </c>
      <c r="E8" s="22">
        <v>5310.8260958999999</v>
      </c>
      <c r="F8" s="23">
        <v>7.0906162015841403</v>
      </c>
      <c r="G8" s="22">
        <v>7.5476000000000001</v>
      </c>
    </row>
    <row r="9" spans="1:7" x14ac:dyDescent="0.2">
      <c r="A9" s="21" t="s">
        <v>957</v>
      </c>
      <c r="B9" s="21" t="s">
        <v>958</v>
      </c>
      <c r="C9" s="21" t="s">
        <v>74</v>
      </c>
      <c r="D9" s="24">
        <v>500</v>
      </c>
      <c r="E9" s="22">
        <v>5046.8839725999997</v>
      </c>
      <c r="F9" s="23">
        <v>6.7382204985509899</v>
      </c>
      <c r="G9" s="22">
        <v>7.95</v>
      </c>
    </row>
    <row r="10" spans="1:7" x14ac:dyDescent="0.2">
      <c r="A10" s="21" t="s">
        <v>959</v>
      </c>
      <c r="B10" s="21" t="s">
        <v>960</v>
      </c>
      <c r="C10" s="21" t="s">
        <v>961</v>
      </c>
      <c r="D10" s="24">
        <v>5000</v>
      </c>
      <c r="E10" s="22">
        <v>5021.1860383000003</v>
      </c>
      <c r="F10" s="23">
        <v>6.7039105463882702</v>
      </c>
      <c r="G10" s="22">
        <v>7.65</v>
      </c>
    </row>
    <row r="11" spans="1:7" x14ac:dyDescent="0.2">
      <c r="A11" s="21" t="s">
        <v>962</v>
      </c>
      <c r="B11" s="21" t="s">
        <v>963</v>
      </c>
      <c r="C11" s="21" t="s">
        <v>961</v>
      </c>
      <c r="D11" s="24">
        <v>500</v>
      </c>
      <c r="E11" s="22">
        <v>4940.1715752999999</v>
      </c>
      <c r="F11" s="23">
        <v>6.5957461189456303</v>
      </c>
      <c r="G11" s="22">
        <v>7.6749000000000001</v>
      </c>
    </row>
    <row r="12" spans="1:7" x14ac:dyDescent="0.2">
      <c r="A12" s="21" t="s">
        <v>964</v>
      </c>
      <c r="B12" s="21" t="s">
        <v>965</v>
      </c>
      <c r="C12" s="21" t="s">
        <v>74</v>
      </c>
      <c r="D12" s="24">
        <v>250</v>
      </c>
      <c r="E12" s="22">
        <v>2655.7511986</v>
      </c>
      <c r="F12" s="23">
        <v>3.5457595741474699</v>
      </c>
      <c r="G12" s="22">
        <v>7.3201000000000001</v>
      </c>
    </row>
    <row r="13" spans="1:7" x14ac:dyDescent="0.2">
      <c r="A13" s="21" t="s">
        <v>813</v>
      </c>
      <c r="B13" s="21" t="s">
        <v>814</v>
      </c>
      <c r="C13" s="21" t="s">
        <v>815</v>
      </c>
      <c r="D13" s="24">
        <v>250</v>
      </c>
      <c r="E13" s="22">
        <v>2646.7809588999999</v>
      </c>
      <c r="F13" s="23">
        <v>3.5337831836951401</v>
      </c>
      <c r="G13" s="22">
        <v>7.8851000000000004</v>
      </c>
    </row>
    <row r="14" spans="1:7" x14ac:dyDescent="0.2">
      <c r="A14" s="21" t="s">
        <v>966</v>
      </c>
      <c r="B14" s="21" t="s">
        <v>967</v>
      </c>
      <c r="C14" s="21" t="s">
        <v>74</v>
      </c>
      <c r="D14" s="24">
        <v>250</v>
      </c>
      <c r="E14" s="22">
        <v>2646.3093835999998</v>
      </c>
      <c r="F14" s="23">
        <v>3.5331535717662099</v>
      </c>
      <c r="G14" s="22">
        <v>7.5879000000000003</v>
      </c>
    </row>
    <row r="15" spans="1:7" x14ac:dyDescent="0.2">
      <c r="A15" s="21" t="s">
        <v>968</v>
      </c>
      <c r="B15" s="21" t="s">
        <v>969</v>
      </c>
      <c r="C15" s="21" t="s">
        <v>74</v>
      </c>
      <c r="D15" s="24">
        <v>250</v>
      </c>
      <c r="E15" s="22">
        <v>2622.0575684999999</v>
      </c>
      <c r="F15" s="23">
        <v>3.5007743693670501</v>
      </c>
      <c r="G15" s="22">
        <v>7.5101000000000004</v>
      </c>
    </row>
    <row r="16" spans="1:7" x14ac:dyDescent="0.2">
      <c r="A16" s="21" t="s">
        <v>970</v>
      </c>
      <c r="B16" s="21" t="s">
        <v>971</v>
      </c>
      <c r="C16" s="21" t="s">
        <v>74</v>
      </c>
      <c r="D16" s="24">
        <v>250</v>
      </c>
      <c r="E16" s="22">
        <v>2532.0529452000001</v>
      </c>
      <c r="F16" s="23">
        <v>3.3806069549828499</v>
      </c>
      <c r="G16" s="22">
        <v>8.1212999999999997</v>
      </c>
    </row>
    <row r="17" spans="1:9" x14ac:dyDescent="0.2">
      <c r="A17" s="21" t="s">
        <v>972</v>
      </c>
      <c r="B17" s="21" t="s">
        <v>973</v>
      </c>
      <c r="C17" s="21" t="s">
        <v>74</v>
      </c>
      <c r="D17" s="24">
        <v>250</v>
      </c>
      <c r="E17" s="22">
        <v>2492.5961892999999</v>
      </c>
      <c r="F17" s="23">
        <v>3.3279272574001202</v>
      </c>
      <c r="G17" s="22">
        <v>7.68</v>
      </c>
    </row>
    <row r="18" spans="1:9" x14ac:dyDescent="0.2">
      <c r="A18" s="21" t="s">
        <v>974</v>
      </c>
      <c r="B18" s="21" t="s">
        <v>975</v>
      </c>
      <c r="C18" s="21" t="s">
        <v>961</v>
      </c>
      <c r="D18" s="24">
        <v>250</v>
      </c>
      <c r="E18" s="22">
        <v>2460.3950341999998</v>
      </c>
      <c r="F18" s="23">
        <v>3.28493469316646</v>
      </c>
      <c r="G18" s="22">
        <v>7.68</v>
      </c>
    </row>
    <row r="19" spans="1:9" x14ac:dyDescent="0.2">
      <c r="A19" s="21" t="s">
        <v>976</v>
      </c>
      <c r="B19" s="21" t="s">
        <v>977</v>
      </c>
      <c r="C19" s="21" t="s">
        <v>978</v>
      </c>
      <c r="D19" s="24">
        <v>200</v>
      </c>
      <c r="E19" s="22">
        <v>2122.9163835999998</v>
      </c>
      <c r="F19" s="23">
        <v>2.8343585409026</v>
      </c>
      <c r="G19" s="22">
        <v>7.1599000000000004</v>
      </c>
    </row>
    <row r="20" spans="1:9" x14ac:dyDescent="0.2">
      <c r="A20" s="21" t="s">
        <v>979</v>
      </c>
      <c r="B20" s="21" t="s">
        <v>980</v>
      </c>
      <c r="C20" s="21" t="s">
        <v>74</v>
      </c>
      <c r="D20" s="24">
        <v>200</v>
      </c>
      <c r="E20" s="22">
        <v>2068.1871781</v>
      </c>
      <c r="F20" s="23">
        <v>2.7612882154559202</v>
      </c>
      <c r="G20" s="22">
        <v>7.75</v>
      </c>
    </row>
    <row r="21" spans="1:9" x14ac:dyDescent="0.2">
      <c r="A21" s="21" t="s">
        <v>981</v>
      </c>
      <c r="B21" s="21" t="s">
        <v>982</v>
      </c>
      <c r="C21" s="21" t="s">
        <v>74</v>
      </c>
      <c r="D21" s="24">
        <v>200</v>
      </c>
      <c r="E21" s="22">
        <v>2027.5631781</v>
      </c>
      <c r="F21" s="23">
        <v>2.7070501012018102</v>
      </c>
      <c r="G21" s="22">
        <v>7.6797000000000004</v>
      </c>
    </row>
    <row r="22" spans="1:9" x14ac:dyDescent="0.2">
      <c r="A22" s="21" t="s">
        <v>983</v>
      </c>
      <c r="B22" s="21" t="s">
        <v>984</v>
      </c>
      <c r="C22" s="21" t="s">
        <v>985</v>
      </c>
      <c r="D22" s="24">
        <v>160</v>
      </c>
      <c r="E22" s="22">
        <v>1808.7272548000001</v>
      </c>
      <c r="F22" s="23">
        <v>2.4148768092844701</v>
      </c>
      <c r="G22" s="22">
        <v>8.1850000000000005</v>
      </c>
    </row>
    <row r="23" spans="1:9" x14ac:dyDescent="0.2">
      <c r="A23" s="21" t="s">
        <v>986</v>
      </c>
      <c r="B23" s="21" t="s">
        <v>987</v>
      </c>
      <c r="C23" s="21" t="s">
        <v>978</v>
      </c>
      <c r="D23" s="24">
        <v>150</v>
      </c>
      <c r="E23" s="22">
        <v>1541.6679452000001</v>
      </c>
      <c r="F23" s="23">
        <v>2.05831927317996</v>
      </c>
      <c r="G23" s="22">
        <v>7.5073999999999996</v>
      </c>
    </row>
    <row r="24" spans="1:9" x14ac:dyDescent="0.2">
      <c r="A24" s="21" t="s">
        <v>988</v>
      </c>
      <c r="B24" s="21" t="s">
        <v>989</v>
      </c>
      <c r="C24" s="21" t="s">
        <v>74</v>
      </c>
      <c r="D24" s="24">
        <v>100</v>
      </c>
      <c r="E24" s="22">
        <v>1036.4985068000001</v>
      </c>
      <c r="F24" s="23">
        <v>1.3838549733171699</v>
      </c>
      <c r="G24" s="22">
        <v>7.625</v>
      </c>
    </row>
    <row r="25" spans="1:9" x14ac:dyDescent="0.2">
      <c r="A25" s="21" t="s">
        <v>990</v>
      </c>
      <c r="B25" s="21" t="s">
        <v>991</v>
      </c>
      <c r="C25" s="21" t="s">
        <v>74</v>
      </c>
      <c r="D25" s="24">
        <v>100</v>
      </c>
      <c r="E25" s="22">
        <v>1022.9172603</v>
      </c>
      <c r="F25" s="23">
        <v>1.36572231283617</v>
      </c>
      <c r="G25" s="22">
        <v>7.6550000000000002</v>
      </c>
    </row>
    <row r="26" spans="1:9" x14ac:dyDescent="0.2">
      <c r="A26" s="21" t="s">
        <v>992</v>
      </c>
      <c r="B26" s="21" t="s">
        <v>993</v>
      </c>
      <c r="C26" s="21" t="s">
        <v>74</v>
      </c>
      <c r="D26" s="24">
        <v>45</v>
      </c>
      <c r="E26" s="22">
        <v>458.83985660000002</v>
      </c>
      <c r="F26" s="23">
        <v>0.61260852123404996</v>
      </c>
      <c r="G26" s="22">
        <v>7.98</v>
      </c>
    </row>
    <row r="27" spans="1:9" x14ac:dyDescent="0.2">
      <c r="A27" s="20" t="s">
        <v>26</v>
      </c>
      <c r="B27" s="20"/>
      <c r="C27" s="20"/>
      <c r="D27" s="20"/>
      <c r="E27" s="25">
        <f>SUM(E6:E26)</f>
        <v>55808.426058099998</v>
      </c>
      <c r="F27" s="26">
        <f>SUM(F6:F26)</f>
        <v>74.511219694798584</v>
      </c>
      <c r="G27" s="25"/>
      <c r="H27" s="14"/>
      <c r="I27" s="14"/>
    </row>
    <row r="28" spans="1:9" x14ac:dyDescent="0.2">
      <c r="A28" s="21"/>
      <c r="B28" s="21"/>
      <c r="C28" s="21"/>
      <c r="D28" s="21"/>
      <c r="E28" s="22"/>
      <c r="F28" s="23"/>
      <c r="G28" s="22"/>
    </row>
    <row r="29" spans="1:9" x14ac:dyDescent="0.2">
      <c r="A29" s="20" t="s">
        <v>61</v>
      </c>
      <c r="B29" s="21"/>
      <c r="C29" s="21"/>
      <c r="D29" s="21"/>
      <c r="E29" s="22"/>
      <c r="F29" s="23"/>
      <c r="G29" s="22"/>
    </row>
    <row r="30" spans="1:9" x14ac:dyDescent="0.2">
      <c r="A30" s="21" t="s">
        <v>69</v>
      </c>
      <c r="B30" s="21" t="s">
        <v>68</v>
      </c>
      <c r="C30" s="21" t="s">
        <v>64</v>
      </c>
      <c r="D30" s="24">
        <v>13000000</v>
      </c>
      <c r="E30" s="22">
        <v>13359.826999999999</v>
      </c>
      <c r="F30" s="23">
        <v>17.8370377914828</v>
      </c>
      <c r="G30" s="22">
        <v>7.3099584512500098</v>
      </c>
    </row>
    <row r="31" spans="1:9" x14ac:dyDescent="0.2">
      <c r="A31" s="21" t="s">
        <v>994</v>
      </c>
      <c r="B31" s="21" t="s">
        <v>995</v>
      </c>
      <c r="C31" s="21" t="s">
        <v>64</v>
      </c>
      <c r="D31" s="24">
        <v>2500000</v>
      </c>
      <c r="E31" s="22">
        <v>2510.23</v>
      </c>
      <c r="F31" s="23">
        <v>3.3514705972849699</v>
      </c>
      <c r="G31" s="22">
        <v>7.4491792164500001</v>
      </c>
    </row>
    <row r="32" spans="1:9" x14ac:dyDescent="0.2">
      <c r="A32" s="21" t="s">
        <v>63</v>
      </c>
      <c r="B32" s="21" t="s">
        <v>62</v>
      </c>
      <c r="C32" s="21" t="s">
        <v>64</v>
      </c>
      <c r="D32" s="24">
        <v>1000000</v>
      </c>
      <c r="E32" s="22">
        <v>976.53044439999996</v>
      </c>
      <c r="F32" s="23">
        <v>1.3037901195349499</v>
      </c>
      <c r="G32" s="22">
        <v>7.3016954001125098</v>
      </c>
    </row>
    <row r="33" spans="1:9" x14ac:dyDescent="0.2">
      <c r="A33" s="20" t="s">
        <v>26</v>
      </c>
      <c r="B33" s="20"/>
      <c r="C33" s="20"/>
      <c r="D33" s="20"/>
      <c r="E33" s="25">
        <f>SUM(E30:E32)</f>
        <v>16846.5874444</v>
      </c>
      <c r="F33" s="26">
        <f>SUM(F30:F32)</f>
        <v>22.492298508302717</v>
      </c>
      <c r="G33" s="25"/>
      <c r="H33" s="14"/>
      <c r="I33" s="14"/>
    </row>
    <row r="34" spans="1:9" x14ac:dyDescent="0.2">
      <c r="A34" s="21"/>
      <c r="B34" s="21"/>
      <c r="C34" s="21"/>
      <c r="D34" s="21"/>
      <c r="E34" s="22"/>
      <c r="F34" s="23"/>
      <c r="G34" s="22"/>
    </row>
    <row r="35" spans="1:9" x14ac:dyDescent="0.2">
      <c r="A35" s="20" t="s">
        <v>29</v>
      </c>
      <c r="B35" s="20"/>
      <c r="C35" s="20"/>
      <c r="D35" s="20"/>
      <c r="E35" s="25">
        <f>E27+E33</f>
        <v>72655.013502499991</v>
      </c>
      <c r="F35" s="26">
        <f>F27+F33</f>
        <v>97.003518203101294</v>
      </c>
      <c r="G35" s="25"/>
      <c r="H35" s="14"/>
      <c r="I35" s="14"/>
    </row>
    <row r="36" spans="1:9" x14ac:dyDescent="0.2">
      <c r="A36" s="20"/>
      <c r="B36" s="20"/>
      <c r="C36" s="20"/>
      <c r="D36" s="20"/>
      <c r="E36" s="25"/>
      <c r="F36" s="26"/>
      <c r="G36" s="25"/>
      <c r="H36" s="14"/>
      <c r="I36" s="14"/>
    </row>
    <row r="37" spans="1:9" x14ac:dyDescent="0.2">
      <c r="A37" s="20" t="s">
        <v>31</v>
      </c>
      <c r="B37" s="20"/>
      <c r="C37" s="20"/>
      <c r="D37" s="20"/>
      <c r="E37" s="25">
        <f>E39-(E27+E33)</f>
        <v>2244.3456634000031</v>
      </c>
      <c r="F37" s="26">
        <f>F39-(F27+F33)</f>
        <v>2.9964817968987063</v>
      </c>
      <c r="G37" s="25"/>
      <c r="H37" s="14"/>
      <c r="I37" s="14"/>
    </row>
    <row r="38" spans="1:9" x14ac:dyDescent="0.2">
      <c r="A38" s="20"/>
      <c r="B38" s="20"/>
      <c r="C38" s="20"/>
      <c r="D38" s="20"/>
      <c r="E38" s="25"/>
      <c r="F38" s="26"/>
      <c r="G38" s="25"/>
      <c r="H38" s="14"/>
      <c r="I38" s="14"/>
    </row>
    <row r="39" spans="1:9" x14ac:dyDescent="0.2">
      <c r="A39" s="27" t="s">
        <v>30</v>
      </c>
      <c r="B39" s="27"/>
      <c r="C39" s="27"/>
      <c r="D39" s="27"/>
      <c r="E39" s="28">
        <v>74899.359165899994</v>
      </c>
      <c r="F39" s="29">
        <v>100</v>
      </c>
      <c r="G39" s="28"/>
      <c r="H39" s="14"/>
      <c r="I39" s="14"/>
    </row>
    <row r="41" spans="1:9" x14ac:dyDescent="0.2">
      <c r="A41" s="14" t="s">
        <v>33</v>
      </c>
    </row>
    <row r="43" spans="1:9" x14ac:dyDescent="0.2">
      <c r="A43" s="14" t="s">
        <v>34</v>
      </c>
    </row>
    <row r="44" spans="1:9" x14ac:dyDescent="0.2">
      <c r="A44" s="14" t="s">
        <v>35</v>
      </c>
    </row>
    <row r="45" spans="1:9" x14ac:dyDescent="0.2">
      <c r="A45" s="14" t="s">
        <v>36</v>
      </c>
      <c r="B45" s="14"/>
      <c r="C45" s="30" t="s">
        <v>38</v>
      </c>
      <c r="D45" s="14" t="s">
        <v>37</v>
      </c>
    </row>
    <row r="46" spans="1:9" x14ac:dyDescent="0.2">
      <c r="A46" s="7" t="s">
        <v>70</v>
      </c>
      <c r="C46" s="31">
        <v>80.980900000000005</v>
      </c>
      <c r="D46" s="31">
        <v>83.486900000000006</v>
      </c>
    </row>
    <row r="47" spans="1:9" x14ac:dyDescent="0.2">
      <c r="A47" s="7" t="s">
        <v>75</v>
      </c>
      <c r="C47" s="31">
        <v>14.9137</v>
      </c>
      <c r="D47" s="31">
        <v>14.806800000000001</v>
      </c>
    </row>
    <row r="48" spans="1:9" x14ac:dyDescent="0.2">
      <c r="A48" s="7" t="s">
        <v>76</v>
      </c>
      <c r="C48" s="31">
        <v>12.2158</v>
      </c>
      <c r="D48" s="31">
        <v>12.059200000000001</v>
      </c>
    </row>
    <row r="49" spans="1:4" x14ac:dyDescent="0.2">
      <c r="A49" s="7" t="s">
        <v>996</v>
      </c>
      <c r="C49" s="31">
        <v>12.7775</v>
      </c>
      <c r="D49" s="31">
        <v>12.642300000000001</v>
      </c>
    </row>
    <row r="50" spans="1:4" x14ac:dyDescent="0.2">
      <c r="A50" s="7" t="s">
        <v>997</v>
      </c>
      <c r="C50" s="31">
        <v>16.880700000000001</v>
      </c>
      <c r="D50" s="31">
        <v>16.151599999999998</v>
      </c>
    </row>
    <row r="51" spans="1:4" x14ac:dyDescent="0.2">
      <c r="A51" s="7" t="s">
        <v>71</v>
      </c>
      <c r="C51" s="31">
        <v>86.386200000000002</v>
      </c>
      <c r="D51" s="31">
        <v>89.302000000000007</v>
      </c>
    </row>
    <row r="52" spans="1:4" x14ac:dyDescent="0.2">
      <c r="A52" s="7" t="s">
        <v>77</v>
      </c>
      <c r="C52" s="31">
        <v>16.481000000000002</v>
      </c>
      <c r="D52" s="31">
        <v>16.468399999999999</v>
      </c>
    </row>
    <row r="53" spans="1:4" x14ac:dyDescent="0.2">
      <c r="A53" s="7" t="s">
        <v>78</v>
      </c>
      <c r="C53" s="31">
        <v>13.562200000000001</v>
      </c>
      <c r="D53" s="31">
        <v>13.485099999999999</v>
      </c>
    </row>
    <row r="54" spans="1:4" x14ac:dyDescent="0.2">
      <c r="A54" s="7" t="s">
        <v>998</v>
      </c>
      <c r="C54" s="31">
        <v>14.508699999999999</v>
      </c>
      <c r="D54" s="31">
        <v>14.469200000000001</v>
      </c>
    </row>
    <row r="55" spans="1:4" x14ac:dyDescent="0.2">
      <c r="A55" s="7" t="s">
        <v>999</v>
      </c>
      <c r="C55" s="31">
        <v>18.668600000000001</v>
      </c>
      <c r="D55" s="31">
        <v>18.047599999999999</v>
      </c>
    </row>
    <row r="57" spans="1:4" x14ac:dyDescent="0.2">
      <c r="A57" s="14" t="s">
        <v>40</v>
      </c>
    </row>
    <row r="58" spans="1:4" x14ac:dyDescent="0.2">
      <c r="A58" s="99" t="s">
        <v>58</v>
      </c>
      <c r="B58" s="100"/>
      <c r="C58" s="34" t="s">
        <v>59</v>
      </c>
    </row>
    <row r="59" spans="1:4" x14ac:dyDescent="0.2">
      <c r="A59" s="95" t="s">
        <v>75</v>
      </c>
      <c r="B59" s="96"/>
      <c r="C59" s="35">
        <v>0.56000000000000005</v>
      </c>
    </row>
    <row r="60" spans="1:4" x14ac:dyDescent="0.2">
      <c r="A60" s="95" t="s">
        <v>76</v>
      </c>
      <c r="B60" s="96"/>
      <c r="C60" s="35">
        <v>0.53</v>
      </c>
    </row>
    <row r="61" spans="1:4" x14ac:dyDescent="0.2">
      <c r="A61" s="95" t="s">
        <v>996</v>
      </c>
      <c r="B61" s="96"/>
      <c r="C61" s="35">
        <v>0.53</v>
      </c>
    </row>
    <row r="62" spans="1:4" x14ac:dyDescent="0.2">
      <c r="A62" s="95" t="s">
        <v>997</v>
      </c>
      <c r="B62" s="96"/>
      <c r="C62" s="35">
        <v>1.25</v>
      </c>
    </row>
    <row r="63" spans="1:4" x14ac:dyDescent="0.2">
      <c r="A63" s="95" t="s">
        <v>77</v>
      </c>
      <c r="B63" s="96"/>
      <c r="C63" s="35">
        <v>0.56000000000000005</v>
      </c>
    </row>
    <row r="64" spans="1:4" x14ac:dyDescent="0.2">
      <c r="A64" s="95" t="s">
        <v>78</v>
      </c>
      <c r="B64" s="96"/>
      <c r="C64" s="35">
        <v>0.53</v>
      </c>
    </row>
    <row r="65" spans="1:5" x14ac:dyDescent="0.2">
      <c r="A65" s="95" t="s">
        <v>998</v>
      </c>
      <c r="B65" s="96"/>
      <c r="C65" s="35">
        <v>0.53</v>
      </c>
    </row>
    <row r="66" spans="1:5" x14ac:dyDescent="0.2">
      <c r="A66" s="95" t="s">
        <v>999</v>
      </c>
      <c r="B66" s="96"/>
      <c r="C66" s="35">
        <v>1.25</v>
      </c>
    </row>
    <row r="67" spans="1:5" x14ac:dyDescent="0.2">
      <c r="A67" s="7" t="s">
        <v>60</v>
      </c>
    </row>
    <row r="68" spans="1:5" x14ac:dyDescent="0.2">
      <c r="A68" s="7" t="s">
        <v>39</v>
      </c>
    </row>
    <row r="70" spans="1:5" x14ac:dyDescent="0.2">
      <c r="A70" s="14" t="s">
        <v>875</v>
      </c>
      <c r="D70" s="32">
        <v>2.06310385378911</v>
      </c>
      <c r="E70" s="10" t="s">
        <v>42</v>
      </c>
    </row>
    <row r="72" spans="1:5" x14ac:dyDescent="0.2">
      <c r="A72" s="14" t="s">
        <v>802</v>
      </c>
      <c r="D72" s="30" t="s">
        <v>41</v>
      </c>
    </row>
    <row r="74" spans="1:5" x14ac:dyDescent="0.2">
      <c r="A74" s="14" t="s">
        <v>1147</v>
      </c>
    </row>
    <row r="76" spans="1:5" x14ac:dyDescent="0.2">
      <c r="A76" s="7" t="s">
        <v>1150</v>
      </c>
    </row>
    <row r="78" spans="1:5" ht="45" x14ac:dyDescent="0.2">
      <c r="A78" s="6" t="s">
        <v>2</v>
      </c>
      <c r="B78" s="76" t="s">
        <v>1151</v>
      </c>
      <c r="C78" s="77" t="s">
        <v>1152</v>
      </c>
      <c r="D78" s="77" t="s">
        <v>1153</v>
      </c>
      <c r="E78" s="77" t="s">
        <v>1154</v>
      </c>
    </row>
    <row r="79" spans="1:5" x14ac:dyDescent="0.2">
      <c r="A79" s="78" t="s">
        <v>1148</v>
      </c>
      <c r="B79" s="78" t="s">
        <v>1241</v>
      </c>
      <c r="C79" s="82">
        <f>53460000/100000</f>
        <v>534.6</v>
      </c>
      <c r="D79" s="83">
        <f>C79/E39</f>
        <v>7.1375777570523123E-3</v>
      </c>
      <c r="E79" s="82">
        <f>224422415.43/100000</f>
        <v>2244.2241543</v>
      </c>
    </row>
    <row r="80" spans="1:5" x14ac:dyDescent="0.2">
      <c r="A80" s="53"/>
      <c r="B80" s="53"/>
      <c r="C80" s="9"/>
      <c r="D80" s="79"/>
      <c r="E80" s="9"/>
    </row>
    <row r="81" spans="1:9" x14ac:dyDescent="0.2">
      <c r="A81" s="53" t="s">
        <v>1149</v>
      </c>
      <c r="B81" s="53"/>
      <c r="C81" s="9"/>
      <c r="D81" s="79"/>
      <c r="E81" s="9"/>
    </row>
    <row r="83" spans="1:9" s="11" customFormat="1" x14ac:dyDescent="0.2">
      <c r="A83" s="14" t="s">
        <v>1111</v>
      </c>
      <c r="B83" s="7"/>
      <c r="C83" s="7"/>
      <c r="D83" s="7"/>
      <c r="E83" s="10"/>
      <c r="G83" s="10"/>
      <c r="H83" s="7"/>
      <c r="I83" s="7"/>
    </row>
    <row r="84" spans="1:9" s="11" customFormat="1" x14ac:dyDescent="0.2">
      <c r="A84" s="50" t="s">
        <v>1000</v>
      </c>
      <c r="B84" s="7"/>
      <c r="C84" s="7"/>
      <c r="D84" s="7"/>
      <c r="E84" s="10"/>
      <c r="G84" s="10"/>
      <c r="H84" s="7"/>
      <c r="I84" s="7"/>
    </row>
    <row r="86" spans="1:9" s="11" customFormat="1" x14ac:dyDescent="0.2">
      <c r="A86" s="14" t="s">
        <v>1146</v>
      </c>
      <c r="B86" s="7"/>
      <c r="C86" s="7"/>
      <c r="D86" s="7"/>
      <c r="E86" s="10"/>
      <c r="G86" s="10"/>
      <c r="H86" s="7"/>
      <c r="I86" s="7"/>
    </row>
    <row r="87" spans="1:9" s="11" customFormat="1" x14ac:dyDescent="0.2">
      <c r="A87" s="51"/>
      <c r="B87" s="7"/>
      <c r="C87" s="7"/>
      <c r="D87" s="7"/>
      <c r="E87" s="10"/>
      <c r="G87" s="10"/>
      <c r="H87" s="7"/>
      <c r="I87" s="7"/>
    </row>
    <row r="88" spans="1:9" s="11" customFormat="1" x14ac:dyDescent="0.2">
      <c r="A88" s="51" t="s">
        <v>775</v>
      </c>
      <c r="B88" s="7"/>
      <c r="C88" s="7"/>
      <c r="D88" s="7"/>
      <c r="E88" s="10"/>
      <c r="G88" s="10"/>
      <c r="H88" s="7"/>
      <c r="I88" s="7"/>
    </row>
    <row r="89" spans="1:9" s="11" customFormat="1" x14ac:dyDescent="0.2">
      <c r="A89" s="52"/>
      <c r="B89" s="7"/>
      <c r="C89" s="7"/>
      <c r="D89" s="7"/>
      <c r="E89" s="10"/>
      <c r="G89" s="10"/>
      <c r="H89" s="7"/>
      <c r="I89" s="7"/>
    </row>
    <row r="90" spans="1:9" x14ac:dyDescent="0.2">
      <c r="A90" s="53"/>
    </row>
    <row r="91" spans="1:9" x14ac:dyDescent="0.2">
      <c r="A91" s="53"/>
    </row>
    <row r="92" spans="1:9" x14ac:dyDescent="0.2">
      <c r="A92" s="53"/>
    </row>
    <row r="93" spans="1:9" x14ac:dyDescent="0.2">
      <c r="A93" s="53"/>
    </row>
    <row r="94" spans="1:9" x14ac:dyDescent="0.2">
      <c r="A94" s="53"/>
    </row>
    <row r="95" spans="1:9" x14ac:dyDescent="0.2">
      <c r="A95" s="53"/>
    </row>
    <row r="96" spans="1:9"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1" t="s">
        <v>1002</v>
      </c>
    </row>
    <row r="103" spans="1:1" x14ac:dyDescent="0.2">
      <c r="A103" s="53"/>
    </row>
    <row r="104" spans="1:1" x14ac:dyDescent="0.2">
      <c r="A104" s="51" t="s">
        <v>776</v>
      </c>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2"/>
    </row>
  </sheetData>
  <mergeCells count="10">
    <mergeCell ref="A63:B63"/>
    <mergeCell ref="A64:B64"/>
    <mergeCell ref="A65:B65"/>
    <mergeCell ref="A66:B66"/>
    <mergeCell ref="A1:G1"/>
    <mergeCell ref="A58:B58"/>
    <mergeCell ref="A59:B59"/>
    <mergeCell ref="A60:B60"/>
    <mergeCell ref="A61:B61"/>
    <mergeCell ref="A62:B62"/>
  </mergeCells>
  <conditionalFormatting sqref="F2:F3 F5:F65545">
    <cfRule type="cellIs" dxfId="74" priority="2" stopIfTrue="1" operator="between">
      <formula>0.009</formula>
      <formula>-0.009</formula>
    </cfRule>
  </conditionalFormatting>
  <hyperlinks>
    <hyperlink ref="A84"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scale="43"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3"/>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4" style="7" bestFit="1"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7" s="1" customFormat="1" ht="15" x14ac:dyDescent="0.2">
      <c r="A1" s="97" t="s">
        <v>1003</v>
      </c>
      <c r="B1" s="98"/>
      <c r="C1" s="98"/>
      <c r="D1" s="98"/>
      <c r="E1" s="98"/>
      <c r="F1" s="98"/>
      <c r="G1" s="9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1004</v>
      </c>
      <c r="B7" s="21" t="s">
        <v>1005</v>
      </c>
      <c r="C7" s="21" t="s">
        <v>1006</v>
      </c>
      <c r="D7" s="24">
        <v>500</v>
      </c>
      <c r="E7" s="22">
        <v>5066.1818493000001</v>
      </c>
      <c r="F7" s="23">
        <v>7.0747886368539499</v>
      </c>
      <c r="G7" s="22">
        <v>7.67</v>
      </c>
    </row>
    <row r="8" spans="1:7" x14ac:dyDescent="0.2">
      <c r="A8" s="21" t="s">
        <v>959</v>
      </c>
      <c r="B8" s="21" t="s">
        <v>960</v>
      </c>
      <c r="C8" s="21" t="s">
        <v>961</v>
      </c>
      <c r="D8" s="24">
        <v>5000</v>
      </c>
      <c r="E8" s="22">
        <v>5021.1860383000003</v>
      </c>
      <c r="F8" s="23">
        <v>7.0119531797309902</v>
      </c>
      <c r="G8" s="22">
        <v>7.65</v>
      </c>
    </row>
    <row r="9" spans="1:7" x14ac:dyDescent="0.2">
      <c r="A9" s="21" t="s">
        <v>990</v>
      </c>
      <c r="B9" s="21" t="s">
        <v>991</v>
      </c>
      <c r="C9" s="21" t="s">
        <v>74</v>
      </c>
      <c r="D9" s="24">
        <v>400</v>
      </c>
      <c r="E9" s="22">
        <v>4091.6690411</v>
      </c>
      <c r="F9" s="23">
        <v>5.7139073366940298</v>
      </c>
      <c r="G9" s="22">
        <v>7.6550000000000002</v>
      </c>
    </row>
    <row r="10" spans="1:7" x14ac:dyDescent="0.2">
      <c r="A10" s="21" t="s">
        <v>976</v>
      </c>
      <c r="B10" s="21" t="s">
        <v>977</v>
      </c>
      <c r="C10" s="21" t="s">
        <v>978</v>
      </c>
      <c r="D10" s="24">
        <v>300</v>
      </c>
      <c r="E10" s="22">
        <v>3184.3745752999998</v>
      </c>
      <c r="F10" s="23">
        <v>4.4468946695886702</v>
      </c>
      <c r="G10" s="22">
        <v>7.1599000000000004</v>
      </c>
    </row>
    <row r="11" spans="1:7" x14ac:dyDescent="0.2">
      <c r="A11" s="21" t="s">
        <v>1007</v>
      </c>
      <c r="B11" s="21" t="s">
        <v>1008</v>
      </c>
      <c r="C11" s="21" t="s">
        <v>74</v>
      </c>
      <c r="D11" s="24">
        <v>250</v>
      </c>
      <c r="E11" s="22">
        <v>2664.5011986</v>
      </c>
      <c r="F11" s="23">
        <v>3.7209052820209498</v>
      </c>
      <c r="G11" s="22">
        <v>7.7812000000000001</v>
      </c>
    </row>
    <row r="12" spans="1:7" x14ac:dyDescent="0.2">
      <c r="A12" s="21" t="s">
        <v>1009</v>
      </c>
      <c r="B12" s="21" t="s">
        <v>1010</v>
      </c>
      <c r="C12" s="21" t="s">
        <v>978</v>
      </c>
      <c r="D12" s="24">
        <v>250</v>
      </c>
      <c r="E12" s="22">
        <v>2602.2191096000001</v>
      </c>
      <c r="F12" s="23">
        <v>3.6339299959684701</v>
      </c>
      <c r="G12" s="22">
        <v>7.6166</v>
      </c>
    </row>
    <row r="13" spans="1:7" x14ac:dyDescent="0.2">
      <c r="A13" s="21" t="s">
        <v>1011</v>
      </c>
      <c r="B13" s="21" t="s">
        <v>1012</v>
      </c>
      <c r="C13" s="21" t="s">
        <v>74</v>
      </c>
      <c r="D13" s="24">
        <v>250</v>
      </c>
      <c r="E13" s="22">
        <v>2487.1095890000001</v>
      </c>
      <c r="F13" s="23">
        <v>3.47318260225873</v>
      </c>
      <c r="G13" s="22">
        <v>7.58</v>
      </c>
    </row>
    <row r="14" spans="1:7" x14ac:dyDescent="0.2">
      <c r="A14" s="21" t="s">
        <v>1013</v>
      </c>
      <c r="B14" s="21" t="s">
        <v>1014</v>
      </c>
      <c r="C14" s="21" t="s">
        <v>74</v>
      </c>
      <c r="D14" s="24">
        <v>250</v>
      </c>
      <c r="E14" s="22">
        <v>2483.9519521000002</v>
      </c>
      <c r="F14" s="23">
        <v>3.46877304604382</v>
      </c>
      <c r="G14" s="22">
        <v>7.58</v>
      </c>
    </row>
    <row r="15" spans="1:7" x14ac:dyDescent="0.2">
      <c r="A15" s="21" t="s">
        <v>1015</v>
      </c>
      <c r="B15" s="21" t="s">
        <v>1016</v>
      </c>
      <c r="C15" s="21" t="s">
        <v>74</v>
      </c>
      <c r="D15" s="24">
        <v>250</v>
      </c>
      <c r="E15" s="22">
        <v>2460.4433607000001</v>
      </c>
      <c r="F15" s="23">
        <v>3.4359439214185099</v>
      </c>
      <c r="G15" s="22">
        <v>7.5549999999999997</v>
      </c>
    </row>
    <row r="16" spans="1:7" x14ac:dyDescent="0.2">
      <c r="A16" s="21" t="s">
        <v>974</v>
      </c>
      <c r="B16" s="21" t="s">
        <v>975</v>
      </c>
      <c r="C16" s="21" t="s">
        <v>961</v>
      </c>
      <c r="D16" s="24">
        <v>250</v>
      </c>
      <c r="E16" s="22">
        <v>2460.3950341999998</v>
      </c>
      <c r="F16" s="23">
        <v>3.4358764347425002</v>
      </c>
      <c r="G16" s="22">
        <v>7.68</v>
      </c>
    </row>
    <row r="17" spans="1:9" x14ac:dyDescent="0.2">
      <c r="A17" s="21" t="s">
        <v>1017</v>
      </c>
      <c r="B17" s="21" t="s">
        <v>1018</v>
      </c>
      <c r="C17" s="21" t="s">
        <v>74</v>
      </c>
      <c r="D17" s="24">
        <v>250</v>
      </c>
      <c r="E17" s="22">
        <v>2426.9005136999999</v>
      </c>
      <c r="F17" s="23">
        <v>3.38910222487812</v>
      </c>
      <c r="G17" s="22">
        <v>7.6150000000000002</v>
      </c>
    </row>
    <row r="18" spans="1:9" x14ac:dyDescent="0.2">
      <c r="A18" s="21" t="s">
        <v>981</v>
      </c>
      <c r="B18" s="21" t="s">
        <v>982</v>
      </c>
      <c r="C18" s="21" t="s">
        <v>74</v>
      </c>
      <c r="D18" s="24">
        <v>200</v>
      </c>
      <c r="E18" s="22">
        <v>2027.5631781</v>
      </c>
      <c r="F18" s="23">
        <v>2.8314382230293198</v>
      </c>
      <c r="G18" s="22">
        <v>7.6797000000000004</v>
      </c>
    </row>
    <row r="19" spans="1:9" x14ac:dyDescent="0.2">
      <c r="A19" s="21" t="s">
        <v>992</v>
      </c>
      <c r="B19" s="21" t="s">
        <v>993</v>
      </c>
      <c r="C19" s="21" t="s">
        <v>74</v>
      </c>
      <c r="D19" s="24">
        <v>110</v>
      </c>
      <c r="E19" s="22">
        <v>1121.6085383</v>
      </c>
      <c r="F19" s="23">
        <v>1.56629658741121</v>
      </c>
      <c r="G19" s="22">
        <v>7.98</v>
      </c>
    </row>
    <row r="20" spans="1:9" x14ac:dyDescent="0.2">
      <c r="A20" s="21" t="s">
        <v>1019</v>
      </c>
      <c r="B20" s="21" t="s">
        <v>1020</v>
      </c>
      <c r="C20" s="21" t="s">
        <v>74</v>
      </c>
      <c r="D20" s="24">
        <v>100</v>
      </c>
      <c r="E20" s="22">
        <v>1083.9985342</v>
      </c>
      <c r="F20" s="23">
        <v>1.51377521381001</v>
      </c>
      <c r="G20" s="22">
        <v>7.58</v>
      </c>
    </row>
    <row r="21" spans="1:9" x14ac:dyDescent="0.2">
      <c r="A21" s="21" t="s">
        <v>1021</v>
      </c>
      <c r="B21" s="21" t="s">
        <v>1022</v>
      </c>
      <c r="C21" s="21" t="s">
        <v>978</v>
      </c>
      <c r="D21" s="24">
        <v>100</v>
      </c>
      <c r="E21" s="22">
        <v>1019.1610219</v>
      </c>
      <c r="F21" s="23">
        <v>1.4232313468690101</v>
      </c>
      <c r="G21" s="22">
        <v>7.6081000000000003</v>
      </c>
    </row>
    <row r="22" spans="1:9" x14ac:dyDescent="0.2">
      <c r="A22" s="21" t="s">
        <v>1023</v>
      </c>
      <c r="B22" s="21" t="s">
        <v>1024</v>
      </c>
      <c r="C22" s="21" t="s">
        <v>1025</v>
      </c>
      <c r="D22" s="24">
        <v>100</v>
      </c>
      <c r="E22" s="22">
        <v>1004.0036849000001</v>
      </c>
      <c r="F22" s="23">
        <v>1.4020645276030601</v>
      </c>
      <c r="G22" s="22">
        <v>12.2483</v>
      </c>
    </row>
    <row r="23" spans="1:9" x14ac:dyDescent="0.2">
      <c r="A23" s="21" t="s">
        <v>1026</v>
      </c>
      <c r="B23" s="21" t="s">
        <v>1027</v>
      </c>
      <c r="C23" s="21" t="s">
        <v>74</v>
      </c>
      <c r="D23" s="24">
        <v>50</v>
      </c>
      <c r="E23" s="22">
        <v>539.02566439999998</v>
      </c>
      <c r="F23" s="23">
        <v>0.75273504957124404</v>
      </c>
      <c r="G23" s="22">
        <v>7.71</v>
      </c>
    </row>
    <row r="24" spans="1:9" x14ac:dyDescent="0.2">
      <c r="A24" s="21" t="s">
        <v>1028</v>
      </c>
      <c r="B24" s="21" t="s">
        <v>1029</v>
      </c>
      <c r="C24" s="21" t="s">
        <v>74</v>
      </c>
      <c r="D24" s="24">
        <v>50</v>
      </c>
      <c r="E24" s="22">
        <v>529.34353420000002</v>
      </c>
      <c r="F24" s="23">
        <v>0.73921421144164401</v>
      </c>
      <c r="G24" s="22">
        <v>7.45</v>
      </c>
    </row>
    <row r="25" spans="1:9" x14ac:dyDescent="0.2">
      <c r="A25" s="21" t="s">
        <v>1030</v>
      </c>
      <c r="B25" s="21" t="s">
        <v>1031</v>
      </c>
      <c r="C25" s="21" t="s">
        <v>74</v>
      </c>
      <c r="D25" s="24">
        <v>50</v>
      </c>
      <c r="E25" s="22">
        <v>520.84102050000001</v>
      </c>
      <c r="F25" s="23">
        <v>0.72734067648005096</v>
      </c>
      <c r="G25" s="22">
        <v>7.42</v>
      </c>
    </row>
    <row r="26" spans="1:9" x14ac:dyDescent="0.2">
      <c r="A26" s="21" t="s">
        <v>988</v>
      </c>
      <c r="B26" s="21" t="s">
        <v>989</v>
      </c>
      <c r="C26" s="21" t="s">
        <v>74</v>
      </c>
      <c r="D26" s="24">
        <v>50</v>
      </c>
      <c r="E26" s="22">
        <v>518.24925340000004</v>
      </c>
      <c r="F26" s="23">
        <v>0.72372134243838304</v>
      </c>
      <c r="G26" s="22">
        <v>7.625</v>
      </c>
    </row>
    <row r="27" spans="1:9" x14ac:dyDescent="0.2">
      <c r="A27" s="20" t="s">
        <v>26</v>
      </c>
      <c r="B27" s="20"/>
      <c r="C27" s="20"/>
      <c r="D27" s="20"/>
      <c r="E27" s="25">
        <f>SUM(E6:E26)</f>
        <v>43312.726691799988</v>
      </c>
      <c r="F27" s="26">
        <f>SUM(F6:F26)</f>
        <v>60.485074508852669</v>
      </c>
      <c r="G27" s="25"/>
      <c r="H27" s="14"/>
      <c r="I27" s="14"/>
    </row>
    <row r="28" spans="1:9" x14ac:dyDescent="0.2">
      <c r="A28" s="21"/>
      <c r="B28" s="21"/>
      <c r="C28" s="21"/>
      <c r="D28" s="21"/>
      <c r="E28" s="22"/>
      <c r="F28" s="23"/>
      <c r="G28" s="22"/>
    </row>
    <row r="29" spans="1:9" x14ac:dyDescent="0.2">
      <c r="A29" s="20" t="s">
        <v>44</v>
      </c>
      <c r="B29" s="21"/>
      <c r="C29" s="21"/>
      <c r="D29" s="21"/>
      <c r="E29" s="22"/>
      <c r="F29" s="23"/>
      <c r="G29" s="22"/>
    </row>
    <row r="30" spans="1:9" x14ac:dyDescent="0.2">
      <c r="A30" s="20" t="s">
        <v>45</v>
      </c>
      <c r="B30" s="21"/>
      <c r="C30" s="21"/>
      <c r="D30" s="21"/>
      <c r="E30" s="22"/>
      <c r="F30" s="23"/>
      <c r="G30" s="22"/>
    </row>
    <row r="31" spans="1:9" x14ac:dyDescent="0.2">
      <c r="A31" s="21" t="s">
        <v>48</v>
      </c>
      <c r="B31" s="21" t="s">
        <v>47</v>
      </c>
      <c r="C31" s="21" t="s">
        <v>46</v>
      </c>
      <c r="D31" s="24">
        <v>1000</v>
      </c>
      <c r="E31" s="22">
        <v>4842.26</v>
      </c>
      <c r="F31" s="23">
        <v>6.7620877109703201</v>
      </c>
      <c r="G31" s="22">
        <v>7.2500999999999998</v>
      </c>
    </row>
    <row r="32" spans="1:9" x14ac:dyDescent="0.2">
      <c r="A32" s="21" t="s">
        <v>937</v>
      </c>
      <c r="B32" s="21" t="s">
        <v>938</v>
      </c>
      <c r="C32" s="21" t="s">
        <v>50</v>
      </c>
      <c r="D32" s="24">
        <v>500</v>
      </c>
      <c r="E32" s="22">
        <v>2432.7649999999999</v>
      </c>
      <c r="F32" s="23">
        <v>3.3972918245155599</v>
      </c>
      <c r="G32" s="22">
        <v>7.31</v>
      </c>
    </row>
    <row r="33" spans="1:9" x14ac:dyDescent="0.2">
      <c r="A33" s="21" t="s">
        <v>899</v>
      </c>
      <c r="B33" s="21" t="s">
        <v>900</v>
      </c>
      <c r="C33" s="21" t="s">
        <v>50</v>
      </c>
      <c r="D33" s="24">
        <v>500</v>
      </c>
      <c r="E33" s="22">
        <v>2335.5749999999998</v>
      </c>
      <c r="F33" s="23">
        <v>3.26156856623756</v>
      </c>
      <c r="G33" s="22">
        <v>7.58</v>
      </c>
    </row>
    <row r="34" spans="1:9" x14ac:dyDescent="0.2">
      <c r="A34" s="20" t="s">
        <v>26</v>
      </c>
      <c r="B34" s="20"/>
      <c r="C34" s="20"/>
      <c r="D34" s="20"/>
      <c r="E34" s="25">
        <f>SUM(E30:E33)</f>
        <v>9610.5999999999985</v>
      </c>
      <c r="F34" s="26">
        <f>SUM(F30:F33)</f>
        <v>13.42094810172344</v>
      </c>
      <c r="G34" s="25"/>
      <c r="H34" s="14"/>
      <c r="I34" s="14"/>
    </row>
    <row r="35" spans="1:9" x14ac:dyDescent="0.2">
      <c r="A35" s="21"/>
      <c r="B35" s="21"/>
      <c r="C35" s="21"/>
      <c r="D35" s="21"/>
      <c r="E35" s="22"/>
      <c r="F35" s="23"/>
      <c r="G35" s="22"/>
    </row>
    <row r="36" spans="1:9" x14ac:dyDescent="0.2">
      <c r="A36" s="20" t="s">
        <v>61</v>
      </c>
      <c r="B36" s="21"/>
      <c r="C36" s="21"/>
      <c r="D36" s="21"/>
      <c r="E36" s="22"/>
      <c r="F36" s="23"/>
      <c r="G36" s="22"/>
    </row>
    <row r="37" spans="1:9" x14ac:dyDescent="0.2">
      <c r="A37" s="21" t="s">
        <v>994</v>
      </c>
      <c r="B37" s="21" t="s">
        <v>995</v>
      </c>
      <c r="C37" s="21" t="s">
        <v>64</v>
      </c>
      <c r="D37" s="24">
        <v>7500000</v>
      </c>
      <c r="E37" s="22">
        <v>7530.69</v>
      </c>
      <c r="F37" s="23">
        <v>10.5164089297409</v>
      </c>
      <c r="G37" s="22">
        <v>7.4491792164500001</v>
      </c>
    </row>
    <row r="38" spans="1:9" x14ac:dyDescent="0.2">
      <c r="A38" s="21" t="s">
        <v>69</v>
      </c>
      <c r="B38" s="21" t="s">
        <v>68</v>
      </c>
      <c r="C38" s="21" t="s">
        <v>64</v>
      </c>
      <c r="D38" s="24">
        <v>6500000</v>
      </c>
      <c r="E38" s="22">
        <v>6679.9134999999997</v>
      </c>
      <c r="F38" s="23">
        <v>9.3283221034588699</v>
      </c>
      <c r="G38" s="22">
        <v>7.3099584512500098</v>
      </c>
    </row>
    <row r="39" spans="1:9" x14ac:dyDescent="0.2">
      <c r="A39" s="21" t="s">
        <v>1032</v>
      </c>
      <c r="B39" s="21" t="s">
        <v>1033</v>
      </c>
      <c r="C39" s="21" t="s">
        <v>64</v>
      </c>
      <c r="D39" s="24">
        <v>2502400</v>
      </c>
      <c r="E39" s="22">
        <v>2296.8328449999999</v>
      </c>
      <c r="F39" s="23">
        <v>3.2074661739203401</v>
      </c>
      <c r="G39" s="22">
        <v>7.3517514753124997</v>
      </c>
    </row>
    <row r="40" spans="1:9" x14ac:dyDescent="0.2">
      <c r="A40" s="21" t="s">
        <v>63</v>
      </c>
      <c r="B40" s="21" t="s">
        <v>62</v>
      </c>
      <c r="C40" s="21" t="s">
        <v>64</v>
      </c>
      <c r="D40" s="24">
        <v>1000000</v>
      </c>
      <c r="E40" s="22">
        <v>976.53044439999996</v>
      </c>
      <c r="F40" s="23">
        <v>1.3636988756212201</v>
      </c>
      <c r="G40" s="22">
        <v>7.3016954001125098</v>
      </c>
    </row>
    <row r="41" spans="1:9" x14ac:dyDescent="0.2">
      <c r="A41" s="20" t="s">
        <v>26</v>
      </c>
      <c r="B41" s="20"/>
      <c r="C41" s="20"/>
      <c r="D41" s="20"/>
      <c r="E41" s="25">
        <f>SUM(E37:E40)</f>
        <v>17483.966789399998</v>
      </c>
      <c r="F41" s="26">
        <f>SUM(F37:F40)</f>
        <v>24.415896082741334</v>
      </c>
      <c r="G41" s="25"/>
      <c r="H41" s="14"/>
      <c r="I41" s="14"/>
    </row>
    <row r="42" spans="1:9" x14ac:dyDescent="0.2">
      <c r="A42" s="21"/>
      <c r="B42" s="21"/>
      <c r="C42" s="21"/>
      <c r="D42" s="21"/>
      <c r="E42" s="22"/>
      <c r="F42" s="23"/>
      <c r="G42" s="22"/>
    </row>
    <row r="43" spans="1:9" x14ac:dyDescent="0.2">
      <c r="A43" s="20" t="s">
        <v>29</v>
      </c>
      <c r="B43" s="20"/>
      <c r="C43" s="20"/>
      <c r="D43" s="20"/>
      <c r="E43" s="25">
        <f>E27+E34+E41</f>
        <v>70407.293481199988</v>
      </c>
      <c r="F43" s="26">
        <f>F27+F34+F41</f>
        <v>98.321918693317457</v>
      </c>
      <c r="G43" s="25"/>
      <c r="H43" s="14"/>
      <c r="I43" s="14"/>
    </row>
    <row r="44" spans="1:9" x14ac:dyDescent="0.2">
      <c r="A44" s="20"/>
      <c r="B44" s="20"/>
      <c r="C44" s="20"/>
      <c r="D44" s="20"/>
      <c r="E44" s="25"/>
      <c r="F44" s="26"/>
      <c r="G44" s="25"/>
      <c r="H44" s="14"/>
      <c r="I44" s="14"/>
    </row>
    <row r="45" spans="1:9" x14ac:dyDescent="0.2">
      <c r="A45" s="20" t="s">
        <v>31</v>
      </c>
      <c r="B45" s="20"/>
      <c r="C45" s="20"/>
      <c r="D45" s="20"/>
      <c r="E45" s="25">
        <f>E47-(E27+E34+E41)</f>
        <v>1201.656401900007</v>
      </c>
      <c r="F45" s="26">
        <f>F47-(F27+F34+F41)</f>
        <v>1.6780813066825431</v>
      </c>
      <c r="G45" s="25"/>
      <c r="H45" s="14"/>
      <c r="I45" s="14"/>
    </row>
    <row r="46" spans="1:9" x14ac:dyDescent="0.2">
      <c r="A46" s="20"/>
      <c r="B46" s="20"/>
      <c r="C46" s="20"/>
      <c r="D46" s="20"/>
      <c r="E46" s="25"/>
      <c r="F46" s="26"/>
      <c r="G46" s="25"/>
      <c r="H46" s="14"/>
      <c r="I46" s="14"/>
    </row>
    <row r="47" spans="1:9" x14ac:dyDescent="0.2">
      <c r="A47" s="27" t="s">
        <v>30</v>
      </c>
      <c r="B47" s="27"/>
      <c r="C47" s="27"/>
      <c r="D47" s="27"/>
      <c r="E47" s="28">
        <v>71608.949883099995</v>
      </c>
      <c r="F47" s="29">
        <v>100</v>
      </c>
      <c r="G47" s="28"/>
      <c r="H47" s="14"/>
      <c r="I47" s="14"/>
    </row>
    <row r="49" spans="1:4" x14ac:dyDescent="0.2">
      <c r="A49" s="14" t="s">
        <v>33</v>
      </c>
    </row>
    <row r="51" spans="1:4" x14ac:dyDescent="0.2">
      <c r="A51" s="14" t="s">
        <v>34</v>
      </c>
    </row>
    <row r="52" spans="1:4" x14ac:dyDescent="0.2">
      <c r="A52" s="14" t="s">
        <v>35</v>
      </c>
    </row>
    <row r="53" spans="1:4" x14ac:dyDescent="0.2">
      <c r="A53" s="14" t="s">
        <v>36</v>
      </c>
      <c r="B53" s="14"/>
      <c r="C53" s="30" t="s">
        <v>38</v>
      </c>
      <c r="D53" s="14" t="s">
        <v>37</v>
      </c>
    </row>
    <row r="54" spans="1:4" x14ac:dyDescent="0.2">
      <c r="A54" s="7" t="s">
        <v>70</v>
      </c>
      <c r="C54" s="31">
        <v>18.385999999999999</v>
      </c>
      <c r="D54" s="31">
        <v>18.981400000000001</v>
      </c>
    </row>
    <row r="55" spans="1:4" x14ac:dyDescent="0.2">
      <c r="A55" s="7" t="s">
        <v>72</v>
      </c>
      <c r="C55" s="31">
        <v>10.166499999999999</v>
      </c>
      <c r="D55" s="31">
        <v>10.253500000000001</v>
      </c>
    </row>
    <row r="56" spans="1:4" x14ac:dyDescent="0.2">
      <c r="A56" s="7" t="s">
        <v>71</v>
      </c>
      <c r="C56" s="31">
        <v>19.032399999999999</v>
      </c>
      <c r="D56" s="31">
        <v>19.6828</v>
      </c>
    </row>
    <row r="57" spans="1:4" x14ac:dyDescent="0.2">
      <c r="A57" s="7" t="s">
        <v>73</v>
      </c>
      <c r="C57" s="31">
        <v>10.645899999999999</v>
      </c>
      <c r="D57" s="31">
        <v>10.765599999999999</v>
      </c>
    </row>
    <row r="59" spans="1:4" x14ac:dyDescent="0.2">
      <c r="A59" s="14" t="s">
        <v>40</v>
      </c>
    </row>
    <row r="60" spans="1:4" x14ac:dyDescent="0.2">
      <c r="A60" s="99" t="s">
        <v>58</v>
      </c>
      <c r="B60" s="100"/>
      <c r="C60" s="34" t="s">
        <v>59</v>
      </c>
    </row>
    <row r="61" spans="1:4" x14ac:dyDescent="0.2">
      <c r="A61" s="95" t="s">
        <v>72</v>
      </c>
      <c r="B61" s="96"/>
      <c r="C61" s="35">
        <v>0.24</v>
      </c>
    </row>
    <row r="62" spans="1:4" x14ac:dyDescent="0.2">
      <c r="A62" s="95" t="s">
        <v>73</v>
      </c>
      <c r="B62" s="96"/>
      <c r="C62" s="35">
        <v>0.24</v>
      </c>
    </row>
    <row r="63" spans="1:4" x14ac:dyDescent="0.2">
      <c r="A63" s="7" t="s">
        <v>60</v>
      </c>
    </row>
    <row r="64" spans="1:4" x14ac:dyDescent="0.2">
      <c r="A64" s="7" t="s">
        <v>39</v>
      </c>
    </row>
    <row r="66" spans="1:5" x14ac:dyDescent="0.2">
      <c r="A66" s="14" t="s">
        <v>875</v>
      </c>
      <c r="D66" s="32">
        <v>2.7657851315259099</v>
      </c>
      <c r="E66" s="10" t="s">
        <v>42</v>
      </c>
    </row>
    <row r="68" spans="1:5" x14ac:dyDescent="0.2">
      <c r="A68" s="14" t="s">
        <v>802</v>
      </c>
      <c r="D68" s="30" t="s">
        <v>41</v>
      </c>
    </row>
    <row r="70" spans="1:5" x14ac:dyDescent="0.2">
      <c r="A70" s="14" t="s">
        <v>876</v>
      </c>
    </row>
    <row r="71" spans="1:5" ht="15" x14ac:dyDescent="0.25">
      <c r="A71" s="60"/>
    </row>
    <row r="72" spans="1:5" x14ac:dyDescent="0.2">
      <c r="A72" s="51" t="s">
        <v>775</v>
      </c>
    </row>
    <row r="73" spans="1:5" x14ac:dyDescent="0.2">
      <c r="A73" s="52"/>
    </row>
    <row r="74" spans="1:5" x14ac:dyDescent="0.2">
      <c r="A74" s="53"/>
    </row>
    <row r="75" spans="1:5" x14ac:dyDescent="0.2">
      <c r="A75" s="53"/>
    </row>
    <row r="76" spans="1:5" x14ac:dyDescent="0.2">
      <c r="A76" s="53"/>
    </row>
    <row r="77" spans="1:5" x14ac:dyDescent="0.2">
      <c r="A77" s="53"/>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1" t="s">
        <v>1034</v>
      </c>
    </row>
    <row r="87" spans="1:1" x14ac:dyDescent="0.2">
      <c r="A87" s="53"/>
    </row>
    <row r="88" spans="1:1" x14ac:dyDescent="0.2">
      <c r="A88" s="51" t="s">
        <v>776</v>
      </c>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2"/>
    </row>
  </sheetData>
  <mergeCells count="4">
    <mergeCell ref="A1:G1"/>
    <mergeCell ref="A60:B60"/>
    <mergeCell ref="A61:B61"/>
    <mergeCell ref="A62:B62"/>
  </mergeCells>
  <conditionalFormatting sqref="F2:F3">
    <cfRule type="cellIs" dxfId="73" priority="2" stopIfTrue="1" operator="between">
      <formula>0.009</formula>
      <formula>-0.009</formula>
    </cfRule>
  </conditionalFormatting>
  <conditionalFormatting sqref="F5:F65536">
    <cfRule type="cellIs" dxfId="72" priority="1" stopIfTrue="1" operator="between">
      <formula>0.009</formula>
      <formula>-0.009</formula>
    </cfRule>
  </conditionalFormatting>
  <pageMargins left="0.7" right="0.7" top="0.75" bottom="0.75" header="0.3" footer="0.3"/>
  <pageSetup paperSize="9" scale="43"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view="pageBreakPreview" zoomScaleNormal="100" zoomScaleSheetLayoutView="100" workbookViewId="0">
      <selection sqref="A1:G1"/>
    </sheetView>
  </sheetViews>
  <sheetFormatPr defaultColWidth="9.28515625" defaultRowHeight="11.25" x14ac:dyDescent="0.2"/>
  <cols>
    <col min="1" max="1" width="33.42578125" style="7" bestFit="1" customWidth="1"/>
    <col min="2" max="2" width="42.5703125" style="7" customWidth="1"/>
    <col min="3" max="3" width="24.710937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9" s="1" customFormat="1" ht="15" x14ac:dyDescent="0.2">
      <c r="A1" s="97" t="s">
        <v>1035</v>
      </c>
      <c r="B1" s="98"/>
      <c r="C1" s="98"/>
      <c r="D1" s="98"/>
      <c r="E1" s="98"/>
      <c r="F1" s="98"/>
      <c r="G1" s="98"/>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44</v>
      </c>
      <c r="B5" s="17"/>
      <c r="C5" s="17"/>
      <c r="D5" s="17"/>
      <c r="E5" s="18"/>
      <c r="F5" s="19"/>
      <c r="G5" s="18"/>
    </row>
    <row r="6" spans="1:9" x14ac:dyDescent="0.2">
      <c r="A6" s="20" t="s">
        <v>848</v>
      </c>
      <c r="B6" s="21"/>
      <c r="C6" s="21"/>
      <c r="D6" s="21"/>
      <c r="E6" s="22"/>
      <c r="F6" s="23"/>
      <c r="G6" s="22"/>
    </row>
    <row r="7" spans="1:9" x14ac:dyDescent="0.2">
      <c r="A7" s="21" t="s">
        <v>1036</v>
      </c>
      <c r="B7" s="21" t="s">
        <v>1037</v>
      </c>
      <c r="C7" s="21" t="s">
        <v>64</v>
      </c>
      <c r="D7" s="24">
        <v>4000000</v>
      </c>
      <c r="E7" s="22">
        <v>3934.1320000000001</v>
      </c>
      <c r="F7" s="23">
        <v>32.128547232497603</v>
      </c>
      <c r="G7" s="22">
        <v>6.8666</v>
      </c>
    </row>
    <row r="8" spans="1:9" x14ac:dyDescent="0.2">
      <c r="A8" s="20" t="s">
        <v>26</v>
      </c>
      <c r="B8" s="20"/>
      <c r="C8" s="20"/>
      <c r="D8" s="20"/>
      <c r="E8" s="25">
        <f>SUM(E6:E7)</f>
        <v>3934.1320000000001</v>
      </c>
      <c r="F8" s="26">
        <f>SUM(F6:F7)</f>
        <v>32.128547232497603</v>
      </c>
      <c r="G8" s="25"/>
      <c r="H8" s="14"/>
      <c r="I8" s="14"/>
    </row>
    <row r="9" spans="1:9" x14ac:dyDescent="0.2">
      <c r="A9" s="21"/>
      <c r="B9" s="21"/>
      <c r="C9" s="21"/>
      <c r="D9" s="21"/>
      <c r="E9" s="22"/>
      <c r="F9" s="23"/>
      <c r="G9" s="22"/>
    </row>
    <row r="10" spans="1:9" x14ac:dyDescent="0.2">
      <c r="A10" s="20" t="s">
        <v>61</v>
      </c>
      <c r="B10" s="21"/>
      <c r="C10" s="21"/>
      <c r="D10" s="21"/>
      <c r="E10" s="22"/>
      <c r="F10" s="23"/>
      <c r="G10" s="22"/>
    </row>
    <row r="11" spans="1:9" x14ac:dyDescent="0.2">
      <c r="A11" s="21" t="s">
        <v>63</v>
      </c>
      <c r="B11" s="21" t="s">
        <v>62</v>
      </c>
      <c r="C11" s="21" t="s">
        <v>64</v>
      </c>
      <c r="D11" s="24">
        <v>5000000</v>
      </c>
      <c r="E11" s="22">
        <v>4882.6522222000003</v>
      </c>
      <c r="F11" s="23">
        <v>39.874748112369403</v>
      </c>
      <c r="G11" s="22">
        <v>7.3016954001125098</v>
      </c>
    </row>
    <row r="12" spans="1:9" x14ac:dyDescent="0.2">
      <c r="A12" s="21" t="s">
        <v>65</v>
      </c>
      <c r="B12" s="21" t="s">
        <v>1155</v>
      </c>
      <c r="C12" s="21" t="s">
        <v>64</v>
      </c>
      <c r="D12" s="24">
        <v>1300000</v>
      </c>
      <c r="E12" s="22">
        <v>1281.1418389</v>
      </c>
      <c r="F12" s="23">
        <v>10.4625940569934</v>
      </c>
      <c r="G12" s="22">
        <v>7.2816996864499997</v>
      </c>
    </row>
    <row r="13" spans="1:9" x14ac:dyDescent="0.2">
      <c r="A13" s="21" t="s">
        <v>67</v>
      </c>
      <c r="B13" s="21" t="s">
        <v>66</v>
      </c>
      <c r="C13" s="21" t="s">
        <v>64</v>
      </c>
      <c r="D13" s="24">
        <v>200000</v>
      </c>
      <c r="E13" s="22">
        <v>195.51300000000001</v>
      </c>
      <c r="F13" s="23">
        <v>1.59667968819229</v>
      </c>
      <c r="G13" s="22">
        <v>7.2211486161999998</v>
      </c>
    </row>
    <row r="14" spans="1:9" x14ac:dyDescent="0.2">
      <c r="A14" s="20" t="s">
        <v>26</v>
      </c>
      <c r="B14" s="20"/>
      <c r="C14" s="20"/>
      <c r="D14" s="20"/>
      <c r="E14" s="25">
        <f>SUM(E11:E13)</f>
        <v>6359.3070611000003</v>
      </c>
      <c r="F14" s="26">
        <f>SUM(F11:F13)</f>
        <v>51.934021857555088</v>
      </c>
      <c r="G14" s="25"/>
      <c r="H14" s="14"/>
      <c r="I14" s="14"/>
    </row>
    <row r="15" spans="1:9" x14ac:dyDescent="0.2">
      <c r="A15" s="21"/>
      <c r="B15" s="21"/>
      <c r="C15" s="21"/>
      <c r="D15" s="21"/>
      <c r="E15" s="22"/>
      <c r="F15" s="23"/>
      <c r="G15" s="22"/>
    </row>
    <row r="16" spans="1:9" x14ac:dyDescent="0.2">
      <c r="A16" s="20" t="s">
        <v>29</v>
      </c>
      <c r="B16" s="20"/>
      <c r="C16" s="20"/>
      <c r="D16" s="20"/>
      <c r="E16" s="25">
        <f>E8+E14</f>
        <v>10293.4390611</v>
      </c>
      <c r="F16" s="26">
        <f>F8+F14</f>
        <v>84.062569090052691</v>
      </c>
      <c r="G16" s="25"/>
      <c r="H16" s="14"/>
      <c r="I16" s="14"/>
    </row>
    <row r="17" spans="1:9" x14ac:dyDescent="0.2">
      <c r="A17" s="20"/>
      <c r="B17" s="20"/>
      <c r="C17" s="20"/>
      <c r="D17" s="20"/>
      <c r="E17" s="25"/>
      <c r="F17" s="26"/>
      <c r="G17" s="25"/>
      <c r="H17" s="14"/>
      <c r="I17" s="14"/>
    </row>
    <row r="18" spans="1:9" x14ac:dyDescent="0.2">
      <c r="A18" s="20" t="s">
        <v>31</v>
      </c>
      <c r="B18" s="20"/>
      <c r="C18" s="20"/>
      <c r="D18" s="20"/>
      <c r="E18" s="25">
        <f>E20-(E8+E14)</f>
        <v>1951.5341446000002</v>
      </c>
      <c r="F18" s="26">
        <f>F20-(F8+F14)</f>
        <v>15.937430909947309</v>
      </c>
      <c r="G18" s="25"/>
      <c r="H18" s="14"/>
      <c r="I18" s="14"/>
    </row>
    <row r="19" spans="1:9" x14ac:dyDescent="0.2">
      <c r="A19" s="20"/>
      <c r="B19" s="20"/>
      <c r="C19" s="20"/>
      <c r="D19" s="20"/>
      <c r="E19" s="25"/>
      <c r="F19" s="26"/>
      <c r="G19" s="25"/>
      <c r="H19" s="14"/>
      <c r="I19" s="14"/>
    </row>
    <row r="20" spans="1:9" x14ac:dyDescent="0.2">
      <c r="A20" s="27" t="s">
        <v>30</v>
      </c>
      <c r="B20" s="27"/>
      <c r="C20" s="27"/>
      <c r="D20" s="27"/>
      <c r="E20" s="28">
        <v>12244.9732057</v>
      </c>
      <c r="F20" s="29">
        <v>100</v>
      </c>
      <c r="G20" s="28"/>
      <c r="H20" s="14"/>
      <c r="I20" s="14"/>
    </row>
    <row r="21" spans="1:9" x14ac:dyDescent="0.2">
      <c r="A21" s="7" t="s">
        <v>1156</v>
      </c>
    </row>
    <row r="23" spans="1:9" x14ac:dyDescent="0.2">
      <c r="A23" s="14" t="s">
        <v>34</v>
      </c>
    </row>
    <row r="24" spans="1:9" x14ac:dyDescent="0.2">
      <c r="A24" s="14" t="s">
        <v>35</v>
      </c>
    </row>
    <row r="25" spans="1:9" x14ac:dyDescent="0.2">
      <c r="A25" s="14" t="s">
        <v>36</v>
      </c>
      <c r="B25" s="14"/>
      <c r="C25" s="30" t="s">
        <v>38</v>
      </c>
      <c r="D25" s="14" t="s">
        <v>37</v>
      </c>
    </row>
    <row r="26" spans="1:9" x14ac:dyDescent="0.2">
      <c r="A26" s="7" t="s">
        <v>1038</v>
      </c>
      <c r="C26" s="31">
        <v>49.0212</v>
      </c>
      <c r="D26" s="31">
        <v>50.517200000000003</v>
      </c>
    </row>
    <row r="27" spans="1:9" x14ac:dyDescent="0.2">
      <c r="A27" s="7" t="s">
        <v>1039</v>
      </c>
      <c r="C27" s="31">
        <v>10.027100000000001</v>
      </c>
      <c r="D27" s="31">
        <v>10.141500000000001</v>
      </c>
    </row>
    <row r="28" spans="1:9" x14ac:dyDescent="0.2">
      <c r="A28" s="7" t="s">
        <v>1040</v>
      </c>
      <c r="C28" s="31">
        <v>52.972799999999999</v>
      </c>
      <c r="D28" s="31">
        <v>54.715600000000002</v>
      </c>
    </row>
    <row r="29" spans="1:9" x14ac:dyDescent="0.2">
      <c r="A29" s="7" t="s">
        <v>1041</v>
      </c>
      <c r="C29" s="31">
        <v>11.244400000000001</v>
      </c>
      <c r="D29" s="31">
        <v>11.422700000000001</v>
      </c>
    </row>
    <row r="31" spans="1:9" x14ac:dyDescent="0.2">
      <c r="A31" s="14" t="s">
        <v>40</v>
      </c>
    </row>
    <row r="32" spans="1:9" x14ac:dyDescent="0.2">
      <c r="A32" s="99" t="s">
        <v>58</v>
      </c>
      <c r="B32" s="100"/>
      <c r="C32" s="34" t="s">
        <v>59</v>
      </c>
    </row>
    <row r="33" spans="1:7" x14ac:dyDescent="0.2">
      <c r="A33" s="95" t="s">
        <v>1039</v>
      </c>
      <c r="B33" s="96"/>
      <c r="C33" s="35">
        <v>0.19</v>
      </c>
    </row>
    <row r="34" spans="1:7" x14ac:dyDescent="0.2">
      <c r="A34" s="95" t="s">
        <v>1041</v>
      </c>
      <c r="B34" s="96"/>
      <c r="C34" s="35">
        <v>0.19</v>
      </c>
    </row>
    <row r="35" spans="1:7" x14ac:dyDescent="0.2">
      <c r="A35" s="7" t="s">
        <v>60</v>
      </c>
    </row>
    <row r="36" spans="1:7" x14ac:dyDescent="0.2">
      <c r="A36" s="7" t="s">
        <v>39</v>
      </c>
    </row>
    <row r="38" spans="1:7" x14ac:dyDescent="0.2">
      <c r="A38" s="14" t="s">
        <v>875</v>
      </c>
      <c r="D38" s="32">
        <v>1.87963521159819</v>
      </c>
      <c r="E38" s="10" t="s">
        <v>42</v>
      </c>
    </row>
    <row r="40" spans="1:7" x14ac:dyDescent="0.2">
      <c r="A40" s="14" t="s">
        <v>802</v>
      </c>
      <c r="D40" s="30" t="s">
        <v>41</v>
      </c>
    </row>
    <row r="42" spans="1:7" x14ac:dyDescent="0.2">
      <c r="A42" s="14" t="s">
        <v>876</v>
      </c>
    </row>
    <row r="43" spans="1:7" x14ac:dyDescent="0.2">
      <c r="A43" s="51"/>
      <c r="B43" s="53"/>
      <c r="C43" s="53"/>
      <c r="D43" s="53"/>
      <c r="E43" s="11"/>
      <c r="G43" s="11"/>
    </row>
    <row r="44" spans="1:7" x14ac:dyDescent="0.2">
      <c r="A44" s="51" t="s">
        <v>775</v>
      </c>
      <c r="B44" s="53"/>
      <c r="C44" s="53"/>
      <c r="D44" s="53"/>
      <c r="E44" s="11"/>
      <c r="G44" s="11"/>
    </row>
    <row r="45" spans="1:7" x14ac:dyDescent="0.2">
      <c r="A45" s="52"/>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53"/>
      <c r="B57" s="53"/>
      <c r="C57" s="53"/>
      <c r="D57" s="53"/>
      <c r="E57" s="11"/>
      <c r="G57" s="11"/>
    </row>
    <row r="58" spans="1:7" ht="22.5" x14ac:dyDescent="0.2">
      <c r="A58" s="61" t="s">
        <v>1042</v>
      </c>
      <c r="B58" s="61"/>
      <c r="C58" s="61"/>
      <c r="D58" s="61"/>
      <c r="E58" s="61"/>
      <c r="F58" s="61"/>
      <c r="G58" s="61"/>
    </row>
    <row r="59" spans="1:7" x14ac:dyDescent="0.2">
      <c r="A59" s="53"/>
      <c r="B59" s="53"/>
      <c r="C59" s="53"/>
      <c r="D59" s="53"/>
      <c r="E59" s="11"/>
      <c r="G59" s="11"/>
    </row>
    <row r="60" spans="1:7" x14ac:dyDescent="0.2">
      <c r="A60" s="51" t="s">
        <v>776</v>
      </c>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c r="B73" s="53"/>
      <c r="C73" s="53"/>
      <c r="D73" s="53"/>
      <c r="E73" s="11"/>
      <c r="G73" s="11"/>
    </row>
    <row r="74" spans="1:7" x14ac:dyDescent="0.2">
      <c r="A74" s="53"/>
    </row>
    <row r="75" spans="1:7" x14ac:dyDescent="0.2">
      <c r="A75" s="52"/>
    </row>
  </sheetData>
  <mergeCells count="4">
    <mergeCell ref="A1:G1"/>
    <mergeCell ref="A32:B32"/>
    <mergeCell ref="A33:B33"/>
    <mergeCell ref="A34:B34"/>
  </mergeCells>
  <conditionalFormatting sqref="F2:F3">
    <cfRule type="cellIs" dxfId="71" priority="2" stopIfTrue="1" operator="between">
      <formula>0.009</formula>
      <formula>-0.009</formula>
    </cfRule>
  </conditionalFormatting>
  <conditionalFormatting sqref="F5:F57 F59:F65537">
    <cfRule type="cellIs" dxfId="70" priority="1" stopIfTrue="1" operator="between">
      <formula>0.009</formula>
      <formula>-0.009</formula>
    </cfRule>
  </conditionalFormatting>
  <hyperlinks>
    <hyperlink ref="A43"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scale="50"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2"/>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40.42578125" style="7" bestFit="1" customWidth="1"/>
    <col min="3" max="3" width="35.4257812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7" s="1" customFormat="1" ht="15" x14ac:dyDescent="0.2">
      <c r="A1" s="97" t="s">
        <v>1043</v>
      </c>
      <c r="B1" s="98"/>
      <c r="C1" s="98"/>
      <c r="D1" s="98"/>
      <c r="E1" s="98"/>
      <c r="F1" s="98"/>
      <c r="G1" s="98"/>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4" t="s">
        <v>6</v>
      </c>
      <c r="F4" s="12" t="s">
        <v>3</v>
      </c>
      <c r="G4" s="12" t="s">
        <v>5</v>
      </c>
    </row>
    <row r="5" spans="1:7" x14ac:dyDescent="0.2">
      <c r="A5" s="16" t="s">
        <v>81</v>
      </c>
      <c r="B5" s="17"/>
      <c r="C5" s="17"/>
      <c r="D5" s="17"/>
      <c r="E5" s="18"/>
      <c r="F5" s="19"/>
      <c r="G5" s="18"/>
    </row>
    <row r="6" spans="1:7" x14ac:dyDescent="0.2">
      <c r="A6" s="20" t="s">
        <v>25</v>
      </c>
      <c r="B6" s="21"/>
      <c r="C6" s="21"/>
      <c r="D6" s="21"/>
      <c r="E6" s="22"/>
      <c r="F6" s="23"/>
      <c r="G6" s="22"/>
    </row>
    <row r="7" spans="1:7" x14ac:dyDescent="0.2">
      <c r="A7" s="21" t="s">
        <v>83</v>
      </c>
      <c r="B7" s="21" t="s">
        <v>82</v>
      </c>
      <c r="C7" s="21" t="s">
        <v>84</v>
      </c>
      <c r="D7" s="24">
        <v>101900</v>
      </c>
      <c r="E7" s="22">
        <v>1640.1314500000001</v>
      </c>
      <c r="F7" s="23">
        <v>3.6855484962309299</v>
      </c>
      <c r="G7" s="22"/>
    </row>
    <row r="8" spans="1:7" x14ac:dyDescent="0.2">
      <c r="A8" s="21" t="s">
        <v>86</v>
      </c>
      <c r="B8" s="21" t="s">
        <v>85</v>
      </c>
      <c r="C8" s="21" t="s">
        <v>84</v>
      </c>
      <c r="D8" s="24">
        <v>149800</v>
      </c>
      <c r="E8" s="22">
        <v>1314.1205</v>
      </c>
      <c r="F8" s="23">
        <v>2.9529674786988802</v>
      </c>
      <c r="G8" s="22"/>
    </row>
    <row r="9" spans="1:7" x14ac:dyDescent="0.2">
      <c r="A9" s="21" t="s">
        <v>88</v>
      </c>
      <c r="B9" s="21" t="s">
        <v>87</v>
      </c>
      <c r="C9" s="21" t="s">
        <v>89</v>
      </c>
      <c r="D9" s="24">
        <v>78800</v>
      </c>
      <c r="E9" s="22">
        <v>1125.2246</v>
      </c>
      <c r="F9" s="23">
        <v>2.52849845203081</v>
      </c>
      <c r="G9" s="22"/>
    </row>
    <row r="10" spans="1:7" x14ac:dyDescent="0.2">
      <c r="A10" s="21" t="s">
        <v>91</v>
      </c>
      <c r="B10" s="21" t="s">
        <v>90</v>
      </c>
      <c r="C10" s="21" t="s">
        <v>92</v>
      </c>
      <c r="D10" s="24">
        <v>44900</v>
      </c>
      <c r="E10" s="22">
        <v>971.72580000000005</v>
      </c>
      <c r="F10" s="23">
        <v>2.1835704454900902</v>
      </c>
      <c r="G10" s="22"/>
    </row>
    <row r="11" spans="1:7" x14ac:dyDescent="0.2">
      <c r="A11" s="21" t="s">
        <v>94</v>
      </c>
      <c r="B11" s="21" t="s">
        <v>93</v>
      </c>
      <c r="C11" s="21" t="s">
        <v>84</v>
      </c>
      <c r="D11" s="24">
        <v>94900</v>
      </c>
      <c r="E11" s="22">
        <v>814.7165</v>
      </c>
      <c r="F11" s="23">
        <v>1.8307539748899599</v>
      </c>
      <c r="G11" s="22"/>
    </row>
    <row r="12" spans="1:7" x14ac:dyDescent="0.2">
      <c r="A12" s="21" t="s">
        <v>96</v>
      </c>
      <c r="B12" s="21" t="s">
        <v>95</v>
      </c>
      <c r="C12" s="21" t="s">
        <v>97</v>
      </c>
      <c r="D12" s="24">
        <v>77400</v>
      </c>
      <c r="E12" s="22">
        <v>579.726</v>
      </c>
      <c r="F12" s="23">
        <v>1.3027055163938099</v>
      </c>
      <c r="G12" s="22"/>
    </row>
    <row r="13" spans="1:7" x14ac:dyDescent="0.2">
      <c r="A13" s="21" t="s">
        <v>99</v>
      </c>
      <c r="B13" s="21" t="s">
        <v>98</v>
      </c>
      <c r="C13" s="21" t="s">
        <v>100</v>
      </c>
      <c r="D13" s="24">
        <v>24300</v>
      </c>
      <c r="E13" s="22">
        <v>566.44515000000001</v>
      </c>
      <c r="F13" s="23">
        <v>1.27286204455125</v>
      </c>
      <c r="G13" s="22"/>
    </row>
    <row r="14" spans="1:7" x14ac:dyDescent="0.2">
      <c r="A14" s="21" t="s">
        <v>102</v>
      </c>
      <c r="B14" s="21" t="s">
        <v>101</v>
      </c>
      <c r="C14" s="21" t="s">
        <v>89</v>
      </c>
      <c r="D14" s="24">
        <v>49300</v>
      </c>
      <c r="E14" s="22">
        <v>535.02824999999996</v>
      </c>
      <c r="F14" s="23">
        <v>1.2022649539636401</v>
      </c>
      <c r="G14" s="22"/>
    </row>
    <row r="15" spans="1:7" x14ac:dyDescent="0.2">
      <c r="A15" s="21" t="s">
        <v>104</v>
      </c>
      <c r="B15" s="21" t="s">
        <v>103</v>
      </c>
      <c r="C15" s="21" t="s">
        <v>84</v>
      </c>
      <c r="D15" s="24">
        <v>100000</v>
      </c>
      <c r="E15" s="22">
        <v>523.75</v>
      </c>
      <c r="F15" s="23">
        <v>1.1769215357104199</v>
      </c>
      <c r="G15" s="22"/>
    </row>
    <row r="16" spans="1:7" x14ac:dyDescent="0.2">
      <c r="A16" s="21" t="s">
        <v>106</v>
      </c>
      <c r="B16" s="21" t="s">
        <v>105</v>
      </c>
      <c r="C16" s="21" t="s">
        <v>107</v>
      </c>
      <c r="D16" s="24">
        <v>51400</v>
      </c>
      <c r="E16" s="22">
        <v>505.3134</v>
      </c>
      <c r="F16" s="23">
        <v>1.13549254939007</v>
      </c>
      <c r="G16" s="22"/>
    </row>
    <row r="17" spans="1:7" x14ac:dyDescent="0.2">
      <c r="A17" s="21" t="s">
        <v>109</v>
      </c>
      <c r="B17" s="21" t="s">
        <v>108</v>
      </c>
      <c r="C17" s="21" t="s">
        <v>110</v>
      </c>
      <c r="D17" s="24">
        <v>111900</v>
      </c>
      <c r="E17" s="22">
        <v>443.23590000000002</v>
      </c>
      <c r="F17" s="23">
        <v>0.99599785414794895</v>
      </c>
      <c r="G17" s="22"/>
    </row>
    <row r="18" spans="1:7" x14ac:dyDescent="0.2">
      <c r="A18" s="21" t="s">
        <v>112</v>
      </c>
      <c r="B18" s="21" t="s">
        <v>111</v>
      </c>
      <c r="C18" s="21" t="s">
        <v>113</v>
      </c>
      <c r="D18" s="24">
        <v>79600</v>
      </c>
      <c r="E18" s="22">
        <v>433.74040000000002</v>
      </c>
      <c r="F18" s="23">
        <v>0.97466046332725598</v>
      </c>
      <c r="G18" s="22"/>
    </row>
    <row r="19" spans="1:7" x14ac:dyDescent="0.2">
      <c r="A19" s="21" t="s">
        <v>115</v>
      </c>
      <c r="B19" s="21" t="s">
        <v>114</v>
      </c>
      <c r="C19" s="21" t="s">
        <v>116</v>
      </c>
      <c r="D19" s="24">
        <v>246500</v>
      </c>
      <c r="E19" s="22">
        <v>431.62150000000003</v>
      </c>
      <c r="F19" s="23">
        <v>0.96989907136159104</v>
      </c>
      <c r="G19" s="22"/>
    </row>
    <row r="20" spans="1:7" x14ac:dyDescent="0.2">
      <c r="A20" s="21" t="s">
        <v>118</v>
      </c>
      <c r="B20" s="21" t="s">
        <v>117</v>
      </c>
      <c r="C20" s="21" t="s">
        <v>119</v>
      </c>
      <c r="D20" s="24">
        <v>382675</v>
      </c>
      <c r="E20" s="22">
        <v>402.38276250000001</v>
      </c>
      <c r="F20" s="23">
        <v>0.90419654183274401</v>
      </c>
      <c r="G20" s="22"/>
    </row>
    <row r="21" spans="1:7" x14ac:dyDescent="0.2">
      <c r="A21" s="21" t="s">
        <v>121</v>
      </c>
      <c r="B21" s="21" t="s">
        <v>120</v>
      </c>
      <c r="C21" s="21" t="s">
        <v>122</v>
      </c>
      <c r="D21" s="24">
        <v>32700</v>
      </c>
      <c r="E21" s="22">
        <v>398.31869999999998</v>
      </c>
      <c r="F21" s="23">
        <v>0.89506416440320102</v>
      </c>
      <c r="G21" s="22"/>
    </row>
    <row r="22" spans="1:7" x14ac:dyDescent="0.2">
      <c r="A22" s="21" t="s">
        <v>124</v>
      </c>
      <c r="B22" s="21" t="s">
        <v>123</v>
      </c>
      <c r="C22" s="21" t="s">
        <v>125</v>
      </c>
      <c r="D22" s="24">
        <v>4800</v>
      </c>
      <c r="E22" s="22">
        <v>365.86320000000001</v>
      </c>
      <c r="F22" s="23">
        <v>0.82213322998363203</v>
      </c>
      <c r="G22" s="22"/>
    </row>
    <row r="23" spans="1:7" x14ac:dyDescent="0.2">
      <c r="A23" s="21" t="s">
        <v>127</v>
      </c>
      <c r="B23" s="21" t="s">
        <v>126</v>
      </c>
      <c r="C23" s="21" t="s">
        <v>100</v>
      </c>
      <c r="D23" s="24">
        <v>149100</v>
      </c>
      <c r="E23" s="22">
        <v>353.06880000000001</v>
      </c>
      <c r="F23" s="23">
        <v>0.79338286263949198</v>
      </c>
      <c r="G23" s="22"/>
    </row>
    <row r="24" spans="1:7" x14ac:dyDescent="0.2">
      <c r="A24" s="21" t="s">
        <v>129</v>
      </c>
      <c r="B24" s="21" t="s">
        <v>128</v>
      </c>
      <c r="C24" s="21" t="s">
        <v>89</v>
      </c>
      <c r="D24" s="24">
        <v>32000</v>
      </c>
      <c r="E24" s="22">
        <v>352.59199999999998</v>
      </c>
      <c r="F24" s="23">
        <v>0.792311442709703</v>
      </c>
      <c r="G24" s="22"/>
    </row>
    <row r="25" spans="1:7" x14ac:dyDescent="0.2">
      <c r="A25" s="21" t="s">
        <v>131</v>
      </c>
      <c r="B25" s="21" t="s">
        <v>130</v>
      </c>
      <c r="C25" s="21" t="s">
        <v>132</v>
      </c>
      <c r="D25" s="24">
        <v>82400</v>
      </c>
      <c r="E25" s="22">
        <v>346.73919999999998</v>
      </c>
      <c r="F25" s="23">
        <v>0.77915958330310497</v>
      </c>
      <c r="G25" s="22"/>
    </row>
    <row r="26" spans="1:7" x14ac:dyDescent="0.2">
      <c r="A26" s="21" t="s">
        <v>134</v>
      </c>
      <c r="B26" s="21" t="s">
        <v>133</v>
      </c>
      <c r="C26" s="21" t="s">
        <v>135</v>
      </c>
      <c r="D26" s="24">
        <v>44800</v>
      </c>
      <c r="E26" s="22">
        <v>338.82240000000002</v>
      </c>
      <c r="F26" s="23">
        <v>0.76136969802594501</v>
      </c>
      <c r="G26" s="22"/>
    </row>
    <row r="27" spans="1:7" x14ac:dyDescent="0.2">
      <c r="A27" s="21" t="s">
        <v>137</v>
      </c>
      <c r="B27" s="21" t="s">
        <v>136</v>
      </c>
      <c r="C27" s="21" t="s">
        <v>84</v>
      </c>
      <c r="D27" s="24">
        <v>31000</v>
      </c>
      <c r="E27" s="22">
        <v>331.06450000000001</v>
      </c>
      <c r="F27" s="23">
        <v>0.74393687782186402</v>
      </c>
      <c r="G27" s="22"/>
    </row>
    <row r="28" spans="1:7" x14ac:dyDescent="0.2">
      <c r="A28" s="21" t="s">
        <v>139</v>
      </c>
      <c r="B28" s="21" t="s">
        <v>138</v>
      </c>
      <c r="C28" s="21" t="s">
        <v>140</v>
      </c>
      <c r="D28" s="24">
        <v>101900</v>
      </c>
      <c r="E28" s="22">
        <v>298.56700000000001</v>
      </c>
      <c r="F28" s="23">
        <v>0.67091156496888205</v>
      </c>
      <c r="G28" s="22"/>
    </row>
    <row r="29" spans="1:7" x14ac:dyDescent="0.2">
      <c r="A29" s="21" t="s">
        <v>142</v>
      </c>
      <c r="B29" s="21" t="s">
        <v>141</v>
      </c>
      <c r="C29" s="21" t="s">
        <v>143</v>
      </c>
      <c r="D29" s="24">
        <v>38800</v>
      </c>
      <c r="E29" s="22">
        <v>287.19760000000002</v>
      </c>
      <c r="F29" s="23">
        <v>0.64536332304409705</v>
      </c>
      <c r="G29" s="22"/>
    </row>
    <row r="30" spans="1:7" x14ac:dyDescent="0.2">
      <c r="A30" s="21" t="s">
        <v>145</v>
      </c>
      <c r="B30" s="21" t="s">
        <v>144</v>
      </c>
      <c r="C30" s="21" t="s">
        <v>122</v>
      </c>
      <c r="D30" s="24">
        <v>60000</v>
      </c>
      <c r="E30" s="22">
        <v>264.06</v>
      </c>
      <c r="F30" s="23">
        <v>0.59337069349822003</v>
      </c>
      <c r="G30" s="22"/>
    </row>
    <row r="31" spans="1:7" x14ac:dyDescent="0.2">
      <c r="A31" s="21" t="s">
        <v>147</v>
      </c>
      <c r="B31" s="21" t="s">
        <v>146</v>
      </c>
      <c r="C31" s="21" t="s">
        <v>148</v>
      </c>
      <c r="D31" s="24">
        <v>57600</v>
      </c>
      <c r="E31" s="22">
        <v>250.9632</v>
      </c>
      <c r="F31" s="23">
        <v>0.563940801433509</v>
      </c>
      <c r="G31" s="22"/>
    </row>
    <row r="32" spans="1:7" x14ac:dyDescent="0.2">
      <c r="A32" s="21" t="s">
        <v>150</v>
      </c>
      <c r="B32" s="21" t="s">
        <v>149</v>
      </c>
      <c r="C32" s="21" t="s">
        <v>132</v>
      </c>
      <c r="D32" s="24">
        <v>3000</v>
      </c>
      <c r="E32" s="22">
        <v>248.7645</v>
      </c>
      <c r="F32" s="23">
        <v>0.55900009044436105</v>
      </c>
      <c r="G32" s="22"/>
    </row>
    <row r="33" spans="1:7" x14ac:dyDescent="0.2">
      <c r="A33" s="21" t="s">
        <v>152</v>
      </c>
      <c r="B33" s="21" t="s">
        <v>151</v>
      </c>
      <c r="C33" s="21" t="s">
        <v>125</v>
      </c>
      <c r="D33" s="24">
        <v>63700</v>
      </c>
      <c r="E33" s="22">
        <v>219.7013</v>
      </c>
      <c r="F33" s="23">
        <v>0.49369201220730302</v>
      </c>
      <c r="G33" s="22"/>
    </row>
    <row r="34" spans="1:7" x14ac:dyDescent="0.2">
      <c r="A34" s="21" t="s">
        <v>154</v>
      </c>
      <c r="B34" s="21" t="s">
        <v>153</v>
      </c>
      <c r="C34" s="21" t="s">
        <v>155</v>
      </c>
      <c r="D34" s="24">
        <v>99400</v>
      </c>
      <c r="E34" s="22">
        <v>213.06389999999999</v>
      </c>
      <c r="F34" s="23">
        <v>0.47877707378033502</v>
      </c>
      <c r="G34" s="22"/>
    </row>
    <row r="35" spans="1:7" x14ac:dyDescent="0.2">
      <c r="A35" s="21" t="s">
        <v>157</v>
      </c>
      <c r="B35" s="21" t="s">
        <v>156</v>
      </c>
      <c r="C35" s="21" t="s">
        <v>155</v>
      </c>
      <c r="D35" s="24">
        <v>394000</v>
      </c>
      <c r="E35" s="22">
        <v>200.94</v>
      </c>
      <c r="F35" s="23">
        <v>0.45153339071246001</v>
      </c>
      <c r="G35" s="22"/>
    </row>
    <row r="36" spans="1:7" x14ac:dyDescent="0.2">
      <c r="A36" s="21" t="s">
        <v>159</v>
      </c>
      <c r="B36" s="21" t="s">
        <v>158</v>
      </c>
      <c r="C36" s="21" t="s">
        <v>160</v>
      </c>
      <c r="D36" s="24">
        <v>31200</v>
      </c>
      <c r="E36" s="22">
        <v>199.33680000000001</v>
      </c>
      <c r="F36" s="23">
        <v>0.44793083108276899</v>
      </c>
      <c r="G36" s="22"/>
    </row>
    <row r="37" spans="1:7" x14ac:dyDescent="0.2">
      <c r="A37" s="21" t="s">
        <v>162</v>
      </c>
      <c r="B37" s="21" t="s">
        <v>161</v>
      </c>
      <c r="C37" s="21" t="s">
        <v>163</v>
      </c>
      <c r="D37" s="24">
        <v>10400</v>
      </c>
      <c r="E37" s="22">
        <v>196.66919999999999</v>
      </c>
      <c r="F37" s="23">
        <v>0.44193645229773598</v>
      </c>
      <c r="G37" s="22"/>
    </row>
    <row r="38" spans="1:7" x14ac:dyDescent="0.2">
      <c r="A38" s="21" t="s">
        <v>165</v>
      </c>
      <c r="B38" s="21" t="s">
        <v>164</v>
      </c>
      <c r="C38" s="21" t="s">
        <v>166</v>
      </c>
      <c r="D38" s="24">
        <v>7000</v>
      </c>
      <c r="E38" s="22">
        <v>191.17699999999999</v>
      </c>
      <c r="F38" s="23">
        <v>0.42959489915515098</v>
      </c>
      <c r="G38" s="22"/>
    </row>
    <row r="39" spans="1:7" x14ac:dyDescent="0.2">
      <c r="A39" s="21" t="s">
        <v>168</v>
      </c>
      <c r="B39" s="21" t="s">
        <v>167</v>
      </c>
      <c r="C39" s="21" t="s">
        <v>169</v>
      </c>
      <c r="D39" s="24">
        <v>94900</v>
      </c>
      <c r="E39" s="22">
        <v>180.78450000000001</v>
      </c>
      <c r="F39" s="23">
        <v>0.40624185464943102</v>
      </c>
      <c r="G39" s="22"/>
    </row>
    <row r="40" spans="1:7" x14ac:dyDescent="0.2">
      <c r="A40" s="21" t="s">
        <v>171</v>
      </c>
      <c r="B40" s="21" t="s">
        <v>170</v>
      </c>
      <c r="C40" s="21" t="s">
        <v>107</v>
      </c>
      <c r="D40" s="24">
        <v>11500</v>
      </c>
      <c r="E40" s="22">
        <v>176.77225000000001</v>
      </c>
      <c r="F40" s="23">
        <v>0.39722590537658398</v>
      </c>
      <c r="G40" s="22"/>
    </row>
    <row r="41" spans="1:7" x14ac:dyDescent="0.2">
      <c r="A41" s="21" t="s">
        <v>173</v>
      </c>
      <c r="B41" s="21" t="s">
        <v>172</v>
      </c>
      <c r="C41" s="21" t="s">
        <v>174</v>
      </c>
      <c r="D41" s="24">
        <v>11600</v>
      </c>
      <c r="E41" s="22">
        <v>175.91399999999999</v>
      </c>
      <c r="F41" s="23">
        <v>0.39529732703190901</v>
      </c>
      <c r="G41" s="22"/>
    </row>
    <row r="42" spans="1:7" x14ac:dyDescent="0.2">
      <c r="A42" s="21" t="s">
        <v>176</v>
      </c>
      <c r="B42" s="21" t="s">
        <v>175</v>
      </c>
      <c r="C42" s="21" t="s">
        <v>140</v>
      </c>
      <c r="D42" s="24">
        <v>45000</v>
      </c>
      <c r="E42" s="22">
        <v>174.06</v>
      </c>
      <c r="F42" s="23">
        <v>0.39113119332841101</v>
      </c>
      <c r="G42" s="22"/>
    </row>
    <row r="43" spans="1:7" x14ac:dyDescent="0.2">
      <c r="A43" s="21" t="s">
        <v>178</v>
      </c>
      <c r="B43" s="21" t="s">
        <v>177</v>
      </c>
      <c r="C43" s="21" t="s">
        <v>125</v>
      </c>
      <c r="D43" s="24">
        <v>8511</v>
      </c>
      <c r="E43" s="22">
        <v>167.51775749999999</v>
      </c>
      <c r="F43" s="23">
        <v>0.376430083848525</v>
      </c>
      <c r="G43" s="22"/>
    </row>
    <row r="44" spans="1:7" x14ac:dyDescent="0.2">
      <c r="A44" s="21" t="s">
        <v>180</v>
      </c>
      <c r="B44" s="21" t="s">
        <v>179</v>
      </c>
      <c r="C44" s="21" t="s">
        <v>107</v>
      </c>
      <c r="D44" s="24">
        <v>18500</v>
      </c>
      <c r="E44" s="22">
        <v>166.5925</v>
      </c>
      <c r="F44" s="23">
        <v>0.37435093257821001</v>
      </c>
      <c r="G44" s="22"/>
    </row>
    <row r="45" spans="1:7" x14ac:dyDescent="0.2">
      <c r="A45" s="21" t="s">
        <v>182</v>
      </c>
      <c r="B45" s="21" t="s">
        <v>181</v>
      </c>
      <c r="C45" s="21" t="s">
        <v>183</v>
      </c>
      <c r="D45" s="24">
        <v>13300</v>
      </c>
      <c r="E45" s="22">
        <v>166.0239</v>
      </c>
      <c r="F45" s="23">
        <v>0.37307322835824802</v>
      </c>
      <c r="G45" s="22"/>
    </row>
    <row r="46" spans="1:7" x14ac:dyDescent="0.2">
      <c r="A46" s="21" t="s">
        <v>185</v>
      </c>
      <c r="B46" s="21" t="s">
        <v>184</v>
      </c>
      <c r="C46" s="21" t="s">
        <v>186</v>
      </c>
      <c r="D46" s="24">
        <v>7400</v>
      </c>
      <c r="E46" s="22">
        <v>165.7193</v>
      </c>
      <c r="F46" s="23">
        <v>0.37238876000545101</v>
      </c>
      <c r="G46" s="22"/>
    </row>
    <row r="47" spans="1:7" x14ac:dyDescent="0.2">
      <c r="A47" s="21" t="s">
        <v>188</v>
      </c>
      <c r="B47" s="21" t="s">
        <v>187</v>
      </c>
      <c r="C47" s="21" t="s">
        <v>122</v>
      </c>
      <c r="D47" s="24">
        <v>23900</v>
      </c>
      <c r="E47" s="22">
        <v>163.32065</v>
      </c>
      <c r="F47" s="23">
        <v>0.36699874026009199</v>
      </c>
      <c r="G47" s="22"/>
    </row>
    <row r="48" spans="1:7" x14ac:dyDescent="0.2">
      <c r="A48" s="21" t="s">
        <v>190</v>
      </c>
      <c r="B48" s="21" t="s">
        <v>189</v>
      </c>
      <c r="C48" s="21" t="s">
        <v>140</v>
      </c>
      <c r="D48" s="24">
        <v>19700</v>
      </c>
      <c r="E48" s="22">
        <v>161.19524999999999</v>
      </c>
      <c r="F48" s="23">
        <v>0.36222274210830402</v>
      </c>
      <c r="G48" s="22"/>
    </row>
    <row r="49" spans="1:9" x14ac:dyDescent="0.2">
      <c r="A49" s="21" t="s">
        <v>192</v>
      </c>
      <c r="B49" s="21" t="s">
        <v>191</v>
      </c>
      <c r="C49" s="21" t="s">
        <v>125</v>
      </c>
      <c r="D49" s="24">
        <v>7400</v>
      </c>
      <c r="E49" s="22">
        <v>123.3728</v>
      </c>
      <c r="F49" s="23">
        <v>0.27723170451722001</v>
      </c>
      <c r="G49" s="22"/>
    </row>
    <row r="50" spans="1:9" x14ac:dyDescent="0.2">
      <c r="A50" s="21" t="s">
        <v>194</v>
      </c>
      <c r="B50" s="21" t="s">
        <v>193</v>
      </c>
      <c r="C50" s="21" t="s">
        <v>135</v>
      </c>
      <c r="D50" s="24">
        <v>6900</v>
      </c>
      <c r="E50" s="22">
        <v>98.287049999999994</v>
      </c>
      <c r="F50" s="23">
        <v>0.220861376279611</v>
      </c>
      <c r="G50" s="22"/>
    </row>
    <row r="51" spans="1:9" x14ac:dyDescent="0.2">
      <c r="A51" s="21" t="s">
        <v>196</v>
      </c>
      <c r="B51" s="21" t="s">
        <v>195</v>
      </c>
      <c r="C51" s="21" t="s">
        <v>132</v>
      </c>
      <c r="D51" s="24">
        <v>3000</v>
      </c>
      <c r="E51" s="22">
        <v>88.465500000000006</v>
      </c>
      <c r="F51" s="23">
        <v>0.19879131669191399</v>
      </c>
      <c r="G51" s="22"/>
    </row>
    <row r="52" spans="1:9" x14ac:dyDescent="0.2">
      <c r="A52" s="21" t="s">
        <v>198</v>
      </c>
      <c r="B52" s="21" t="s">
        <v>197</v>
      </c>
      <c r="C52" s="21" t="s">
        <v>199</v>
      </c>
      <c r="D52" s="24">
        <v>7300</v>
      </c>
      <c r="E52" s="22">
        <v>72.058300000000003</v>
      </c>
      <c r="F52" s="23">
        <v>0.16192260638984601</v>
      </c>
      <c r="G52" s="22"/>
    </row>
    <row r="53" spans="1:9" x14ac:dyDescent="0.2">
      <c r="A53" s="20" t="s">
        <v>26</v>
      </c>
      <c r="B53" s="20"/>
      <c r="C53" s="20"/>
      <c r="D53" s="20"/>
      <c r="E53" s="25">
        <f>SUM(E7:E52)</f>
        <v>17424.155269999999</v>
      </c>
      <c r="F53" s="26">
        <f>SUM(F7:F52)</f>
        <v>39.153916140954934</v>
      </c>
      <c r="G53" s="25"/>
      <c r="H53" s="14"/>
      <c r="I53" s="14"/>
    </row>
    <row r="54" spans="1:9" x14ac:dyDescent="0.2">
      <c r="A54" s="21"/>
      <c r="B54" s="21"/>
      <c r="C54" s="21"/>
      <c r="D54" s="21"/>
      <c r="E54" s="22"/>
      <c r="F54" s="23"/>
      <c r="G54" s="22"/>
    </row>
    <row r="55" spans="1:9" x14ac:dyDescent="0.2">
      <c r="A55" s="20" t="s">
        <v>24</v>
      </c>
      <c r="B55" s="21"/>
      <c r="C55" s="21"/>
      <c r="D55" s="21"/>
      <c r="E55" s="22"/>
      <c r="F55" s="23"/>
      <c r="G55" s="22"/>
    </row>
    <row r="56" spans="1:9" x14ac:dyDescent="0.2">
      <c r="A56" s="20" t="s">
        <v>25</v>
      </c>
      <c r="B56" s="21"/>
      <c r="C56" s="21"/>
      <c r="D56" s="21"/>
      <c r="E56" s="22"/>
      <c r="F56" s="23"/>
      <c r="G56" s="22"/>
    </row>
    <row r="57" spans="1:9" x14ac:dyDescent="0.2">
      <c r="A57" s="21" t="s">
        <v>1044</v>
      </c>
      <c r="B57" s="21" t="s">
        <v>1045</v>
      </c>
      <c r="C57" s="21" t="s">
        <v>74</v>
      </c>
      <c r="D57" s="24">
        <v>150</v>
      </c>
      <c r="E57" s="22">
        <v>1633.565589</v>
      </c>
      <c r="F57" s="23">
        <v>3.67079431348844</v>
      </c>
      <c r="G57" s="22">
        <v>7.78</v>
      </c>
    </row>
    <row r="58" spans="1:9" x14ac:dyDescent="0.2">
      <c r="A58" s="21" t="s">
        <v>992</v>
      </c>
      <c r="B58" s="21" t="s">
        <v>993</v>
      </c>
      <c r="C58" s="21" t="s">
        <v>74</v>
      </c>
      <c r="D58" s="24">
        <v>45</v>
      </c>
      <c r="E58" s="22">
        <v>458.83985660000002</v>
      </c>
      <c r="F58" s="23">
        <v>1.0310615917418999</v>
      </c>
      <c r="G58" s="22">
        <v>7.98</v>
      </c>
    </row>
    <row r="59" spans="1:9" x14ac:dyDescent="0.2">
      <c r="A59" s="20" t="s">
        <v>26</v>
      </c>
      <c r="B59" s="20"/>
      <c r="C59" s="20"/>
      <c r="D59" s="20"/>
      <c r="E59" s="25">
        <f>SUM(E56:E58)</f>
        <v>2092.4054455999999</v>
      </c>
      <c r="F59" s="26">
        <f>SUM(F56:F58)</f>
        <v>4.7018559052303397</v>
      </c>
      <c r="G59" s="25"/>
      <c r="H59" s="14"/>
      <c r="I59" s="14"/>
    </row>
    <row r="60" spans="1:9" x14ac:dyDescent="0.2">
      <c r="A60" s="21"/>
      <c r="B60" s="21"/>
      <c r="C60" s="21"/>
      <c r="D60" s="21"/>
      <c r="E60" s="22"/>
      <c r="F60" s="23"/>
      <c r="G60" s="22"/>
    </row>
    <row r="61" spans="1:9" x14ac:dyDescent="0.2">
      <c r="A61" s="20" t="s">
        <v>44</v>
      </c>
      <c r="B61" s="21"/>
      <c r="C61" s="21"/>
      <c r="D61" s="21"/>
      <c r="E61" s="22"/>
      <c r="F61" s="23"/>
      <c r="G61" s="22"/>
    </row>
    <row r="62" spans="1:9" x14ac:dyDescent="0.2">
      <c r="A62" s="20" t="s">
        <v>45</v>
      </c>
      <c r="B62" s="21"/>
      <c r="C62" s="21"/>
      <c r="D62" s="21"/>
      <c r="E62" s="22"/>
      <c r="F62" s="23"/>
      <c r="G62" s="22"/>
    </row>
    <row r="63" spans="1:9" x14ac:dyDescent="0.2">
      <c r="A63" s="21" t="s">
        <v>1046</v>
      </c>
      <c r="B63" s="21" t="s">
        <v>1047</v>
      </c>
      <c r="C63" s="21" t="s">
        <v>50</v>
      </c>
      <c r="D63" s="24">
        <v>300</v>
      </c>
      <c r="E63" s="22">
        <v>1455.5145</v>
      </c>
      <c r="F63" s="23">
        <v>3.2706947218878799</v>
      </c>
      <c r="G63" s="22">
        <v>7.3878000000000004</v>
      </c>
    </row>
    <row r="64" spans="1:9" x14ac:dyDescent="0.2">
      <c r="A64" s="20" t="s">
        <v>26</v>
      </c>
      <c r="B64" s="20"/>
      <c r="C64" s="20"/>
      <c r="D64" s="20"/>
      <c r="E64" s="25">
        <f>SUM(E62:E63)</f>
        <v>1455.5145</v>
      </c>
      <c r="F64" s="26">
        <f>SUM(F62:F63)</f>
        <v>3.2706947218878799</v>
      </c>
      <c r="G64" s="25"/>
      <c r="H64" s="14"/>
      <c r="I64" s="14"/>
    </row>
    <row r="65" spans="1:9" x14ac:dyDescent="0.2">
      <c r="A65" s="21"/>
      <c r="B65" s="21"/>
      <c r="C65" s="21"/>
      <c r="D65" s="21"/>
      <c r="E65" s="22"/>
      <c r="F65" s="23"/>
      <c r="G65" s="22"/>
    </row>
    <row r="66" spans="1:9" x14ac:dyDescent="0.2">
      <c r="A66" s="20" t="s">
        <v>54</v>
      </c>
      <c r="B66" s="21"/>
      <c r="C66" s="21"/>
      <c r="D66" s="21"/>
      <c r="E66" s="22"/>
      <c r="F66" s="23"/>
      <c r="G66" s="22"/>
    </row>
    <row r="67" spans="1:9" x14ac:dyDescent="0.2">
      <c r="A67" s="21" t="s">
        <v>80</v>
      </c>
      <c r="B67" s="21" t="s">
        <v>79</v>
      </c>
      <c r="C67" s="21" t="s">
        <v>50</v>
      </c>
      <c r="D67" s="24">
        <v>400</v>
      </c>
      <c r="E67" s="22">
        <v>1981.348</v>
      </c>
      <c r="F67" s="23">
        <v>4.4522981020272301</v>
      </c>
      <c r="G67" s="22">
        <v>7.47</v>
      </c>
    </row>
    <row r="68" spans="1:9" x14ac:dyDescent="0.2">
      <c r="A68" s="21" t="s">
        <v>56</v>
      </c>
      <c r="B68" s="21" t="s">
        <v>55</v>
      </c>
      <c r="C68" s="21" t="s">
        <v>50</v>
      </c>
      <c r="D68" s="24">
        <v>300</v>
      </c>
      <c r="E68" s="22">
        <v>1445.751</v>
      </c>
      <c r="F68" s="23">
        <v>3.2487551067777898</v>
      </c>
      <c r="G68" s="22">
        <v>8.5601000000000003</v>
      </c>
    </row>
    <row r="69" spans="1:9" x14ac:dyDescent="0.2">
      <c r="A69" s="21" t="s">
        <v>201</v>
      </c>
      <c r="B69" s="21" t="s">
        <v>200</v>
      </c>
      <c r="C69" s="21" t="s">
        <v>49</v>
      </c>
      <c r="D69" s="24">
        <v>200</v>
      </c>
      <c r="E69" s="22">
        <v>984.05100000000004</v>
      </c>
      <c r="F69" s="23">
        <v>2.2112664709066698</v>
      </c>
      <c r="G69" s="22">
        <v>7.3948999999999998</v>
      </c>
    </row>
    <row r="70" spans="1:9" x14ac:dyDescent="0.2">
      <c r="A70" s="20" t="s">
        <v>26</v>
      </c>
      <c r="B70" s="20"/>
      <c r="C70" s="20"/>
      <c r="D70" s="20"/>
      <c r="E70" s="25">
        <f>SUM(E66:E69)</f>
        <v>4411.1500000000005</v>
      </c>
      <c r="F70" s="26">
        <f>SUM(F66:F69)</f>
        <v>9.9123196797116897</v>
      </c>
      <c r="G70" s="25"/>
      <c r="H70" s="14"/>
      <c r="I70" s="14"/>
    </row>
    <row r="71" spans="1:9" x14ac:dyDescent="0.2">
      <c r="A71" s="21"/>
      <c r="B71" s="21"/>
      <c r="C71" s="21"/>
      <c r="D71" s="21"/>
      <c r="E71" s="22"/>
      <c r="F71" s="23"/>
      <c r="G71" s="22"/>
    </row>
    <row r="72" spans="1:9" x14ac:dyDescent="0.2">
      <c r="A72" s="20" t="s">
        <v>61</v>
      </c>
      <c r="B72" s="21"/>
      <c r="C72" s="21"/>
      <c r="D72" s="21"/>
      <c r="E72" s="22"/>
      <c r="F72" s="23"/>
      <c r="G72" s="22"/>
    </row>
    <row r="73" spans="1:9" x14ac:dyDescent="0.2">
      <c r="A73" s="21" t="s">
        <v>203</v>
      </c>
      <c r="B73" s="21" t="s">
        <v>202</v>
      </c>
      <c r="C73" s="21" t="s">
        <v>64</v>
      </c>
      <c r="D73" s="24">
        <v>5500000</v>
      </c>
      <c r="E73" s="22">
        <v>5362.0813889000001</v>
      </c>
      <c r="F73" s="23">
        <v>12.0491628884552</v>
      </c>
      <c r="G73" s="22">
        <v>7.2103500737999999</v>
      </c>
    </row>
    <row r="74" spans="1:9" x14ac:dyDescent="0.2">
      <c r="A74" s="21" t="s">
        <v>65</v>
      </c>
      <c r="B74" s="21" t="s">
        <v>1158</v>
      </c>
      <c r="C74" s="21" t="s">
        <v>64</v>
      </c>
      <c r="D74" s="24">
        <v>5100000</v>
      </c>
      <c r="E74" s="22">
        <v>5026.0179833000002</v>
      </c>
      <c r="F74" s="23">
        <v>11.2939929420785</v>
      </c>
      <c r="G74" s="22">
        <v>7.2816996864499997</v>
      </c>
    </row>
    <row r="75" spans="1:9" x14ac:dyDescent="0.2">
      <c r="A75" s="21" t="s">
        <v>63</v>
      </c>
      <c r="B75" s="21" t="s">
        <v>62</v>
      </c>
      <c r="C75" s="21" t="s">
        <v>64</v>
      </c>
      <c r="D75" s="24">
        <v>5000000</v>
      </c>
      <c r="E75" s="22">
        <v>4882.6522222000003</v>
      </c>
      <c r="F75" s="23">
        <v>10.971834943563699</v>
      </c>
      <c r="G75" s="22">
        <v>7.3016954001125098</v>
      </c>
    </row>
    <row r="76" spans="1:9" x14ac:dyDescent="0.2">
      <c r="A76" s="21" t="s">
        <v>205</v>
      </c>
      <c r="B76" s="21" t="s">
        <v>204</v>
      </c>
      <c r="C76" s="21" t="s">
        <v>64</v>
      </c>
      <c r="D76" s="24">
        <v>400000</v>
      </c>
      <c r="E76" s="22">
        <v>404.31360000000001</v>
      </c>
      <c r="F76" s="23">
        <v>0.90853533750951199</v>
      </c>
      <c r="G76" s="22">
        <v>7.2795245767999903</v>
      </c>
    </row>
    <row r="77" spans="1:9" x14ac:dyDescent="0.2">
      <c r="A77" s="21" t="s">
        <v>207</v>
      </c>
      <c r="B77" s="21" t="s">
        <v>206</v>
      </c>
      <c r="C77" s="21" t="s">
        <v>64</v>
      </c>
      <c r="D77" s="24">
        <v>200000</v>
      </c>
      <c r="E77" s="22">
        <v>202.68340000000001</v>
      </c>
      <c r="F77" s="23">
        <v>0.455450994541305</v>
      </c>
      <c r="G77" s="22">
        <v>7.3523363320500099</v>
      </c>
    </row>
    <row r="78" spans="1:9" x14ac:dyDescent="0.2">
      <c r="A78" s="21" t="s">
        <v>67</v>
      </c>
      <c r="B78" s="21" t="s">
        <v>66</v>
      </c>
      <c r="C78" s="21" t="s">
        <v>64</v>
      </c>
      <c r="D78" s="24">
        <v>100000</v>
      </c>
      <c r="E78" s="22">
        <v>97.756500000000003</v>
      </c>
      <c r="F78" s="23">
        <v>0.21966917442611</v>
      </c>
      <c r="G78" s="22">
        <v>7.2211486161999998</v>
      </c>
    </row>
    <row r="79" spans="1:9" x14ac:dyDescent="0.2">
      <c r="A79" s="20" t="s">
        <v>26</v>
      </c>
      <c r="B79" s="20"/>
      <c r="C79" s="20"/>
      <c r="D79" s="20"/>
      <c r="E79" s="25">
        <f>SUM(E73:E78)</f>
        <v>15975.5050944</v>
      </c>
      <c r="F79" s="26">
        <f>SUM(F73:F78)</f>
        <v>35.898646280574319</v>
      </c>
      <c r="G79" s="25"/>
      <c r="H79" s="14"/>
      <c r="I79" s="14"/>
    </row>
    <row r="80" spans="1:9" x14ac:dyDescent="0.2">
      <c r="A80" s="21"/>
      <c r="B80" s="21"/>
      <c r="C80" s="21"/>
      <c r="D80" s="21"/>
      <c r="E80" s="22"/>
      <c r="F80" s="23"/>
      <c r="G80" s="22"/>
    </row>
    <row r="81" spans="1:9" x14ac:dyDescent="0.2">
      <c r="A81" s="20" t="s">
        <v>29</v>
      </c>
      <c r="B81" s="20"/>
      <c r="C81" s="20"/>
      <c r="D81" s="20"/>
      <c r="E81" s="25">
        <f>E53+E59+E64+E70+E79</f>
        <v>41358.730309999999</v>
      </c>
      <c r="F81" s="26">
        <f>F53+F59+F64+F70+F79</f>
        <v>92.93743272835917</v>
      </c>
      <c r="G81" s="25"/>
      <c r="H81" s="14"/>
      <c r="I81" s="14"/>
    </row>
    <row r="82" spans="1:9" x14ac:dyDescent="0.2">
      <c r="A82" s="20"/>
      <c r="B82" s="20"/>
      <c r="C82" s="20"/>
      <c r="D82" s="20"/>
      <c r="E82" s="25"/>
      <c r="F82" s="26"/>
      <c r="G82" s="25"/>
      <c r="H82" s="14"/>
      <c r="I82" s="14"/>
    </row>
    <row r="83" spans="1:9" x14ac:dyDescent="0.2">
      <c r="A83" s="20" t="s">
        <v>31</v>
      </c>
      <c r="B83" s="20"/>
      <c r="C83" s="20"/>
      <c r="D83" s="20"/>
      <c r="E83" s="25">
        <f>E85-(E53+E59+E64+E70+E79)</f>
        <v>3142.9619530999989</v>
      </c>
      <c r="F83" s="26">
        <f>F85-(F53+F59+F64+F70+F79)</f>
        <v>7.0625672716408303</v>
      </c>
      <c r="G83" s="25"/>
      <c r="H83" s="14"/>
      <c r="I83" s="14"/>
    </row>
    <row r="84" spans="1:9" x14ac:dyDescent="0.2">
      <c r="A84" s="20"/>
      <c r="B84" s="20"/>
      <c r="C84" s="20"/>
      <c r="D84" s="20"/>
      <c r="E84" s="25"/>
      <c r="F84" s="26"/>
      <c r="G84" s="25"/>
      <c r="H84" s="14"/>
      <c r="I84" s="14"/>
    </row>
    <row r="85" spans="1:9" x14ac:dyDescent="0.2">
      <c r="A85" s="27" t="s">
        <v>30</v>
      </c>
      <c r="B85" s="27"/>
      <c r="C85" s="27"/>
      <c r="D85" s="27"/>
      <c r="E85" s="28">
        <v>44501.692263099998</v>
      </c>
      <c r="F85" s="29">
        <v>100</v>
      </c>
      <c r="G85" s="28"/>
      <c r="H85" s="14"/>
      <c r="I85" s="14"/>
    </row>
    <row r="86" spans="1:9" x14ac:dyDescent="0.2">
      <c r="A86" s="7" t="s">
        <v>1157</v>
      </c>
    </row>
    <row r="88" spans="1:9" x14ac:dyDescent="0.2">
      <c r="A88" s="14" t="s">
        <v>57</v>
      </c>
    </row>
    <row r="89" spans="1:9" x14ac:dyDescent="0.2">
      <c r="A89" s="14" t="s">
        <v>33</v>
      </c>
    </row>
    <row r="91" spans="1:9" x14ac:dyDescent="0.2">
      <c r="A91" s="14" t="s">
        <v>34</v>
      </c>
    </row>
    <row r="92" spans="1:9" x14ac:dyDescent="0.2">
      <c r="A92" s="14" t="s">
        <v>35</v>
      </c>
    </row>
    <row r="93" spans="1:9" x14ac:dyDescent="0.2">
      <c r="A93" s="14" t="s">
        <v>36</v>
      </c>
      <c r="B93" s="14"/>
      <c r="C93" s="30" t="s">
        <v>38</v>
      </c>
      <c r="D93" s="14" t="s">
        <v>37</v>
      </c>
    </row>
    <row r="94" spans="1:9" x14ac:dyDescent="0.2">
      <c r="A94" s="7" t="s">
        <v>70</v>
      </c>
      <c r="C94" s="31">
        <v>161.05080000000001</v>
      </c>
      <c r="D94" s="31">
        <v>164.1626</v>
      </c>
    </row>
    <row r="95" spans="1:9" x14ac:dyDescent="0.2">
      <c r="A95" s="7" t="s">
        <v>72</v>
      </c>
      <c r="C95" s="31">
        <v>16.946400000000001</v>
      </c>
      <c r="D95" s="31">
        <v>15.7965</v>
      </c>
    </row>
    <row r="96" spans="1:9" x14ac:dyDescent="0.2">
      <c r="A96" s="7" t="s">
        <v>71</v>
      </c>
      <c r="C96" s="31">
        <v>172.74260000000001</v>
      </c>
      <c r="D96" s="31">
        <v>176.7604</v>
      </c>
    </row>
    <row r="97" spans="1:9" x14ac:dyDescent="0.2">
      <c r="A97" s="7" t="s">
        <v>73</v>
      </c>
      <c r="C97" s="31">
        <v>18.628399999999999</v>
      </c>
      <c r="D97" s="31">
        <v>17.4299</v>
      </c>
    </row>
    <row r="99" spans="1:9" s="11" customFormat="1" x14ac:dyDescent="0.2">
      <c r="A99" s="14" t="s">
        <v>40</v>
      </c>
      <c r="B99" s="7"/>
      <c r="C99" s="7"/>
      <c r="D99" s="7"/>
      <c r="E99" s="10"/>
      <c r="G99" s="10"/>
      <c r="H99" s="7"/>
      <c r="I99" s="7"/>
    </row>
    <row r="100" spans="1:9" s="11" customFormat="1" x14ac:dyDescent="0.2">
      <c r="A100" s="99" t="s">
        <v>58</v>
      </c>
      <c r="B100" s="100"/>
      <c r="C100" s="34" t="s">
        <v>59</v>
      </c>
      <c r="D100" s="7"/>
      <c r="E100" s="10"/>
      <c r="G100" s="10"/>
      <c r="H100" s="7"/>
      <c r="I100" s="7"/>
    </row>
    <row r="101" spans="1:9" s="11" customFormat="1" x14ac:dyDescent="0.2">
      <c r="A101" s="95" t="s">
        <v>72</v>
      </c>
      <c r="B101" s="96"/>
      <c r="C101" s="35">
        <v>1.5</v>
      </c>
      <c r="D101" s="7"/>
      <c r="E101" s="10"/>
      <c r="G101" s="10"/>
      <c r="H101" s="7"/>
      <c r="I101" s="7"/>
    </row>
    <row r="102" spans="1:9" s="11" customFormat="1" x14ac:dyDescent="0.2">
      <c r="A102" s="95" t="s">
        <v>73</v>
      </c>
      <c r="B102" s="96"/>
      <c r="C102" s="35">
        <v>1.65</v>
      </c>
      <c r="D102" s="7"/>
      <c r="E102" s="10"/>
      <c r="G102" s="10"/>
      <c r="H102" s="7"/>
      <c r="I102" s="7"/>
    </row>
    <row r="103" spans="1:9" s="11" customFormat="1" x14ac:dyDescent="0.2">
      <c r="A103" s="7" t="s">
        <v>60</v>
      </c>
      <c r="B103" s="7"/>
      <c r="C103" s="7"/>
      <c r="D103" s="7"/>
      <c r="E103" s="10"/>
      <c r="G103" s="10"/>
      <c r="H103" s="7"/>
      <c r="I103" s="7"/>
    </row>
    <row r="104" spans="1:9" s="11" customFormat="1" x14ac:dyDescent="0.2">
      <c r="A104" s="7" t="s">
        <v>39</v>
      </c>
      <c r="B104" s="7"/>
      <c r="C104" s="7"/>
      <c r="D104" s="7"/>
      <c r="E104" s="10"/>
      <c r="G104" s="10"/>
      <c r="H104" s="7"/>
      <c r="I104" s="7"/>
    </row>
    <row r="106" spans="1:9" s="11" customFormat="1" x14ac:dyDescent="0.2">
      <c r="A106" s="14" t="s">
        <v>875</v>
      </c>
      <c r="B106" s="7"/>
      <c r="C106" s="7"/>
      <c r="D106" s="32">
        <v>2.01123339553576</v>
      </c>
      <c r="E106" s="10" t="s">
        <v>42</v>
      </c>
      <c r="G106" s="10"/>
      <c r="H106" s="7"/>
      <c r="I106" s="7"/>
    </row>
    <row r="108" spans="1:9" s="11" customFormat="1" x14ac:dyDescent="0.2">
      <c r="A108" s="14" t="s">
        <v>802</v>
      </c>
      <c r="B108" s="7"/>
      <c r="C108" s="7"/>
      <c r="D108" s="30" t="s">
        <v>41</v>
      </c>
      <c r="E108" s="10"/>
      <c r="G108" s="10"/>
      <c r="H108" s="7"/>
      <c r="I108" s="7"/>
    </row>
    <row r="110" spans="1:9" s="11" customFormat="1" x14ac:dyDescent="0.2">
      <c r="A110" s="14" t="s">
        <v>876</v>
      </c>
      <c r="B110" s="7"/>
      <c r="C110" s="7"/>
      <c r="D110" s="7"/>
      <c r="E110" s="10"/>
      <c r="G110" s="10"/>
      <c r="H110" s="7"/>
      <c r="I110" s="7"/>
    </row>
    <row r="111" spans="1:9" s="11" customFormat="1" x14ac:dyDescent="0.2">
      <c r="A111" s="51"/>
      <c r="B111" s="7"/>
      <c r="C111" s="7"/>
      <c r="D111" s="7"/>
      <c r="E111" s="10"/>
      <c r="G111" s="10"/>
      <c r="H111" s="7"/>
      <c r="I111" s="7"/>
    </row>
    <row r="112" spans="1:9" s="11" customFormat="1" x14ac:dyDescent="0.2">
      <c r="A112" s="51" t="s">
        <v>775</v>
      </c>
      <c r="B112" s="7"/>
      <c r="C112" s="7"/>
      <c r="D112" s="7"/>
      <c r="E112" s="10"/>
      <c r="G112" s="10"/>
      <c r="H112" s="7"/>
      <c r="I112" s="7"/>
    </row>
    <row r="113" spans="1:9" s="11" customFormat="1" x14ac:dyDescent="0.2">
      <c r="A113" s="52"/>
      <c r="B113" s="7"/>
      <c r="C113" s="7"/>
      <c r="D113" s="7"/>
      <c r="E113" s="10"/>
      <c r="G113" s="10"/>
      <c r="H113" s="7"/>
      <c r="I113" s="7"/>
    </row>
    <row r="114" spans="1:9" x14ac:dyDescent="0.2">
      <c r="A114" s="53"/>
    </row>
    <row r="115" spans="1:9" x14ac:dyDescent="0.2">
      <c r="A115" s="53"/>
    </row>
    <row r="116" spans="1:9" x14ac:dyDescent="0.2">
      <c r="A116" s="53"/>
    </row>
    <row r="117" spans="1:9" x14ac:dyDescent="0.2">
      <c r="A117" s="53"/>
    </row>
    <row r="118" spans="1:9" x14ac:dyDescent="0.2">
      <c r="A118" s="53"/>
    </row>
    <row r="119" spans="1:9" x14ac:dyDescent="0.2">
      <c r="A119" s="53"/>
    </row>
    <row r="120" spans="1:9" x14ac:dyDescent="0.2">
      <c r="A120" s="53"/>
    </row>
    <row r="121" spans="1:9" x14ac:dyDescent="0.2">
      <c r="A121" s="53"/>
    </row>
    <row r="122" spans="1:9" x14ac:dyDescent="0.2">
      <c r="A122" s="53"/>
    </row>
    <row r="123" spans="1:9" x14ac:dyDescent="0.2">
      <c r="A123" s="53"/>
    </row>
    <row r="124" spans="1:9" x14ac:dyDescent="0.2">
      <c r="A124" s="53"/>
    </row>
    <row r="125" spans="1:9" x14ac:dyDescent="0.2">
      <c r="A125" s="53"/>
    </row>
    <row r="126" spans="1:9" x14ac:dyDescent="0.2">
      <c r="A126" s="51" t="s">
        <v>1248</v>
      </c>
    </row>
    <row r="127" spans="1:9" x14ac:dyDescent="0.2">
      <c r="A127" s="53"/>
    </row>
    <row r="128" spans="1:9" x14ac:dyDescent="0.2">
      <c r="A128" s="51" t="s">
        <v>776</v>
      </c>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2"/>
    </row>
  </sheetData>
  <mergeCells count="4">
    <mergeCell ref="A1:G1"/>
    <mergeCell ref="A100:B100"/>
    <mergeCell ref="A101:B101"/>
    <mergeCell ref="A102:B102"/>
  </mergeCells>
  <conditionalFormatting sqref="F2:F3">
    <cfRule type="cellIs" dxfId="69" priority="2" stopIfTrue="1" operator="between">
      <formula>0.009</formula>
      <formula>-0.009</formula>
    </cfRule>
  </conditionalFormatting>
  <conditionalFormatting sqref="F5:F65537">
    <cfRule type="cellIs" dxfId="68" priority="1" stopIfTrue="1" operator="between">
      <formula>0.009</formula>
      <formula>-0.009</formula>
    </cfRule>
  </conditionalFormatting>
  <hyperlinks>
    <hyperlink ref="A111"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2"/>
  <sheetViews>
    <sheetView view="pageBreakPreview" zoomScaleNormal="100" zoomScaleSheetLayoutView="100" workbookViewId="0">
      <selection sqref="A1:G1"/>
    </sheetView>
  </sheetViews>
  <sheetFormatPr defaultColWidth="9.28515625" defaultRowHeight="11.25" x14ac:dyDescent="0.2"/>
  <cols>
    <col min="1" max="1" width="38.7109375" style="7" bestFit="1" customWidth="1"/>
    <col min="2" max="2" width="51.5703125" style="7" bestFit="1" customWidth="1"/>
    <col min="3" max="3" width="35.42578125" style="7" bestFit="1" customWidth="1"/>
    <col min="4" max="4" width="15.42578125" style="7" bestFit="1" customWidth="1"/>
    <col min="5" max="5" width="22.7109375" style="10" customWidth="1"/>
    <col min="6" max="6" width="13.5703125" style="11" bestFit="1" customWidth="1"/>
    <col min="7" max="7" width="13" style="10" customWidth="1"/>
    <col min="8" max="16384" width="9.28515625" style="7"/>
  </cols>
  <sheetData>
    <row r="1" spans="1:7" s="1" customFormat="1" ht="15" x14ac:dyDescent="0.2">
      <c r="A1" s="97" t="s">
        <v>1048</v>
      </c>
      <c r="B1" s="98"/>
      <c r="C1" s="98"/>
      <c r="D1" s="98"/>
      <c r="E1" s="98"/>
      <c r="F1" s="98"/>
      <c r="G1" s="98"/>
    </row>
    <row r="2" spans="1:7" s="1" customFormat="1" ht="12" x14ac:dyDescent="0.2">
      <c r="A2" s="33" t="s">
        <v>1049</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4" t="s">
        <v>6</v>
      </c>
      <c r="F4" s="12" t="s">
        <v>3</v>
      </c>
      <c r="G4" s="12" t="s">
        <v>5</v>
      </c>
    </row>
    <row r="5" spans="1:7" x14ac:dyDescent="0.2">
      <c r="A5" s="16" t="s">
        <v>81</v>
      </c>
      <c r="B5" s="17"/>
      <c r="C5" s="17"/>
      <c r="D5" s="17"/>
      <c r="E5" s="18"/>
      <c r="F5" s="19"/>
      <c r="G5" s="18"/>
    </row>
    <row r="6" spans="1:7" x14ac:dyDescent="0.2">
      <c r="A6" s="20" t="s">
        <v>25</v>
      </c>
      <c r="B6" s="21"/>
      <c r="C6" s="21"/>
      <c r="D6" s="21"/>
      <c r="E6" s="22"/>
      <c r="F6" s="23"/>
      <c r="G6" s="22"/>
    </row>
    <row r="7" spans="1:7" x14ac:dyDescent="0.2">
      <c r="A7" s="21" t="s">
        <v>83</v>
      </c>
      <c r="B7" s="21" t="s">
        <v>82</v>
      </c>
      <c r="C7" s="21" t="s">
        <v>84</v>
      </c>
      <c r="D7" s="24">
        <v>33600</v>
      </c>
      <c r="E7" s="22">
        <v>540.80880000000002</v>
      </c>
      <c r="F7" s="23">
        <v>2.2230472019487202</v>
      </c>
      <c r="G7" s="22"/>
    </row>
    <row r="8" spans="1:7" x14ac:dyDescent="0.2">
      <c r="A8" s="21" t="s">
        <v>86</v>
      </c>
      <c r="B8" s="21" t="s">
        <v>85</v>
      </c>
      <c r="C8" s="21" t="s">
        <v>84</v>
      </c>
      <c r="D8" s="24">
        <v>51600</v>
      </c>
      <c r="E8" s="22">
        <v>452.661</v>
      </c>
      <c r="F8" s="23">
        <v>1.8607070918249</v>
      </c>
      <c r="G8" s="22"/>
    </row>
    <row r="9" spans="1:7" x14ac:dyDescent="0.2">
      <c r="A9" s="21" t="s">
        <v>88</v>
      </c>
      <c r="B9" s="21" t="s">
        <v>87</v>
      </c>
      <c r="C9" s="21" t="s">
        <v>89</v>
      </c>
      <c r="D9" s="24">
        <v>27400</v>
      </c>
      <c r="E9" s="22">
        <v>391.25830000000002</v>
      </c>
      <c r="F9" s="23">
        <v>1.6083053179870901</v>
      </c>
      <c r="G9" s="22"/>
    </row>
    <row r="10" spans="1:7" x14ac:dyDescent="0.2">
      <c r="A10" s="21" t="s">
        <v>91</v>
      </c>
      <c r="B10" s="21" t="s">
        <v>90</v>
      </c>
      <c r="C10" s="21" t="s">
        <v>92</v>
      </c>
      <c r="D10" s="24">
        <v>15500</v>
      </c>
      <c r="E10" s="22">
        <v>335.45100000000002</v>
      </c>
      <c r="F10" s="23">
        <v>1.3789039803732901</v>
      </c>
      <c r="G10" s="22"/>
    </row>
    <row r="11" spans="1:7" x14ac:dyDescent="0.2">
      <c r="A11" s="21" t="s">
        <v>94</v>
      </c>
      <c r="B11" s="21" t="s">
        <v>93</v>
      </c>
      <c r="C11" s="21" t="s">
        <v>84</v>
      </c>
      <c r="D11" s="24">
        <v>31700</v>
      </c>
      <c r="E11" s="22">
        <v>272.14449999999999</v>
      </c>
      <c r="F11" s="23">
        <v>1.1186764513645799</v>
      </c>
      <c r="G11" s="22"/>
    </row>
    <row r="12" spans="1:7" x14ac:dyDescent="0.2">
      <c r="A12" s="21" t="s">
        <v>99</v>
      </c>
      <c r="B12" s="21" t="s">
        <v>98</v>
      </c>
      <c r="C12" s="21" t="s">
        <v>100</v>
      </c>
      <c r="D12" s="24">
        <v>8600</v>
      </c>
      <c r="E12" s="22">
        <v>200.47030000000001</v>
      </c>
      <c r="F12" s="23">
        <v>0.82405267719168296</v>
      </c>
      <c r="G12" s="22"/>
    </row>
    <row r="13" spans="1:7" x14ac:dyDescent="0.2">
      <c r="A13" s="21" t="s">
        <v>96</v>
      </c>
      <c r="B13" s="21" t="s">
        <v>95</v>
      </c>
      <c r="C13" s="21" t="s">
        <v>97</v>
      </c>
      <c r="D13" s="24">
        <v>26200</v>
      </c>
      <c r="E13" s="22">
        <v>196.238</v>
      </c>
      <c r="F13" s="23">
        <v>0.80665539616961501</v>
      </c>
      <c r="G13" s="22"/>
    </row>
    <row r="14" spans="1:7" x14ac:dyDescent="0.2">
      <c r="A14" s="21" t="s">
        <v>104</v>
      </c>
      <c r="B14" s="21" t="s">
        <v>103</v>
      </c>
      <c r="C14" s="21" t="s">
        <v>84</v>
      </c>
      <c r="D14" s="24">
        <v>34900</v>
      </c>
      <c r="E14" s="22">
        <v>182.78874999999999</v>
      </c>
      <c r="F14" s="23">
        <v>0.75137094521243897</v>
      </c>
      <c r="G14" s="22"/>
    </row>
    <row r="15" spans="1:7" x14ac:dyDescent="0.2">
      <c r="A15" s="21" t="s">
        <v>102</v>
      </c>
      <c r="B15" s="21" t="s">
        <v>101</v>
      </c>
      <c r="C15" s="21" t="s">
        <v>89</v>
      </c>
      <c r="D15" s="24">
        <v>16700</v>
      </c>
      <c r="E15" s="22">
        <v>181.23675</v>
      </c>
      <c r="F15" s="23">
        <v>0.74499129817743404</v>
      </c>
      <c r="G15" s="22"/>
    </row>
    <row r="16" spans="1:7" x14ac:dyDescent="0.2">
      <c r="A16" s="21" t="s">
        <v>106</v>
      </c>
      <c r="B16" s="21" t="s">
        <v>105</v>
      </c>
      <c r="C16" s="21" t="s">
        <v>107</v>
      </c>
      <c r="D16" s="24">
        <v>18000</v>
      </c>
      <c r="E16" s="22">
        <v>176.958</v>
      </c>
      <c r="F16" s="23">
        <v>0.72740307991002096</v>
      </c>
      <c r="G16" s="22"/>
    </row>
    <row r="17" spans="1:7" x14ac:dyDescent="0.2">
      <c r="A17" s="21" t="s">
        <v>109</v>
      </c>
      <c r="B17" s="21" t="s">
        <v>108</v>
      </c>
      <c r="C17" s="21" t="s">
        <v>110</v>
      </c>
      <c r="D17" s="24">
        <v>38700</v>
      </c>
      <c r="E17" s="22">
        <v>153.29069999999999</v>
      </c>
      <c r="F17" s="23">
        <v>0.63011634004432104</v>
      </c>
      <c r="G17" s="22"/>
    </row>
    <row r="18" spans="1:7" x14ac:dyDescent="0.2">
      <c r="A18" s="21" t="s">
        <v>112</v>
      </c>
      <c r="B18" s="21" t="s">
        <v>111</v>
      </c>
      <c r="C18" s="21" t="s">
        <v>113</v>
      </c>
      <c r="D18" s="24">
        <v>27100</v>
      </c>
      <c r="E18" s="22">
        <v>147.6679</v>
      </c>
      <c r="F18" s="23">
        <v>0.60700327345384197</v>
      </c>
      <c r="G18" s="22"/>
    </row>
    <row r="19" spans="1:7" x14ac:dyDescent="0.2">
      <c r="A19" s="21" t="s">
        <v>115</v>
      </c>
      <c r="B19" s="21" t="s">
        <v>114</v>
      </c>
      <c r="C19" s="21" t="s">
        <v>116</v>
      </c>
      <c r="D19" s="24">
        <v>81900</v>
      </c>
      <c r="E19" s="22">
        <v>143.40690000000001</v>
      </c>
      <c r="F19" s="23">
        <v>0.58948801828879405</v>
      </c>
      <c r="G19" s="22"/>
    </row>
    <row r="20" spans="1:7" x14ac:dyDescent="0.2">
      <c r="A20" s="21" t="s">
        <v>118</v>
      </c>
      <c r="B20" s="21" t="s">
        <v>117</v>
      </c>
      <c r="C20" s="21" t="s">
        <v>119</v>
      </c>
      <c r="D20" s="24">
        <v>129042</v>
      </c>
      <c r="E20" s="22">
        <v>135.68766299999999</v>
      </c>
      <c r="F20" s="23">
        <v>0.55775734339217797</v>
      </c>
      <c r="G20" s="22"/>
    </row>
    <row r="21" spans="1:7" x14ac:dyDescent="0.2">
      <c r="A21" s="21" t="s">
        <v>121</v>
      </c>
      <c r="B21" s="21" t="s">
        <v>120</v>
      </c>
      <c r="C21" s="21" t="s">
        <v>122</v>
      </c>
      <c r="D21" s="24">
        <v>11100</v>
      </c>
      <c r="E21" s="22">
        <v>135.20910000000001</v>
      </c>
      <c r="F21" s="23">
        <v>0.55579016360866396</v>
      </c>
      <c r="G21" s="22"/>
    </row>
    <row r="22" spans="1:7" x14ac:dyDescent="0.2">
      <c r="A22" s="21" t="s">
        <v>127</v>
      </c>
      <c r="B22" s="21" t="s">
        <v>126</v>
      </c>
      <c r="C22" s="21" t="s">
        <v>100</v>
      </c>
      <c r="D22" s="24">
        <v>52800</v>
      </c>
      <c r="E22" s="22">
        <v>125.0304</v>
      </c>
      <c r="F22" s="23">
        <v>0.51394962670453903</v>
      </c>
      <c r="G22" s="22"/>
    </row>
    <row r="23" spans="1:7" x14ac:dyDescent="0.2">
      <c r="A23" s="21" t="s">
        <v>124</v>
      </c>
      <c r="B23" s="21" t="s">
        <v>123</v>
      </c>
      <c r="C23" s="21" t="s">
        <v>125</v>
      </c>
      <c r="D23" s="24">
        <v>1600</v>
      </c>
      <c r="E23" s="22">
        <v>121.95440000000001</v>
      </c>
      <c r="F23" s="23">
        <v>0.50130542935938804</v>
      </c>
      <c r="G23" s="22"/>
    </row>
    <row r="24" spans="1:7" x14ac:dyDescent="0.2">
      <c r="A24" s="21" t="s">
        <v>134</v>
      </c>
      <c r="B24" s="21" t="s">
        <v>133</v>
      </c>
      <c r="C24" s="21" t="s">
        <v>135</v>
      </c>
      <c r="D24" s="24">
        <v>15800</v>
      </c>
      <c r="E24" s="22">
        <v>119.4954</v>
      </c>
      <c r="F24" s="23">
        <v>0.49119747055843699</v>
      </c>
      <c r="G24" s="22"/>
    </row>
    <row r="25" spans="1:7" x14ac:dyDescent="0.2">
      <c r="A25" s="21" t="s">
        <v>137</v>
      </c>
      <c r="B25" s="21" t="s">
        <v>136</v>
      </c>
      <c r="C25" s="21" t="s">
        <v>84</v>
      </c>
      <c r="D25" s="24">
        <v>11000</v>
      </c>
      <c r="E25" s="22">
        <v>117.47450000000001</v>
      </c>
      <c r="F25" s="23">
        <v>0.48289036444178701</v>
      </c>
      <c r="G25" s="22"/>
    </row>
    <row r="26" spans="1:7" x14ac:dyDescent="0.2">
      <c r="A26" s="21" t="s">
        <v>150</v>
      </c>
      <c r="B26" s="21" t="s">
        <v>149</v>
      </c>
      <c r="C26" s="21" t="s">
        <v>132</v>
      </c>
      <c r="D26" s="24">
        <v>1400</v>
      </c>
      <c r="E26" s="22">
        <v>116.09010000000001</v>
      </c>
      <c r="F26" s="23">
        <v>0.47719965351700599</v>
      </c>
      <c r="G26" s="22"/>
    </row>
    <row r="27" spans="1:7" x14ac:dyDescent="0.2">
      <c r="A27" s="21" t="s">
        <v>139</v>
      </c>
      <c r="B27" s="21" t="s">
        <v>138</v>
      </c>
      <c r="C27" s="21" t="s">
        <v>140</v>
      </c>
      <c r="D27" s="24">
        <v>33900</v>
      </c>
      <c r="E27" s="22">
        <v>99.326999999999998</v>
      </c>
      <c r="F27" s="23">
        <v>0.408293299642981</v>
      </c>
      <c r="G27" s="22"/>
    </row>
    <row r="28" spans="1:7" x14ac:dyDescent="0.2">
      <c r="A28" s="21" t="s">
        <v>142</v>
      </c>
      <c r="B28" s="21" t="s">
        <v>141</v>
      </c>
      <c r="C28" s="21" t="s">
        <v>143</v>
      </c>
      <c r="D28" s="24">
        <v>13200</v>
      </c>
      <c r="E28" s="22">
        <v>97.706400000000002</v>
      </c>
      <c r="F28" s="23">
        <v>0.40163166563207298</v>
      </c>
      <c r="G28" s="22"/>
    </row>
    <row r="29" spans="1:7" x14ac:dyDescent="0.2">
      <c r="A29" s="21" t="s">
        <v>131</v>
      </c>
      <c r="B29" s="21" t="s">
        <v>130</v>
      </c>
      <c r="C29" s="21" t="s">
        <v>132</v>
      </c>
      <c r="D29" s="24">
        <v>20800</v>
      </c>
      <c r="E29" s="22">
        <v>87.526399999999995</v>
      </c>
      <c r="F29" s="23">
        <v>0.35978578495143698</v>
      </c>
      <c r="G29" s="22"/>
    </row>
    <row r="30" spans="1:7" x14ac:dyDescent="0.2">
      <c r="A30" s="21" t="s">
        <v>129</v>
      </c>
      <c r="B30" s="21" t="s">
        <v>128</v>
      </c>
      <c r="C30" s="21" t="s">
        <v>89</v>
      </c>
      <c r="D30" s="24">
        <v>7900</v>
      </c>
      <c r="E30" s="22">
        <v>87.046149999999997</v>
      </c>
      <c r="F30" s="23">
        <v>0.35781167059025099</v>
      </c>
      <c r="G30" s="22"/>
    </row>
    <row r="31" spans="1:7" x14ac:dyDescent="0.2">
      <c r="A31" s="21" t="s">
        <v>162</v>
      </c>
      <c r="B31" s="21" t="s">
        <v>161</v>
      </c>
      <c r="C31" s="21" t="s">
        <v>163</v>
      </c>
      <c r="D31" s="24">
        <v>4500</v>
      </c>
      <c r="E31" s="22">
        <v>85.097250000000003</v>
      </c>
      <c r="F31" s="23">
        <v>0.34980052748037999</v>
      </c>
      <c r="G31" s="22"/>
    </row>
    <row r="32" spans="1:7" x14ac:dyDescent="0.2">
      <c r="A32" s="21" t="s">
        <v>147</v>
      </c>
      <c r="B32" s="21" t="s">
        <v>146</v>
      </c>
      <c r="C32" s="21" t="s">
        <v>148</v>
      </c>
      <c r="D32" s="24">
        <v>19400</v>
      </c>
      <c r="E32" s="22">
        <v>84.525800000000004</v>
      </c>
      <c r="F32" s="23">
        <v>0.34745152664394102</v>
      </c>
      <c r="G32" s="22"/>
    </row>
    <row r="33" spans="1:7" x14ac:dyDescent="0.2">
      <c r="A33" s="21" t="s">
        <v>154</v>
      </c>
      <c r="B33" s="21" t="s">
        <v>153</v>
      </c>
      <c r="C33" s="21" t="s">
        <v>155</v>
      </c>
      <c r="D33" s="24">
        <v>35400</v>
      </c>
      <c r="E33" s="22">
        <v>75.879900000000006</v>
      </c>
      <c r="F33" s="23">
        <v>0.31191171330634598</v>
      </c>
      <c r="G33" s="22"/>
    </row>
    <row r="34" spans="1:7" x14ac:dyDescent="0.2">
      <c r="A34" s="21" t="s">
        <v>152</v>
      </c>
      <c r="B34" s="21" t="s">
        <v>151</v>
      </c>
      <c r="C34" s="21" t="s">
        <v>125</v>
      </c>
      <c r="D34" s="24">
        <v>21500</v>
      </c>
      <c r="E34" s="22">
        <v>74.153499999999994</v>
      </c>
      <c r="F34" s="23">
        <v>0.30481517809936698</v>
      </c>
      <c r="G34" s="22"/>
    </row>
    <row r="35" spans="1:7" x14ac:dyDescent="0.2">
      <c r="A35" s="21" t="s">
        <v>157</v>
      </c>
      <c r="B35" s="21" t="s">
        <v>156</v>
      </c>
      <c r="C35" s="21" t="s">
        <v>155</v>
      </c>
      <c r="D35" s="24">
        <v>140600</v>
      </c>
      <c r="E35" s="22">
        <v>71.706000000000003</v>
      </c>
      <c r="F35" s="23">
        <v>0.29475449116755398</v>
      </c>
      <c r="G35" s="22"/>
    </row>
    <row r="36" spans="1:7" x14ac:dyDescent="0.2">
      <c r="A36" s="21" t="s">
        <v>159</v>
      </c>
      <c r="B36" s="21" t="s">
        <v>158</v>
      </c>
      <c r="C36" s="21" t="s">
        <v>160</v>
      </c>
      <c r="D36" s="24">
        <v>11100</v>
      </c>
      <c r="E36" s="22">
        <v>70.917900000000003</v>
      </c>
      <c r="F36" s="23">
        <v>0.29151492942252299</v>
      </c>
      <c r="G36" s="22"/>
    </row>
    <row r="37" spans="1:7" x14ac:dyDescent="0.2">
      <c r="A37" s="21" t="s">
        <v>145</v>
      </c>
      <c r="B37" s="21" t="s">
        <v>144</v>
      </c>
      <c r="C37" s="21" t="s">
        <v>122</v>
      </c>
      <c r="D37" s="24">
        <v>15500</v>
      </c>
      <c r="E37" s="22">
        <v>68.215500000000006</v>
      </c>
      <c r="F37" s="23">
        <v>0.28040645123476798</v>
      </c>
      <c r="G37" s="22"/>
    </row>
    <row r="38" spans="1:7" x14ac:dyDescent="0.2">
      <c r="A38" s="21" t="s">
        <v>168</v>
      </c>
      <c r="B38" s="21" t="s">
        <v>167</v>
      </c>
      <c r="C38" s="21" t="s">
        <v>169</v>
      </c>
      <c r="D38" s="24">
        <v>33200</v>
      </c>
      <c r="E38" s="22">
        <v>63.246000000000002</v>
      </c>
      <c r="F38" s="23">
        <v>0.25997883787107201</v>
      </c>
      <c r="G38" s="22"/>
    </row>
    <row r="39" spans="1:7" x14ac:dyDescent="0.2">
      <c r="A39" s="21" t="s">
        <v>165</v>
      </c>
      <c r="B39" s="21" t="s">
        <v>164</v>
      </c>
      <c r="C39" s="21" t="s">
        <v>166</v>
      </c>
      <c r="D39" s="24">
        <v>2300</v>
      </c>
      <c r="E39" s="22">
        <v>62.815300000000001</v>
      </c>
      <c r="F39" s="23">
        <v>0.258208403606912</v>
      </c>
      <c r="G39" s="22"/>
    </row>
    <row r="40" spans="1:7" x14ac:dyDescent="0.2">
      <c r="A40" s="21" t="s">
        <v>176</v>
      </c>
      <c r="B40" s="21" t="s">
        <v>175</v>
      </c>
      <c r="C40" s="21" t="s">
        <v>140</v>
      </c>
      <c r="D40" s="24">
        <v>16000</v>
      </c>
      <c r="E40" s="22">
        <v>61.887999999999998</v>
      </c>
      <c r="F40" s="23">
        <v>0.25439664671544299</v>
      </c>
      <c r="G40" s="22"/>
    </row>
    <row r="41" spans="1:7" x14ac:dyDescent="0.2">
      <c r="A41" s="21" t="s">
        <v>173</v>
      </c>
      <c r="B41" s="21" t="s">
        <v>172</v>
      </c>
      <c r="C41" s="21" t="s">
        <v>174</v>
      </c>
      <c r="D41" s="24">
        <v>3900</v>
      </c>
      <c r="E41" s="22">
        <v>59.143500000000003</v>
      </c>
      <c r="F41" s="23">
        <v>0.24311511238066799</v>
      </c>
      <c r="G41" s="22"/>
    </row>
    <row r="42" spans="1:7" x14ac:dyDescent="0.2">
      <c r="A42" s="21" t="s">
        <v>171</v>
      </c>
      <c r="B42" s="21" t="s">
        <v>170</v>
      </c>
      <c r="C42" s="21" t="s">
        <v>107</v>
      </c>
      <c r="D42" s="24">
        <v>3800</v>
      </c>
      <c r="E42" s="22">
        <v>58.411700000000003</v>
      </c>
      <c r="F42" s="23">
        <v>0.24010697726454999</v>
      </c>
      <c r="G42" s="22"/>
    </row>
    <row r="43" spans="1:7" x14ac:dyDescent="0.2">
      <c r="A43" s="21" t="s">
        <v>182</v>
      </c>
      <c r="B43" s="21" t="s">
        <v>181</v>
      </c>
      <c r="C43" s="21" t="s">
        <v>183</v>
      </c>
      <c r="D43" s="24">
        <v>4500</v>
      </c>
      <c r="E43" s="22">
        <v>56.173499999999997</v>
      </c>
      <c r="F43" s="23">
        <v>0.23090663835105199</v>
      </c>
      <c r="G43" s="22"/>
    </row>
    <row r="44" spans="1:7" x14ac:dyDescent="0.2">
      <c r="A44" s="21" t="s">
        <v>185</v>
      </c>
      <c r="B44" s="21" t="s">
        <v>184</v>
      </c>
      <c r="C44" s="21" t="s">
        <v>186</v>
      </c>
      <c r="D44" s="24">
        <v>2500</v>
      </c>
      <c r="E44" s="22">
        <v>55.986249999999998</v>
      </c>
      <c r="F44" s="23">
        <v>0.230136929003562</v>
      </c>
      <c r="G44" s="22"/>
    </row>
    <row r="45" spans="1:7" x14ac:dyDescent="0.2">
      <c r="A45" s="21" t="s">
        <v>180</v>
      </c>
      <c r="B45" s="21" t="s">
        <v>179</v>
      </c>
      <c r="C45" s="21" t="s">
        <v>107</v>
      </c>
      <c r="D45" s="24">
        <v>6200</v>
      </c>
      <c r="E45" s="22">
        <v>55.831000000000003</v>
      </c>
      <c r="F45" s="23">
        <v>0.22949875877019599</v>
      </c>
      <c r="G45" s="22"/>
    </row>
    <row r="46" spans="1:7" x14ac:dyDescent="0.2">
      <c r="A46" s="21" t="s">
        <v>188</v>
      </c>
      <c r="B46" s="21" t="s">
        <v>187</v>
      </c>
      <c r="C46" s="21" t="s">
        <v>122</v>
      </c>
      <c r="D46" s="24">
        <v>8100</v>
      </c>
      <c r="E46" s="22">
        <v>55.351349999999996</v>
      </c>
      <c r="F46" s="23">
        <v>0.22752711076740001</v>
      </c>
      <c r="G46" s="22"/>
    </row>
    <row r="47" spans="1:7" x14ac:dyDescent="0.2">
      <c r="A47" s="21" t="s">
        <v>178</v>
      </c>
      <c r="B47" s="21" t="s">
        <v>177</v>
      </c>
      <c r="C47" s="21" t="s">
        <v>125</v>
      </c>
      <c r="D47" s="24">
        <v>2809</v>
      </c>
      <c r="E47" s="22">
        <v>55.288142499999999</v>
      </c>
      <c r="F47" s="23">
        <v>0.22726729018752501</v>
      </c>
      <c r="G47" s="22"/>
    </row>
    <row r="48" spans="1:7" x14ac:dyDescent="0.2">
      <c r="A48" s="21" t="s">
        <v>190</v>
      </c>
      <c r="B48" s="21" t="s">
        <v>189</v>
      </c>
      <c r="C48" s="21" t="s">
        <v>140</v>
      </c>
      <c r="D48" s="24">
        <v>6600</v>
      </c>
      <c r="E48" s="22">
        <v>54.0045</v>
      </c>
      <c r="F48" s="23">
        <v>0.22199075277184799</v>
      </c>
      <c r="G48" s="22"/>
    </row>
    <row r="49" spans="1:9" x14ac:dyDescent="0.2">
      <c r="A49" s="21" t="s">
        <v>192</v>
      </c>
      <c r="B49" s="21" t="s">
        <v>191</v>
      </c>
      <c r="C49" s="21" t="s">
        <v>125</v>
      </c>
      <c r="D49" s="24">
        <v>2500</v>
      </c>
      <c r="E49" s="22">
        <v>41.68</v>
      </c>
      <c r="F49" s="23">
        <v>0.17132969614625901</v>
      </c>
      <c r="G49" s="22"/>
    </row>
    <row r="50" spans="1:9" x14ac:dyDescent="0.2">
      <c r="A50" s="21" t="s">
        <v>194</v>
      </c>
      <c r="B50" s="21" t="s">
        <v>193</v>
      </c>
      <c r="C50" s="21" t="s">
        <v>135</v>
      </c>
      <c r="D50" s="24">
        <v>2100</v>
      </c>
      <c r="E50" s="22">
        <v>29.913450000000001</v>
      </c>
      <c r="F50" s="23">
        <v>0.122962147293337</v>
      </c>
      <c r="G50" s="22"/>
    </row>
    <row r="51" spans="1:9" x14ac:dyDescent="0.2">
      <c r="A51" s="21" t="s">
        <v>196</v>
      </c>
      <c r="B51" s="21" t="s">
        <v>195</v>
      </c>
      <c r="C51" s="21" t="s">
        <v>132</v>
      </c>
      <c r="D51" s="24">
        <v>1000</v>
      </c>
      <c r="E51" s="22">
        <v>29.488499999999998</v>
      </c>
      <c r="F51" s="23">
        <v>0.121215348963746</v>
      </c>
      <c r="G51" s="22"/>
    </row>
    <row r="52" spans="1:9" x14ac:dyDescent="0.2">
      <c r="A52" s="21" t="s">
        <v>198</v>
      </c>
      <c r="B52" s="21" t="s">
        <v>197</v>
      </c>
      <c r="C52" s="21" t="s">
        <v>199</v>
      </c>
      <c r="D52" s="24">
        <v>2500</v>
      </c>
      <c r="E52" s="22">
        <v>24.677499999999998</v>
      </c>
      <c r="F52" s="23">
        <v>0.101439265274695</v>
      </c>
      <c r="G52" s="22"/>
    </row>
    <row r="53" spans="1:9" x14ac:dyDescent="0.2">
      <c r="A53" s="20" t="s">
        <v>26</v>
      </c>
      <c r="B53" s="20"/>
      <c r="C53" s="20"/>
      <c r="D53" s="20"/>
      <c r="E53" s="25">
        <f>SUM(E7:E52)</f>
        <v>5911.3229555000016</v>
      </c>
      <c r="F53" s="26">
        <f>SUM(F7:F52)</f>
        <v>24.299068277068606</v>
      </c>
      <c r="G53" s="25"/>
      <c r="H53" s="14"/>
      <c r="I53" s="14"/>
    </row>
    <row r="54" spans="1:9" x14ac:dyDescent="0.2">
      <c r="A54" s="21"/>
      <c r="B54" s="21"/>
      <c r="C54" s="21"/>
      <c r="D54" s="21"/>
      <c r="E54" s="22"/>
      <c r="F54" s="23"/>
      <c r="G54" s="22"/>
    </row>
    <row r="55" spans="1:9" x14ac:dyDescent="0.2">
      <c r="A55" s="20" t="s">
        <v>208</v>
      </c>
      <c r="B55" s="21"/>
      <c r="C55" s="21"/>
      <c r="D55" s="21"/>
      <c r="E55" s="22"/>
      <c r="F55" s="23"/>
      <c r="G55" s="22"/>
    </row>
    <row r="56" spans="1:9" x14ac:dyDescent="0.2">
      <c r="A56" s="21" t="s">
        <v>210</v>
      </c>
      <c r="B56" s="21" t="s">
        <v>209</v>
      </c>
      <c r="C56" s="21" t="s">
        <v>199</v>
      </c>
      <c r="D56" s="24">
        <v>1200</v>
      </c>
      <c r="E56" s="22">
        <v>58.995507400000001</v>
      </c>
      <c r="F56" s="23">
        <v>0.242506774396266</v>
      </c>
      <c r="G56" s="22"/>
    </row>
    <row r="57" spans="1:9" x14ac:dyDescent="0.2">
      <c r="A57" s="20" t="s">
        <v>26</v>
      </c>
      <c r="B57" s="20"/>
      <c r="C57" s="20"/>
      <c r="D57" s="20"/>
      <c r="E57" s="25">
        <f>SUM(E55:E56)</f>
        <v>58.995507400000001</v>
      </c>
      <c r="F57" s="26">
        <f>SUM(F55:F56)</f>
        <v>0.242506774396266</v>
      </c>
      <c r="G57" s="25"/>
      <c r="H57" s="14"/>
      <c r="I57" s="14"/>
    </row>
    <row r="58" spans="1:9" x14ac:dyDescent="0.2">
      <c r="A58" s="21"/>
      <c r="B58" s="21"/>
      <c r="C58" s="21"/>
      <c r="D58" s="21"/>
      <c r="E58" s="22"/>
      <c r="F58" s="23"/>
      <c r="G58" s="22"/>
    </row>
    <row r="59" spans="1:9" x14ac:dyDescent="0.2">
      <c r="A59" s="20" t="s">
        <v>24</v>
      </c>
      <c r="B59" s="21"/>
      <c r="C59" s="21"/>
      <c r="D59" s="21"/>
      <c r="E59" s="22"/>
      <c r="F59" s="23"/>
      <c r="G59" s="22"/>
    </row>
    <row r="60" spans="1:9" x14ac:dyDescent="0.2">
      <c r="A60" s="20" t="s">
        <v>25</v>
      </c>
      <c r="B60" s="21"/>
      <c r="C60" s="21"/>
      <c r="D60" s="21"/>
      <c r="E60" s="22"/>
      <c r="F60" s="23"/>
      <c r="G60" s="22"/>
    </row>
    <row r="61" spans="1:9" x14ac:dyDescent="0.2">
      <c r="A61" s="21" t="s">
        <v>1050</v>
      </c>
      <c r="B61" s="21" t="s">
        <v>1051</v>
      </c>
      <c r="C61" s="21" t="s">
        <v>1052</v>
      </c>
      <c r="D61" s="24">
        <v>100</v>
      </c>
      <c r="E61" s="22">
        <v>1032.8396574999999</v>
      </c>
      <c r="F61" s="23">
        <v>4.2455879243589498</v>
      </c>
      <c r="G61" s="22">
        <v>8.5350000000000001</v>
      </c>
    </row>
    <row r="62" spans="1:9" x14ac:dyDescent="0.2">
      <c r="A62" s="21" t="s">
        <v>1053</v>
      </c>
      <c r="B62" s="21" t="s">
        <v>1054</v>
      </c>
      <c r="C62" s="21" t="s">
        <v>74</v>
      </c>
      <c r="D62" s="24">
        <v>1000</v>
      </c>
      <c r="E62" s="22">
        <v>1005.9601096</v>
      </c>
      <c r="F62" s="23">
        <v>4.1350969268959998</v>
      </c>
      <c r="G62" s="22">
        <v>8.5</v>
      </c>
    </row>
    <row r="63" spans="1:9" x14ac:dyDescent="0.2">
      <c r="A63" s="21" t="s">
        <v>992</v>
      </c>
      <c r="B63" s="21" t="s">
        <v>993</v>
      </c>
      <c r="C63" s="21" t="s">
        <v>74</v>
      </c>
      <c r="D63" s="24">
        <v>50</v>
      </c>
      <c r="E63" s="22">
        <v>509.82206280000003</v>
      </c>
      <c r="F63" s="23">
        <v>2.0956732031713701</v>
      </c>
      <c r="G63" s="22">
        <v>7.98</v>
      </c>
    </row>
    <row r="64" spans="1:9" x14ac:dyDescent="0.2">
      <c r="A64" s="21" t="s">
        <v>1055</v>
      </c>
      <c r="B64" s="21" t="s">
        <v>1056</v>
      </c>
      <c r="C64" s="21" t="s">
        <v>1057</v>
      </c>
      <c r="D64" s="24">
        <v>500</v>
      </c>
      <c r="E64" s="22">
        <v>500.81410110000002</v>
      </c>
      <c r="F64" s="23">
        <v>2.0586450999813999</v>
      </c>
      <c r="G64" s="22">
        <v>8.4799000000000007</v>
      </c>
    </row>
    <row r="65" spans="1:9" x14ac:dyDescent="0.2">
      <c r="A65" s="20" t="s">
        <v>26</v>
      </c>
      <c r="B65" s="20"/>
      <c r="C65" s="20"/>
      <c r="D65" s="20"/>
      <c r="E65" s="25">
        <f>SUM(E60:E64)</f>
        <v>3049.435931</v>
      </c>
      <c r="F65" s="26">
        <f>SUM(F60:F64)</f>
        <v>12.53500315440772</v>
      </c>
      <c r="G65" s="25"/>
      <c r="H65" s="14"/>
      <c r="I65" s="14"/>
    </row>
    <row r="66" spans="1:9" x14ac:dyDescent="0.2">
      <c r="A66" s="21"/>
      <c r="B66" s="21"/>
      <c r="C66" s="21"/>
      <c r="D66" s="21"/>
      <c r="E66" s="22"/>
      <c r="F66" s="23"/>
      <c r="G66" s="22"/>
    </row>
    <row r="67" spans="1:9" x14ac:dyDescent="0.2">
      <c r="A67" s="20" t="s">
        <v>44</v>
      </c>
      <c r="B67" s="21"/>
      <c r="C67" s="21"/>
      <c r="D67" s="21"/>
      <c r="E67" s="22"/>
      <c r="F67" s="23"/>
      <c r="G67" s="22"/>
    </row>
    <row r="68" spans="1:9" x14ac:dyDescent="0.2">
      <c r="A68" s="20" t="s">
        <v>45</v>
      </c>
      <c r="B68" s="21"/>
      <c r="C68" s="21"/>
      <c r="D68" s="21"/>
      <c r="E68" s="22"/>
      <c r="F68" s="23"/>
      <c r="G68" s="22"/>
    </row>
    <row r="69" spans="1:9" x14ac:dyDescent="0.2">
      <c r="A69" s="21" t="s">
        <v>1046</v>
      </c>
      <c r="B69" s="21" t="s">
        <v>1047</v>
      </c>
      <c r="C69" s="21" t="s">
        <v>50</v>
      </c>
      <c r="D69" s="24">
        <v>200</v>
      </c>
      <c r="E69" s="22">
        <v>970.34299999999996</v>
      </c>
      <c r="F69" s="23">
        <v>3.9886893317574201</v>
      </c>
      <c r="G69" s="22">
        <v>7.3878000000000004</v>
      </c>
    </row>
    <row r="70" spans="1:9" x14ac:dyDescent="0.2">
      <c r="A70" s="21" t="s">
        <v>901</v>
      </c>
      <c r="B70" s="21" t="s">
        <v>902</v>
      </c>
      <c r="C70" s="21" t="s">
        <v>53</v>
      </c>
      <c r="D70" s="24">
        <v>200</v>
      </c>
      <c r="E70" s="22">
        <v>932.51800000000003</v>
      </c>
      <c r="F70" s="23">
        <v>3.8332059882657599</v>
      </c>
      <c r="G70" s="22">
        <v>7.59</v>
      </c>
    </row>
    <row r="71" spans="1:9" x14ac:dyDescent="0.2">
      <c r="A71" s="20" t="s">
        <v>26</v>
      </c>
      <c r="B71" s="20"/>
      <c r="C71" s="20"/>
      <c r="D71" s="20"/>
      <c r="E71" s="25">
        <f>SUM(E68:E70)</f>
        <v>1902.8609999999999</v>
      </c>
      <c r="F71" s="26">
        <f>SUM(F68:F70)</f>
        <v>7.82189532002318</v>
      </c>
      <c r="G71" s="25"/>
      <c r="H71" s="14"/>
      <c r="I71" s="14"/>
    </row>
    <row r="72" spans="1:9" x14ac:dyDescent="0.2">
      <c r="A72" s="21"/>
      <c r="B72" s="21"/>
      <c r="C72" s="21"/>
      <c r="D72" s="21"/>
      <c r="E72" s="22"/>
      <c r="F72" s="23"/>
      <c r="G72" s="22"/>
    </row>
    <row r="73" spans="1:9" x14ac:dyDescent="0.2">
      <c r="A73" s="20" t="s">
        <v>54</v>
      </c>
      <c r="B73" s="21"/>
      <c r="C73" s="21"/>
      <c r="D73" s="21"/>
      <c r="E73" s="22"/>
      <c r="F73" s="23"/>
      <c r="G73" s="22"/>
    </row>
    <row r="74" spans="1:9" x14ac:dyDescent="0.2">
      <c r="A74" s="21" t="s">
        <v>56</v>
      </c>
      <c r="B74" s="21" t="s">
        <v>55</v>
      </c>
      <c r="C74" s="21" t="s">
        <v>50</v>
      </c>
      <c r="D74" s="24">
        <v>200</v>
      </c>
      <c r="E74" s="22">
        <v>963.83399999999995</v>
      </c>
      <c r="F74" s="23">
        <v>3.96193345382517</v>
      </c>
      <c r="G74" s="22">
        <v>8.5601000000000003</v>
      </c>
    </row>
    <row r="75" spans="1:9" x14ac:dyDescent="0.2">
      <c r="A75" s="20" t="s">
        <v>26</v>
      </c>
      <c r="B75" s="20"/>
      <c r="C75" s="20"/>
      <c r="D75" s="20"/>
      <c r="E75" s="25">
        <f>SUM(E73:E74)</f>
        <v>963.83399999999995</v>
      </c>
      <c r="F75" s="26">
        <f>SUM(F73:F74)</f>
        <v>3.96193345382517</v>
      </c>
      <c r="G75" s="25"/>
      <c r="H75" s="14"/>
      <c r="I75" s="14"/>
    </row>
    <row r="76" spans="1:9" x14ac:dyDescent="0.2">
      <c r="A76" s="21"/>
      <c r="B76" s="21"/>
      <c r="C76" s="21"/>
      <c r="D76" s="21"/>
      <c r="E76" s="22"/>
      <c r="F76" s="23"/>
      <c r="G76" s="22"/>
    </row>
    <row r="77" spans="1:9" x14ac:dyDescent="0.2">
      <c r="A77" s="20" t="s">
        <v>61</v>
      </c>
      <c r="B77" s="21"/>
      <c r="C77" s="21"/>
      <c r="D77" s="21"/>
      <c r="E77" s="22"/>
      <c r="F77" s="23"/>
      <c r="G77" s="22"/>
    </row>
    <row r="78" spans="1:9" x14ac:dyDescent="0.2">
      <c r="A78" s="21" t="s">
        <v>203</v>
      </c>
      <c r="B78" s="21" t="s">
        <v>202</v>
      </c>
      <c r="C78" s="21" t="s">
        <v>64</v>
      </c>
      <c r="D78" s="24">
        <v>3500000</v>
      </c>
      <c r="E78" s="22">
        <v>3412.2336111</v>
      </c>
      <c r="F78" s="23">
        <v>14.026318324611699</v>
      </c>
      <c r="G78" s="22">
        <v>7.2103500737999999</v>
      </c>
    </row>
    <row r="79" spans="1:9" x14ac:dyDescent="0.2">
      <c r="A79" s="21" t="s">
        <v>63</v>
      </c>
      <c r="B79" s="21" t="s">
        <v>62</v>
      </c>
      <c r="C79" s="21" t="s">
        <v>64</v>
      </c>
      <c r="D79" s="24">
        <v>3000000</v>
      </c>
      <c r="E79" s="22">
        <v>2929.5913332999999</v>
      </c>
      <c r="F79" s="23">
        <v>12.042370272720801</v>
      </c>
      <c r="G79" s="22">
        <v>7.3016954001125098</v>
      </c>
    </row>
    <row r="80" spans="1:9" x14ac:dyDescent="0.2">
      <c r="A80" s="21" t="s">
        <v>65</v>
      </c>
      <c r="B80" s="21" t="s">
        <v>1158</v>
      </c>
      <c r="C80" s="21" t="s">
        <v>64</v>
      </c>
      <c r="D80" s="24">
        <v>900000</v>
      </c>
      <c r="E80" s="22">
        <v>886.94434999999999</v>
      </c>
      <c r="F80" s="23">
        <v>3.6458710648786199</v>
      </c>
      <c r="G80" s="22">
        <v>7.2816996864499997</v>
      </c>
    </row>
    <row r="81" spans="1:9" x14ac:dyDescent="0.2">
      <c r="A81" s="21" t="s">
        <v>205</v>
      </c>
      <c r="B81" s="21" t="s">
        <v>204</v>
      </c>
      <c r="C81" s="21" t="s">
        <v>64</v>
      </c>
      <c r="D81" s="24">
        <v>800000</v>
      </c>
      <c r="E81" s="22">
        <v>808.62720000000002</v>
      </c>
      <c r="F81" s="23">
        <v>3.3239407982629601</v>
      </c>
      <c r="G81" s="22">
        <v>7.2795245767999903</v>
      </c>
    </row>
    <row r="82" spans="1:9" x14ac:dyDescent="0.2">
      <c r="A82" s="21" t="s">
        <v>67</v>
      </c>
      <c r="B82" s="21" t="s">
        <v>66</v>
      </c>
      <c r="C82" s="21" t="s">
        <v>64</v>
      </c>
      <c r="D82" s="24">
        <v>600000</v>
      </c>
      <c r="E82" s="22">
        <v>586.53899999999999</v>
      </c>
      <c r="F82" s="23">
        <v>2.4110256393457399</v>
      </c>
      <c r="G82" s="22">
        <v>7.2211486161999998</v>
      </c>
    </row>
    <row r="83" spans="1:9" x14ac:dyDescent="0.2">
      <c r="A83" s="21" t="s">
        <v>207</v>
      </c>
      <c r="B83" s="21" t="s">
        <v>206</v>
      </c>
      <c r="C83" s="21" t="s">
        <v>64</v>
      </c>
      <c r="D83" s="24">
        <v>200000</v>
      </c>
      <c r="E83" s="22">
        <v>202.68340000000001</v>
      </c>
      <c r="F83" s="23">
        <v>0.83314984011253901</v>
      </c>
      <c r="G83" s="22">
        <v>7.3523363320500099</v>
      </c>
    </row>
    <row r="84" spans="1:9" x14ac:dyDescent="0.2">
      <c r="A84" s="20" t="s">
        <v>26</v>
      </c>
      <c r="B84" s="20"/>
      <c r="C84" s="20"/>
      <c r="D84" s="20"/>
      <c r="E84" s="25">
        <f>SUM(E78:E83)</f>
        <v>8826.6188943999987</v>
      </c>
      <c r="F84" s="26">
        <f>SUM(F78:F83)</f>
        <v>36.282675939932361</v>
      </c>
      <c r="G84" s="25"/>
      <c r="H84" s="14"/>
      <c r="I84" s="14"/>
    </row>
    <row r="85" spans="1:9" x14ac:dyDescent="0.2">
      <c r="A85" s="21"/>
      <c r="B85" s="21"/>
      <c r="C85" s="21"/>
      <c r="D85" s="21"/>
      <c r="E85" s="22"/>
      <c r="F85" s="23"/>
      <c r="G85" s="22"/>
    </row>
    <row r="86" spans="1:9" x14ac:dyDescent="0.2">
      <c r="A86" s="20" t="s">
        <v>29</v>
      </c>
      <c r="B86" s="20"/>
      <c r="C86" s="20"/>
      <c r="D86" s="20"/>
      <c r="E86" s="25">
        <f>E53+E57+E65+E71+E75+E84</f>
        <v>20713.068288300004</v>
      </c>
      <c r="F86" s="26">
        <f>F53+F57+F65+F71+F75+F84</f>
        <v>85.143082919653295</v>
      </c>
      <c r="G86" s="25"/>
      <c r="H86" s="14"/>
      <c r="I86" s="14"/>
    </row>
    <row r="87" spans="1:9" x14ac:dyDescent="0.2">
      <c r="A87" s="20"/>
      <c r="B87" s="20"/>
      <c r="C87" s="20"/>
      <c r="D87" s="20"/>
      <c r="E87" s="25"/>
      <c r="F87" s="26"/>
      <c r="G87" s="25"/>
      <c r="H87" s="14"/>
      <c r="I87" s="14"/>
    </row>
    <row r="88" spans="1:9" x14ac:dyDescent="0.2">
      <c r="A88" s="20" t="s">
        <v>31</v>
      </c>
      <c r="B88" s="20"/>
      <c r="C88" s="20"/>
      <c r="D88" s="20"/>
      <c r="E88" s="25">
        <f>E90-(E53+E57+E65+E71+E75+E84)</f>
        <v>3614.2963994999955</v>
      </c>
      <c r="F88" s="26">
        <f>F90-(F53+F57+F65+F71+F75+F84)</f>
        <v>14.856917080346705</v>
      </c>
      <c r="G88" s="25"/>
      <c r="H88" s="14"/>
      <c r="I88" s="14"/>
    </row>
    <row r="89" spans="1:9" x14ac:dyDescent="0.2">
      <c r="A89" s="20"/>
      <c r="B89" s="20"/>
      <c r="C89" s="20"/>
      <c r="D89" s="20"/>
      <c r="E89" s="25"/>
      <c r="F89" s="26"/>
      <c r="G89" s="25"/>
      <c r="H89" s="14"/>
      <c r="I89" s="14"/>
    </row>
    <row r="90" spans="1:9" x14ac:dyDescent="0.2">
      <c r="A90" s="27" t="s">
        <v>30</v>
      </c>
      <c r="B90" s="27"/>
      <c r="C90" s="27"/>
      <c r="D90" s="27"/>
      <c r="E90" s="28">
        <v>24327.3646878</v>
      </c>
      <c r="F90" s="29">
        <v>100</v>
      </c>
      <c r="G90" s="28"/>
      <c r="H90" s="14"/>
      <c r="I90" s="14"/>
    </row>
    <row r="91" spans="1:9" x14ac:dyDescent="0.2">
      <c r="A91" s="7" t="s">
        <v>1159</v>
      </c>
      <c r="B91" s="14"/>
      <c r="C91" s="14"/>
      <c r="D91" s="14"/>
      <c r="E91" s="75"/>
      <c r="F91" s="15"/>
      <c r="G91" s="75"/>
      <c r="H91" s="14"/>
      <c r="I91" s="14"/>
    </row>
    <row r="93" spans="1:9" x14ac:dyDescent="0.2">
      <c r="A93" s="14" t="s">
        <v>57</v>
      </c>
    </row>
    <row r="94" spans="1:9" x14ac:dyDescent="0.2">
      <c r="A94" s="14" t="s">
        <v>33</v>
      </c>
    </row>
    <row r="96" spans="1:9" x14ac:dyDescent="0.2">
      <c r="A96" s="14" t="s">
        <v>34</v>
      </c>
    </row>
    <row r="97" spans="1:9" x14ac:dyDescent="0.2">
      <c r="A97" s="14" t="s">
        <v>35</v>
      </c>
    </row>
    <row r="98" spans="1:9" s="10" customFormat="1" x14ac:dyDescent="0.2">
      <c r="A98" s="14" t="s">
        <v>36</v>
      </c>
      <c r="B98" s="14"/>
      <c r="C98" s="30" t="s">
        <v>38</v>
      </c>
      <c r="D98" s="14" t="s">
        <v>37</v>
      </c>
      <c r="F98" s="11"/>
      <c r="H98" s="7"/>
      <c r="I98" s="7"/>
    </row>
    <row r="99" spans="1:9" s="10" customFormat="1" x14ac:dyDescent="0.2">
      <c r="A99" s="7" t="s">
        <v>70</v>
      </c>
      <c r="B99" s="7"/>
      <c r="C99" s="31">
        <v>69.046199999999999</v>
      </c>
      <c r="D99" s="31">
        <v>70.776799999999994</v>
      </c>
      <c r="F99" s="11"/>
      <c r="H99" s="7"/>
      <c r="I99" s="7"/>
    </row>
    <row r="100" spans="1:9" s="10" customFormat="1" x14ac:dyDescent="0.2">
      <c r="A100" s="7" t="s">
        <v>75</v>
      </c>
      <c r="B100" s="7"/>
      <c r="C100" s="31">
        <v>12.5968</v>
      </c>
      <c r="D100" s="31">
        <v>12.399800000000001</v>
      </c>
      <c r="F100" s="11"/>
      <c r="H100" s="7"/>
      <c r="I100" s="7"/>
    </row>
    <row r="101" spans="1:9" s="10" customFormat="1" x14ac:dyDescent="0.2">
      <c r="A101" s="7" t="s">
        <v>76</v>
      </c>
      <c r="B101" s="7"/>
      <c r="C101" s="31">
        <v>11.804600000000001</v>
      </c>
      <c r="D101" s="31">
        <v>11.577999999999999</v>
      </c>
      <c r="F101" s="11"/>
      <c r="H101" s="7"/>
      <c r="I101" s="7"/>
    </row>
    <row r="102" spans="1:9" s="10" customFormat="1" x14ac:dyDescent="0.2">
      <c r="A102" s="7" t="s">
        <v>71</v>
      </c>
      <c r="B102" s="7"/>
      <c r="C102" s="31">
        <v>74.336100000000002</v>
      </c>
      <c r="D102" s="31">
        <v>76.507499999999993</v>
      </c>
      <c r="F102" s="11"/>
      <c r="H102" s="7"/>
      <c r="I102" s="7"/>
    </row>
    <row r="103" spans="1:9" s="10" customFormat="1" x14ac:dyDescent="0.2">
      <c r="A103" s="7" t="s">
        <v>77</v>
      </c>
      <c r="B103" s="7"/>
      <c r="C103" s="31">
        <v>13.9634</v>
      </c>
      <c r="D103" s="31">
        <v>13.855700000000001</v>
      </c>
      <c r="F103" s="11"/>
      <c r="H103" s="7"/>
      <c r="I103" s="7"/>
    </row>
    <row r="104" spans="1:9" s="10" customFormat="1" x14ac:dyDescent="0.2">
      <c r="A104" s="7" t="s">
        <v>78</v>
      </c>
      <c r="B104" s="7"/>
      <c r="C104" s="31">
        <v>13.124000000000001</v>
      </c>
      <c r="D104" s="31">
        <v>12.9831</v>
      </c>
      <c r="F104" s="11"/>
      <c r="H104" s="7"/>
      <c r="I104" s="7"/>
    </row>
    <row r="106" spans="1:9" s="10" customFormat="1" x14ac:dyDescent="0.2">
      <c r="A106" s="14" t="s">
        <v>40</v>
      </c>
      <c r="B106" s="7"/>
      <c r="C106" s="7"/>
      <c r="D106" s="7"/>
      <c r="F106" s="11"/>
      <c r="H106" s="7"/>
      <c r="I106" s="7"/>
    </row>
    <row r="107" spans="1:9" s="10" customFormat="1" x14ac:dyDescent="0.2">
      <c r="A107" s="99" t="s">
        <v>58</v>
      </c>
      <c r="B107" s="100"/>
      <c r="C107" s="34" t="s">
        <v>59</v>
      </c>
      <c r="D107" s="7"/>
      <c r="F107" s="11"/>
      <c r="H107" s="7"/>
      <c r="I107" s="7"/>
    </row>
    <row r="108" spans="1:9" s="10" customFormat="1" x14ac:dyDescent="0.2">
      <c r="A108" s="95" t="s">
        <v>75</v>
      </c>
      <c r="B108" s="96"/>
      <c r="C108" s="35">
        <v>0.51</v>
      </c>
      <c r="D108" s="7"/>
      <c r="F108" s="11"/>
      <c r="H108" s="7"/>
      <c r="I108" s="7"/>
    </row>
    <row r="109" spans="1:9" s="10" customFormat="1" x14ac:dyDescent="0.2">
      <c r="A109" s="95" t="s">
        <v>76</v>
      </c>
      <c r="B109" s="96"/>
      <c r="C109" s="35">
        <v>0.52</v>
      </c>
      <c r="D109" s="7"/>
      <c r="F109" s="11"/>
      <c r="H109" s="7"/>
      <c r="I109" s="7"/>
    </row>
    <row r="110" spans="1:9" s="10" customFormat="1" x14ac:dyDescent="0.2">
      <c r="A110" s="95" t="s">
        <v>77</v>
      </c>
      <c r="B110" s="96"/>
      <c r="C110" s="35">
        <v>0.51</v>
      </c>
      <c r="D110" s="7"/>
      <c r="F110" s="11"/>
      <c r="H110" s="7"/>
      <c r="I110" s="7"/>
    </row>
    <row r="111" spans="1:9" s="10" customFormat="1" x14ac:dyDescent="0.2">
      <c r="A111" s="95" t="s">
        <v>78</v>
      </c>
      <c r="B111" s="96"/>
      <c r="C111" s="35">
        <v>0.52</v>
      </c>
      <c r="D111" s="7"/>
      <c r="F111" s="11"/>
      <c r="H111" s="7"/>
      <c r="I111" s="7"/>
    </row>
    <row r="112" spans="1:9" s="10" customFormat="1" x14ac:dyDescent="0.2">
      <c r="A112" s="7" t="s">
        <v>60</v>
      </c>
      <c r="B112" s="7"/>
      <c r="C112" s="7"/>
      <c r="D112" s="7"/>
      <c r="F112" s="11"/>
      <c r="H112" s="7"/>
      <c r="I112" s="7"/>
    </row>
    <row r="113" spans="1:9" s="10" customFormat="1" x14ac:dyDescent="0.2">
      <c r="A113" s="7" t="s">
        <v>39</v>
      </c>
      <c r="B113" s="7"/>
      <c r="C113" s="7"/>
      <c r="D113" s="7"/>
      <c r="F113" s="11"/>
      <c r="H113" s="7"/>
      <c r="I113" s="7"/>
    </row>
    <row r="115" spans="1:9" x14ac:dyDescent="0.2">
      <c r="A115" s="14" t="s">
        <v>875</v>
      </c>
      <c r="D115" s="32">
        <v>1.93727798036719</v>
      </c>
      <c r="E115" s="10" t="s">
        <v>42</v>
      </c>
    </row>
    <row r="117" spans="1:9" x14ac:dyDescent="0.2">
      <c r="A117" s="14" t="s">
        <v>802</v>
      </c>
      <c r="D117" s="30" t="s">
        <v>41</v>
      </c>
    </row>
    <row r="119" spans="1:9" ht="25.5" customHeight="1" x14ac:dyDescent="0.25">
      <c r="A119" s="104" t="s">
        <v>1058</v>
      </c>
      <c r="B119" s="105"/>
      <c r="C119" s="105"/>
      <c r="D119" s="105"/>
      <c r="E119" s="105"/>
      <c r="F119" s="105"/>
      <c r="G119" s="105"/>
    </row>
    <row r="121" spans="1:9" x14ac:dyDescent="0.2">
      <c r="A121" s="14" t="s">
        <v>1001</v>
      </c>
    </row>
    <row r="122" spans="1:9" x14ac:dyDescent="0.2">
      <c r="A122" s="51"/>
    </row>
    <row r="123" spans="1:9" x14ac:dyDescent="0.2">
      <c r="A123" s="51" t="s">
        <v>775</v>
      </c>
    </row>
    <row r="124" spans="1:9" x14ac:dyDescent="0.2">
      <c r="A124" s="52"/>
    </row>
    <row r="125" spans="1:9" x14ac:dyDescent="0.2">
      <c r="A125" s="53"/>
    </row>
    <row r="126" spans="1:9" x14ac:dyDescent="0.2">
      <c r="A126" s="53"/>
    </row>
    <row r="127" spans="1:9" x14ac:dyDescent="0.2">
      <c r="A127" s="53"/>
    </row>
    <row r="128" spans="1:9"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1" t="s">
        <v>1059</v>
      </c>
    </row>
    <row r="137" spans="1:1" x14ac:dyDescent="0.2">
      <c r="A137" s="53"/>
    </row>
    <row r="138" spans="1:1" x14ac:dyDescent="0.2">
      <c r="A138" s="51" t="s">
        <v>776</v>
      </c>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2"/>
    </row>
  </sheetData>
  <mergeCells count="7">
    <mergeCell ref="A119:G119"/>
    <mergeCell ref="A1:G1"/>
    <mergeCell ref="A107:B107"/>
    <mergeCell ref="A108:B108"/>
    <mergeCell ref="A109:B109"/>
    <mergeCell ref="A110:B110"/>
    <mergeCell ref="A111:B111"/>
  </mergeCells>
  <conditionalFormatting sqref="F2:F3 F5:F118">
    <cfRule type="cellIs" dxfId="67" priority="2" stopIfTrue="1" operator="between">
      <formula>0.009</formula>
      <formula>-0.009</formula>
    </cfRule>
  </conditionalFormatting>
  <conditionalFormatting sqref="F120:F65537">
    <cfRule type="cellIs" dxfId="66" priority="1" stopIfTrue="1" operator="between">
      <formula>0.009</formula>
      <formula>-0.009</formula>
    </cfRule>
  </conditionalFormatting>
  <hyperlinks>
    <hyperlink ref="A122"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scale="43" orientation="portrait" r:id="rId2"/>
  <headerFooter>
    <oddFooter>&amp;C&amp;1#&amp;"Calibri"&amp;10&amp;K000000PUBLIC</oddFooter>
    <evenFooter>&amp;LPUBLIC</evenFooter>
    <firstFooter>&amp;LPUBLIC</firstFooter>
  </headerFooter>
  <colBreaks count="1" manualBreakCount="1">
    <brk id="8"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36</vt:i4>
      </vt:variant>
    </vt:vector>
  </HeadingPairs>
  <TitlesOfParts>
    <vt:vector size="72"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FAEF!Print_Area</vt:lpstr>
      <vt:lpstr>FBIF!Print_Area</vt:lpstr>
      <vt:lpstr>FBPF!Print_Area</vt:lpstr>
      <vt:lpstr>FEGF!Print_Area</vt:lpstr>
      <vt:lpstr>FF!Print_Area</vt:lpstr>
      <vt:lpstr>FIBAF!Print_Area</vt:lpstr>
      <vt:lpstr>FIBF!Print_Area</vt:lpstr>
      <vt:lpstr>FICDF!Print_Area</vt:lpstr>
      <vt:lpstr>FICRF!Print_Area</vt:lpstr>
      <vt:lpstr>FIDA!Print_Area</vt:lpstr>
      <vt:lpstr>FIDHY!Print_Area</vt:lpstr>
      <vt:lpstr>FIEAF!Print_Area</vt:lpstr>
      <vt:lpstr>FIEF!Print_Area</vt:lpstr>
      <vt:lpstr>FIEHF!Print_Area</vt:lpstr>
      <vt:lpstr>FIESF!Print_Area</vt:lpstr>
      <vt:lpstr>FIFEF!Print_Area</vt:lpstr>
      <vt:lpstr>FIFRF!Print_Area</vt:lpstr>
      <vt:lpstr>FIGSF!Print_Area</vt:lpstr>
      <vt:lpstr>'FIIF-NSE'!Print_Area</vt:lpstr>
      <vt:lpstr>FIIOF!Print_Area</vt:lpstr>
      <vt:lpstr>FILDF!Print_Area</vt:lpstr>
      <vt:lpstr>FILF!Print_Area</vt:lpstr>
      <vt:lpstr>FIMAS!Print_Area</vt:lpstr>
      <vt:lpstr>FIOF!Print_Area</vt:lpstr>
      <vt:lpstr>FIONF!Print_Area</vt:lpstr>
      <vt:lpstr>FIPF!Print_Area</vt:lpstr>
      <vt:lpstr>FIPP!Print_Area</vt:lpstr>
      <vt:lpstr>FISCF!Print_Area</vt:lpstr>
      <vt:lpstr>FISF!Print_Area</vt:lpstr>
      <vt:lpstr>FISTIP!Print_Area</vt:lpstr>
      <vt:lpstr>FITF!Print_Area</vt:lpstr>
      <vt:lpstr>FITX!Print_Area</vt:lpstr>
      <vt:lpstr>FIUBF!Print_Area</vt:lpstr>
      <vt:lpstr>FIUS!Print_Area</vt:lpstr>
      <vt:lpstr>TIEIF!Print_Area</vt:lpstr>
      <vt:lpstr>TIVF!Print_Area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2023-04-08T03:40:09Z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2023-04-07T12:57:36Z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d785945f-d262-4f18-b291-72915141c924</vt:lpwstr>
  </property>
  <property fmtid="{D5CDD505-2E9C-101B-9397-08002B2CF9AE}" pid="10" name="MSIP_Label_3486a02c-2dfb-4efe-823f-aa2d1f0e6ab7_ContentBits">
    <vt:lpwstr>2</vt:lpwstr>
  </property>
  <property fmtid="{D5CDD505-2E9C-101B-9397-08002B2CF9AE}" pid="11" name="Classification">
    <vt:lpwstr>PUBLIC</vt:lpwstr>
  </property>
</Properties>
</file>